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kitasv01\財政課\110 決算統計\Ｒ０５決算統計\11_財政状況資料集\02_令和５年度財政状況資料集の作成・公表について\02 作成\"/>
    </mc:Choice>
  </mc:AlternateContent>
  <xr:revisionPtr revIDLastSave="0" documentId="13_ncr:1_{EAA1FE55-D30A-4892-B5FA-342EF505A3A0}" xr6:coauthVersionLast="47" xr6:coauthVersionMax="47" xr10:uidLastSave="{00000000-0000-0000-0000-000000000000}"/>
  <bookViews>
    <workbookView xWindow="28680" yWindow="15"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1" i="12" l="1"/>
  <c r="AA31" i="12"/>
  <c r="V31" i="12"/>
  <c r="Q31" i="12"/>
  <c r="BG35" i="10"/>
  <c r="BG34" i="10"/>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AM35" i="10"/>
  <c r="U35" i="10"/>
  <c r="BW34" i="10"/>
  <c r="U34" i="10"/>
  <c r="BW33" i="10"/>
  <c r="U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U32" i="10"/>
  <c r="AM32" i="10" s="1"/>
  <c r="AM33"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E33" i="10" s="1"/>
  <c r="BE34" i="10" s="1"/>
  <c r="BE35" i="10" s="1"/>
</calcChain>
</file>

<file path=xl/sharedStrings.xml><?xml version="1.0" encoding="utf-8"?>
<sst xmlns="http://schemas.openxmlformats.org/spreadsheetml/2006/main" count="1213" uniqueCount="576">
  <si>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</si>
  <si>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</si>
  <si>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</si>
  <si>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</si>
  <si>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</si>
  <si>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</si>
  <si>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</si>
  <si>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</si>
  <si>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</si>
  <si>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</si>
  <si>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</si>
  <si>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</si>
  <si>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</si>
  <si>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</si>
  <si>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</si>
  <si>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</si>
  <si>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</si>
  <si>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</si>
  <si>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</si>
  <si>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</si>
  <si>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</si>
  <si>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</si>
  <si>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</si>
  <si>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</si>
  <si>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</si>
  <si>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</si>
  <si>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</si>
  <si>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</si>
  <si>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</si>
  <si>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</si>
  <si>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</si>
  <si>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</si>
  <si>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</si>
  <si>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</si>
  <si>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</si>
  <si>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</si>
  <si>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</si>
  <si>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</si>
  <si>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</si>
  <si>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</si>
  <si>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</si>
  <si>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</si>
  <si>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</si>
  <si>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</si>
  <si>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</si>
  <si>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</si>
  <si>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</si>
  <si>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</si>
  <si>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</si>
  <si>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</si>
  <si>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</si>
  <si>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</si>
  <si>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</si>
  <si>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</si>
  <si>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</si>
  <si>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</si>
  <si>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</si>
  <si>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</si>
  <si>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</si>
  <si>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</si>
  <si>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</si>
  <si>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</si>
  <si>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</si>
  <si>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</si>
  <si>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</si>
  <si>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</si>
  <si>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</si>
  <si>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</si>
  <si>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</si>
  <si>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</si>
  <si>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</si>
  <si>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</si>
  <si>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</si>
  <si>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</si>
  <si>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</si>
  <si>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</si>
  <si>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</si>
  <si>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</si>
  <si>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</si>
  <si>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</si>
  <si>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秋田県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</si>
  <si>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</si>
  <si>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</si>
  <si>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</si>
  <si>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</si>
  <si>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</si>
  <si>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</si>
  <si>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</si>
  <si>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</si>
  <si>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</si>
  <si>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</si>
  <si>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</si>
  <si>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</si>
  <si>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</si>
  <si>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</si>
  <si>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</si>
  <si>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</si>
  <si>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</si>
  <si>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</si>
  <si>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</si>
  <si>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</si>
  <si>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</si>
  <si>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</si>
  <si>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</si>
  <si>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</si>
  <si>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</si>
  <si>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</si>
  <si>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</si>
  <si>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</si>
  <si>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</si>
  <si>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</si>
  <si>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</si>
  <si>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</si>
  <si>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</si>
  <si>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-6.2</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</si>
  <si>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</si>
  <si>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</si>
  <si>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</si>
  <si>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</si>
  <si>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</si>
  <si>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</si>
  <si>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</si>
  <si>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</si>
  <si>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</si>
  <si>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</si>
  <si>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</si>
  <si>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</si>
  <si>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</si>
  <si>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</si>
  <si>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</si>
  <si>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</si>
  <si>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</si>
  <si>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</si>
  <si>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</si>
  <si>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</si>
  <si>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</si>
  <si>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</si>
  <si>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</si>
  <si>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</si>
  <si>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</si>
  <si>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</si>
  <si>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</si>
  <si>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</si>
  <si>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</si>
  <si>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</si>
  <si>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</si>
  <si>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</si>
  <si>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</si>
  <si>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</si>
  <si>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</si>
  <si>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</si>
  <si>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</si>
  <si>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</si>
  <si>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</si>
  <si>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</si>
  <si>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</si>
  <si>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</si>
  <si>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</si>
  <si>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</si>
  <si>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</si>
  <si>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</si>
  <si>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</si>
  <si>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</si>
  <si>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</si>
  <si>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</si>
  <si>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</si>
  <si>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</si>
  <si>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</si>
  <si>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</si>
  <si>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</si>
  <si>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</si>
  <si>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</si>
  <si>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</si>
  <si>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</si>
  <si>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</si>
  <si>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</si>
  <si>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</si>
  <si>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</si>
  <si>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</si>
  <si>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</si>
  <si>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</si>
  <si>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</si>
  <si>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秋田県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</si>
  <si>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</si>
  <si>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</si>
  <si>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</si>
  <si>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</si>
  <si>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</si>
  <si>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</si>
  <si>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</si>
  <si>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</si>
  <si>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</si>
  <si>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</si>
  <si>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</si>
  <si>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</si>
  <si>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</si>
  <si>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</si>
  <si>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</si>
  <si>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</si>
  <si>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</si>
  <si>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</si>
  <si>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</si>
  <si>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</si>
  <si>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</si>
  <si>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</si>
  <si>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</si>
  <si>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</si>
  <si>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</si>
  <si>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</si>
  <si>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</si>
  <si>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</si>
  <si>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</si>
  <si>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</si>
  <si>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</si>
  <si>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</si>
  <si>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</si>
  <si>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</si>
  <si>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</si>
  <si>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</si>
  <si>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</si>
  <si>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</si>
  <si>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</si>
  <si>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</si>
  <si>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</si>
  <si>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</si>
  <si>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</si>
  <si>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</si>
  <si>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</si>
  <si>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</si>
  <si>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</si>
  <si>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</si>
  <si>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</si>
  <si>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</si>
  <si>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</si>
  <si>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</si>
  <si>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</si>
  <si>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</si>
  <si>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</si>
  <si>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</si>
  <si>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</si>
  <si>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</si>
  <si>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</si>
  <si>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</si>
  <si>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</si>
  <si>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</si>
  <si>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</si>
  <si>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</si>
  <si>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</si>
  <si>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</si>
  <si>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</si>
  <si>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</si>
  <si>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</si>
  <si>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</si>
  <si>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</si>
  <si>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</si>
  <si>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</si>
  <si>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</si>
  <si>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</si>
  <si>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</si>
  <si>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</si>
  <si>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</si>
  <si>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</si>
  <si>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</si>
  <si>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</si>
  <si>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</si>
  <si>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</si>
  <si>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</si>
  <si>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</si>
  <si>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</si>
  <si>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</si>
  <si>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</si>
  <si>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</si>
  <si>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</si>
  <si>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</si>
  <si>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</si>
  <si>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</si>
  <si>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</si>
  <si>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</si>
  <si>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</si>
  <si>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</si>
  <si>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</si>
  <si>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</si>
  <si>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</si>
  <si>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</si>
  <si>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</si>
  <si>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</si>
  <si>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</si>
  <si>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</si>
  <si>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</si>
  <si>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</si>
  <si>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</si>
  <si>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</si>
  <si>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</si>
  <si>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</si>
  <si>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</si>
  <si>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</si>
  <si>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</si>
  <si>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</si>
  <si>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</si>
  <si>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</si>
  <si>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</si>
  <si>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</si>
  <si>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</si>
  <si>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</si>
  <si>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</si>
  <si>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</si>
  <si>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</si>
  <si>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</si>
  <si>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</si>
  <si>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</si>
  <si>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</si>
  <si>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</si>
  <si>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</si>
  <si>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</si>
  <si>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</si>
  <si>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</si>
  <si>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</si>
  <si>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</si>
  <si>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</si>
  <si>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</si>
  <si>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</si>
  <si>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</si>
  <si>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</si>
  <si>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</si>
  <si>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</si>
  <si>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</si>
  <si>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</si>
  <si>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</si>
  <si>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</si>
  <si>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</si>
  <si>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</si>
  <si>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</si>
  <si>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</si>
  <si>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</si>
  <si>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秋田県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</si>
  <si>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</si>
  <si>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</si>
  <si>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</si>
  <si>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</si>
  <si>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</si>
  <si>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</si>
  <si>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</si>
  <si>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</si>
  <si>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</si>
  <si>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</si>
  <si>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</si>
  <si>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</si>
  <si>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</si>
  <si>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</si>
  <si>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</si>
  <si>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</si>
  <si>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</si>
  <si>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</si>
  <si>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</si>
  <si>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</si>
  <si>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</si>
  <si>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就農支援資金貸付事業等特別会計</t>
    <phoneticPr fontId="3"/>
  </si>
  <si>
    <t>中小企業設備導入助成資金特別会計</t>
    <phoneticPr fontId="3"/>
  </si>
  <si>
    <t>土地取得事業特別会計</t>
    <phoneticPr fontId="3"/>
  </si>
  <si>
    <t>林業・木材産業改善資金特別会計</t>
    <phoneticPr fontId="3"/>
  </si>
  <si>
    <t>市町村振興資金特別会計</t>
    <phoneticPr fontId="3"/>
  </si>
  <si>
    <t>沿岸漁業改善資金特別会計</t>
    <phoneticPr fontId="3"/>
  </si>
  <si>
    <t>地域総合整備資金特別会計</t>
    <phoneticPr fontId="3"/>
  </si>
  <si>
    <t>環境保全センター事業特別会計</t>
    <phoneticPr fontId="3"/>
  </si>
  <si>
    <t>証紙特別会計</t>
    <phoneticPr fontId="3"/>
  </si>
  <si>
    <t>公債費管理特別会計</t>
    <phoneticPr fontId="3"/>
  </si>
  <si>
    <t>地方独立行政法人秋田県立病院機構施設整備等貸付金特別会計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</si>
  <si>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</si>
  <si>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</si>
  <si>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</si>
  <si>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</si>
  <si>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</si>
  <si>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</si>
  <si>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</si>
  <si>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</si>
  <si>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</si>
  <si>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</si>
  <si>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</si>
  <si>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</si>
  <si>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</si>
  <si>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</si>
  <si>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工業用水道事業会計</t>
    <phoneticPr fontId="3"/>
  </si>
  <si>
    <t>法適用企業</t>
    <phoneticPr fontId="3"/>
  </si>
  <si>
    <t>電気事業会計</t>
    <phoneticPr fontId="3"/>
  </si>
  <si>
    <t>下水道事業会計</t>
    <phoneticPr fontId="3"/>
  </si>
  <si>
    <t>港湾整備事業特別会計</t>
    <phoneticPr fontId="3"/>
  </si>
  <si>
    <t>法非適用企業</t>
    <phoneticPr fontId="3"/>
  </si>
  <si>
    <t>能代港エネルギー基地建設用地整備事業特別会計</t>
    <phoneticPr fontId="3"/>
  </si>
  <si>
    <t>秋田港飯島地区工業用地整備事業特別会計</t>
    <phoneticPr fontId="3"/>
  </si>
  <si>
    <t>工業団地開発事業特別会計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</si>
  <si>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</si>
  <si>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</si>
  <si>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</si>
  <si>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</si>
  <si>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</si>
  <si>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</si>
  <si>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</si>
  <si>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</si>
  <si>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</si>
  <si>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</si>
  <si>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</si>
  <si>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</si>
  <si>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</si>
  <si>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</si>
  <si>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</si>
  <si>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</si>
  <si>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</si>
  <si>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</si>
  <si>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</si>
  <si>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</si>
  <si>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</si>
  <si>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</si>
  <si>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</si>
  <si>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</si>
  <si>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</si>
  <si>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</si>
  <si>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</si>
  <si>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</si>
  <si>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</si>
  <si>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</si>
  <si>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</si>
  <si>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</si>
  <si>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</si>
  <si>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</si>
  <si>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</si>
  <si>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</si>
  <si>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</si>
  <si>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</si>
  <si>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</si>
  <si>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</si>
  <si>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</si>
  <si>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</si>
  <si>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</si>
  <si>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</si>
  <si>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</si>
  <si>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</si>
  <si>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</si>
  <si>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</si>
  <si>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</si>
  <si>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</si>
  <si>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</si>
  <si>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</si>
  <si>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</si>
  <si>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</si>
  <si>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</si>
  <si>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</si>
  <si>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</si>
  <si>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</si>
  <si>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</si>
  <si>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</si>
  <si>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</si>
  <si>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</si>
  <si>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</si>
  <si>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</si>
  <si>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</si>
  <si>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</si>
  <si>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</si>
  <si>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</si>
  <si>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</si>
  <si>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</si>
  <si>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</si>
  <si>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</si>
  <si>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</si>
  <si>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</si>
  <si>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</si>
  <si>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</si>
  <si>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</si>
  <si>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</si>
  <si>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</si>
  <si>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</si>
  <si>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</si>
  <si>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</si>
  <si>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</si>
  <si>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</si>
  <si>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</si>
  <si>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</si>
  <si>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</si>
  <si>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</si>
  <si>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</si>
  <si>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</si>
  <si>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</si>
  <si>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</si>
  <si>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</si>
  <si>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</si>
  <si>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</si>
  <si>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</si>
  <si>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</si>
  <si>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</si>
  <si>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</si>
  <si>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</si>
  <si>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</si>
  <si>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</si>
  <si>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</si>
  <si>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</si>
  <si>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</si>
  <si>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</si>
  <si>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</si>
  <si>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</si>
  <si>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</si>
  <si>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</si>
  <si>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</si>
  <si>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</si>
  <si>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</si>
  <si>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</si>
  <si>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</si>
  <si>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</si>
  <si>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</si>
  <si>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</si>
  <si>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</si>
  <si>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</si>
  <si>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</si>
  <si>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</si>
  <si>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</si>
  <si>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</si>
  <si>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</si>
  <si>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</si>
  <si>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</si>
  <si>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</si>
  <si>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</si>
  <si>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</si>
  <si>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</si>
  <si>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</si>
  <si>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0.53</t>
  </si>
  <si>
    <t>電気事業会計</t>
  </si>
  <si>
    <t>一般会計</t>
  </si>
  <si>
    <t>工業団地開発事業特別会計</t>
  </si>
  <si>
    <t>下水道事業会計</t>
  </si>
  <si>
    <t>秋田港飯島地区工業用地整備事業特別会計</t>
  </si>
  <si>
    <t>工業用水道事業会計</t>
  </si>
  <si>
    <t>母子父子寡婦福祉資金特別会計</t>
  </si>
  <si>
    <t>就農支援資金貸付事業等特別会計</t>
  </si>
  <si>
    <t>その他会計（赤字）</t>
  </si>
  <si>
    <t>その他会計（黒字）</t>
  </si>
  <si>
    <t>（百万円）</t>
    <phoneticPr fontId="10"/>
  </si>
  <si>
    <t>R01</t>
    <phoneticPr fontId="10"/>
  </si>
  <si>
    <t>R02</t>
    <phoneticPr fontId="10"/>
  </si>
  <si>
    <t>R03</t>
    <phoneticPr fontId="10"/>
  </si>
  <si>
    <t>R04</t>
    <phoneticPr fontId="10"/>
  </si>
  <si>
    <t>R05</t>
    <phoneticPr fontId="10"/>
  </si>
  <si>
    <t>-</t>
    <phoneticPr fontId="2"/>
  </si>
  <si>
    <t>公益財団法人　秋田県国際交流協会</t>
    <rPh sb="0" eb="2">
      <t>コウエキ</t>
    </rPh>
    <rPh sb="2" eb="6">
      <t>ザイダンホウジン</t>
    </rPh>
    <rPh sb="7" eb="10">
      <t>アキタケン</t>
    </rPh>
    <rPh sb="10" eb="12">
      <t>コクサイ</t>
    </rPh>
    <rPh sb="12" eb="14">
      <t>コウリュウ</t>
    </rPh>
    <rPh sb="14" eb="16">
      <t>キョウカイ</t>
    </rPh>
    <phoneticPr fontId="2"/>
  </si>
  <si>
    <t>公立大学法人　秋田県立大学</t>
    <rPh sb="0" eb="2">
      <t>コウリツ</t>
    </rPh>
    <rPh sb="2" eb="4">
      <t>ダイガク</t>
    </rPh>
    <rPh sb="4" eb="6">
      <t>ホウジン</t>
    </rPh>
    <rPh sb="7" eb="9">
      <t>アキタ</t>
    </rPh>
    <rPh sb="9" eb="11">
      <t>ケンリツ</t>
    </rPh>
    <rPh sb="11" eb="13">
      <t>ダイガク</t>
    </rPh>
    <phoneticPr fontId="2"/>
  </si>
  <si>
    <t>公立大学法人　国際教養大学</t>
    <rPh sb="0" eb="6">
      <t>コウリツダイガクホウジン</t>
    </rPh>
    <rPh sb="7" eb="9">
      <t>コクサイ</t>
    </rPh>
    <rPh sb="9" eb="11">
      <t>キョウヨウ</t>
    </rPh>
    <rPh sb="11" eb="13">
      <t>ダイガク</t>
    </rPh>
    <phoneticPr fontId="2"/>
  </si>
  <si>
    <t>田沢湖高原リフト　株式会社</t>
    <rPh sb="0" eb="3">
      <t>タザワコ</t>
    </rPh>
    <rPh sb="3" eb="5">
      <t>コウゲン</t>
    </rPh>
    <rPh sb="9" eb="13">
      <t>カブシキガイシャ</t>
    </rPh>
    <phoneticPr fontId="2"/>
  </si>
  <si>
    <t>株式会社　玉川サービス</t>
    <rPh sb="0" eb="4">
      <t>カブシキガイシャ</t>
    </rPh>
    <rPh sb="5" eb="7">
      <t>タマガワ</t>
    </rPh>
    <phoneticPr fontId="2"/>
  </si>
  <si>
    <t>株式会社　秋田ふるさと村</t>
    <rPh sb="0" eb="4">
      <t>カブシキガイシャ</t>
    </rPh>
    <rPh sb="5" eb="7">
      <t>アキタ</t>
    </rPh>
    <rPh sb="11" eb="12">
      <t>ムラ</t>
    </rPh>
    <phoneticPr fontId="2"/>
  </si>
  <si>
    <t>十和田ホテル　株式会社</t>
    <rPh sb="0" eb="3">
      <t>トワダ</t>
    </rPh>
    <rPh sb="7" eb="11">
      <t>カブシキガイシャ</t>
    </rPh>
    <phoneticPr fontId="2"/>
  </si>
  <si>
    <t>株式会社　男鹿水族館</t>
    <rPh sb="0" eb="4">
      <t>カブシキガイシャ</t>
    </rPh>
    <rPh sb="5" eb="7">
      <t>オガ</t>
    </rPh>
    <rPh sb="7" eb="10">
      <t>スイゾクカン</t>
    </rPh>
    <phoneticPr fontId="2"/>
  </si>
  <si>
    <t>秋田空港ターミナルビル　株式会社</t>
    <rPh sb="0" eb="2">
      <t>アキタ</t>
    </rPh>
    <rPh sb="2" eb="4">
      <t>クウコウ</t>
    </rPh>
    <rPh sb="12" eb="16">
      <t>カブシキガイシャ</t>
    </rPh>
    <phoneticPr fontId="2"/>
  </si>
  <si>
    <t>秋田内陸縦貫鉄道　株式会社</t>
    <rPh sb="0" eb="2">
      <t>アキタ</t>
    </rPh>
    <rPh sb="2" eb="4">
      <t>ナイリク</t>
    </rPh>
    <rPh sb="4" eb="6">
      <t>ジュウカン</t>
    </rPh>
    <rPh sb="6" eb="8">
      <t>テツドウ</t>
    </rPh>
    <rPh sb="9" eb="13">
      <t>カブシキガイシャ</t>
    </rPh>
    <phoneticPr fontId="2"/>
  </si>
  <si>
    <t>由利高原鉄道　株式会社</t>
    <rPh sb="0" eb="2">
      <t>ユリ</t>
    </rPh>
    <rPh sb="2" eb="4">
      <t>コウゲン</t>
    </rPh>
    <rPh sb="4" eb="6">
      <t>テツドウ</t>
    </rPh>
    <rPh sb="7" eb="11">
      <t>カブシキガイシャ</t>
    </rPh>
    <phoneticPr fontId="2"/>
  </si>
  <si>
    <t>大館能代空港ターミナルビル　株式会社</t>
    <rPh sb="0" eb="2">
      <t>オオダテ</t>
    </rPh>
    <rPh sb="2" eb="4">
      <t>ノシロ</t>
    </rPh>
    <rPh sb="4" eb="6">
      <t>クウコウ</t>
    </rPh>
    <rPh sb="14" eb="18">
      <t>カブシキガイシャ</t>
    </rPh>
    <phoneticPr fontId="2"/>
  </si>
  <si>
    <t>公益財団法人　あきた移植医療協会</t>
    <rPh sb="0" eb="2">
      <t>コウエキ</t>
    </rPh>
    <rPh sb="2" eb="6">
      <t>ザイダンホウジン</t>
    </rPh>
    <rPh sb="10" eb="12">
      <t>イショク</t>
    </rPh>
    <rPh sb="12" eb="14">
      <t>イリョウ</t>
    </rPh>
    <rPh sb="14" eb="16">
      <t>キョウカイ</t>
    </rPh>
    <phoneticPr fontId="2"/>
  </si>
  <si>
    <t>地方独立行政法人　秋田県立療育機構</t>
    <rPh sb="0" eb="8">
      <t>チホウドクリツギョウセイホウジ</t>
    </rPh>
    <rPh sb="9" eb="11">
      <t>アキタ</t>
    </rPh>
    <rPh sb="11" eb="13">
      <t>ケンリツ</t>
    </rPh>
    <rPh sb="13" eb="15">
      <t>リョウイク</t>
    </rPh>
    <rPh sb="15" eb="17">
      <t>キコウ</t>
    </rPh>
    <phoneticPr fontId="2"/>
  </si>
  <si>
    <t>地方独立行政法人　秋田県立病院機構</t>
    <rPh sb="0" eb="2">
      <t>チホウ</t>
    </rPh>
    <rPh sb="2" eb="4">
      <t>ドクリツ</t>
    </rPh>
    <rPh sb="4" eb="6">
      <t>ギョウセイ</t>
    </rPh>
    <rPh sb="6" eb="8">
      <t>ホウジン</t>
    </rPh>
    <rPh sb="9" eb="11">
      <t>アキタ</t>
    </rPh>
    <rPh sb="11" eb="13">
      <t>ケンリツ</t>
    </rPh>
    <rPh sb="13" eb="15">
      <t>ビョウイン</t>
    </rPh>
    <rPh sb="15" eb="17">
      <t>キコウ</t>
    </rPh>
    <phoneticPr fontId="2"/>
  </si>
  <si>
    <t>株式会社　秋田県分析科学センター</t>
    <rPh sb="0" eb="4">
      <t>カブシキガイシャ</t>
    </rPh>
    <rPh sb="5" eb="8">
      <t>アキタケン</t>
    </rPh>
    <rPh sb="8" eb="10">
      <t>ブンセキ</t>
    </rPh>
    <rPh sb="10" eb="12">
      <t>カガク</t>
    </rPh>
    <phoneticPr fontId="2"/>
  </si>
  <si>
    <t>公益財団法人　秋田県生活衛生営業指導センター</t>
    <rPh sb="0" eb="6">
      <t>コウエキザイダンホウジン</t>
    </rPh>
    <rPh sb="7" eb="10">
      <t>アキタケン</t>
    </rPh>
    <rPh sb="10" eb="12">
      <t>セイカツ</t>
    </rPh>
    <rPh sb="12" eb="14">
      <t>エイセイ</t>
    </rPh>
    <rPh sb="14" eb="16">
      <t>エイギョウ</t>
    </rPh>
    <rPh sb="16" eb="18">
      <t>シドウ</t>
    </rPh>
    <phoneticPr fontId="2"/>
  </si>
  <si>
    <t>公益社団法人　秋田県農業公社</t>
    <rPh sb="0" eb="2">
      <t>コウエキ</t>
    </rPh>
    <rPh sb="2" eb="6">
      <t>シャダンホウジン</t>
    </rPh>
    <rPh sb="7" eb="10">
      <t>アキタケン</t>
    </rPh>
    <rPh sb="10" eb="12">
      <t>ノウギョウ</t>
    </rPh>
    <rPh sb="12" eb="14">
      <t>コウシャ</t>
    </rPh>
    <phoneticPr fontId="2"/>
  </si>
  <si>
    <t>公益社団法人　秋田県青果物基金協会</t>
    <rPh sb="0" eb="6">
      <t>コウエキシャダンホウジン</t>
    </rPh>
    <rPh sb="7" eb="10">
      <t>アキタケン</t>
    </rPh>
    <rPh sb="10" eb="13">
      <t>セイカブツ</t>
    </rPh>
    <rPh sb="13" eb="15">
      <t>キキン</t>
    </rPh>
    <rPh sb="15" eb="17">
      <t>キョウカイ</t>
    </rPh>
    <phoneticPr fontId="2"/>
  </si>
  <si>
    <t>株式会社　秋田県食肉流通公社</t>
    <rPh sb="0" eb="4">
      <t>カブシキガイシャ</t>
    </rPh>
    <rPh sb="5" eb="8">
      <t>アキタケン</t>
    </rPh>
    <rPh sb="8" eb="10">
      <t>ショクニク</t>
    </rPh>
    <rPh sb="10" eb="12">
      <t>リュウツウ</t>
    </rPh>
    <rPh sb="12" eb="14">
      <t>コウシャ</t>
    </rPh>
    <phoneticPr fontId="2"/>
  </si>
  <si>
    <t>公益財団法人　秋田県栽培漁業協会</t>
    <rPh sb="0" eb="2">
      <t>コウエキ</t>
    </rPh>
    <rPh sb="2" eb="6">
      <t>ザイダンホウジン</t>
    </rPh>
    <rPh sb="7" eb="10">
      <t>アキタケン</t>
    </rPh>
    <rPh sb="10" eb="12">
      <t>サイバイ</t>
    </rPh>
    <rPh sb="12" eb="14">
      <t>ギョギョウ</t>
    </rPh>
    <rPh sb="14" eb="16">
      <t>キョウカイ</t>
    </rPh>
    <phoneticPr fontId="2"/>
  </si>
  <si>
    <t>公益財団法人　秋田県木材加工推進機構</t>
    <rPh sb="0" eb="6">
      <t>コウエキザイダンホウジン</t>
    </rPh>
    <rPh sb="7" eb="10">
      <t>アキタケン</t>
    </rPh>
    <rPh sb="10" eb="12">
      <t>モクザイ</t>
    </rPh>
    <rPh sb="12" eb="14">
      <t>カコウ</t>
    </rPh>
    <rPh sb="14" eb="16">
      <t>スイシン</t>
    </rPh>
    <rPh sb="16" eb="18">
      <t>キコウ</t>
    </rPh>
    <phoneticPr fontId="2"/>
  </si>
  <si>
    <t>公益財団法人　秋田県林業公社</t>
    <rPh sb="0" eb="6">
      <t>コウエキザイダンホウジン</t>
    </rPh>
    <rPh sb="7" eb="10">
      <t>アキタケン</t>
    </rPh>
    <rPh sb="10" eb="12">
      <t>リンギョウ</t>
    </rPh>
    <rPh sb="12" eb="14">
      <t>コウシャ</t>
    </rPh>
    <phoneticPr fontId="2"/>
  </si>
  <si>
    <t>公益財団法人　秋田県林業労働対策基金</t>
    <rPh sb="0" eb="2">
      <t>コウエキ</t>
    </rPh>
    <rPh sb="2" eb="6">
      <t>ザイダンホウジン</t>
    </rPh>
    <rPh sb="7" eb="10">
      <t>アキタケン</t>
    </rPh>
    <rPh sb="10" eb="12">
      <t>リンギョウ</t>
    </rPh>
    <rPh sb="12" eb="14">
      <t>ロウドウ</t>
    </rPh>
    <rPh sb="14" eb="16">
      <t>タイサク</t>
    </rPh>
    <rPh sb="16" eb="18">
      <t>キキン</t>
    </rPh>
    <phoneticPr fontId="2"/>
  </si>
  <si>
    <t>公益財団法人　あきた企業活性化センター</t>
    <rPh sb="0" eb="6">
      <t>コウエキザイダンホウジン</t>
    </rPh>
    <rPh sb="10" eb="12">
      <t>キギョウ</t>
    </rPh>
    <rPh sb="12" eb="15">
      <t>カッセイカ</t>
    </rPh>
    <phoneticPr fontId="2"/>
  </si>
  <si>
    <t>一般財団法人　秋田県資源技術開発機構</t>
    <rPh sb="0" eb="2">
      <t>イッパン</t>
    </rPh>
    <rPh sb="2" eb="6">
      <t>ザイダンホウジン</t>
    </rPh>
    <rPh sb="7" eb="10">
      <t>アキタケン</t>
    </rPh>
    <rPh sb="10" eb="12">
      <t>シゲン</t>
    </rPh>
    <rPh sb="12" eb="14">
      <t>ギジュツ</t>
    </rPh>
    <rPh sb="14" eb="16">
      <t>カイハツ</t>
    </rPh>
    <rPh sb="16" eb="18">
      <t>キコウ</t>
    </rPh>
    <phoneticPr fontId="2"/>
  </si>
  <si>
    <t>秋田県土地開発公社</t>
    <rPh sb="0" eb="3">
      <t>アキタケン</t>
    </rPh>
    <rPh sb="3" eb="5">
      <t>トチ</t>
    </rPh>
    <rPh sb="5" eb="7">
      <t>カイハツ</t>
    </rPh>
    <rPh sb="7" eb="9">
      <t>コウシャ</t>
    </rPh>
    <phoneticPr fontId="2"/>
  </si>
  <si>
    <t>株式会社　マリーナ秋田</t>
    <rPh sb="0" eb="4">
      <t>カブシキガイシャ</t>
    </rPh>
    <rPh sb="9" eb="11">
      <t>アキタ</t>
    </rPh>
    <phoneticPr fontId="2"/>
  </si>
  <si>
    <t>公益財団法人　暴力団壊滅秋田県民会議</t>
    <rPh sb="0" eb="2">
      <t>コウエキ</t>
    </rPh>
    <rPh sb="2" eb="6">
      <t>ザイダンホウジン</t>
    </rPh>
    <rPh sb="7" eb="10">
      <t>ボウリョクダン</t>
    </rPh>
    <rPh sb="10" eb="12">
      <t>カイメツ</t>
    </rPh>
    <rPh sb="12" eb="14">
      <t>アキタ</t>
    </rPh>
    <rPh sb="14" eb="16">
      <t>ケンミン</t>
    </rPh>
    <rPh sb="16" eb="18">
      <t>カイギ</t>
    </rPh>
    <phoneticPr fontId="2"/>
  </si>
  <si>
    <t>○</t>
    <phoneticPr fontId="2"/>
  </si>
  <si>
    <t>秋田県信用保証協会</t>
    <rPh sb="0" eb="3">
      <t>アキタケン</t>
    </rPh>
    <rPh sb="3" eb="5">
      <t>シンヨウ</t>
    </rPh>
    <rPh sb="5" eb="7">
      <t>ホショウ</t>
    </rPh>
    <rPh sb="7" eb="9">
      <t>キョウカイ</t>
    </rPh>
    <phoneticPr fontId="2"/>
  </si>
  <si>
    <t>地域医療介護総合確保基金</t>
    <rPh sb="0" eb="2">
      <t>チイキ</t>
    </rPh>
    <rPh sb="2" eb="4">
      <t>イリョウ</t>
    </rPh>
    <rPh sb="4" eb="6">
      <t>カイゴ</t>
    </rPh>
    <rPh sb="6" eb="8">
      <t>ソウゴウ</t>
    </rPh>
    <rPh sb="8" eb="10">
      <t>カクホ</t>
    </rPh>
    <rPh sb="10" eb="12">
      <t>キキン</t>
    </rPh>
    <phoneticPr fontId="3"/>
  </si>
  <si>
    <t>退職手当臨時対策基金</t>
    <rPh sb="0" eb="2">
      <t>タイショク</t>
    </rPh>
    <rPh sb="2" eb="4">
      <t>テアテ</t>
    </rPh>
    <rPh sb="4" eb="6">
      <t>リンジ</t>
    </rPh>
    <rPh sb="6" eb="8">
      <t>タイサク</t>
    </rPh>
    <rPh sb="8" eb="10">
      <t>キキン</t>
    </rPh>
    <phoneticPr fontId="3"/>
  </si>
  <si>
    <t>公立学校情報機器整備臨時対策基金</t>
    <rPh sb="0" eb="2">
      <t>コウリツ</t>
    </rPh>
    <rPh sb="2" eb="4">
      <t>ガッコウ</t>
    </rPh>
    <rPh sb="4" eb="6">
      <t>ジョウホウ</t>
    </rPh>
    <rPh sb="6" eb="8">
      <t>キキ</t>
    </rPh>
    <rPh sb="8" eb="10">
      <t>セイビ</t>
    </rPh>
    <rPh sb="10" eb="12">
      <t>リンジ</t>
    </rPh>
    <rPh sb="12" eb="14">
      <t>タイサク</t>
    </rPh>
    <rPh sb="14" eb="16">
      <t>キキン</t>
    </rPh>
    <phoneticPr fontId="3"/>
  </si>
  <si>
    <t>水と緑の森づくり基金</t>
    <rPh sb="0" eb="1">
      <t>ミズ</t>
    </rPh>
    <rPh sb="2" eb="3">
      <t>ミドリ</t>
    </rPh>
    <rPh sb="4" eb="5">
      <t>モリ</t>
    </rPh>
    <rPh sb="8" eb="10">
      <t>キキン</t>
    </rPh>
    <phoneticPr fontId="3"/>
  </si>
  <si>
    <t>環境保全センター維持管理基金</t>
    <rPh sb="0" eb="2">
      <t>カンキョウ</t>
    </rPh>
    <rPh sb="2" eb="4">
      <t>ホゼン</t>
    </rPh>
    <rPh sb="8" eb="10">
      <t>イジ</t>
    </rPh>
    <rPh sb="10" eb="12">
      <t>カンリ</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</si>
</sst>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BB42-489A-B9B2-5CB72041FD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131810</c:v>
                </c:pt>
                <c:pt idx="1">
                  <c:v>150031</c:v>
                </c:pt>
                <c:pt idx="2">
                  <c:v>156767</c:v>
                </c:pt>
                <c:pt idx="3">
                  <c:v>147093</c:v>
                </c:pt>
                <c:pt idx="4">
                  <c:v>147917</c:v>
                </c:pt>
              </c:numCache>
            </c:numRef>
          </c:val>
          <c:smooth val="0"/>
          <c:extLst>
            <c:ext xmlns:c16="http://schemas.microsoft.com/office/drawing/2014/chart" uri="{C3380CC4-5D6E-409C-BE32-E72D297353CC}">
              <c16:uniqueId val="{00000001-BB42-489A-B9B2-5CB72041FDD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2.3199999999999998</c:v>
                </c:pt>
                <c:pt idx="1">
                  <c:v>4.1500000000000004</c:v>
                </c:pt>
                <c:pt idx="2">
                  <c:v>4.9000000000000004</c:v>
                </c:pt>
                <c:pt idx="3">
                  <c:v>4.54</c:v>
                </c:pt>
                <c:pt idx="4">
                  <c:v>3.14</c:v>
                </c:pt>
              </c:numCache>
            </c:numRef>
          </c:val>
          <c:extLst>
            <c:ext xmlns:c16="http://schemas.microsoft.com/office/drawing/2014/chart" uri="{C3380CC4-5D6E-409C-BE32-E72D297353CC}">
              <c16:uniqueId val="{00000000-CF78-4B39-83C5-93DC2E5A01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3.35</c:v>
                </c:pt>
                <c:pt idx="1">
                  <c:v>4.12</c:v>
                </c:pt>
                <c:pt idx="2">
                  <c:v>4.42</c:v>
                </c:pt>
                <c:pt idx="3">
                  <c:v>4.3</c:v>
                </c:pt>
                <c:pt idx="4">
                  <c:v>5.2</c:v>
                </c:pt>
              </c:numCache>
            </c:numRef>
          </c:val>
          <c:extLst>
            <c:ext xmlns:c16="http://schemas.microsoft.com/office/drawing/2014/chart" uri="{C3380CC4-5D6E-409C-BE32-E72D297353CC}">
              <c16:uniqueId val="{00000001-CF78-4B39-83C5-93DC2E5A014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0.83</c:v>
                </c:pt>
                <c:pt idx="1">
                  <c:v>2.67</c:v>
                </c:pt>
                <c:pt idx="2">
                  <c:v>1.44</c:v>
                </c:pt>
                <c:pt idx="3">
                  <c:v>1.19</c:v>
                </c:pt>
                <c:pt idx="4">
                  <c:v>-0.53</c:v>
                </c:pt>
              </c:numCache>
            </c:numRef>
          </c:val>
          <c:smooth val="0"/>
          <c:extLst>
            <c:ext xmlns:c16="http://schemas.microsoft.com/office/drawing/2014/chart" uri="{C3380CC4-5D6E-409C-BE32-E72D297353CC}">
              <c16:uniqueId val="{00000002-CF78-4B39-83C5-93DC2E5A014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BE1-472F-943A-00471F07FB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E1-472F-943A-00471F07FB8B}"/>
            </c:ext>
          </c:extLst>
        </c:ser>
        <c:ser>
          <c:idx val="2"/>
          <c:order val="2"/>
          <c:tx>
            <c:strRef>
              <c:f>データシート!$A$29</c:f>
              <c:strCache>
                <c:ptCount val="1"/>
                <c:pt idx="0">
                  <c:v>就農支援資金貸付事業等特別会計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BE1-472F-943A-00471F07FB8B}"/>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BE1-472F-943A-00471F07FB8B}"/>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0.56999999999999995</c:v>
                </c:pt>
                <c:pt idx="2">
                  <c:v>#N/A</c:v>
                </c:pt>
                <c:pt idx="3">
                  <c:v>0.59</c:v>
                </c:pt>
                <c:pt idx="4">
                  <c:v>#N/A</c:v>
                </c:pt>
                <c:pt idx="5">
                  <c:v>0.59</c:v>
                </c:pt>
                <c:pt idx="6">
                  <c:v>#N/A</c:v>
                </c:pt>
                <c:pt idx="7">
                  <c:v>0.55000000000000004</c:v>
                </c:pt>
                <c:pt idx="8">
                  <c:v>#N/A</c:v>
                </c:pt>
                <c:pt idx="9">
                  <c:v>0.52</c:v>
                </c:pt>
              </c:numCache>
            </c:numRef>
          </c:val>
          <c:extLst>
            <c:ext xmlns:c16="http://schemas.microsoft.com/office/drawing/2014/chart" uri="{C3380CC4-5D6E-409C-BE32-E72D297353CC}">
              <c16:uniqueId val="{00000004-ABE1-472F-943A-00471F07FB8B}"/>
            </c:ext>
          </c:extLst>
        </c:ser>
        <c:ser>
          <c:idx val="5"/>
          <c:order val="5"/>
          <c:tx>
            <c:strRef>
              <c:f>データシート!$A$32</c:f>
              <c:strCache>
                <c:ptCount val="1"/>
                <c:pt idx="0">
                  <c:v>秋田港飯島地区工業用地整備事業特別会計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0.68</c:v>
                </c:pt>
                <c:pt idx="2">
                  <c:v>#N/A</c:v>
                </c:pt>
                <c:pt idx="3">
                  <c:v>0.67</c:v>
                </c:pt>
                <c:pt idx="4">
                  <c:v>#N/A</c:v>
                </c:pt>
                <c:pt idx="5">
                  <c:v>0.64</c:v>
                </c:pt>
                <c:pt idx="6">
                  <c:v>#N/A</c:v>
                </c:pt>
                <c:pt idx="7">
                  <c:v>0.62</c:v>
                </c:pt>
                <c:pt idx="8">
                  <c:v>#N/A</c:v>
                </c:pt>
                <c:pt idx="9">
                  <c:v>0.56000000000000005</c:v>
                </c:pt>
              </c:numCache>
            </c:numRef>
          </c:val>
          <c:extLst>
            <c:ext xmlns:c16="http://schemas.microsoft.com/office/drawing/2014/chart" uri="{C3380CC4-5D6E-409C-BE32-E72D297353CC}">
              <c16:uniqueId val="{00000005-ABE1-472F-943A-00471F07FB8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0.23</c:v>
                </c:pt>
                <c:pt idx="4">
                  <c:v>#N/A</c:v>
                </c:pt>
                <c:pt idx="5">
                  <c:v>0.45</c:v>
                </c:pt>
                <c:pt idx="6">
                  <c:v>#N/A</c:v>
                </c:pt>
                <c:pt idx="7">
                  <c:v>0.66</c:v>
                </c:pt>
                <c:pt idx="8">
                  <c:v>#N/A</c:v>
                </c:pt>
                <c:pt idx="9">
                  <c:v>0.77</c:v>
                </c:pt>
              </c:numCache>
            </c:numRef>
          </c:val>
          <c:extLst>
            <c:ext xmlns:c16="http://schemas.microsoft.com/office/drawing/2014/chart" uri="{C3380CC4-5D6E-409C-BE32-E72D297353CC}">
              <c16:uniqueId val="{00000006-ABE1-472F-943A-00471F07FB8B}"/>
            </c:ext>
          </c:extLst>
        </c:ser>
        <c:ser>
          <c:idx val="7"/>
          <c:order val="7"/>
          <c:tx>
            <c:strRef>
              <c:f>データシート!$A$34</c:f>
              <c:strCache>
                <c:ptCount val="1"/>
                <c:pt idx="0">
                  <c:v>工業団地開発事業特別会計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1.67</c:v>
                </c:pt>
                <c:pt idx="2">
                  <c:v>#N/A</c:v>
                </c:pt>
                <c:pt idx="3">
                  <c:v>1.85</c:v>
                </c:pt>
                <c:pt idx="4">
                  <c:v>#N/A</c:v>
                </c:pt>
                <c:pt idx="5">
                  <c:v>1.99</c:v>
                </c:pt>
                <c:pt idx="6">
                  <c:v>#N/A</c:v>
                </c:pt>
                <c:pt idx="7">
                  <c:v>1.93</c:v>
                </c:pt>
                <c:pt idx="8">
                  <c:v>#N/A</c:v>
                </c:pt>
                <c:pt idx="9">
                  <c:v>1.71</c:v>
                </c:pt>
              </c:numCache>
            </c:numRef>
          </c:val>
          <c:extLst>
            <c:ext xmlns:c16="http://schemas.microsoft.com/office/drawing/2014/chart" uri="{C3380CC4-5D6E-409C-BE32-E72D297353CC}">
              <c16:uniqueId val="{00000007-ABE1-472F-943A-00471F07FB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2.16</c:v>
                </c:pt>
                <c:pt idx="2">
                  <c:v>#N/A</c:v>
                </c:pt>
                <c:pt idx="3">
                  <c:v>3.94</c:v>
                </c:pt>
                <c:pt idx="4">
                  <c:v>#N/A</c:v>
                </c:pt>
                <c:pt idx="5">
                  <c:v>4.75</c:v>
                </c:pt>
                <c:pt idx="6">
                  <c:v>#N/A</c:v>
                </c:pt>
                <c:pt idx="7">
                  <c:v>4.37</c:v>
                </c:pt>
                <c:pt idx="8">
                  <c:v>#N/A</c:v>
                </c:pt>
                <c:pt idx="9">
                  <c:v>3.07</c:v>
                </c:pt>
              </c:numCache>
            </c:numRef>
          </c:val>
          <c:extLst>
            <c:ext xmlns:c16="http://schemas.microsoft.com/office/drawing/2014/chart" uri="{C3380CC4-5D6E-409C-BE32-E72D297353CC}">
              <c16:uniqueId val="{00000008-ABE1-472F-943A-00471F07FB8B}"/>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3.31</c:v>
                </c:pt>
                <c:pt idx="2">
                  <c:v>#N/A</c:v>
                </c:pt>
                <c:pt idx="3">
                  <c:v>3.49</c:v>
                </c:pt>
                <c:pt idx="4">
                  <c:v>#N/A</c:v>
                </c:pt>
                <c:pt idx="5">
                  <c:v>3.23</c:v>
                </c:pt>
                <c:pt idx="6">
                  <c:v>#N/A</c:v>
                </c:pt>
                <c:pt idx="7">
                  <c:v>3.51</c:v>
                </c:pt>
                <c:pt idx="8">
                  <c:v>#N/A</c:v>
                </c:pt>
                <c:pt idx="9">
                  <c:v>4.62</c:v>
                </c:pt>
              </c:numCache>
            </c:numRef>
          </c:val>
          <c:extLst>
            <c:ext xmlns:c16="http://schemas.microsoft.com/office/drawing/2014/chart" uri="{C3380CC4-5D6E-409C-BE32-E72D297353CC}">
              <c16:uniqueId val="{00000009-ABE1-472F-943A-00471F07FB8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65155</c:v>
                </c:pt>
                <c:pt idx="5">
                  <c:v>60540</c:v>
                </c:pt>
                <c:pt idx="8">
                  <c:v>58136</c:v>
                </c:pt>
                <c:pt idx="11">
                  <c:v>55564</c:v>
                </c:pt>
                <c:pt idx="14">
                  <c:v>53421</c:v>
                </c:pt>
              </c:numCache>
            </c:numRef>
          </c:val>
          <c:extLst>
            <c:ext xmlns:c16="http://schemas.microsoft.com/office/drawing/2014/chart" uri="{C3380CC4-5D6E-409C-BE32-E72D297353CC}">
              <c16:uniqueId val="{00000000-3DC8-4DF7-8833-BE9C844811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2</c:v>
                </c:pt>
                <c:pt idx="6">
                  <c:v>0</c:v>
                </c:pt>
                <c:pt idx="9">
                  <c:v>0</c:v>
                </c:pt>
                <c:pt idx="12">
                  <c:v>0</c:v>
                </c:pt>
              </c:numCache>
            </c:numRef>
          </c:val>
          <c:extLst>
            <c:ext xmlns:c16="http://schemas.microsoft.com/office/drawing/2014/chart" uri="{C3380CC4-5D6E-409C-BE32-E72D297353CC}">
              <c16:uniqueId val="{00000001-3DC8-4DF7-8833-BE9C844811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121</c:v>
                </c:pt>
                <c:pt idx="3">
                  <c:v>150</c:v>
                </c:pt>
                <c:pt idx="6">
                  <c:v>137</c:v>
                </c:pt>
                <c:pt idx="9">
                  <c:v>141</c:v>
                </c:pt>
                <c:pt idx="12">
                  <c:v>131</c:v>
                </c:pt>
              </c:numCache>
            </c:numRef>
          </c:val>
          <c:extLst>
            <c:ext xmlns:c16="http://schemas.microsoft.com/office/drawing/2014/chart" uri="{C3380CC4-5D6E-409C-BE32-E72D297353CC}">
              <c16:uniqueId val="{00000002-3DC8-4DF7-8833-BE9C844811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C8-4DF7-8833-BE9C844811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827</c:v>
                </c:pt>
                <c:pt idx="3">
                  <c:v>871</c:v>
                </c:pt>
                <c:pt idx="6">
                  <c:v>851</c:v>
                </c:pt>
                <c:pt idx="9">
                  <c:v>918</c:v>
                </c:pt>
                <c:pt idx="12">
                  <c:v>933</c:v>
                </c:pt>
              </c:numCache>
            </c:numRef>
          </c:val>
          <c:extLst>
            <c:ext xmlns:c16="http://schemas.microsoft.com/office/drawing/2014/chart" uri="{C3380CC4-5D6E-409C-BE32-E72D297353CC}">
              <c16:uniqueId val="{00000004-3DC8-4DF7-8833-BE9C844811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1333</c:v>
                </c:pt>
                <c:pt idx="3">
                  <c:v>1667</c:v>
                </c:pt>
                <c:pt idx="6">
                  <c:v>2000</c:v>
                </c:pt>
                <c:pt idx="9">
                  <c:v>2333</c:v>
                </c:pt>
                <c:pt idx="12">
                  <c:v>2667</c:v>
                </c:pt>
              </c:numCache>
            </c:numRef>
          </c:val>
          <c:extLst>
            <c:ext xmlns:c16="http://schemas.microsoft.com/office/drawing/2014/chart" uri="{C3380CC4-5D6E-409C-BE32-E72D297353CC}">
              <c16:uniqueId val="{00000005-3DC8-4DF7-8833-BE9C844811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C8-4DF7-8833-BE9C844811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96069</c:v>
                </c:pt>
                <c:pt idx="3">
                  <c:v>95501</c:v>
                </c:pt>
                <c:pt idx="6">
                  <c:v>105597</c:v>
                </c:pt>
                <c:pt idx="9">
                  <c:v>90534</c:v>
                </c:pt>
                <c:pt idx="12">
                  <c:v>89057</c:v>
                </c:pt>
              </c:numCache>
            </c:numRef>
          </c:val>
          <c:extLst>
            <c:ext xmlns:c16="http://schemas.microsoft.com/office/drawing/2014/chart" uri="{C3380CC4-5D6E-409C-BE32-E72D297353CC}">
              <c16:uniqueId val="{00000007-3DC8-4DF7-8833-BE9C8448119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33196</c:v>
                </c:pt>
                <c:pt idx="2">
                  <c:v>#N/A</c:v>
                </c:pt>
                <c:pt idx="3">
                  <c:v>#N/A</c:v>
                </c:pt>
                <c:pt idx="4">
                  <c:v>37651</c:v>
                </c:pt>
                <c:pt idx="5">
                  <c:v>#N/A</c:v>
                </c:pt>
                <c:pt idx="6">
                  <c:v>#N/A</c:v>
                </c:pt>
                <c:pt idx="7">
                  <c:v>50449</c:v>
                </c:pt>
                <c:pt idx="8">
                  <c:v>#N/A</c:v>
                </c:pt>
                <c:pt idx="9">
                  <c:v>#N/A</c:v>
                </c:pt>
                <c:pt idx="10">
                  <c:v>38362</c:v>
                </c:pt>
                <c:pt idx="11">
                  <c:v>#N/A</c:v>
                </c:pt>
                <c:pt idx="12">
                  <c:v>#N/A</c:v>
                </c:pt>
                <c:pt idx="13">
                  <c:v>39367</c:v>
                </c:pt>
                <c:pt idx="14">
                  <c:v>#N/A</c:v>
                </c:pt>
              </c:numCache>
            </c:numRef>
          </c:val>
          <c:smooth val="0"/>
          <c:extLst>
            <c:ext xmlns:c16="http://schemas.microsoft.com/office/drawing/2014/chart" uri="{C3380CC4-5D6E-409C-BE32-E72D297353CC}">
              <c16:uniqueId val="{00000008-3DC8-4DF7-8833-BE9C8448119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662059</c:v>
                </c:pt>
                <c:pt idx="5">
                  <c:v>659475</c:v>
                </c:pt>
                <c:pt idx="8">
                  <c:v>655808</c:v>
                </c:pt>
                <c:pt idx="11">
                  <c:v>615107</c:v>
                </c:pt>
                <c:pt idx="14">
                  <c:v>598698</c:v>
                </c:pt>
              </c:numCache>
            </c:numRef>
          </c:val>
          <c:extLst>
            <c:ext xmlns:c16="http://schemas.microsoft.com/office/drawing/2014/chart" uri="{C3380CC4-5D6E-409C-BE32-E72D297353CC}">
              <c16:uniqueId val="{00000000-6EC1-4D6E-8D2A-F2E4CD7BA4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32823</c:v>
                </c:pt>
                <c:pt idx="5">
                  <c:v>31923</c:v>
                </c:pt>
                <c:pt idx="8">
                  <c:v>30199</c:v>
                </c:pt>
                <c:pt idx="11">
                  <c:v>28270</c:v>
                </c:pt>
                <c:pt idx="14">
                  <c:v>26097</c:v>
                </c:pt>
              </c:numCache>
            </c:numRef>
          </c:val>
          <c:extLst>
            <c:ext xmlns:c16="http://schemas.microsoft.com/office/drawing/2014/chart" uri="{C3380CC4-5D6E-409C-BE32-E72D297353CC}">
              <c16:uniqueId val="{00000001-6EC1-4D6E-8D2A-F2E4CD7BA4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45285</c:v>
                </c:pt>
                <c:pt idx="5">
                  <c:v>48637</c:v>
                </c:pt>
                <c:pt idx="8">
                  <c:v>67567</c:v>
                </c:pt>
                <c:pt idx="11">
                  <c:v>67810</c:v>
                </c:pt>
                <c:pt idx="14">
                  <c:v>81505</c:v>
                </c:pt>
              </c:numCache>
            </c:numRef>
          </c:val>
          <c:extLst>
            <c:ext xmlns:c16="http://schemas.microsoft.com/office/drawing/2014/chart" uri="{C3380CC4-5D6E-409C-BE32-E72D297353CC}">
              <c16:uniqueId val="{00000002-6EC1-4D6E-8D2A-F2E4CD7BA4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C1-4D6E-8D2A-F2E4CD7BA4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C1-4D6E-8D2A-F2E4CD7BA4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10153</c:v>
                </c:pt>
                <c:pt idx="3">
                  <c:v>10213</c:v>
                </c:pt>
                <c:pt idx="6">
                  <c:v>9814</c:v>
                </c:pt>
                <c:pt idx="9">
                  <c:v>9427</c:v>
                </c:pt>
                <c:pt idx="12">
                  <c:v>9667</c:v>
                </c:pt>
              </c:numCache>
            </c:numRef>
          </c:val>
          <c:extLst>
            <c:ext xmlns:c16="http://schemas.microsoft.com/office/drawing/2014/chart" uri="{C3380CC4-5D6E-409C-BE32-E72D297353CC}">
              <c16:uniqueId val="{00000005-6EC1-4D6E-8D2A-F2E4CD7BA4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127063</c:v>
                </c:pt>
                <c:pt idx="3">
                  <c:v>123930</c:v>
                </c:pt>
                <c:pt idx="6">
                  <c:v>122026</c:v>
                </c:pt>
                <c:pt idx="9">
                  <c:v>116301</c:v>
                </c:pt>
                <c:pt idx="12">
                  <c:v>118211</c:v>
                </c:pt>
              </c:numCache>
            </c:numRef>
          </c:val>
          <c:extLst>
            <c:ext xmlns:c16="http://schemas.microsoft.com/office/drawing/2014/chart" uri="{C3380CC4-5D6E-409C-BE32-E72D297353CC}">
              <c16:uniqueId val="{00000006-6EC1-4D6E-8D2A-F2E4CD7BA4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EC1-4D6E-8D2A-F2E4CD7BA4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8813</c:v>
                </c:pt>
                <c:pt idx="3">
                  <c:v>7283</c:v>
                </c:pt>
                <c:pt idx="6">
                  <c:v>5537</c:v>
                </c:pt>
                <c:pt idx="9">
                  <c:v>4780</c:v>
                </c:pt>
                <c:pt idx="12">
                  <c:v>7018</c:v>
                </c:pt>
              </c:numCache>
            </c:numRef>
          </c:val>
          <c:extLst>
            <c:ext xmlns:c16="http://schemas.microsoft.com/office/drawing/2014/chart" uri="{C3380CC4-5D6E-409C-BE32-E72D297353CC}">
              <c16:uniqueId val="{00000008-6EC1-4D6E-8D2A-F2E4CD7BA4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1704</c:v>
                </c:pt>
                <c:pt idx="3">
                  <c:v>1962</c:v>
                </c:pt>
                <c:pt idx="6">
                  <c:v>1893</c:v>
                </c:pt>
                <c:pt idx="9">
                  <c:v>1778</c:v>
                </c:pt>
                <c:pt idx="12">
                  <c:v>1670</c:v>
                </c:pt>
              </c:numCache>
            </c:numRef>
          </c:val>
          <c:extLst>
            <c:ext xmlns:c16="http://schemas.microsoft.com/office/drawing/2014/chart" uri="{C3380CC4-5D6E-409C-BE32-E72D297353CC}">
              <c16:uniqueId val="{00000009-6EC1-4D6E-8D2A-F2E4CD7BA4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1261387</c:v>
                </c:pt>
                <c:pt idx="3">
                  <c:v>1265827</c:v>
                </c:pt>
                <c:pt idx="6">
                  <c:v>1267291</c:v>
                </c:pt>
                <c:pt idx="9">
                  <c:v>1249441</c:v>
                </c:pt>
                <c:pt idx="12">
                  <c:v>1237901</c:v>
                </c:pt>
              </c:numCache>
            </c:numRef>
          </c:val>
          <c:extLst>
            <c:ext xmlns:c16="http://schemas.microsoft.com/office/drawing/2014/chart" uri="{C3380CC4-5D6E-409C-BE32-E72D297353CC}">
              <c16:uniqueId val="{0000000A-6EC1-4D6E-8D2A-F2E4CD7BA4F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668951</c:v>
                </c:pt>
                <c:pt idx="2">
                  <c:v>#N/A</c:v>
                </c:pt>
                <c:pt idx="3">
                  <c:v>#N/A</c:v>
                </c:pt>
                <c:pt idx="4">
                  <c:v>669180</c:v>
                </c:pt>
                <c:pt idx="5">
                  <c:v>#N/A</c:v>
                </c:pt>
                <c:pt idx="6">
                  <c:v>#N/A</c:v>
                </c:pt>
                <c:pt idx="7">
                  <c:v>652988</c:v>
                </c:pt>
                <c:pt idx="8">
                  <c:v>#N/A</c:v>
                </c:pt>
                <c:pt idx="9">
                  <c:v>#N/A</c:v>
                </c:pt>
                <c:pt idx="10">
                  <c:v>670540</c:v>
                </c:pt>
                <c:pt idx="11">
                  <c:v>#N/A</c:v>
                </c:pt>
                <c:pt idx="12">
                  <c:v>#N/A</c:v>
                </c:pt>
                <c:pt idx="13">
                  <c:v>668167</c:v>
                </c:pt>
                <c:pt idx="14">
                  <c:v>#N/A</c:v>
                </c:pt>
              </c:numCache>
            </c:numRef>
          </c:val>
          <c:smooth val="0"/>
          <c:extLst>
            <c:ext xmlns:c16="http://schemas.microsoft.com/office/drawing/2014/chart" uri="{C3380CC4-5D6E-409C-BE32-E72D297353CC}">
              <c16:uniqueId val="{0000000B-6EC1-4D6E-8D2A-F2E4CD7BA4F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14990</c:v>
                </c:pt>
                <c:pt idx="1">
                  <c:v>14039</c:v>
                </c:pt>
                <c:pt idx="2">
                  <c:v>16929</c:v>
                </c:pt>
              </c:numCache>
            </c:numRef>
          </c:val>
          <c:extLst>
            <c:ext xmlns:c16="http://schemas.microsoft.com/office/drawing/2014/chart" uri="{C3380CC4-5D6E-409C-BE32-E72D297353CC}">
              <c16:uniqueId val="{00000000-0C15-4FA9-ABAD-08A382E165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21182</c:v>
                </c:pt>
                <c:pt idx="1">
                  <c:v>24194</c:v>
                </c:pt>
                <c:pt idx="2">
                  <c:v>30709</c:v>
                </c:pt>
              </c:numCache>
            </c:numRef>
          </c:val>
          <c:extLst>
            <c:ext xmlns:c16="http://schemas.microsoft.com/office/drawing/2014/chart" uri="{C3380CC4-5D6E-409C-BE32-E72D297353CC}">
              <c16:uniqueId val="{00000001-0C15-4FA9-ABAD-08A382E165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35103</c:v>
                </c:pt>
                <c:pt idx="1">
                  <c:v>30239</c:v>
                </c:pt>
                <c:pt idx="2">
                  <c:v>30384</c:v>
                </c:pt>
              </c:numCache>
            </c:numRef>
          </c:val>
          <c:extLst>
            <c:ext xmlns:c16="http://schemas.microsoft.com/office/drawing/2014/chart" uri="{C3380CC4-5D6E-409C-BE32-E72D297353CC}">
              <c16:uniqueId val="{00000002-0C15-4FA9-ABAD-08A382E165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924,620
919,398
11,637.52
617,448,721
599,529,541
10,215,482
325,377,398
1,224,344,582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令和５年度単年度の財政力指数は、景気回復に伴う消費拡大等による地方消費税や法人事業税等の増加により、分子である基準財政収入額が前年度比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％の伸びとなったことなどが影響し、</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改善した。３カ年平均では</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と令和３年度以降同値で推移しており、グループ内の順位も低位の状態が続いている。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引き続き県内経済の活性化による税収の増加に取り組み、比率の改善を目指していく。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44</xdr:row>
      <xdr:rowOff>130628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臨時財政対策債の減少等により分母である経常一般財源等が前年度から減少したものの、定年延長に伴う退職手当の減により人件費が減少したことなどにより分子である経常的経費充当一般財源が減少したことで、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引き続き、比率の維持に努めていく。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57573</xdr:rowOff>
    </xdr:from>
    <xdr:to>
      <xdr:col>23</xdr:col>
      <xdr:colOff>133350</xdr:colOff>
      <xdr:row>67</xdr:row>
      <xdr:rowOff>144356</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4457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116433</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144356</xdr:rowOff>
    </xdr:from>
    <xdr:to>
      <xdr:col>24</xdr:col>
      <xdr:colOff>12700</xdr:colOff>
      <xdr:row>67</xdr:row>
      <xdr:rowOff>144356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143950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8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57573</xdr:rowOff>
    </xdr:from>
    <xdr:to>
      <xdr:col>24</xdr:col>
      <xdr:colOff>12700</xdr:colOff>
      <xdr:row>60</xdr:row>
      <xdr:rowOff>57573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4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159596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52152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62654</xdr:rowOff>
    </xdr:from>
    <xdr:to>
      <xdr:col>19</xdr:col>
      <xdr:colOff>133350</xdr:colOff>
      <xdr:row>61</xdr:row>
      <xdr:rowOff>159596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006754"/>
          <a:ext cx="889000" cy="6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28787</xdr:rowOff>
    </xdr:from>
    <xdr:to>
      <xdr:col>19</xdr:col>
      <xdr:colOff>184150</xdr:colOff>
      <xdr:row>64</xdr:row>
      <xdr:rowOff>130387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0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62654</xdr:rowOff>
    </xdr:from>
    <xdr:to>
      <xdr:col>15</xdr:col>
      <xdr:colOff>82550</xdr:colOff>
      <xdr:row>64</xdr:row>
      <xdr:rowOff>127846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006754"/>
          <a:ext cx="889000" cy="109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65617</xdr:rowOff>
    </xdr:from>
    <xdr:to>
      <xdr:col>15</xdr:col>
      <xdr:colOff>133350</xdr:colOff>
      <xdr:row>59</xdr:row>
      <xdr:rowOff>167217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151994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4656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0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7620</xdr:rowOff>
    </xdr:from>
    <xdr:to>
      <xdr:col>11</xdr:col>
      <xdr:colOff>82550</xdr:colOff>
      <xdr:row>66</xdr:row>
      <xdr:rowOff>109220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120227</xdr:rowOff>
    </xdr:from>
    <xdr:to>
      <xdr:col>7</xdr:col>
      <xdr:colOff>31750</xdr:colOff>
      <xdr:row>67</xdr:row>
      <xdr:rowOff>50377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43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35154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11854</xdr:rowOff>
    </xdr:from>
    <xdr:to>
      <xdr:col>15</xdr:col>
      <xdr:colOff>133350</xdr:colOff>
      <xdr:row>58</xdr:row>
      <xdr:rowOff>113454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123631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7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65633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定年延長に伴う退職手当の減により人件費が減少したほか、新型コロナウイルス感染症対策事業の縮小や終了に伴い物件費も減少したことから、人口１人当たりの決算額は昨年度から減少している。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人口減少率の高い本県では、住民１人当たりの決算額が全国平均と比較して高い水準で推移すると見込まれることから、引き続き事務事業の合理化等に取り組んでいく。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26254</xdr:rowOff>
    </xdr:from>
    <xdr:to>
      <xdr:col>23</xdr:col>
      <xdr:colOff>133350</xdr:colOff>
      <xdr:row>87</xdr:row>
      <xdr:rowOff>43963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770954"/>
          <a:ext cx="838200" cy="18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53460</xdr:rowOff>
    </xdr:from>
    <xdr:to>
      <xdr:col>19</xdr:col>
      <xdr:colOff>133350</xdr:colOff>
      <xdr:row>87</xdr:row>
      <xdr:rowOff>43963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798160"/>
          <a:ext cx="889000" cy="16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122258</xdr:rowOff>
    </xdr:from>
    <xdr:to>
      <xdr:col>15</xdr:col>
      <xdr:colOff>82550</xdr:colOff>
      <xdr:row>86</xdr:row>
      <xdr:rowOff>53460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695508"/>
          <a:ext cx="889000" cy="10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4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63669</xdr:rowOff>
    </xdr:from>
    <xdr:to>
      <xdr:col>11</xdr:col>
      <xdr:colOff>31750</xdr:colOff>
      <xdr:row>85</xdr:row>
      <xdr:rowOff>122258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65469"/>
          <a:ext cx="889000" cy="2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63912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146904</xdr:rowOff>
    </xdr:from>
    <xdr:to>
      <xdr:col>23</xdr:col>
      <xdr:colOff>184150</xdr:colOff>
      <xdr:row>86</xdr:row>
      <xdr:rowOff>77054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7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118981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164613</xdr:rowOff>
    </xdr:from>
    <xdr:to>
      <xdr:col>19</xdr:col>
      <xdr:colOff>184150</xdr:colOff>
      <xdr:row>87</xdr:row>
      <xdr:rowOff>94763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9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79540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99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2660</xdr:rowOff>
    </xdr:from>
    <xdr:to>
      <xdr:col>15</xdr:col>
      <xdr:colOff>133350</xdr:colOff>
      <xdr:row>86</xdr:row>
      <xdr:rowOff>104260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7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89037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83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71458</xdr:rowOff>
    </xdr:from>
    <xdr:to>
      <xdr:col>11</xdr:col>
      <xdr:colOff>82550</xdr:colOff>
      <xdr:row>86</xdr:row>
      <xdr:rowOff>1608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6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157835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73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12869</xdr:rowOff>
    </xdr:from>
    <xdr:to>
      <xdr:col>7</xdr:col>
      <xdr:colOff>31750</xdr:colOff>
      <xdr:row>84</xdr:row>
      <xdr:rowOff>114469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124646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8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給与構造改革に伴い、国では本給の一部を地域手当に振り替えたが、地域手当の対象者が極めて限定される本県では、こうした振替を行っていないこともあり、本給のみを比較するラスパイレス指数は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今後も引き続き勧告を尊重しながら、適切な水準変動を反映させていく。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103414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876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103414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91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910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2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地方独立行政法人化や県有施設の指定管理者制度の推進、採用抑制等の取組により職員数の縮減は概ね順調に推移してきたほか、近年は児童生徒数の減少により教育部門の職員数が減少傾向にあるものの、全国でも早いスピードで人口減少が進んでいることもあり、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万人当たりでは増加傾向となっている。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全国平均と比較しても高い水準で推移していることから、定員の適正な管理に一層努めていく。</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104199</xdr:rowOff>
    </xdr:from>
    <xdr:to>
      <xdr:col>81</xdr:col>
      <xdr:colOff>44450</xdr:colOff>
      <xdr:row>64</xdr:row>
      <xdr:rowOff>150227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076999"/>
          <a:ext cx="838200" cy="4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89360</xdr:rowOff>
    </xdr:from>
    <xdr:to>
      <xdr:col>77</xdr:col>
      <xdr:colOff>44450</xdr:colOff>
      <xdr:row>64</xdr:row>
      <xdr:rowOff>104199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1062160"/>
          <a:ext cx="8890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42527</xdr:rowOff>
    </xdr:from>
    <xdr:to>
      <xdr:col>72</xdr:col>
      <xdr:colOff>203200</xdr:colOff>
      <xdr:row>64</xdr:row>
      <xdr:rowOff>89360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1015327"/>
          <a:ext cx="8890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159483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11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56951</xdr:rowOff>
    </xdr:from>
    <xdr:to>
      <xdr:col>68</xdr:col>
      <xdr:colOff>152400</xdr:colOff>
      <xdr:row>64</xdr:row>
      <xdr:rowOff>42527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858301"/>
          <a:ext cx="889000" cy="15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129440</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11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99427</xdr:rowOff>
    </xdr:from>
    <xdr:to>
      <xdr:col>81</xdr:col>
      <xdr:colOff>95250</xdr:colOff>
      <xdr:row>65</xdr:row>
      <xdr:rowOff>29577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0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71504</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04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53399</xdr:rowOff>
    </xdr:from>
    <xdr:to>
      <xdr:col>77</xdr:col>
      <xdr:colOff>95250</xdr:colOff>
      <xdr:row>64</xdr:row>
      <xdr:rowOff>154999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0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139776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1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38560</xdr:rowOff>
    </xdr:from>
    <xdr:to>
      <xdr:col>73</xdr:col>
      <xdr:colOff>44450</xdr:colOff>
      <xdr:row>64</xdr:row>
      <xdr:rowOff>140160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10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150337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8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163177</xdr:rowOff>
    </xdr:from>
    <xdr:to>
      <xdr:col>68</xdr:col>
      <xdr:colOff>203200</xdr:colOff>
      <xdr:row>64</xdr:row>
      <xdr:rowOff>93327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9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103504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73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6151</xdr:rowOff>
    </xdr:from>
    <xdr:to>
      <xdr:col>64</xdr:col>
      <xdr:colOff>152400</xdr:colOff>
      <xdr:row>63</xdr:row>
      <xdr:rowOff>107751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117928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57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３カ年平均の算定で入れ替わる令和２年度との単年度の比率の比較では、分母は標準税収入額の増加に伴い増となった一方、分子から控除される基準財政需要額算入額の減少により分子も増加したことから、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ポイントの悪化となり、３カ年平均の比率では昨年度と同値となった。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高止まりの状況にあり、グループ内でも最も高くなっている上、昨今の金利上昇により元利償還金の増加が見込まれることから、事業費の圧縮や地方債の新規発行抑制等の取組により、比率の悪化抑制に努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104775</xdr:rowOff>
    </xdr:from>
    <xdr:to>
      <xdr:col>81</xdr:col>
      <xdr:colOff>44450</xdr:colOff>
      <xdr:row>44</xdr:row>
      <xdr:rowOff>104775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24342</xdr:rowOff>
    </xdr:from>
    <xdr:to>
      <xdr:col>77</xdr:col>
      <xdr:colOff>44450</xdr:colOff>
      <xdr:row>44</xdr:row>
      <xdr:rowOff>104775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5681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44</xdr:row>
      <xdr:rowOff>24342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34695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5292</xdr:rowOff>
    </xdr:from>
    <xdr:to>
      <xdr:col>68</xdr:col>
      <xdr:colOff>152400</xdr:colOff>
      <xdr:row>42</xdr:row>
      <xdr:rowOff>146050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720619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53975</xdr:rowOff>
    </xdr:from>
    <xdr:to>
      <xdr:col>81</xdr:col>
      <xdr:colOff>95250</xdr:colOff>
      <xdr:row>44</xdr:row>
      <xdr:rowOff>155575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121302</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53975</xdr:rowOff>
    </xdr:from>
    <xdr:to>
      <xdr:col>77</xdr:col>
      <xdr:colOff>95250</xdr:colOff>
      <xdr:row>44</xdr:row>
      <xdr:rowOff>155575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140352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144992</xdr:rowOff>
    </xdr:from>
    <xdr:to>
      <xdr:col>73</xdr:col>
      <xdr:colOff>44450</xdr:colOff>
      <xdr:row>44</xdr:row>
      <xdr:rowOff>75142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59919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125942</xdr:rowOff>
    </xdr:from>
    <xdr:to>
      <xdr:col>64</xdr:col>
      <xdr:colOff>152400</xdr:colOff>
      <xdr:row>42</xdr:row>
      <xdr:rowOff>56092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40869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元利償還金に対する交付税算入額の減少により分母が拡大した一方、臨時財政対策債を中心に地方債の現在高が減少したことで将来負担額が減少し、分子も減となったことで、将来負担比率は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により普通交付税の減による標準財政規模の減少が見込まれるほか、充当可能財源のうち基準財政需要額算入見込額についても減少していくと考えられることから、引き続き地方債の新規発行抑制のほか、県税の涵養等の歳入確保に取り組み、比率の改善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23368</xdr:rowOff>
    </xdr:from>
    <xdr:to>
      <xdr:col>81</xdr:col>
      <xdr:colOff>44450</xdr:colOff>
      <xdr:row>21</xdr:row>
      <xdr:rowOff>31090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3623818"/>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131597</xdr:rowOff>
    </xdr:from>
    <xdr:to>
      <xdr:col>77</xdr:col>
      <xdr:colOff>44450</xdr:colOff>
      <xdr:row>21</xdr:row>
      <xdr:rowOff>31090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5290800" y="3560597"/>
          <a:ext cx="8890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131597</xdr:rowOff>
    </xdr:from>
    <xdr:to>
      <xdr:col>72</xdr:col>
      <xdr:colOff>203200</xdr:colOff>
      <xdr:row>21</xdr:row>
      <xdr:rowOff>65354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3560597"/>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65354</xdr:rowOff>
    </xdr:from>
    <xdr:to>
      <xdr:col>68</xdr:col>
      <xdr:colOff>152400</xdr:colOff>
      <xdr:row>21</xdr:row>
      <xdr:rowOff>106375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66580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144018</xdr:rowOff>
    </xdr:from>
    <xdr:to>
      <xdr:col>81</xdr:col>
      <xdr:colOff>95250</xdr:colOff>
      <xdr:row>21</xdr:row>
      <xdr:rowOff>74168</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39895</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346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151740</xdr:rowOff>
    </xdr:from>
    <xdr:to>
      <xdr:col>77</xdr:col>
      <xdr:colOff>95250</xdr:colOff>
      <xdr:row>21</xdr:row>
      <xdr:rowOff>81890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35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66667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366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80797</xdr:rowOff>
    </xdr:from>
    <xdr:to>
      <xdr:col>73</xdr:col>
      <xdr:colOff>44450</xdr:colOff>
      <xdr:row>21</xdr:row>
      <xdr:rowOff>10947</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35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167174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359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14554</xdr:rowOff>
    </xdr:from>
    <xdr:to>
      <xdr:col>68</xdr:col>
      <xdr:colOff>203200</xdr:colOff>
      <xdr:row>21</xdr:row>
      <xdr:rowOff>116154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36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100931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7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55575</xdr:rowOff>
    </xdr:from>
    <xdr:to>
      <xdr:col>64</xdr:col>
      <xdr:colOff>152400</xdr:colOff>
      <xdr:row>21</xdr:row>
      <xdr:rowOff>157175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3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141952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7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924,620
919,398
11,637.52
617,448,721
599,529,541
10,215,482
325,377,398
1,224,344,582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近年は概ね横ばいで推移していたが、令和５年度においては、定年延長に伴う退職手当の減により、人件費は大きく減少しており、それに伴い経常収支比率も改善している。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定年の段階的引き上げが完了するまでは、退職手当の動向により比率も変動すると見込まれるが、今後も着実に定員管理の取組を進め、比率の一層の改善に努めていく。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102507</xdr:rowOff>
    </xdr:from>
    <xdr:to>
      <xdr:col>24</xdr:col>
      <xdr:colOff>25400</xdr:colOff>
      <xdr:row>35</xdr:row>
      <xdr:rowOff>167822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760357"/>
          <a:ext cx="8382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159657</xdr:rowOff>
    </xdr:from>
    <xdr:to>
      <xdr:col>19</xdr:col>
      <xdr:colOff>187325</xdr:colOff>
      <xdr:row>35</xdr:row>
      <xdr:rowOff>167822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646057"/>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159657</xdr:rowOff>
    </xdr:from>
    <xdr:to>
      <xdr:col>15</xdr:col>
      <xdr:colOff>98425</xdr:colOff>
      <xdr:row>36</xdr:row>
      <xdr:rowOff>29028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646057"/>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138084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29028</xdr:rowOff>
    </xdr:from>
    <xdr:to>
      <xdr:col>11</xdr:col>
      <xdr:colOff>9525</xdr:colOff>
      <xdr:row>37</xdr:row>
      <xdr:rowOff>4536</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201228"/>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51707</xdr:rowOff>
    </xdr:from>
    <xdr:to>
      <xdr:col>24</xdr:col>
      <xdr:colOff>76200</xdr:colOff>
      <xdr:row>33</xdr:row>
      <xdr:rowOff>153307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68234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117022</xdr:rowOff>
    </xdr:from>
    <xdr:to>
      <xdr:col>20</xdr:col>
      <xdr:colOff>38100</xdr:colOff>
      <xdr:row>36</xdr:row>
      <xdr:rowOff>47172</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57349</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88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108857</xdr:rowOff>
    </xdr:from>
    <xdr:to>
      <xdr:col>15</xdr:col>
      <xdr:colOff>149225</xdr:colOff>
      <xdr:row>33</xdr:row>
      <xdr:rowOff>39007</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5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49184</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36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149678</xdr:rowOff>
    </xdr:from>
    <xdr:to>
      <xdr:col>11</xdr:col>
      <xdr:colOff>60325</xdr:colOff>
      <xdr:row>36</xdr:row>
      <xdr:rowOff>79828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90005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新型コロナウイルス感染症対策事業の縮小や終了に伴い、物件費全体では減少しているものの、経常経費充当一般財源が増加したことに加え、分母の経常一般財源等が減少したことから、比率は前年度から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これまで都道府県平均及びグループ内平均とほぼ同水準で推移していることから、引き続き効率的な事務執行に取り組み、水準の維持に努めていく。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16</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65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41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新型コロナウイルス感染症対策事業の縮小や終了に伴い、扶助費全体では減少しているが、経常経費充当一般財源が増加したほか、分母である経常一般財源等が減少したことで、比率は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全国平均及びグループ内平均を下回り、横ばいで推移する状況が続いていることから、引き続き現状を維持できるよう県民所得の向上等に取り組んでいく。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156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24130</xdr:rowOff>
    </xdr:from>
    <xdr:to>
      <xdr:col>19</xdr:col>
      <xdr:colOff>187325</xdr:colOff>
      <xdr:row>53</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11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24130</xdr:rowOff>
    </xdr:from>
    <xdr:to>
      <xdr:col>15</xdr:col>
      <xdr:colOff>98425</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11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64770</xdr:rowOff>
    </xdr:from>
    <xdr:to>
      <xdr:col>24</xdr:col>
      <xdr:colOff>76200</xdr:colOff>
      <xdr:row>53</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144797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144780</xdr:rowOff>
    </xdr:from>
    <xdr:to>
      <xdr:col>15</xdr:col>
      <xdr:colOff>149225</xdr:colOff>
      <xdr:row>53</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85107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除排雪経費の減による維持補修費の減や、制度融資事業の減による貸付金の減があったものの、退職手当臨時対策基金への積立開始等により積立金が約</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億円の増となったほか、分母が減少したことで比率は昨年度から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令和３年度以降、類似団体平均を上回る状況が続いていることから、経費の削減等による比率の抑制を図っていく。</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97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139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高齢化率の高い本県では、社会保障関係経費の増等により比率は上昇傾向にあり、令和５年度においても経常経費充当一般財源の増加と分母である経常一般財源等の減少により前年度から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都道府県平均及びグループ内平均を下回る状況が続いているが、継続的に各種制度の見直し等に取り組んでいく。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110672</xdr:rowOff>
    </xdr:from>
    <xdr:to>
      <xdr:col>82</xdr:col>
      <xdr:colOff>107950</xdr:colOff>
      <xdr:row>42</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39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25599</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110672</xdr:rowOff>
    </xdr:from>
    <xdr:to>
      <xdr:col>82</xdr:col>
      <xdr:colOff>196850</xdr:colOff>
      <xdr:row>34</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3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86178</xdr:rowOff>
    </xdr:from>
    <xdr:to>
      <xdr:col>82</xdr:col>
      <xdr:colOff>107950</xdr:colOff>
      <xdr:row>34</xdr:row>
      <xdr:rowOff>110672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7440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15620</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143328</xdr:rowOff>
    </xdr:from>
    <xdr:to>
      <xdr:col>78</xdr:col>
      <xdr:colOff>69850</xdr:colOff>
      <xdr:row>33</xdr:row>
      <xdr:rowOff>86178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5629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84364</xdr:rowOff>
    </xdr:from>
    <xdr:to>
      <xdr:col>78</xdr:col>
      <xdr:colOff>120650</xdr:colOff>
      <xdr:row>38</xdr:row>
      <xdr:rowOff>14514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170742</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143328</xdr:rowOff>
    </xdr:from>
    <xdr:to>
      <xdr:col>73</xdr:col>
      <xdr:colOff>180975</xdr:colOff>
      <xdr:row>34</xdr:row>
      <xdr:rowOff>78014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629728"/>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149678</xdr:rowOff>
    </xdr:from>
    <xdr:to>
      <xdr:col>74</xdr:col>
      <xdr:colOff>31750</xdr:colOff>
      <xdr:row>36</xdr:row>
      <xdr:rowOff>79828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64605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78014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8420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141514</xdr:rowOff>
    </xdr:from>
    <xdr:to>
      <xdr:col>65</xdr:col>
      <xdr:colOff>53975</xdr:colOff>
      <xdr:row>37</xdr:row>
      <xdr:rowOff>71664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56441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59872</xdr:rowOff>
    </xdr:from>
    <xdr:to>
      <xdr:col>82</xdr:col>
      <xdr:colOff>158750</xdr:colOff>
      <xdr:row>34</xdr:row>
      <xdr:rowOff>161472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139899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35378</xdr:rowOff>
    </xdr:from>
    <xdr:to>
      <xdr:col>78</xdr:col>
      <xdr:colOff>120650</xdr:colOff>
      <xdr:row>33</xdr:row>
      <xdr:rowOff>136978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147155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92528</xdr:rowOff>
    </xdr:from>
    <xdr:to>
      <xdr:col>74</xdr:col>
      <xdr:colOff>31750</xdr:colOff>
      <xdr:row>33</xdr:row>
      <xdr:rowOff>22678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32855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27214</xdr:rowOff>
    </xdr:from>
    <xdr:to>
      <xdr:col>69</xdr:col>
      <xdr:colOff>142875</xdr:colOff>
      <xdr:row>34</xdr:row>
      <xdr:rowOff>128814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高利率で借り入れた県債の償還終了による利子の減や借換抑制の減少に伴い元金が減となったことで分子が減少したものの、分母である経常一般財源等も減少したことから、比率は前年度と同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都道府県平均を上回り、グループ内順位が低い状況が続いていることから、県債発行の抑制など比率の改善に向けた取組を継続していく。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154215</xdr:rowOff>
    </xdr:from>
    <xdr:to>
      <xdr:col>24</xdr:col>
      <xdr:colOff>25400</xdr:colOff>
      <xdr:row>80</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98615"/>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69142</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154215</xdr:rowOff>
    </xdr:from>
    <xdr:to>
      <xdr:col>24</xdr:col>
      <xdr:colOff>114300</xdr:colOff>
      <xdr:row>72</xdr:row>
      <xdr:rowOff>154215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78014</xdr:rowOff>
    </xdr:from>
    <xdr:to>
      <xdr:col>24</xdr:col>
      <xdr:colOff>25400</xdr:colOff>
      <xdr:row>80</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794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78014</xdr:rowOff>
    </xdr:from>
    <xdr:to>
      <xdr:col>19</xdr:col>
      <xdr:colOff>187325</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794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117021</xdr:rowOff>
    </xdr:from>
    <xdr:to>
      <xdr:col>20</xdr:col>
      <xdr:colOff>38100</xdr:colOff>
      <xdr:row>78</xdr:row>
      <xdr:rowOff>47171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57348</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4536</xdr:rowOff>
    </xdr:from>
    <xdr:to>
      <xdr:col>15</xdr:col>
      <xdr:colOff>98425</xdr:colOff>
      <xdr:row>81</xdr:row>
      <xdr:rowOff>113393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89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113393</xdr:rowOff>
    </xdr:from>
    <xdr:to>
      <xdr:col>11</xdr:col>
      <xdr:colOff>9525</xdr:colOff>
      <xdr:row>81</xdr:row>
      <xdr:rowOff>167821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4000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49184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107241</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6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125186</xdr:rowOff>
    </xdr:from>
    <xdr:to>
      <xdr:col>15</xdr:col>
      <xdr:colOff>149225</xdr:colOff>
      <xdr:row>81</xdr:row>
      <xdr:rowOff>55336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40113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62593</xdr:rowOff>
    </xdr:from>
    <xdr:to>
      <xdr:col>11</xdr:col>
      <xdr:colOff>60325</xdr:colOff>
      <xdr:row>81</xdr:row>
      <xdr:rowOff>164193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148970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117021</xdr:rowOff>
    </xdr:from>
    <xdr:to>
      <xdr:col>6</xdr:col>
      <xdr:colOff>171450</xdr:colOff>
      <xdr:row>82</xdr:row>
      <xdr:rowOff>47171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31948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分母である経常一般財源等が普通交付税の再算定により大幅に増加した令和３年度を除いては、ほぼ横ばいで推移している。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令和５年度においては、分母が減少したものの、定年延長に伴う退職手当の減による人件費の減少の影響が大きく、比率は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今後も引き続き歳出の見直しに取り組み、経費の縮減と比率の維持に努めていく。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155575</xdr:rowOff>
    </xdr:from>
    <xdr:to>
      <xdr:col>82</xdr:col>
      <xdr:colOff>107950</xdr:colOff>
      <xdr:row>81</xdr:row>
      <xdr:rowOff>1270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84287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70502</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8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155575</xdr:rowOff>
    </xdr:from>
    <xdr:to>
      <xdr:col>82</xdr:col>
      <xdr:colOff>196850</xdr:colOff>
      <xdr:row>74</xdr:row>
      <xdr:rowOff>155575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84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155575</xdr:rowOff>
    </xdr:from>
    <xdr:to>
      <xdr:col>82</xdr:col>
      <xdr:colOff>107950</xdr:colOff>
      <xdr:row>75</xdr:row>
      <xdr:rowOff>18415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8428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116857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75</xdr:row>
      <xdr:rowOff>18415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60856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xdr:rowOff>
    </xdr:from>
    <xdr:to>
      <xdr:col>78</xdr:col>
      <xdr:colOff>120650</xdr:colOff>
      <xdr:row>77</xdr:row>
      <xdr:rowOff>103505</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88282</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8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75</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60856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104775</xdr:rowOff>
    </xdr:from>
    <xdr:to>
      <xdr:col>74</xdr:col>
      <xdr:colOff>31750</xdr:colOff>
      <xdr:row>76</xdr:row>
      <xdr:rowOff>34925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19702</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28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81914</xdr:rowOff>
    </xdr:from>
    <xdr:to>
      <xdr:col>69</xdr:col>
      <xdr:colOff>142875</xdr:colOff>
      <xdr:row>78</xdr:row>
      <xdr:rowOff>12064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2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168291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70486</xdr:rowOff>
    </xdr:from>
    <xdr:to>
      <xdr:col>65</xdr:col>
      <xdr:colOff>53975</xdr:colOff>
      <xdr:row>78</xdr:row>
      <xdr:rowOff>636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156863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104775</xdr:rowOff>
    </xdr:from>
    <xdr:to>
      <xdr:col>82</xdr:col>
      <xdr:colOff>158750</xdr:colOff>
      <xdr:row>75</xdr:row>
      <xdr:rowOff>34925</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13352</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139065</xdr:rowOff>
    </xdr:from>
    <xdr:to>
      <xdr:col>78</xdr:col>
      <xdr:colOff>120650</xdr:colOff>
      <xdr:row>75</xdr:row>
      <xdr:rowOff>69215</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79392</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30480</xdr:rowOff>
    </xdr:from>
    <xdr:to>
      <xdr:col>69</xdr:col>
      <xdr:colOff>142875</xdr:colOff>
      <xdr:row>75</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142257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60736</xdr:rowOff>
    </xdr:from>
    <xdr:to>
      <xdr:col>29</xdr:col>
      <xdr:colOff>127000</xdr:colOff>
      <xdr:row>13</xdr:row>
      <xdr:rowOff>88946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37211"/>
          <a:ext cx="647700" cy="28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88946</xdr:rowOff>
    </xdr:from>
    <xdr:to>
      <xdr:col>26</xdr:col>
      <xdr:colOff>50800</xdr:colOff>
      <xdr:row>13</xdr:row>
      <xdr:rowOff>120378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65421"/>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117886</xdr:rowOff>
    </xdr:from>
    <xdr:to>
      <xdr:col>22</xdr:col>
      <xdr:colOff>114300</xdr:colOff>
      <xdr:row>13</xdr:row>
      <xdr:rowOff>120378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94361"/>
          <a:ext cx="698500" cy="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107279</xdr:rowOff>
    </xdr:from>
    <xdr:to>
      <xdr:col>18</xdr:col>
      <xdr:colOff>177800</xdr:colOff>
      <xdr:row>13</xdr:row>
      <xdr:rowOff>117886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383754"/>
          <a:ext cx="698500" cy="1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119084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132846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9936</xdr:rowOff>
    </xdr:from>
    <xdr:to>
      <xdr:col>29</xdr:col>
      <xdr:colOff>177800</xdr:colOff>
      <xdr:row>13</xdr:row>
      <xdr:rowOff>111536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8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26463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38146</xdr:rowOff>
    </xdr:from>
    <xdr:to>
      <xdr:col>26</xdr:col>
      <xdr:colOff>101600</xdr:colOff>
      <xdr:row>13</xdr:row>
      <xdr:rowOff>139746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14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149923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8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69578</xdr:rowOff>
    </xdr:from>
    <xdr:to>
      <xdr:col>22</xdr:col>
      <xdr:colOff>165100</xdr:colOff>
      <xdr:row>13</xdr:row>
      <xdr:rowOff>171178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46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155955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3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67086</xdr:rowOff>
    </xdr:from>
    <xdr:to>
      <xdr:col>19</xdr:col>
      <xdr:colOff>38100</xdr:colOff>
      <xdr:row>13</xdr:row>
      <xdr:rowOff>168686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4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153463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56479</xdr:rowOff>
    </xdr:from>
    <xdr:to>
      <xdr:col>15</xdr:col>
      <xdr:colOff>101600</xdr:colOff>
      <xdr:row>13</xdr:row>
      <xdr:rowOff>158079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3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142856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1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180675</xdr:rowOff>
    </xdr:from>
    <xdr:to>
      <xdr:col>29</xdr:col>
      <xdr:colOff>127000</xdr:colOff>
      <xdr:row>38</xdr:row>
      <xdr:rowOff>80457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448125"/>
          <a:ext cx="0" cy="1099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52534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2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80457</xdr:rowOff>
    </xdr:from>
    <xdr:to>
      <xdr:col>30</xdr:col>
      <xdr:colOff>25400</xdr:colOff>
      <xdr:row>38</xdr:row>
      <xdr:rowOff>80457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48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267052</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9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180675</xdr:rowOff>
    </xdr:from>
    <xdr:to>
      <xdr:col>30</xdr:col>
      <xdr:colOff>25400</xdr:colOff>
      <xdr:row>34</xdr:row>
      <xdr:rowOff>180675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448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180675</xdr:rowOff>
    </xdr:from>
    <xdr:to>
      <xdr:col>29</xdr:col>
      <xdr:colOff>127000</xdr:colOff>
      <xdr:row>34</xdr:row>
      <xdr:rowOff>263382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448125"/>
          <a:ext cx="647700" cy="8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334164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19187</xdr:rowOff>
    </xdr:from>
    <xdr:to>
      <xdr:col>29</xdr:col>
      <xdr:colOff>177800</xdr:colOff>
      <xdr:row>36</xdr:row>
      <xdr:rowOff>120787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972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59609</xdr:rowOff>
    </xdr:from>
    <xdr:to>
      <xdr:col>26</xdr:col>
      <xdr:colOff>50800</xdr:colOff>
      <xdr:row>34</xdr:row>
      <xdr:rowOff>263382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5984159"/>
          <a:ext cx="698500" cy="54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39532</xdr:rowOff>
    </xdr:from>
    <xdr:to>
      <xdr:col>26</xdr:col>
      <xdr:colOff>101600</xdr:colOff>
      <xdr:row>36</xdr:row>
      <xdr:rowOff>141132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992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125909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079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59609</xdr:rowOff>
    </xdr:from>
    <xdr:to>
      <xdr:col>22</xdr:col>
      <xdr:colOff>114300</xdr:colOff>
      <xdr:row>35</xdr:row>
      <xdr:rowOff>12654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5984159"/>
          <a:ext cx="698500" cy="63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11964</xdr:rowOff>
    </xdr:from>
    <xdr:to>
      <xdr:col>22</xdr:col>
      <xdr:colOff>165100</xdr:colOff>
      <xdr:row>36</xdr:row>
      <xdr:rowOff>113564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965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98341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05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12654</xdr:rowOff>
    </xdr:from>
    <xdr:to>
      <xdr:col>18</xdr:col>
      <xdr:colOff>177800</xdr:colOff>
      <xdr:row>35</xdr:row>
      <xdr:rowOff>244089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623004"/>
          <a:ext cx="698500" cy="23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159182</xdr:rowOff>
    </xdr:from>
    <xdr:to>
      <xdr:col>19</xdr:col>
      <xdr:colOff>38100</xdr:colOff>
      <xdr:row>37</xdr:row>
      <xdr:rowOff>89332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12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74109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36195</xdr:rowOff>
    </xdr:from>
    <xdr:to>
      <xdr:col>15</xdr:col>
      <xdr:colOff>101600</xdr:colOff>
      <xdr:row>37</xdr:row>
      <xdr:rowOff>137795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60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122572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4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129875</xdr:rowOff>
    </xdr:from>
    <xdr:to>
      <xdr:col>29</xdr:col>
      <xdr:colOff>177800</xdr:colOff>
      <xdr:row>34</xdr:row>
      <xdr:rowOff>231475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39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38452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0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212583</xdr:rowOff>
    </xdr:from>
    <xdr:to>
      <xdr:col>26</xdr:col>
      <xdr:colOff>101600</xdr:colOff>
      <xdr:row>34</xdr:row>
      <xdr:rowOff>314182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8003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324360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48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8809</xdr:rowOff>
    </xdr:from>
    <xdr:to>
      <xdr:col>22</xdr:col>
      <xdr:colOff>165100</xdr:colOff>
      <xdr:row>33</xdr:row>
      <xdr:rowOff>110409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593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292036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70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304754</xdr:rowOff>
    </xdr:from>
    <xdr:to>
      <xdr:col>19</xdr:col>
      <xdr:colOff>38100</xdr:colOff>
      <xdr:row>35</xdr:row>
      <xdr:rowOff>63454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7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73631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4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193289</xdr:rowOff>
    </xdr:from>
    <xdr:to>
      <xdr:col>15</xdr:col>
      <xdr:colOff>101600</xdr:colOff>
      <xdr:row>35</xdr:row>
      <xdr:rowOff>294889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0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305066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7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924,620
919,398
11,637.52
617,448,721
599,529,541
10,215,482
325,377,398
1,224,344,582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9764</xdr:rowOff>
    </xdr:from>
    <xdr:to>
      <xdr:col>24</xdr:col>
      <xdr:colOff>63500</xdr:colOff>
      <xdr:row>34</xdr:row>
      <xdr:rowOff>32304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667614"/>
          <a:ext cx="838200" cy="19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9764</xdr:rowOff>
    </xdr:from>
    <xdr:to>
      <xdr:col>19</xdr:col>
      <xdr:colOff>177800</xdr:colOff>
      <xdr:row>33</xdr:row>
      <xdr:rowOff>91785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67614"/>
          <a:ext cx="889000" cy="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91785</xdr:rowOff>
    </xdr:from>
    <xdr:to>
      <xdr:col>15</xdr:col>
      <xdr:colOff>50800</xdr:colOff>
      <xdr:row>33</xdr:row>
      <xdr:rowOff>123035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49635"/>
          <a:ext cx="8890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123035</xdr:rowOff>
    </xdr:from>
    <xdr:to>
      <xdr:col>10</xdr:col>
      <xdr:colOff>114300</xdr:colOff>
      <xdr:row>33</xdr:row>
      <xdr:rowOff>146718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80885"/>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18249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152954</xdr:rowOff>
    </xdr:from>
    <xdr:to>
      <xdr:col>24</xdr:col>
      <xdr:colOff>114300</xdr:colOff>
      <xdr:row>34</xdr:row>
      <xdr:rowOff>83104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4381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6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130414</xdr:rowOff>
    </xdr:from>
    <xdr:to>
      <xdr:col>20</xdr:col>
      <xdr:colOff>38100</xdr:colOff>
      <xdr:row>33</xdr:row>
      <xdr:rowOff>60564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77091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39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40985</xdr:rowOff>
    </xdr:from>
    <xdr:to>
      <xdr:col>15</xdr:col>
      <xdr:colOff>101600</xdr:colOff>
      <xdr:row>33</xdr:row>
      <xdr:rowOff>142585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159112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7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72235</xdr:rowOff>
    </xdr:from>
    <xdr:to>
      <xdr:col>10</xdr:col>
      <xdr:colOff>165100</xdr:colOff>
      <xdr:row>34</xdr:row>
      <xdr:rowOff>2385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164962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2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95918</xdr:rowOff>
    </xdr:from>
    <xdr:to>
      <xdr:col>6</xdr:col>
      <xdr:colOff>38100</xdr:colOff>
      <xdr:row>34</xdr:row>
      <xdr:rowOff>26068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17195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4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44259</xdr:rowOff>
    </xdr:from>
    <xdr:to>
      <xdr:col>24</xdr:col>
      <xdr:colOff>63500</xdr:colOff>
      <xdr:row>55</xdr:row>
      <xdr:rowOff>72454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131109"/>
          <a:ext cx="838200" cy="3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14025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43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44259</xdr:rowOff>
    </xdr:from>
    <xdr:to>
      <xdr:col>19</xdr:col>
      <xdr:colOff>177800</xdr:colOff>
      <xdr:row>54</xdr:row>
      <xdr:rowOff>150902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131109"/>
          <a:ext cx="889000" cy="27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150902</xdr:rowOff>
    </xdr:from>
    <xdr:to>
      <xdr:col>15</xdr:col>
      <xdr:colOff>50800</xdr:colOff>
      <xdr:row>55</xdr:row>
      <xdr:rowOff>130746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09202"/>
          <a:ext cx="889000" cy="1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60317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130746</xdr:rowOff>
    </xdr:from>
    <xdr:to>
      <xdr:col>10</xdr:col>
      <xdr:colOff>114300</xdr:colOff>
      <xdr:row>57</xdr:row>
      <xdr:rowOff>45974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60496"/>
          <a:ext cx="889000" cy="2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110913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21654</xdr:rowOff>
    </xdr:from>
    <xdr:to>
      <xdr:col>24</xdr:col>
      <xdr:colOff>114300</xdr:colOff>
      <xdr:row>55</xdr:row>
      <xdr:rowOff>123254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44531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164909</xdr:rowOff>
    </xdr:from>
    <xdr:to>
      <xdr:col>20</xdr:col>
      <xdr:colOff>38100</xdr:colOff>
      <xdr:row>53</xdr:row>
      <xdr:rowOff>95059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86186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1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100102</xdr:rowOff>
    </xdr:from>
    <xdr:to>
      <xdr:col>15</xdr:col>
      <xdr:colOff>101600</xdr:colOff>
      <xdr:row>55</xdr:row>
      <xdr:rowOff>30252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3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46779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1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79946</xdr:rowOff>
    </xdr:from>
    <xdr:to>
      <xdr:col>10</xdr:col>
      <xdr:colOff>165100</xdr:colOff>
      <xdr:row>56</xdr:row>
      <xdr:rowOff>10096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26623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2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166624</xdr:rowOff>
    </xdr:from>
    <xdr:to>
      <xdr:col>6</xdr:col>
      <xdr:colOff>38100</xdr:colOff>
      <xdr:row>57</xdr:row>
      <xdr:rowOff>96774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87901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113284</xdr:rowOff>
    </xdr:from>
    <xdr:to>
      <xdr:col>24</xdr:col>
      <xdr:colOff>63500</xdr:colOff>
      <xdr:row>73</xdr:row>
      <xdr:rowOff>56388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457684"/>
          <a:ext cx="83820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18305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4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34671</xdr:rowOff>
    </xdr:from>
    <xdr:to>
      <xdr:col>19</xdr:col>
      <xdr:colOff>177800</xdr:colOff>
      <xdr:row>72</xdr:row>
      <xdr:rowOff>113284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379071"/>
          <a:ext cx="889000" cy="7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117112</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34671</xdr:rowOff>
    </xdr:from>
    <xdr:to>
      <xdr:col>15</xdr:col>
      <xdr:colOff>50800</xdr:colOff>
      <xdr:row>73</xdr:row>
      <xdr:rowOff>21082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379071"/>
          <a:ext cx="889000" cy="1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89552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21082</xdr:rowOff>
    </xdr:from>
    <xdr:to>
      <xdr:col>10</xdr:col>
      <xdr:colOff>114300</xdr:colOff>
      <xdr:row>76</xdr:row>
      <xdr:rowOff>91060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536932"/>
          <a:ext cx="889000" cy="58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158894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107205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5588</xdr:rowOff>
    </xdr:from>
    <xdr:to>
      <xdr:col>24</xdr:col>
      <xdr:colOff>114300</xdr:colOff>
      <xdr:row>73</xdr:row>
      <xdr:rowOff>107188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5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28465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37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62484</xdr:rowOff>
    </xdr:from>
    <xdr:to>
      <xdr:col>20</xdr:col>
      <xdr:colOff>38100</xdr:colOff>
      <xdr:row>72</xdr:row>
      <xdr:rowOff>164084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9161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17411" y="121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155321</xdr:rowOff>
    </xdr:from>
    <xdr:to>
      <xdr:col>15</xdr:col>
      <xdr:colOff>101600</xdr:colOff>
      <xdr:row>72</xdr:row>
      <xdr:rowOff>85471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3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101998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141732</xdr:rowOff>
    </xdr:from>
    <xdr:to>
      <xdr:col>10</xdr:col>
      <xdr:colOff>165100</xdr:colOff>
      <xdr:row>73</xdr:row>
      <xdr:rowOff>71882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4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88409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26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40260</xdr:rowOff>
    </xdr:from>
    <xdr:to>
      <xdr:col>6</xdr:col>
      <xdr:colOff>38100</xdr:colOff>
      <xdr:row>76</xdr:row>
      <xdr:rowOff>141860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158386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284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67233</xdr:rowOff>
    </xdr:from>
    <xdr:to>
      <xdr:col>24</xdr:col>
      <xdr:colOff>62865</xdr:colOff>
      <xdr:row>97</xdr:row>
      <xdr:rowOff>144653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69183"/>
          <a:ext cx="1270" cy="1106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148480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144653</xdr:rowOff>
    </xdr:from>
    <xdr:to>
      <xdr:col>24</xdr:col>
      <xdr:colOff>152400</xdr:colOff>
      <xdr:row>97</xdr:row>
      <xdr:rowOff>144653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13910</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67233</xdr:rowOff>
    </xdr:from>
    <xdr:to>
      <xdr:col>24</xdr:col>
      <xdr:colOff>152400</xdr:colOff>
      <xdr:row>91</xdr:row>
      <xdr:rowOff>67233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6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92838</xdr:rowOff>
    </xdr:from>
    <xdr:to>
      <xdr:col>24</xdr:col>
      <xdr:colOff>63500</xdr:colOff>
      <xdr:row>97</xdr:row>
      <xdr:rowOff>144653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723488"/>
          <a:ext cx="8382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79012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023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56135</xdr:rowOff>
    </xdr:from>
    <xdr:to>
      <xdr:col>24</xdr:col>
      <xdr:colOff>114300</xdr:colOff>
      <xdr:row>94</xdr:row>
      <xdr:rowOff>157735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92838</xdr:rowOff>
    </xdr:from>
    <xdr:to>
      <xdr:col>19</xdr:col>
      <xdr:colOff>177800</xdr:colOff>
      <xdr:row>98</xdr:row>
      <xdr:rowOff>18466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723488"/>
          <a:ext cx="889000" cy="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47676</xdr:rowOff>
    </xdr:from>
    <xdr:to>
      <xdr:col>20</xdr:col>
      <xdr:colOff>38100</xdr:colOff>
      <xdr:row>94</xdr:row>
      <xdr:rowOff>149276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1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165803</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59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18466</xdr:rowOff>
    </xdr:from>
    <xdr:to>
      <xdr:col>15</xdr:col>
      <xdr:colOff>50800</xdr:colOff>
      <xdr:row>98</xdr:row>
      <xdr:rowOff>58928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820566"/>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130887</xdr:rowOff>
    </xdr:from>
    <xdr:to>
      <xdr:col>15</xdr:col>
      <xdr:colOff>101600</xdr:colOff>
      <xdr:row>95</xdr:row>
      <xdr:rowOff>61037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77564</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58928</xdr:rowOff>
    </xdr:from>
    <xdr:to>
      <xdr:col>10</xdr:col>
      <xdr:colOff>114300</xdr:colOff>
      <xdr:row>98</xdr:row>
      <xdr:rowOff>68681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86102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163271</xdr:rowOff>
    </xdr:from>
    <xdr:to>
      <xdr:col>10</xdr:col>
      <xdr:colOff>165100</xdr:colOff>
      <xdr:row>95</xdr:row>
      <xdr:rowOff>93421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109948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8661</xdr:rowOff>
    </xdr:from>
    <xdr:to>
      <xdr:col>6</xdr:col>
      <xdr:colOff>38100</xdr:colOff>
      <xdr:row>95</xdr:row>
      <xdr:rowOff>110261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126788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93853</xdr:rowOff>
    </xdr:from>
    <xdr:to>
      <xdr:col>24</xdr:col>
      <xdr:colOff>114300</xdr:colOff>
      <xdr:row>98</xdr:row>
      <xdr:rowOff>24003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7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8780</xdr:rowOff>
    </xdr:from>
    <xdr:ext cx="469744"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3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42038</xdr:rowOff>
    </xdr:from>
    <xdr:to>
      <xdr:col>20</xdr:col>
      <xdr:colOff>38100</xdr:colOff>
      <xdr:row>97</xdr:row>
      <xdr:rowOff>143638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134765</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49728" y="167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139116</xdr:rowOff>
    </xdr:from>
    <xdr:to>
      <xdr:col>15</xdr:col>
      <xdr:colOff>101600</xdr:colOff>
      <xdr:row>98</xdr:row>
      <xdr:rowOff>69266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7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60393</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73428" y="168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8128</xdr:rowOff>
    </xdr:from>
    <xdr:to>
      <xdr:col>10</xdr:col>
      <xdr:colOff>165100</xdr:colOff>
      <xdr:row>98</xdr:row>
      <xdr:rowOff>109728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8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100855</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84428" y="1690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17881</xdr:rowOff>
    </xdr:from>
    <xdr:to>
      <xdr:col>6</xdr:col>
      <xdr:colOff>38100</xdr:colOff>
      <xdr:row>98</xdr:row>
      <xdr:rowOff>119481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8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110608</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95428" y="169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146024</xdr:rowOff>
    </xdr:from>
    <xdr:to>
      <xdr:col>55</xdr:col>
      <xdr:colOff>0</xdr:colOff>
      <xdr:row>33</xdr:row>
      <xdr:rowOff>120688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460974"/>
          <a:ext cx="838200" cy="3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67327</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2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146024</xdr:rowOff>
    </xdr:from>
    <xdr:to>
      <xdr:col>50</xdr:col>
      <xdr:colOff>114300</xdr:colOff>
      <xdr:row>33</xdr:row>
      <xdr:rowOff>40183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460974"/>
          <a:ext cx="889000" cy="2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40183</xdr:rowOff>
    </xdr:from>
    <xdr:to>
      <xdr:col>45</xdr:col>
      <xdr:colOff>177800</xdr:colOff>
      <xdr:row>34</xdr:row>
      <xdr:rowOff>50508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698033"/>
          <a:ext cx="8890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50508</xdr:rowOff>
    </xdr:from>
    <xdr:to>
      <xdr:col>41</xdr:col>
      <xdr:colOff>50800</xdr:colOff>
      <xdr:row>37</xdr:row>
      <xdr:rowOff>85141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79808"/>
          <a:ext cx="889000" cy="5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49744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69888</xdr:rowOff>
    </xdr:from>
    <xdr:to>
      <xdr:col>55</xdr:col>
      <xdr:colOff>50800</xdr:colOff>
      <xdr:row>34</xdr:row>
      <xdr:rowOff>38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92765</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57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95224</xdr:rowOff>
    </xdr:from>
    <xdr:to>
      <xdr:col>50</xdr:col>
      <xdr:colOff>165100</xdr:colOff>
      <xdr:row>32</xdr:row>
      <xdr:rowOff>25374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16501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50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160833</xdr:rowOff>
    </xdr:from>
    <xdr:to>
      <xdr:col>46</xdr:col>
      <xdr:colOff>38100</xdr:colOff>
      <xdr:row>33</xdr:row>
      <xdr:rowOff>90983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64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82110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73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171158</xdr:rowOff>
    </xdr:from>
    <xdr:to>
      <xdr:col>41</xdr:col>
      <xdr:colOff>101600</xdr:colOff>
      <xdr:row>34</xdr:row>
      <xdr:rowOff>101308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92435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34341</xdr:rowOff>
    </xdr:from>
    <xdr:to>
      <xdr:col>36</xdr:col>
      <xdr:colOff>165100</xdr:colOff>
      <xdr:row>37</xdr:row>
      <xdr:rowOff>135941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152468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15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18591</xdr:rowOff>
    </xdr:from>
    <xdr:to>
      <xdr:col>55</xdr:col>
      <xdr:colOff>0</xdr:colOff>
      <xdr:row>53</xdr:row>
      <xdr:rowOff>32046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105441"/>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45533</xdr:rowOff>
    </xdr:from>
    <xdr:to>
      <xdr:col>50</xdr:col>
      <xdr:colOff>114300</xdr:colOff>
      <xdr:row>53</xdr:row>
      <xdr:rowOff>32046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8960933"/>
          <a:ext cx="889000" cy="15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67474</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7095" y="96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45533</xdr:rowOff>
    </xdr:from>
    <xdr:to>
      <xdr:col>45</xdr:col>
      <xdr:colOff>177800</xdr:colOff>
      <xdr:row>52</xdr:row>
      <xdr:rowOff>155522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8960933"/>
          <a:ext cx="889000" cy="10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85403</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951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155522</xdr:rowOff>
    </xdr:from>
    <xdr:to>
      <xdr:col>41</xdr:col>
      <xdr:colOff>50800</xdr:colOff>
      <xdr:row>54</xdr:row>
      <xdr:rowOff>110145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070922"/>
          <a:ext cx="889000" cy="29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134748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56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139241</xdr:rowOff>
    </xdr:from>
    <xdr:to>
      <xdr:col>55</xdr:col>
      <xdr:colOff>50800</xdr:colOff>
      <xdr:row>53</xdr:row>
      <xdr:rowOff>69391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0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162118</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90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152696</xdr:rowOff>
    </xdr:from>
    <xdr:to>
      <xdr:col>50</xdr:col>
      <xdr:colOff>165100</xdr:colOff>
      <xdr:row>53</xdr:row>
      <xdr:rowOff>82846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0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99373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7095" y="884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166183</xdr:rowOff>
    </xdr:from>
    <xdr:to>
      <xdr:col>46</xdr:col>
      <xdr:colOff>38100</xdr:colOff>
      <xdr:row>52</xdr:row>
      <xdr:rowOff>96333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89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112860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868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104722</xdr:rowOff>
    </xdr:from>
    <xdr:to>
      <xdr:col>41</xdr:col>
      <xdr:colOff>101600</xdr:colOff>
      <xdr:row>53</xdr:row>
      <xdr:rowOff>34872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0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51399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879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59345</xdr:rowOff>
    </xdr:from>
    <xdr:to>
      <xdr:col>36</xdr:col>
      <xdr:colOff>165100</xdr:colOff>
      <xdr:row>54</xdr:row>
      <xdr:rowOff>160945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3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6022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09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167360</xdr:rowOff>
    </xdr:from>
    <xdr:to>
      <xdr:col>55</xdr:col>
      <xdr:colOff>0</xdr:colOff>
      <xdr:row>72</xdr:row>
      <xdr:rowOff>3931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2340310"/>
          <a:ext cx="8382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76281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2763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79597</xdr:rowOff>
    </xdr:from>
    <xdr:to>
      <xdr:col>50</xdr:col>
      <xdr:colOff>114300</xdr:colOff>
      <xdr:row>71</xdr:row>
      <xdr:rowOff>167360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2081097"/>
          <a:ext cx="889000" cy="25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152328</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28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79597</xdr:rowOff>
    </xdr:from>
    <xdr:to>
      <xdr:col>45</xdr:col>
      <xdr:colOff>177800</xdr:colOff>
      <xdr:row>71</xdr:row>
      <xdr:rowOff>11265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2081097"/>
          <a:ext cx="889000" cy="10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139393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11265</xdr:rowOff>
    </xdr:from>
    <xdr:to>
      <xdr:col>41</xdr:col>
      <xdr:colOff>50800</xdr:colOff>
      <xdr:row>72</xdr:row>
      <xdr:rowOff>71044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2184215"/>
          <a:ext cx="889000" cy="2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54144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96531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124581</xdr:rowOff>
    </xdr:from>
    <xdr:to>
      <xdr:col>55</xdr:col>
      <xdr:colOff>50800</xdr:colOff>
      <xdr:row>72</xdr:row>
      <xdr:rowOff>54731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2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147458</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1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116560</xdr:rowOff>
    </xdr:from>
    <xdr:to>
      <xdr:col>50</xdr:col>
      <xdr:colOff>165100</xdr:colOff>
      <xdr:row>72</xdr:row>
      <xdr:rowOff>46710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2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63237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20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28797</xdr:rowOff>
    </xdr:from>
    <xdr:to>
      <xdr:col>46</xdr:col>
      <xdr:colOff>38100</xdr:colOff>
      <xdr:row>70</xdr:row>
      <xdr:rowOff>130397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0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146924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18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131915</xdr:rowOff>
    </xdr:from>
    <xdr:to>
      <xdr:col>41</xdr:col>
      <xdr:colOff>101600</xdr:colOff>
      <xdr:row>71</xdr:row>
      <xdr:rowOff>62065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1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78592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19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20244</xdr:rowOff>
    </xdr:from>
    <xdr:to>
      <xdr:col>36</xdr:col>
      <xdr:colOff>165100</xdr:colOff>
      <xdr:row>72</xdr:row>
      <xdr:rowOff>121844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36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138371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13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85454</xdr:rowOff>
    </xdr:from>
    <xdr:to>
      <xdr:col>55</xdr:col>
      <xdr:colOff>0</xdr:colOff>
      <xdr:row>95</xdr:row>
      <xdr:rowOff>115697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373204"/>
          <a:ext cx="8382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120761</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06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115697</xdr:rowOff>
    </xdr:from>
    <xdr:to>
      <xdr:col>50</xdr:col>
      <xdr:colOff>114300</xdr:colOff>
      <xdr:row>96</xdr:row>
      <xdr:rowOff>77840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403447"/>
          <a:ext cx="889000" cy="13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88864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33835</xdr:rowOff>
    </xdr:from>
    <xdr:to>
      <xdr:col>45</xdr:col>
      <xdr:colOff>177800</xdr:colOff>
      <xdr:row>96</xdr:row>
      <xdr:rowOff>77840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493035"/>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33835</xdr:rowOff>
    </xdr:from>
    <xdr:to>
      <xdr:col>41</xdr:col>
      <xdr:colOff>50800</xdr:colOff>
      <xdr:row>96</xdr:row>
      <xdr:rowOff>78480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493035"/>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159363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1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33771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1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34654</xdr:rowOff>
    </xdr:from>
    <xdr:to>
      <xdr:col>55</xdr:col>
      <xdr:colOff>50800</xdr:colOff>
      <xdr:row>95</xdr:row>
      <xdr:rowOff>136254</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32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13081</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30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64897</xdr:rowOff>
    </xdr:from>
    <xdr:to>
      <xdr:col>50</xdr:col>
      <xdr:colOff>165100</xdr:colOff>
      <xdr:row>95</xdr:row>
      <xdr:rowOff>166497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3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157624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4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27040</xdr:rowOff>
    </xdr:from>
    <xdr:to>
      <xdr:col>46</xdr:col>
      <xdr:colOff>38100</xdr:colOff>
      <xdr:row>96</xdr:row>
      <xdr:rowOff>128640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4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119767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7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154485</xdr:rowOff>
    </xdr:from>
    <xdr:to>
      <xdr:col>41</xdr:col>
      <xdr:colOff>101600</xdr:colOff>
      <xdr:row>96</xdr:row>
      <xdr:rowOff>84635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4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75762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3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27680</xdr:rowOff>
    </xdr:from>
    <xdr:to>
      <xdr:col>36</xdr:col>
      <xdr:colOff>165100</xdr:colOff>
      <xdr:row>96</xdr:row>
      <xdr:rowOff>129280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4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162697</xdr:rowOff>
    </xdr:from>
    <xdr:to>
      <xdr:col>85</xdr:col>
      <xdr:colOff>127000</xdr:colOff>
      <xdr:row>37</xdr:row>
      <xdr:rowOff>140477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5481300" y="6163447"/>
          <a:ext cx="838200" cy="3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1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140477</xdr:rowOff>
    </xdr:from>
    <xdr:to>
      <xdr:col>81</xdr:col>
      <xdr:colOff>50800</xdr:colOff>
      <xdr:row>37</xdr:row>
      <xdr:rowOff>159862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4592300" y="6484127"/>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72994</xdr:rowOff>
    </xdr:from>
    <xdr:to>
      <xdr:col>76</xdr:col>
      <xdr:colOff>114300</xdr:colOff>
      <xdr:row>37</xdr:row>
      <xdr:rowOff>159862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703300" y="64166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38366</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166995</xdr:rowOff>
    </xdr:from>
    <xdr:to>
      <xdr:col>71</xdr:col>
      <xdr:colOff>177800</xdr:colOff>
      <xdr:row>37</xdr:row>
      <xdr:rowOff>72994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814300" y="5996295"/>
          <a:ext cx="889000" cy="4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73225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62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111897</xdr:rowOff>
    </xdr:from>
    <xdr:to>
      <xdr:col>85</xdr:col>
      <xdr:colOff>177800</xdr:colOff>
      <xdr:row>36</xdr:row>
      <xdr:rowOff>42047</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1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134774</xdr:rowOff>
    </xdr:from>
    <xdr:ext cx="534377"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596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89677</xdr:rowOff>
    </xdr:from>
    <xdr:to>
      <xdr:col>81</xdr:col>
      <xdr:colOff>101600</xdr:colOff>
      <xdr:row>38</xdr:row>
      <xdr:rowOff>19827</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4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10954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33728" y="652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109062</xdr:rowOff>
    </xdr:from>
    <xdr:to>
      <xdr:col>76</xdr:col>
      <xdr:colOff>165100</xdr:colOff>
      <xdr:row>38</xdr:row>
      <xdr:rowOff>39212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4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30339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54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22194</xdr:rowOff>
    </xdr:from>
    <xdr:to>
      <xdr:col>72</xdr:col>
      <xdr:colOff>38100</xdr:colOff>
      <xdr:row>37</xdr:row>
      <xdr:rowOff>123794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3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114921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116195</xdr:rowOff>
    </xdr:from>
    <xdr:to>
      <xdr:col>67</xdr:col>
      <xdr:colOff>101600</xdr:colOff>
      <xdr:row>35</xdr:row>
      <xdr:rowOff>46345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59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62872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572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131146</xdr:rowOff>
    </xdr:from>
    <xdr:to>
      <xdr:col>85</xdr:col>
      <xdr:colOff>126364</xdr:colOff>
      <xdr:row>78</xdr:row>
      <xdr:rowOff>141452</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475546"/>
          <a:ext cx="1269" cy="1039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145279</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5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141452</xdr:rowOff>
    </xdr:from>
    <xdr:to>
      <xdr:col>86</xdr:col>
      <xdr:colOff>25400</xdr:colOff>
      <xdr:row>78</xdr:row>
      <xdr:rowOff>141452</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51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77823</xdr:rowOff>
    </xdr:from>
    <xdr:ext cx="534377"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22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131146</xdr:rowOff>
    </xdr:from>
    <xdr:to>
      <xdr:col>86</xdr:col>
      <xdr:colOff>25400</xdr:colOff>
      <xdr:row>72</xdr:row>
      <xdr:rowOff>131146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475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4997</xdr:rowOff>
    </xdr:from>
    <xdr:to>
      <xdr:col>85</xdr:col>
      <xdr:colOff>127000</xdr:colOff>
      <xdr:row>72</xdr:row>
      <xdr:rowOff>131146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2349397"/>
          <a:ext cx="838200" cy="1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147318</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8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168891</xdr:rowOff>
    </xdr:from>
    <xdr:to>
      <xdr:col>85</xdr:col>
      <xdr:colOff>177800</xdr:colOff>
      <xdr:row>75</xdr:row>
      <xdr:rowOff>99041</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28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128937</xdr:rowOff>
    </xdr:from>
    <xdr:to>
      <xdr:col>81</xdr:col>
      <xdr:colOff>50800</xdr:colOff>
      <xdr:row>72</xdr:row>
      <xdr:rowOff>4997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2301887"/>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171329</xdr:rowOff>
    </xdr:from>
    <xdr:to>
      <xdr:col>81</xdr:col>
      <xdr:colOff>101600</xdr:colOff>
      <xdr:row>75</xdr:row>
      <xdr:rowOff>101479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28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92606</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9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128937</xdr:rowOff>
    </xdr:from>
    <xdr:to>
      <xdr:col>76</xdr:col>
      <xdr:colOff>114300</xdr:colOff>
      <xdr:row>72</xdr:row>
      <xdr:rowOff>115373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2301887"/>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113417</xdr:rowOff>
    </xdr:from>
    <xdr:to>
      <xdr:col>76</xdr:col>
      <xdr:colOff>165100</xdr:colOff>
      <xdr:row>75</xdr:row>
      <xdr:rowOff>43567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34694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8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115373</xdr:rowOff>
    </xdr:from>
    <xdr:to>
      <xdr:col>71</xdr:col>
      <xdr:colOff>177800</xdr:colOff>
      <xdr:row>72</xdr:row>
      <xdr:rowOff>137281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2814300" y="12459773"/>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155594</xdr:rowOff>
    </xdr:from>
    <xdr:to>
      <xdr:col>72</xdr:col>
      <xdr:colOff>38100</xdr:colOff>
      <xdr:row>75</xdr:row>
      <xdr:rowOff>85744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76871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9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139992</xdr:rowOff>
    </xdr:from>
    <xdr:to>
      <xdr:col>67</xdr:col>
      <xdr:colOff>101600</xdr:colOff>
      <xdr:row>75</xdr:row>
      <xdr:rowOff>70142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61269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9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80346</xdr:rowOff>
    </xdr:from>
    <xdr:to>
      <xdr:col>85</xdr:col>
      <xdr:colOff>177800</xdr:colOff>
      <xdr:row>73</xdr:row>
      <xdr:rowOff>10496</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24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33373</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3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125647</xdr:rowOff>
    </xdr:from>
    <xdr:to>
      <xdr:col>81</xdr:col>
      <xdr:colOff>101600</xdr:colOff>
      <xdr:row>72</xdr:row>
      <xdr:rowOff>55797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2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70</xdr:row>
      <xdr:rowOff>72324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169095" y="1207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78137</xdr:rowOff>
    </xdr:from>
    <xdr:to>
      <xdr:col>76</xdr:col>
      <xdr:colOff>165100</xdr:colOff>
      <xdr:row>72</xdr:row>
      <xdr:rowOff>8287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2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24814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0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64573</xdr:rowOff>
    </xdr:from>
    <xdr:to>
      <xdr:col>72</xdr:col>
      <xdr:colOff>38100</xdr:colOff>
      <xdr:row>72</xdr:row>
      <xdr:rowOff>166173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2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11250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1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86481</xdr:rowOff>
    </xdr:from>
    <xdr:to>
      <xdr:col>67</xdr:col>
      <xdr:colOff>101600</xdr:colOff>
      <xdr:row>73</xdr:row>
      <xdr:rowOff>16631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24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33158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120383</xdr:rowOff>
    </xdr:from>
    <xdr:to>
      <xdr:col>85</xdr:col>
      <xdr:colOff>127000</xdr:colOff>
      <xdr:row>95</xdr:row>
      <xdr:rowOff>120650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5481300" y="15893783"/>
          <a:ext cx="838200" cy="5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102722</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21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40639</xdr:rowOff>
    </xdr:from>
    <xdr:to>
      <xdr:col>81</xdr:col>
      <xdr:colOff>50800</xdr:colOff>
      <xdr:row>95</xdr:row>
      <xdr:rowOff>120650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5814039"/>
          <a:ext cx="889000" cy="5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40639</xdr:rowOff>
    </xdr:from>
    <xdr:to>
      <xdr:col>76</xdr:col>
      <xdr:colOff>114300</xdr:colOff>
      <xdr:row>96</xdr:row>
      <xdr:rowOff>149186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5814039"/>
          <a:ext cx="889000" cy="7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160596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59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149186</xdr:rowOff>
    </xdr:from>
    <xdr:to>
      <xdr:col>71</xdr:col>
      <xdr:colOff>177800</xdr:colOff>
      <xdr:row>97</xdr:row>
      <xdr:rowOff>42087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608386"/>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69583</xdr:rowOff>
    </xdr:from>
    <xdr:to>
      <xdr:col>85</xdr:col>
      <xdr:colOff>177800</xdr:colOff>
      <xdr:row>92</xdr:row>
      <xdr:rowOff>171183</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58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92460</xdr:rowOff>
    </xdr:from>
    <xdr:ext cx="534377"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56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69850</xdr:rowOff>
    </xdr:from>
    <xdr:to>
      <xdr:col>81</xdr:col>
      <xdr:colOff>101600</xdr:colOff>
      <xdr:row>96</xdr:row>
      <xdr:rowOff>0</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162577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01411" y="164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161289</xdr:rowOff>
    </xdr:from>
    <xdr:to>
      <xdr:col>76</xdr:col>
      <xdr:colOff>165100</xdr:colOff>
      <xdr:row>92</xdr:row>
      <xdr:rowOff>91439</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57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107966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55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98386</xdr:rowOff>
    </xdr:from>
    <xdr:to>
      <xdr:col>72</xdr:col>
      <xdr:colOff>38100</xdr:colOff>
      <xdr:row>97</xdr:row>
      <xdr:rowOff>28536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19663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162737</xdr:rowOff>
    </xdr:from>
    <xdr:to>
      <xdr:col>67</xdr:col>
      <xdr:colOff>101600</xdr:colOff>
      <xdr:row>97</xdr:row>
      <xdr:rowOff>92887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6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84014</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7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8" name="投資及び出資金グラフ枠">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0" name="投資及び出資金最小値テキスト">
          <a:extLst>
            <a:ext uri="{FF2B5EF4-FFF2-40B4-BE49-F238E27FC236}">
              <a16:creationId xmlns:a16="http://schemas.microsoft.com/office/drawing/2014/main" id="{00000000-0008-0000-0600-0000C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2" name="投資及び出資金最大値テキスト">
          <a:extLst>
            <a:ext uri="{FF2B5EF4-FFF2-40B4-BE49-F238E27FC236}">
              <a16:creationId xmlns:a16="http://schemas.microsoft.com/office/drawing/2014/main" id="{00000000-0008-0000-0600-0000C8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5" name="投資及び出資金平均値テキスト">
          <a:extLst>
            <a:ext uri="{FF2B5EF4-FFF2-40B4-BE49-F238E27FC236}">
              <a16:creationId xmlns:a16="http://schemas.microsoft.com/office/drawing/2014/main" id="{00000000-0008-0000-0600-0000CB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124155</xdr:rowOff>
    </xdr:from>
    <xdr:to>
      <xdr:col>102</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656300" y="6467805"/>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31462</xdr:rowOff>
    </xdr:from>
    <xdr:ext cx="249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420650" y="63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4" name="投資及び出資金該当値テキスト">
          <a:extLst>
            <a:ext uri="{FF2B5EF4-FFF2-40B4-BE49-F238E27FC236}">
              <a16:creationId xmlns:a16="http://schemas.microsoft.com/office/drawing/2014/main" id="{00000000-0008-0000-0600-0000D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73355</xdr:rowOff>
    </xdr:from>
    <xdr:to>
      <xdr:col>98</xdr:col>
      <xdr:colOff>38100</xdr:colOff>
      <xdr:row>38</xdr:row>
      <xdr:rowOff>3505</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8605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20032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1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72377</xdr:rowOff>
    </xdr:from>
    <xdr:to>
      <xdr:col>116</xdr:col>
      <xdr:colOff>63500</xdr:colOff>
      <xdr:row>57</xdr:row>
      <xdr:rowOff>52620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1323300" y="9673577"/>
          <a:ext cx="838200" cy="1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19946</xdr:rowOff>
    </xdr:from>
    <xdr:to>
      <xdr:col>111</xdr:col>
      <xdr:colOff>177800</xdr:colOff>
      <xdr:row>56</xdr:row>
      <xdr:rowOff>72377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621146"/>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123817</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0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35801</xdr:rowOff>
    </xdr:from>
    <xdr:to>
      <xdr:col>107</xdr:col>
      <xdr:colOff>50800</xdr:colOff>
      <xdr:row>56</xdr:row>
      <xdr:rowOff>19946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8779751"/>
          <a:ext cx="889000" cy="8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112876</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35801</xdr:rowOff>
    </xdr:from>
    <xdr:to>
      <xdr:col>102</xdr:col>
      <xdr:colOff>114300</xdr:colOff>
      <xdr:row>55</xdr:row>
      <xdr:rowOff>83562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8656300" y="8779751"/>
          <a:ext cx="889000" cy="73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81925</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1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90219</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6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1820</xdr:rowOff>
    </xdr:from>
    <xdr:to>
      <xdr:col>116</xdr:col>
      <xdr:colOff>114300</xdr:colOff>
      <xdr:row>57</xdr:row>
      <xdr:rowOff>103420</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7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151697</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75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21577</xdr:rowOff>
    </xdr:from>
    <xdr:to>
      <xdr:col>112</xdr:col>
      <xdr:colOff>38100</xdr:colOff>
      <xdr:row>56</xdr:row>
      <xdr:rowOff>123177</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6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114304</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7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140596</xdr:rowOff>
    </xdr:from>
    <xdr:to>
      <xdr:col>107</xdr:col>
      <xdr:colOff>101600</xdr:colOff>
      <xdr:row>56</xdr:row>
      <xdr:rowOff>70746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5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61873</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6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156451</xdr:rowOff>
    </xdr:from>
    <xdr:to>
      <xdr:col>102</xdr:col>
      <xdr:colOff>165100</xdr:colOff>
      <xdr:row>51</xdr:row>
      <xdr:rowOff>86601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87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103128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78111" y="85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32762</xdr:rowOff>
    </xdr:from>
    <xdr:to>
      <xdr:col>98</xdr:col>
      <xdr:colOff>38100</xdr:colOff>
      <xdr:row>55</xdr:row>
      <xdr:rowOff>134362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46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150889</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92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116839</xdr:rowOff>
    </xdr:from>
    <xdr:to>
      <xdr:col>116</xdr:col>
      <xdr:colOff>63500</xdr:colOff>
      <xdr:row>77</xdr:row>
      <xdr:rowOff>27687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1323300" y="13147039"/>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111320</xdr:rowOff>
    </xdr:from>
    <xdr:ext cx="469744"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79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27687</xdr:rowOff>
    </xdr:from>
    <xdr:to>
      <xdr:col>111</xdr:col>
      <xdr:colOff>177800</xdr:colOff>
      <xdr:row>77</xdr:row>
      <xdr:rowOff>71577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0434300" y="13229337"/>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153078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75728" y="128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57404</xdr:rowOff>
    </xdr:from>
    <xdr:to>
      <xdr:col>107</xdr:col>
      <xdr:colOff>50800</xdr:colOff>
      <xdr:row>77</xdr:row>
      <xdr:rowOff>71577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9545300" y="1325905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159935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2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32715</xdr:rowOff>
    </xdr:from>
    <xdr:to>
      <xdr:col>102</xdr:col>
      <xdr:colOff>114300</xdr:colOff>
      <xdr:row>77</xdr:row>
      <xdr:rowOff>57404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656300" y="12720015"/>
          <a:ext cx="889000" cy="53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150334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28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26179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288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66039</xdr:rowOff>
    </xdr:from>
    <xdr:to>
      <xdr:col>116</xdr:col>
      <xdr:colOff>114300</xdr:colOff>
      <xdr:row>76</xdr:row>
      <xdr:rowOff>167639</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21107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44466</xdr:rowOff>
    </xdr:from>
    <xdr:ext cx="469744"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307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148337</xdr:rowOff>
    </xdr:from>
    <xdr:to>
      <xdr:col>112</xdr:col>
      <xdr:colOff>38100</xdr:colOff>
      <xdr:row>77</xdr:row>
      <xdr:rowOff>78487</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1272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69614</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327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20777</xdr:rowOff>
    </xdr:from>
    <xdr:to>
      <xdr:col>107</xdr:col>
      <xdr:colOff>101600</xdr:colOff>
      <xdr:row>77</xdr:row>
      <xdr:rowOff>122377</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03835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113504</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331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6604</xdr:rowOff>
    </xdr:from>
    <xdr:to>
      <xdr:col>102</xdr:col>
      <xdr:colOff>165100</xdr:colOff>
      <xdr:row>77</xdr:row>
      <xdr:rowOff>108204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9494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99331</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10428" y="133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153365</xdr:rowOff>
    </xdr:from>
    <xdr:to>
      <xdr:col>98</xdr:col>
      <xdr:colOff>38100</xdr:colOff>
      <xdr:row>74</xdr:row>
      <xdr:rowOff>83515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8605500" y="12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100042</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21428" y="1244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a:extLst>
            <a:ext uri="{FF2B5EF4-FFF2-40B4-BE49-F238E27FC236}">
              <a16:creationId xmlns:a16="http://schemas.microsoft.com/office/drawing/2014/main" id="{00000000-0008-0000-0600-00006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a:extLst>
            <a:ext uri="{FF2B5EF4-FFF2-40B4-BE49-F238E27FC236}">
              <a16:creationId xmlns:a16="http://schemas.microsoft.com/office/drawing/2014/main" id="{00000000-0008-0000-0600-00006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a:extLst>
            <a:ext uri="{FF2B5EF4-FFF2-40B4-BE49-F238E27FC236}">
              <a16:creationId xmlns:a16="http://schemas.microsoft.com/office/drawing/2014/main" id="{00000000-0008-0000-0600-00006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a:extLst>
            <a:ext uri="{FF2B5EF4-FFF2-40B4-BE49-F238E27FC236}">
              <a16:creationId xmlns:a16="http://schemas.microsoft.com/office/drawing/2014/main" id="{00000000-0008-0000-0600-00007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・住民１人当たりの歳出決算総額は</a:t>
          </a:r>
          <a:r>
            <a:rPr kumimoji="1" lang="en-US" altLang="ja-JP" sz="1300">
              <a:latin typeface="ＭＳ Ｐゴシック" panose="020B0600070205080204" pitchFamily="50" charset="-128"/>
              <a:ea typeface="ＭＳ Ｐゴシック" panose="020B0600070205080204" pitchFamily="50" charset="-128"/>
            </a:rPr>
            <a:t>648</a:t>
          </a:r>
          <a:r>
            <a:rPr kumimoji="1" lang="ja-JP" altLang="en-US" sz="1300">
              <a:latin typeface="ＭＳ Ｐゴシック" panose="020B0600070205080204" pitchFamily="50" charset="-128"/>
              <a:ea typeface="ＭＳ Ｐゴシック" panose="020B0600070205080204" pitchFamily="50" charset="-128"/>
            </a:rPr>
            <a:t>千円となり、昨年度の</a:t>
          </a:r>
          <a:r>
            <a:rPr kumimoji="1" lang="en-US" altLang="ja-JP" sz="1300">
              <a:latin typeface="ＭＳ Ｐゴシック" panose="020B0600070205080204" pitchFamily="50" charset="-128"/>
              <a:ea typeface="ＭＳ Ｐゴシック" panose="020B0600070205080204" pitchFamily="50" charset="-128"/>
            </a:rPr>
            <a:t>679</a:t>
          </a:r>
          <a:r>
            <a:rPr kumimoji="1" lang="ja-JP" altLang="en-US" sz="1300">
              <a:latin typeface="ＭＳ Ｐゴシック" panose="020B0600070205080204" pitchFamily="50" charset="-128"/>
              <a:ea typeface="ＭＳ Ｐゴシック" panose="020B0600070205080204" pitchFamily="50" charset="-128"/>
            </a:rPr>
            <a:t>千円から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のうち、新規整備については都道府県平均や類似団体平均を上回って高止まりの状況が続いているが、あきた芸術劇場整備事業や新複合化相談施設整備事業の事業の進捗に伴い、住民１人当たりでは前年度から</a:t>
          </a:r>
          <a:r>
            <a:rPr kumimoji="1" lang="en-US" altLang="ja-JP" sz="1300">
              <a:latin typeface="ＭＳ Ｐゴシック" panose="020B0600070205080204" pitchFamily="50" charset="-128"/>
              <a:ea typeface="ＭＳ Ｐゴシック" panose="020B0600070205080204" pitchFamily="50" charset="-128"/>
            </a:rPr>
            <a:t>421</a:t>
          </a:r>
          <a:r>
            <a:rPr kumimoji="1" lang="ja-JP" altLang="en-US" sz="1300">
              <a:latin typeface="ＭＳ Ｐゴシック" panose="020B0600070205080204" pitchFamily="50" charset="-128"/>
              <a:ea typeface="ＭＳ Ｐゴシック" panose="020B0600070205080204" pitchFamily="50" charset="-128"/>
            </a:rPr>
            <a:t>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・積立金は退職手当臨時対策基金への積立開始により、大幅に増加している。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・物件費や補助費等については、新型コロナウイルス感染症対策事業の縮小や終了に伴ってそれぞれ減少している。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年の大雨災害に係る復旧事業の終了に伴い減少傾向となっていたが、令和４、５年に発生した大雨災害等への対応により、住民１人当たりでは前年度から</a:t>
          </a:r>
          <a:r>
            <a:rPr kumimoji="1" lang="en-US" altLang="ja-JP" sz="1300">
              <a:latin typeface="ＭＳ Ｐゴシック" panose="020B0600070205080204" pitchFamily="50" charset="-128"/>
              <a:ea typeface="ＭＳ Ｐゴシック" panose="020B0600070205080204" pitchFamily="50" charset="-128"/>
            </a:rPr>
            <a:t>7,014</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924,620
919,398
11,637.52
617,448,721
599,529,541
10,215,482
325,377,398
1,224,344,582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125984</xdr:rowOff>
    </xdr:from>
    <xdr:to>
      <xdr:col>24</xdr:col>
      <xdr:colOff>63500</xdr:colOff>
      <xdr:row>32</xdr:row>
      <xdr:rowOff>144272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123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125984</xdr:rowOff>
    </xdr:from>
    <xdr:to>
      <xdr:col>19</xdr:col>
      <xdr:colOff>177800</xdr:colOff>
      <xdr:row>33</xdr:row>
      <xdr:rowOff>43688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1238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33037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43688</xdr:rowOff>
    </xdr:from>
    <xdr:to>
      <xdr:col>15</xdr:col>
      <xdr:colOff>50800</xdr:colOff>
      <xdr:row>34</xdr:row>
      <xdr:rowOff>45974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0153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75692</xdr:rowOff>
    </xdr:from>
    <xdr:to>
      <xdr:col>10</xdr:col>
      <xdr:colOff>114300</xdr:colOff>
      <xdr:row>34</xdr:row>
      <xdr:rowOff>45974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3354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33037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151909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93472</xdr:rowOff>
    </xdr:from>
    <xdr:to>
      <xdr:col>24</xdr:col>
      <xdr:colOff>114300</xdr:colOff>
      <xdr:row>33</xdr:row>
      <xdr:rowOff>23622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116349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75184</xdr:rowOff>
    </xdr:from>
    <xdr:to>
      <xdr:col>20</xdr:col>
      <xdr:colOff>38100</xdr:colOff>
      <xdr:row>33</xdr:row>
      <xdr:rowOff>5334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21861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33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164338</xdr:rowOff>
    </xdr:from>
    <xdr:to>
      <xdr:col>15</xdr:col>
      <xdr:colOff>101600</xdr:colOff>
      <xdr:row>33</xdr:row>
      <xdr:rowOff>94488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111015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166624</xdr:rowOff>
    </xdr:from>
    <xdr:to>
      <xdr:col>10</xdr:col>
      <xdr:colOff>165100</xdr:colOff>
      <xdr:row>34</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113301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24892</xdr:rowOff>
    </xdr:from>
    <xdr:to>
      <xdr:col>6</xdr:col>
      <xdr:colOff>38100</xdr:colOff>
      <xdr:row>33</xdr:row>
      <xdr:rowOff>126492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143019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75006</xdr:rowOff>
    </xdr:from>
    <xdr:to>
      <xdr:col>24</xdr:col>
      <xdr:colOff>63500</xdr:colOff>
      <xdr:row>56</xdr:row>
      <xdr:rowOff>154216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333306"/>
          <a:ext cx="838200" cy="4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84967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1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126594</xdr:rowOff>
    </xdr:from>
    <xdr:to>
      <xdr:col>19</xdr:col>
      <xdr:colOff>177800</xdr:colOff>
      <xdr:row>56</xdr:row>
      <xdr:rowOff>154216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8870544"/>
          <a:ext cx="889000" cy="88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28605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126594</xdr:rowOff>
    </xdr:from>
    <xdr:to>
      <xdr:col>15</xdr:col>
      <xdr:colOff>50800</xdr:colOff>
      <xdr:row>57</xdr:row>
      <xdr:rowOff>152540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8870544"/>
          <a:ext cx="889000" cy="10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152540</xdr:rowOff>
    </xdr:from>
    <xdr:to>
      <xdr:col>10</xdr:col>
      <xdr:colOff>114300</xdr:colOff>
      <xdr:row>59</xdr:row>
      <xdr:rowOff>20142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25190"/>
          <a:ext cx="889000" cy="2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83049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24206</xdr:rowOff>
    </xdr:from>
    <xdr:to>
      <xdr:col>24</xdr:col>
      <xdr:colOff>114300</xdr:colOff>
      <xdr:row>54</xdr:row>
      <xdr:rowOff>125806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2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47083</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13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103416</xdr:rowOff>
    </xdr:from>
    <xdr:to>
      <xdr:col>20</xdr:col>
      <xdr:colOff>38100</xdr:colOff>
      <xdr:row>57</xdr:row>
      <xdr:rowOff>33566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24693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7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75794</xdr:rowOff>
    </xdr:from>
    <xdr:to>
      <xdr:col>15</xdr:col>
      <xdr:colOff>101600</xdr:colOff>
      <xdr:row>52</xdr:row>
      <xdr:rowOff>5944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81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22471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859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101740</xdr:rowOff>
    </xdr:from>
    <xdr:to>
      <xdr:col>10</xdr:col>
      <xdr:colOff>165100</xdr:colOff>
      <xdr:row>58</xdr:row>
      <xdr:rowOff>31890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23017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9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140792</xdr:rowOff>
    </xdr:from>
    <xdr:to>
      <xdr:col>6</xdr:col>
      <xdr:colOff>38100</xdr:colOff>
      <xdr:row>59</xdr:row>
      <xdr:rowOff>70942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62069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135509</xdr:rowOff>
    </xdr:from>
    <xdr:to>
      <xdr:col>24</xdr:col>
      <xdr:colOff>62865</xdr:colOff>
      <xdr:row>79</xdr:row>
      <xdr:rowOff>90627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08459"/>
          <a:ext cx="1270" cy="132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94454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6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90627</xdr:rowOff>
    </xdr:from>
    <xdr:to>
      <xdr:col>24</xdr:col>
      <xdr:colOff>152400</xdr:colOff>
      <xdr:row>79</xdr:row>
      <xdr:rowOff>90627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6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82186</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135509</xdr:rowOff>
    </xdr:from>
    <xdr:to>
      <xdr:col>24</xdr:col>
      <xdr:colOff>152400</xdr:colOff>
      <xdr:row>71</xdr:row>
      <xdr:rowOff>135509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0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130251</xdr:rowOff>
    </xdr:from>
    <xdr:to>
      <xdr:col>24</xdr:col>
      <xdr:colOff>63500</xdr:colOff>
      <xdr:row>75</xdr:row>
      <xdr:rowOff>22657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303201"/>
          <a:ext cx="838200" cy="57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146981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6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124104</xdr:rowOff>
    </xdr:from>
    <xdr:to>
      <xdr:col>24</xdr:col>
      <xdr:colOff>114300</xdr:colOff>
      <xdr:row>75</xdr:row>
      <xdr:rowOff>54254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130251</xdr:rowOff>
    </xdr:from>
    <xdr:to>
      <xdr:col>19</xdr:col>
      <xdr:colOff>177800</xdr:colOff>
      <xdr:row>76</xdr:row>
      <xdr:rowOff>20828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303201"/>
          <a:ext cx="889000" cy="7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37084</xdr:rowOff>
    </xdr:from>
    <xdr:to>
      <xdr:col>20</xdr:col>
      <xdr:colOff>38100</xdr:colOff>
      <xdr:row>74</xdr:row>
      <xdr:rowOff>138684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129811</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33706</xdr:rowOff>
    </xdr:from>
    <xdr:to>
      <xdr:col>15</xdr:col>
      <xdr:colOff>50800</xdr:colOff>
      <xdr:row>76</xdr:row>
      <xdr:rowOff>20828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721006"/>
          <a:ext cx="889000" cy="3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46761</xdr:rowOff>
    </xdr:from>
    <xdr:to>
      <xdr:col>15</xdr:col>
      <xdr:colOff>101600</xdr:colOff>
      <xdr:row>74</xdr:row>
      <xdr:rowOff>148361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7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164888</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5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33706</xdr:rowOff>
    </xdr:from>
    <xdr:to>
      <xdr:col>10</xdr:col>
      <xdr:colOff>114300</xdr:colOff>
      <xdr:row>79</xdr:row>
      <xdr:rowOff>68377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721006"/>
          <a:ext cx="889000" cy="89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11633</xdr:rowOff>
    </xdr:from>
    <xdr:to>
      <xdr:col>10</xdr:col>
      <xdr:colOff>165100</xdr:colOff>
      <xdr:row>73</xdr:row>
      <xdr:rowOff>113233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52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129760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3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20244</xdr:rowOff>
    </xdr:from>
    <xdr:to>
      <xdr:col>6</xdr:col>
      <xdr:colOff>38100</xdr:colOff>
      <xdr:row>79</xdr:row>
      <xdr:rowOff>121844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5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112971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6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143307</xdr:rowOff>
    </xdr:from>
    <xdr:to>
      <xdr:col>24</xdr:col>
      <xdr:colOff>114300</xdr:colOff>
      <xdr:row>75</xdr:row>
      <xdr:rowOff>73457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121734</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8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79451</xdr:rowOff>
    </xdr:from>
    <xdr:to>
      <xdr:col>20</xdr:col>
      <xdr:colOff>38100</xdr:colOff>
      <xdr:row>72</xdr:row>
      <xdr:rowOff>9601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25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26128</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0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141478</xdr:rowOff>
    </xdr:from>
    <xdr:to>
      <xdr:col>15</xdr:col>
      <xdr:colOff>101600</xdr:colOff>
      <xdr:row>76</xdr:row>
      <xdr:rowOff>71628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62755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154356</xdr:rowOff>
    </xdr:from>
    <xdr:to>
      <xdr:col>10</xdr:col>
      <xdr:colOff>165100</xdr:colOff>
      <xdr:row>74</xdr:row>
      <xdr:rowOff>84506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6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75633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7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17577</xdr:rowOff>
    </xdr:from>
    <xdr:to>
      <xdr:col>6</xdr:col>
      <xdr:colOff>38100</xdr:colOff>
      <xdr:row>79</xdr:row>
      <xdr:rowOff>119177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5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135704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3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5283</xdr:rowOff>
    </xdr:from>
    <xdr:to>
      <xdr:col>24</xdr:col>
      <xdr:colOff>62865</xdr:colOff>
      <xdr:row>99</xdr:row>
      <xdr:rowOff>43269</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778683"/>
          <a:ext cx="1270" cy="123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47096</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7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43269</xdr:rowOff>
    </xdr:from>
    <xdr:to>
      <xdr:col>24</xdr:col>
      <xdr:colOff>152400</xdr:colOff>
      <xdr:row>99</xdr:row>
      <xdr:rowOff>43269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701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123410</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5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5283</xdr:rowOff>
    </xdr:from>
    <xdr:to>
      <xdr:col>24</xdr:col>
      <xdr:colOff>152400</xdr:colOff>
      <xdr:row>92</xdr:row>
      <xdr:rowOff>5283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7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30620</xdr:rowOff>
    </xdr:from>
    <xdr:to>
      <xdr:col>24</xdr:col>
      <xdr:colOff>63500</xdr:colOff>
      <xdr:row>98</xdr:row>
      <xdr:rowOff>159359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18370"/>
          <a:ext cx="838200" cy="6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22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112027</xdr:rowOff>
    </xdr:from>
    <xdr:to>
      <xdr:col>24</xdr:col>
      <xdr:colOff>114300</xdr:colOff>
      <xdr:row>97</xdr:row>
      <xdr:rowOff>42177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30620</xdr:rowOff>
    </xdr:from>
    <xdr:to>
      <xdr:col>19</xdr:col>
      <xdr:colOff>177800</xdr:colOff>
      <xdr:row>96</xdr:row>
      <xdr:rowOff>22961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18370"/>
          <a:ext cx="889000" cy="1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61849</xdr:rowOff>
    </xdr:from>
    <xdr:to>
      <xdr:col>20</xdr:col>
      <xdr:colOff>38100</xdr:colOff>
      <xdr:row>91</xdr:row>
      <xdr:rowOff>163449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56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8526</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54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22961</xdr:rowOff>
    </xdr:from>
    <xdr:to>
      <xdr:col>15</xdr:col>
      <xdr:colOff>50800</xdr:colOff>
      <xdr:row>97</xdr:row>
      <xdr:rowOff>170790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82161"/>
          <a:ext cx="889000" cy="3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111683</xdr:rowOff>
    </xdr:from>
    <xdr:to>
      <xdr:col>15</xdr:col>
      <xdr:colOff>101600</xdr:colOff>
      <xdr:row>93</xdr:row>
      <xdr:rowOff>41833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588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58360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56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170790</xdr:rowOff>
    </xdr:from>
    <xdr:to>
      <xdr:col>10</xdr:col>
      <xdr:colOff>114300</xdr:colOff>
      <xdr:row>99</xdr:row>
      <xdr:rowOff>79006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01440"/>
          <a:ext cx="889000" cy="25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122086</xdr:rowOff>
    </xdr:from>
    <xdr:to>
      <xdr:col>10</xdr:col>
      <xdr:colOff>165100</xdr:colOff>
      <xdr:row>95</xdr:row>
      <xdr:rowOff>52236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2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68763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01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135877</xdr:rowOff>
    </xdr:from>
    <xdr:to>
      <xdr:col>6</xdr:col>
      <xdr:colOff>38100</xdr:colOff>
      <xdr:row>99</xdr:row>
      <xdr:rowOff>66027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93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82554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108559</xdr:rowOff>
    </xdr:from>
    <xdr:to>
      <xdr:col>24</xdr:col>
      <xdr:colOff>114300</xdr:colOff>
      <xdr:row>99</xdr:row>
      <xdr:rowOff>38709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9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23486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8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151270</xdr:rowOff>
    </xdr:from>
    <xdr:to>
      <xdr:col>20</xdr:col>
      <xdr:colOff>38100</xdr:colOff>
      <xdr:row>95</xdr:row>
      <xdr:rowOff>81420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72547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63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143611</xdr:rowOff>
    </xdr:from>
    <xdr:to>
      <xdr:col>15</xdr:col>
      <xdr:colOff>101600</xdr:colOff>
      <xdr:row>96</xdr:row>
      <xdr:rowOff>73761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2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119990</xdr:rowOff>
    </xdr:from>
    <xdr:to>
      <xdr:col>10</xdr:col>
      <xdr:colOff>165100</xdr:colOff>
      <xdr:row>98</xdr:row>
      <xdr:rowOff>50140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41267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4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28206</xdr:rowOff>
    </xdr:from>
    <xdr:to>
      <xdr:col>6</xdr:col>
      <xdr:colOff>38100</xdr:colOff>
      <xdr:row>99</xdr:row>
      <xdr:rowOff>129806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70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120933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70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xdr:rowOff>
    </xdr:from>
    <xdr:to>
      <xdr:col>55</xdr:col>
      <xdr:colOff>0</xdr:colOff>
      <xdr:row>38</xdr:row>
      <xdr:rowOff>13970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65176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169418</xdr:rowOff>
    </xdr:from>
    <xdr:to>
      <xdr:col>50</xdr:col>
      <xdr:colOff>114300</xdr:colOff>
      <xdr:row>38</xdr:row>
      <xdr:rowOff>13970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8750300" y="65130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146101</xdr:rowOff>
    </xdr:from>
    <xdr:to>
      <xdr:col>45</xdr:col>
      <xdr:colOff>177800</xdr:colOff>
      <xdr:row>37</xdr:row>
      <xdr:rowOff>169418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6318301"/>
          <a:ext cx="889000" cy="1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146101</xdr:rowOff>
    </xdr:from>
    <xdr:to>
      <xdr:col>41</xdr:col>
      <xdr:colOff>50800</xdr:colOff>
      <xdr:row>38</xdr:row>
      <xdr:rowOff>44603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72300" y="6318301"/>
          <a:ext cx="889000" cy="2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123190</xdr:rowOff>
    </xdr:from>
    <xdr:to>
      <xdr:col>55</xdr:col>
      <xdr:colOff>50800</xdr:colOff>
      <xdr:row>38</xdr:row>
      <xdr:rowOff>53340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38117</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134620</xdr:rowOff>
    </xdr:from>
    <xdr:to>
      <xdr:col>50</xdr:col>
      <xdr:colOff>165100</xdr:colOff>
      <xdr:row>38</xdr:row>
      <xdr:rowOff>64770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55897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118618</xdr:rowOff>
    </xdr:from>
    <xdr:to>
      <xdr:col>46</xdr:col>
      <xdr:colOff>38100</xdr:colOff>
      <xdr:row>38</xdr:row>
      <xdr:rowOff>48768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39895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95301</xdr:rowOff>
    </xdr:from>
    <xdr:to>
      <xdr:col>41</xdr:col>
      <xdr:colOff>101600</xdr:colOff>
      <xdr:row>37</xdr:row>
      <xdr:rowOff>25451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16578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3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165253</xdr:rowOff>
    </xdr:from>
    <xdr:to>
      <xdr:col>36</xdr:col>
      <xdr:colOff>165100</xdr:colOff>
      <xdr:row>38</xdr:row>
      <xdr:rowOff>95403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86530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166969</xdr:rowOff>
    </xdr:from>
    <xdr:to>
      <xdr:col>55</xdr:col>
      <xdr:colOff>0</xdr:colOff>
      <xdr:row>51</xdr:row>
      <xdr:rowOff>53746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8739469"/>
          <a:ext cx="838200" cy="5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129642</xdr:rowOff>
    </xdr:from>
    <xdr:to>
      <xdr:col>50</xdr:col>
      <xdr:colOff>114300</xdr:colOff>
      <xdr:row>51</xdr:row>
      <xdr:rowOff>53746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8702142"/>
          <a:ext cx="8890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129642</xdr:rowOff>
    </xdr:from>
    <xdr:to>
      <xdr:col>45</xdr:col>
      <xdr:colOff>177800</xdr:colOff>
      <xdr:row>52</xdr:row>
      <xdr:rowOff>20665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8702142"/>
          <a:ext cx="889000" cy="2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164127</xdr:rowOff>
    </xdr:from>
    <xdr:to>
      <xdr:col>41</xdr:col>
      <xdr:colOff>50800</xdr:colOff>
      <xdr:row>52</xdr:row>
      <xdr:rowOff>20665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8908077"/>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67915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122910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116169</xdr:rowOff>
    </xdr:from>
    <xdr:to>
      <xdr:col>55</xdr:col>
      <xdr:colOff>50800</xdr:colOff>
      <xdr:row>51</xdr:row>
      <xdr:rowOff>46319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86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69196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864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2946</xdr:rowOff>
    </xdr:from>
    <xdr:to>
      <xdr:col>50</xdr:col>
      <xdr:colOff>165100</xdr:colOff>
      <xdr:row>51</xdr:row>
      <xdr:rowOff>104546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87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49</xdr:row>
      <xdr:rowOff>121073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852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78842</xdr:rowOff>
    </xdr:from>
    <xdr:to>
      <xdr:col>46</xdr:col>
      <xdr:colOff>38100</xdr:colOff>
      <xdr:row>51</xdr:row>
      <xdr:rowOff>8992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86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25519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842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141315</xdr:rowOff>
    </xdr:from>
    <xdr:to>
      <xdr:col>41</xdr:col>
      <xdr:colOff>101600</xdr:colOff>
      <xdr:row>52</xdr:row>
      <xdr:rowOff>71465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88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87992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866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113327</xdr:rowOff>
    </xdr:from>
    <xdr:to>
      <xdr:col>36</xdr:col>
      <xdr:colOff>165100</xdr:colOff>
      <xdr:row>52</xdr:row>
      <xdr:rowOff>43477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88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60004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86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44374</xdr:rowOff>
    </xdr:from>
    <xdr:to>
      <xdr:col>55</xdr:col>
      <xdr:colOff>0</xdr:colOff>
      <xdr:row>76</xdr:row>
      <xdr:rowOff>84221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903124"/>
          <a:ext cx="838200" cy="2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57170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5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29472</xdr:rowOff>
    </xdr:from>
    <xdr:to>
      <xdr:col>50</xdr:col>
      <xdr:colOff>114300</xdr:colOff>
      <xdr:row>75</xdr:row>
      <xdr:rowOff>44374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888222"/>
          <a:ext cx="889000" cy="1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106615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2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18814</xdr:rowOff>
    </xdr:from>
    <xdr:to>
      <xdr:col>45</xdr:col>
      <xdr:colOff>177800</xdr:colOff>
      <xdr:row>75</xdr:row>
      <xdr:rowOff>29472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191764"/>
          <a:ext cx="889000" cy="69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1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18814</xdr:rowOff>
    </xdr:from>
    <xdr:to>
      <xdr:col>41</xdr:col>
      <xdr:colOff>50800</xdr:colOff>
      <xdr:row>75</xdr:row>
      <xdr:rowOff>124355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191764"/>
          <a:ext cx="889000" cy="79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60855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5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156709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33421</xdr:rowOff>
    </xdr:from>
    <xdr:to>
      <xdr:col>55</xdr:col>
      <xdr:colOff>50800</xdr:colOff>
      <xdr:row>76</xdr:row>
      <xdr:rowOff>135021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11848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165024</xdr:rowOff>
    </xdr:from>
    <xdr:to>
      <xdr:col>50</xdr:col>
      <xdr:colOff>165100</xdr:colOff>
      <xdr:row>75</xdr:row>
      <xdr:rowOff>95174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86301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150122</xdr:rowOff>
    </xdr:from>
    <xdr:to>
      <xdr:col>46</xdr:col>
      <xdr:colOff>38100</xdr:colOff>
      <xdr:row>75</xdr:row>
      <xdr:rowOff>80272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83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71399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139464</xdr:rowOff>
    </xdr:from>
    <xdr:to>
      <xdr:col>41</xdr:col>
      <xdr:colOff>101600</xdr:colOff>
      <xdr:row>71</xdr:row>
      <xdr:rowOff>69614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1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86141</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191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73555</xdr:rowOff>
    </xdr:from>
    <xdr:to>
      <xdr:col>36</xdr:col>
      <xdr:colOff>165100</xdr:colOff>
      <xdr:row>76</xdr:row>
      <xdr:rowOff>3705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9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20232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7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75788</xdr:rowOff>
    </xdr:from>
    <xdr:to>
      <xdr:col>55</xdr:col>
      <xdr:colOff>0</xdr:colOff>
      <xdr:row>93</xdr:row>
      <xdr:rowOff>116345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020638"/>
          <a:ext cx="8382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27551</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43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62815</xdr:rowOff>
    </xdr:from>
    <xdr:to>
      <xdr:col>50</xdr:col>
      <xdr:colOff>114300</xdr:colOff>
      <xdr:row>93</xdr:row>
      <xdr:rowOff>116345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007665"/>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170463</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2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62815</xdr:rowOff>
    </xdr:from>
    <xdr:to>
      <xdr:col>45</xdr:col>
      <xdr:colOff>177800</xdr:colOff>
      <xdr:row>93</xdr:row>
      <xdr:rowOff>123050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007665"/>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53669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123050</xdr:rowOff>
    </xdr:from>
    <xdr:to>
      <xdr:col>41</xdr:col>
      <xdr:colOff>50800</xdr:colOff>
      <xdr:row>95</xdr:row>
      <xdr:rowOff>66167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067900"/>
          <a:ext cx="889000" cy="2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143203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116304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4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24988</xdr:rowOff>
    </xdr:from>
    <xdr:to>
      <xdr:col>55</xdr:col>
      <xdr:colOff>50800</xdr:colOff>
      <xdr:row>93</xdr:row>
      <xdr:rowOff>126588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59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47865</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58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65545</xdr:rowOff>
    </xdr:from>
    <xdr:to>
      <xdr:col>50</xdr:col>
      <xdr:colOff>165100</xdr:colOff>
      <xdr:row>93</xdr:row>
      <xdr:rowOff>167145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0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12222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57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12015</xdr:rowOff>
    </xdr:from>
    <xdr:to>
      <xdr:col>46</xdr:col>
      <xdr:colOff>38100</xdr:colOff>
      <xdr:row>93</xdr:row>
      <xdr:rowOff>113615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59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130142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7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72250</xdr:rowOff>
    </xdr:from>
    <xdr:to>
      <xdr:col>41</xdr:col>
      <xdr:colOff>101600</xdr:colOff>
      <xdr:row>94</xdr:row>
      <xdr:rowOff>2400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0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18927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7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15367</xdr:rowOff>
    </xdr:from>
    <xdr:to>
      <xdr:col>36</xdr:col>
      <xdr:colOff>165100</xdr:colOff>
      <xdr:row>95</xdr:row>
      <xdr:rowOff>116967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3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133494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97899</xdr:rowOff>
    </xdr:from>
    <xdr:to>
      <xdr:col>85</xdr:col>
      <xdr:colOff>127000</xdr:colOff>
      <xdr:row>33</xdr:row>
      <xdr:rowOff>6459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584299"/>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102107</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102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97899</xdr:rowOff>
    </xdr:from>
    <xdr:to>
      <xdr:col>81</xdr:col>
      <xdr:colOff>50800</xdr:colOff>
      <xdr:row>35</xdr:row>
      <xdr:rowOff>84183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584299"/>
          <a:ext cx="8890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94759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84183</xdr:rowOff>
    </xdr:from>
    <xdr:to>
      <xdr:col>76</xdr:col>
      <xdr:colOff>114300</xdr:colOff>
      <xdr:row>35</xdr:row>
      <xdr:rowOff>145578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84933"/>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123497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145578</xdr:rowOff>
    </xdr:from>
    <xdr:to>
      <xdr:col>71</xdr:col>
      <xdr:colOff>177800</xdr:colOff>
      <xdr:row>36</xdr:row>
      <xdr:rowOff>33074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46328"/>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155665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127109</xdr:rowOff>
    </xdr:from>
    <xdr:to>
      <xdr:col>85</xdr:col>
      <xdr:colOff>177800</xdr:colOff>
      <xdr:row>33</xdr:row>
      <xdr:rowOff>57259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6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149986</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546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47099</xdr:rowOff>
    </xdr:from>
    <xdr:to>
      <xdr:col>81</xdr:col>
      <xdr:colOff>101600</xdr:colOff>
      <xdr:row>32</xdr:row>
      <xdr:rowOff>148699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5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165226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53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33383</xdr:rowOff>
    </xdr:from>
    <xdr:to>
      <xdr:col>76</xdr:col>
      <xdr:colOff>165100</xdr:colOff>
      <xdr:row>35</xdr:row>
      <xdr:rowOff>134983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151510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0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94778</xdr:rowOff>
    </xdr:from>
    <xdr:to>
      <xdr:col>72</xdr:col>
      <xdr:colOff>38100</xdr:colOff>
      <xdr:row>36</xdr:row>
      <xdr:rowOff>24928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41455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153724</xdr:rowOff>
    </xdr:from>
    <xdr:to>
      <xdr:col>67</xdr:col>
      <xdr:colOff>101600</xdr:colOff>
      <xdr:row>36</xdr:row>
      <xdr:rowOff>83874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100401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2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161058</xdr:rowOff>
    </xdr:from>
    <xdr:to>
      <xdr:col>85</xdr:col>
      <xdr:colOff>127000</xdr:colOff>
      <xdr:row>54</xdr:row>
      <xdr:rowOff>50938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076458"/>
          <a:ext cx="8382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15014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10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161058</xdr:rowOff>
    </xdr:from>
    <xdr:to>
      <xdr:col>81</xdr:col>
      <xdr:colOff>50800</xdr:colOff>
      <xdr:row>54</xdr:row>
      <xdr:rowOff>62630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076458"/>
          <a:ext cx="889000" cy="24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103026</xdr:rowOff>
    </xdr:from>
    <xdr:to>
      <xdr:col>76</xdr:col>
      <xdr:colOff>114300</xdr:colOff>
      <xdr:row>54</xdr:row>
      <xdr:rowOff>62630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189876"/>
          <a:ext cx="889000" cy="13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103026</xdr:rowOff>
    </xdr:from>
    <xdr:to>
      <xdr:col>71</xdr:col>
      <xdr:colOff>177800</xdr:colOff>
      <xdr:row>54</xdr:row>
      <xdr:rowOff>113574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189876"/>
          <a:ext cx="889000" cy="18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38647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895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138</xdr:rowOff>
    </xdr:from>
    <xdr:to>
      <xdr:col>85</xdr:col>
      <xdr:colOff>177800</xdr:colOff>
      <xdr:row>54</xdr:row>
      <xdr:rowOff>101738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2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150015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3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110258</xdr:rowOff>
    </xdr:from>
    <xdr:to>
      <xdr:col>81</xdr:col>
      <xdr:colOff>101600</xdr:colOff>
      <xdr:row>53</xdr:row>
      <xdr:rowOff>40408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0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56935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880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11830</xdr:rowOff>
    </xdr:from>
    <xdr:to>
      <xdr:col>76</xdr:col>
      <xdr:colOff>165100</xdr:colOff>
      <xdr:row>54</xdr:row>
      <xdr:rowOff>113430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2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104557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6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52226</xdr:rowOff>
    </xdr:from>
    <xdr:to>
      <xdr:col>72</xdr:col>
      <xdr:colOff>38100</xdr:colOff>
      <xdr:row>53</xdr:row>
      <xdr:rowOff>153826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1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144953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23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62774</xdr:rowOff>
    </xdr:from>
    <xdr:to>
      <xdr:col>67</xdr:col>
      <xdr:colOff>101600</xdr:colOff>
      <xdr:row>54</xdr:row>
      <xdr:rowOff>164374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3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155501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1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162697</xdr:rowOff>
    </xdr:from>
    <xdr:to>
      <xdr:col>85</xdr:col>
      <xdr:colOff>127000</xdr:colOff>
      <xdr:row>77</xdr:row>
      <xdr:rowOff>140477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021447"/>
          <a:ext cx="838200" cy="3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895</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03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140477</xdr:rowOff>
    </xdr:from>
    <xdr:to>
      <xdr:col>81</xdr:col>
      <xdr:colOff>50800</xdr:colOff>
      <xdr:row>77</xdr:row>
      <xdr:rowOff>159863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342127"/>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72994</xdr:rowOff>
    </xdr:from>
    <xdr:to>
      <xdr:col>76</xdr:col>
      <xdr:colOff>114300</xdr:colOff>
      <xdr:row>77</xdr:row>
      <xdr:rowOff>159863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2746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38320</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166994</xdr:rowOff>
    </xdr:from>
    <xdr:to>
      <xdr:col>71</xdr:col>
      <xdr:colOff>177800</xdr:colOff>
      <xdr:row>77</xdr:row>
      <xdr:rowOff>72994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2854294"/>
          <a:ext cx="889000" cy="4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72905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111897</xdr:rowOff>
    </xdr:from>
    <xdr:to>
      <xdr:col>85</xdr:col>
      <xdr:colOff>177800</xdr:colOff>
      <xdr:row>76</xdr:row>
      <xdr:rowOff>42047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29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134774</xdr:rowOff>
    </xdr:from>
    <xdr:ext cx="534377"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282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89677</xdr:rowOff>
    </xdr:from>
    <xdr:to>
      <xdr:col>81</xdr:col>
      <xdr:colOff>101600</xdr:colOff>
      <xdr:row>78</xdr:row>
      <xdr:rowOff>19827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2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10954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38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109063</xdr:rowOff>
    </xdr:from>
    <xdr:to>
      <xdr:col>76</xdr:col>
      <xdr:colOff>165100</xdr:colOff>
      <xdr:row>78</xdr:row>
      <xdr:rowOff>39213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30340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22194</xdr:rowOff>
    </xdr:from>
    <xdr:to>
      <xdr:col>72</xdr:col>
      <xdr:colOff>38100</xdr:colOff>
      <xdr:row>77</xdr:row>
      <xdr:rowOff>123794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2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114921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1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116194</xdr:rowOff>
    </xdr:from>
    <xdr:to>
      <xdr:col>67</xdr:col>
      <xdr:colOff>101600</xdr:colOff>
      <xdr:row>75</xdr:row>
      <xdr:rowOff>46344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28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62871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5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129642</xdr:rowOff>
    </xdr:from>
    <xdr:to>
      <xdr:col>85</xdr:col>
      <xdr:colOff>126364</xdr:colOff>
      <xdr:row>98</xdr:row>
      <xdr:rowOff>141243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903042"/>
          <a:ext cx="1269" cy="104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145070</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4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141243</xdr:rowOff>
    </xdr:from>
    <xdr:to>
      <xdr:col>86</xdr:col>
      <xdr:colOff>25400</xdr:colOff>
      <xdr:row>98</xdr:row>
      <xdr:rowOff>141243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43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76319</xdr:rowOff>
    </xdr:from>
    <xdr:ext cx="534377"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129642</xdr:rowOff>
    </xdr:from>
    <xdr:to>
      <xdr:col>86</xdr:col>
      <xdr:colOff>25400</xdr:colOff>
      <xdr:row>92</xdr:row>
      <xdr:rowOff>129642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903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3608</xdr:rowOff>
    </xdr:from>
    <xdr:to>
      <xdr:col>85</xdr:col>
      <xdr:colOff>127000</xdr:colOff>
      <xdr:row>92</xdr:row>
      <xdr:rowOff>129642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5777008"/>
          <a:ext cx="838200" cy="1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145642</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26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167215</xdr:rowOff>
    </xdr:from>
    <xdr:to>
      <xdr:col>85</xdr:col>
      <xdr:colOff>177800</xdr:colOff>
      <xdr:row>95</xdr:row>
      <xdr:rowOff>97365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2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126975</xdr:rowOff>
    </xdr:from>
    <xdr:to>
      <xdr:col>81</xdr:col>
      <xdr:colOff>50800</xdr:colOff>
      <xdr:row>92</xdr:row>
      <xdr:rowOff>3608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5728925"/>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169881</xdr:rowOff>
    </xdr:from>
    <xdr:to>
      <xdr:col>81</xdr:col>
      <xdr:colOff>101600</xdr:colOff>
      <xdr:row>95</xdr:row>
      <xdr:rowOff>100031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28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91158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63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126975</xdr:rowOff>
    </xdr:from>
    <xdr:to>
      <xdr:col>76</xdr:col>
      <xdr:colOff>114300</xdr:colOff>
      <xdr:row>92</xdr:row>
      <xdr:rowOff>113240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5728925"/>
          <a:ext cx="889000" cy="1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111513</xdr:rowOff>
    </xdr:from>
    <xdr:to>
      <xdr:col>76</xdr:col>
      <xdr:colOff>165100</xdr:colOff>
      <xdr:row>95</xdr:row>
      <xdr:rowOff>41663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32790</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113240</xdr:rowOff>
    </xdr:from>
    <xdr:to>
      <xdr:col>71</xdr:col>
      <xdr:colOff>177800</xdr:colOff>
      <xdr:row>92</xdr:row>
      <xdr:rowOff>134747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5886640"/>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153860</xdr:rowOff>
    </xdr:from>
    <xdr:to>
      <xdr:col>72</xdr:col>
      <xdr:colOff>38100</xdr:colOff>
      <xdr:row>95</xdr:row>
      <xdr:rowOff>84010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75137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137973</xdr:rowOff>
    </xdr:from>
    <xdr:to>
      <xdr:col>67</xdr:col>
      <xdr:colOff>101600</xdr:colOff>
      <xdr:row>95</xdr:row>
      <xdr:rowOff>68123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59250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78842</xdr:rowOff>
    </xdr:from>
    <xdr:to>
      <xdr:col>85</xdr:col>
      <xdr:colOff>177800</xdr:colOff>
      <xdr:row>93</xdr:row>
      <xdr:rowOff>8992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58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31869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58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124258</xdr:rowOff>
    </xdr:from>
    <xdr:to>
      <xdr:col>81</xdr:col>
      <xdr:colOff>101600</xdr:colOff>
      <xdr:row>92</xdr:row>
      <xdr:rowOff>54408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57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90</xdr:row>
      <xdr:rowOff>70935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69095" y="1550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76175</xdr:rowOff>
    </xdr:from>
    <xdr:to>
      <xdr:col>76</xdr:col>
      <xdr:colOff>165100</xdr:colOff>
      <xdr:row>92</xdr:row>
      <xdr:rowOff>6325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56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22852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545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62440</xdr:rowOff>
    </xdr:from>
    <xdr:to>
      <xdr:col>72</xdr:col>
      <xdr:colOff>38100</xdr:colOff>
      <xdr:row>92</xdr:row>
      <xdr:rowOff>164040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58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9117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6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83947</xdr:rowOff>
    </xdr:from>
    <xdr:to>
      <xdr:col>67</xdr:col>
      <xdr:colOff>101600</xdr:colOff>
      <xdr:row>93</xdr:row>
      <xdr:rowOff>14097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585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30624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63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・総務費は退職手当臨時対策基金への積立開始により大幅に増加しており、住民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人当たりでは前年度から</a:t>
          </a:r>
          <a:r>
            <a:rPr kumimoji="1" lang="en-US" altLang="ja-JP" sz="1300">
              <a:latin typeface="ＭＳ Ｐゴシック" panose="020B0600070205080204" pitchFamily="50" charset="-128"/>
              <a:ea typeface="ＭＳ Ｐゴシック" panose="020B0600070205080204" pitchFamily="50" charset="-128"/>
            </a:rPr>
            <a:t>11,079</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・農林水産業費は農村地域防災減災事業費の減等があったものの、合板・製材生産性強化対策費補助金の増などにより増加し、住民１人当たりでは</a:t>
          </a:r>
          <a:r>
            <a:rPr kumimoji="1" lang="en-US" altLang="ja-JP" sz="1300">
              <a:latin typeface="ＭＳ Ｐゴシック" panose="020B0600070205080204" pitchFamily="50" charset="-128"/>
              <a:ea typeface="ＭＳ Ｐゴシック" panose="020B0600070205080204" pitchFamily="50" charset="-128"/>
            </a:rPr>
            <a:t>75,165</a:t>
          </a:r>
          <a:r>
            <a:rPr kumimoji="1" lang="ja-JP" altLang="en-US" sz="1300">
              <a:latin typeface="ＭＳ Ｐゴシック" panose="020B0600070205080204" pitchFamily="50" charset="-128"/>
              <a:ea typeface="ＭＳ Ｐゴシック" panose="020B0600070205080204" pitchFamily="50" charset="-128"/>
            </a:rPr>
            <a:t>円となるなど依然として都道府県平均、類似団体平均を上回って高い水準となっている。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・民生費及び衛生費については、新型コロナウイルス感染症対策事業の縮小や終了により大きく減少した。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・教育費は、定年延長に伴う退職手当の減等により減少している。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・公債費は借換抑制の減少や過去に高利率で借り入れた県債の償還終了によって住民１人当たりでは前年度から</a:t>
          </a:r>
          <a:r>
            <a:rPr kumimoji="1" lang="en-US" altLang="ja-JP" sz="1300">
              <a:latin typeface="ＭＳ Ｐゴシック" panose="020B0600070205080204" pitchFamily="50" charset="-128"/>
              <a:ea typeface="ＭＳ Ｐゴシック" panose="020B0600070205080204" pitchFamily="50" charset="-128"/>
            </a:rPr>
            <a:t>6,616</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98,528</a:t>
          </a:r>
          <a:r>
            <a:rPr kumimoji="1" lang="ja-JP" altLang="en-US" sz="1300">
              <a:latin typeface="ＭＳ Ｐゴシック" panose="020B0600070205080204" pitchFamily="50" charset="-128"/>
              <a:ea typeface="ＭＳ Ｐゴシック" panose="020B0600070205080204" pitchFamily="50" charset="-128"/>
            </a:rPr>
            <a:t>円となったものの、高止まりの状況が続いていることから、引き続き県債発行の抑制等に取り組んでいく。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実質収支額はこれまで</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億円程度で推移していたものの、コロナ禍にあっては</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億円を超える状況が続き、令和３年度には過去最高の</a:t>
          </a:r>
          <a:r>
            <a:rPr kumimoji="1" lang="en-US" altLang="ja-JP" sz="1200">
              <a:latin typeface="ＭＳ ゴシック" pitchFamily="49" charset="-128"/>
              <a:ea typeface="ＭＳ ゴシック" pitchFamily="49" charset="-128"/>
            </a:rPr>
            <a:t>164</a:t>
          </a:r>
          <a:r>
            <a:rPr kumimoji="1" lang="ja-JP" altLang="en-US" sz="1200">
              <a:latin typeface="ＭＳ ゴシック" pitchFamily="49" charset="-128"/>
              <a:ea typeface="ＭＳ ゴシック" pitchFamily="49" charset="-128"/>
            </a:rPr>
            <a:t>億円となった。令和５年度は新型コロナウイルス感染症の緊急対応のための予算が減少したことで減少し、</a:t>
          </a:r>
          <a:r>
            <a:rPr kumimoji="1" lang="en-US" altLang="ja-JP" sz="1200">
              <a:latin typeface="ＭＳ ゴシック" pitchFamily="49" charset="-128"/>
              <a:ea typeface="ＭＳ ゴシック" pitchFamily="49" charset="-128"/>
            </a:rPr>
            <a:t>102</a:t>
          </a:r>
          <a:r>
            <a:rPr kumimoji="1" lang="ja-JP" altLang="en-US" sz="1200">
              <a:latin typeface="ＭＳ ゴシック" pitchFamily="49" charset="-128"/>
              <a:ea typeface="ＭＳ ゴシック" pitchFamily="49" charset="-128"/>
            </a:rPr>
            <a:t>億円とコロナ禍以前の水準に近づく形となっている。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a:t>
          </a:r>
          <a:r>
            <a:rPr kumimoji="1" lang="en-US" altLang="ja-JP" sz="1200">
              <a:latin typeface="ＭＳ ゴシック" pitchFamily="49" charset="-128"/>
              <a:ea typeface="ＭＳ ゴシック" pitchFamily="49" charset="-128"/>
            </a:rPr>
            <a:t>17.3</a:t>
          </a:r>
          <a:r>
            <a:rPr kumimoji="1" lang="ja-JP" altLang="en-US" sz="1200">
              <a:latin typeface="ＭＳ ゴシック" pitchFamily="49" charset="-128"/>
              <a:ea typeface="ＭＳ ゴシック" pitchFamily="49" charset="-128"/>
            </a:rPr>
            <a:t>億円の赤字となっているが、これは平常時の収支規模へ移行する中で単年度収支が赤字となったことによるものである。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秋田県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すべての会計で黒字を維持しながら推移しており、令和２年度以降は黒字額の合計が標準財政規模の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令和５年度は電気事業会計において営業収益の増により黒字額が大きく伸びている。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引き続き、歳入・歳出の見直しにより健全な財政運営の推進を図り、黒字の維持に努めていく。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近年は元利償還金が大きく、算入率も高かった時代の元利償還金の減少により算入公債費等が減少傾向にあり、実質公債費比率の分子は増加傾向にある。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令和３年度は借換抑制を増額したことによる元利償還金の増も影響し、分子が大きく増加している。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令和５年度は借換抑制の減少等により元利償還金が減少したものの、算入公債費の減により分子は増加している。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昨今の金利上昇による元利償還金の増加が見込まれることから、引き続き事業費の圧縮等による地方債の新規発行抑制により比率の上昇抑制に取り組んでいく。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毎年発行額の</a:t>
          </a:r>
          <a:r>
            <a:rPr kumimoji="1" lang="en-US" altLang="ja-JP" sz="1200">
              <a:latin typeface="ＭＳ ゴシック" pitchFamily="49" charset="-128"/>
              <a:ea typeface="ＭＳ ゴシック" pitchFamily="49" charset="-128"/>
            </a:rPr>
            <a:t>3.3334</a:t>
          </a:r>
          <a:r>
            <a:rPr kumimoji="1" lang="ja-JP" altLang="en-US" sz="1200">
              <a:latin typeface="ＭＳ ゴシック" pitchFamily="49" charset="-128"/>
              <a:ea typeface="ＭＳ ゴシック" pitchFamily="49" charset="-128"/>
            </a:rPr>
            <a:t>％を減債基金に積立している（地方債の総合的な管理について（通知）</a:t>
          </a:r>
          <a:r>
            <a:rPr kumimoji="1" lang="en-US" altLang="ja-JP" sz="1200">
              <a:latin typeface="ＭＳ ゴシック" pitchFamily="49" charset="-128"/>
              <a:ea typeface="ＭＳ ゴシック" pitchFamily="49" charset="-128"/>
            </a:rPr>
            <a:t>2.⑴②</a:t>
          </a:r>
          <a:r>
            <a:rPr kumimoji="1" lang="ja-JP" altLang="en-US" sz="1200">
              <a:latin typeface="ＭＳ ゴシック" pitchFamily="49" charset="-128"/>
              <a:ea typeface="ＭＳ ゴシック" pitchFamily="49" charset="-128"/>
            </a:rPr>
            <a:t>参照）。</a:t>
          </a:r>
        </a:p>
        <a:p>
          <a:r>
            <a:rPr kumimoji="1" lang="ja-JP" altLang="en-US" sz="1200">
              <a:latin typeface="ＭＳ ゴシック" pitchFamily="49" charset="-128"/>
              <a:ea typeface="ＭＳ ゴシック" pitchFamily="49" charset="-128"/>
            </a:rPr>
            <a:t>　償還財源の確保のため、引き続き計画的な積立を行っていく。</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充当可能財源等は、充当可能基金が増加したものの、基準財政需要額算入見込額等が減少し、</a:t>
          </a:r>
          <a:r>
            <a:rPr kumimoji="1" lang="en-US" altLang="ja-JP" sz="1400">
              <a:latin typeface="ＭＳ ゴシック" pitchFamily="49" charset="-128"/>
              <a:ea typeface="ＭＳ ゴシック" pitchFamily="49" charset="-128"/>
            </a:rPr>
            <a:t>48.9</a:t>
          </a:r>
          <a:r>
            <a:rPr kumimoji="1" lang="ja-JP" altLang="en-US" sz="1400">
              <a:latin typeface="ＭＳ ゴシック" pitchFamily="49" charset="-128"/>
              <a:ea typeface="ＭＳ ゴシック" pitchFamily="49" charset="-128"/>
            </a:rPr>
            <a:t>億円の減少となった。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一方、将来負担額は公営企業債等繰入見込額や退職手当負担見込額が増加したが、臨時財政対策債の減等により地方債現在高が減少したことで</a:t>
          </a:r>
          <a:r>
            <a:rPr kumimoji="1" lang="en-US" altLang="ja-JP" sz="1400">
              <a:latin typeface="ＭＳ ゴシック" pitchFamily="49" charset="-128"/>
              <a:ea typeface="ＭＳ ゴシック" pitchFamily="49" charset="-128"/>
            </a:rPr>
            <a:t>72.6</a:t>
          </a:r>
          <a:r>
            <a:rPr kumimoji="1" lang="ja-JP" altLang="en-US" sz="1400">
              <a:latin typeface="ＭＳ ゴシック" pitchFamily="49" charset="-128"/>
              <a:ea typeface="ＭＳ ゴシック" pitchFamily="49" charset="-128"/>
            </a:rPr>
            <a:t>億円減少し、比率の分子は</a:t>
          </a:r>
          <a:r>
            <a:rPr kumimoji="1" lang="en-US" altLang="ja-JP" sz="1400">
              <a:latin typeface="ＭＳ ゴシック" pitchFamily="49" charset="-128"/>
              <a:ea typeface="ＭＳ ゴシック" pitchFamily="49" charset="-128"/>
            </a:rPr>
            <a:t>23.7</a:t>
          </a:r>
          <a:r>
            <a:rPr kumimoji="1" lang="ja-JP" altLang="en-US" sz="1400">
              <a:latin typeface="ＭＳ ゴシック" pitchFamily="49" charset="-128"/>
              <a:ea typeface="ＭＳ ゴシック" pitchFamily="49" charset="-128"/>
            </a:rPr>
            <a:t>億円の減少となった。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今後も人口減少に伴い標準財政規模が減少し、分母の減少が見込まれるほか、基準財政需要額算入見込額の減少による分子の増加も想定されることから、比率は悪化していくと推測される。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引き続き県債発行の抑制や借換抑制等により県債残高の圧縮に取り組むとともに、基金残高の適正水準の維持を図るなど、比率の上昇抑制に努めていく。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財政調整基金は、令和５年７月の大雨災害への対応等に要する経費の財源として取り崩しを行ったが、前年度決算剰余金の積み戻し等による積立額がこれを上回ったことから残高は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減債基金は、普通交付税の再算定において措置された臨時財政対策債償還基金費を積み立てたことなどにより残高は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その他特定目的基金は、地域活性化対策基金等の取崩額が多額であったが、退職手当臨時対策基金で積立額が取崩額を上回ったほか、中小企業経営安定臨時対策基金でも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億円を積み立てるなどした結果、残高は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引き続き基金の使途の明確化に努めるとともに、適正水準での管理となるよう基金の内容の精査を図っていく。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県内各地域の活性化に資する事業に充てるもの。</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地域において効率的かつ質の高い医療提供体制を構築するとともに、地域包括ケアシステムを充実する事業の実施に充てるもの。</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退職手当臨時対策基金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定年延長に伴い、退職手当の財源の平準化に向け令和５年度に新たに基金を設置し、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億円の積立を行った。退職手当の財源として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億円を取り崩し、令和５年度末の残高は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公立学校情報機器整備臨時対策基金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小・中学校等における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台端末等の整備に係るものとして令和５年度に新たに基金を設置し、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億円の積立を行った。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今後も「新ふるさと秋田元気創造プラン」に掲げる事業の財源として取崩を行う予定であり、残高は減少していく見込みである。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公立学校情報機器整備臨時対策基金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小・中学校等における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台端末等の整備の財源として今後取崩を行う予定であり、残高は減少していく見込みである。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積立額は歳計剰余金の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一方、取崩額は令和５年７月に発生した大雨災害への対応として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億円の取崩を行うなどしたものの、最終的な取崩額は前年度から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安定的な財政運営を継続していくためにも、減債基金と合わせて標準財政規模の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令和５年度において取崩はしておらず、利子収入や将来の県債償還の財源としての積立に加え、普通交付税の再算定において措置された臨時財政対策債償還基金費分の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億円の積立も実施したことから、積立額は昨年度から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令和６年度と令和７年度においては、それぞれ普通交付税の再算定における臨時財政対策債償還基金費のうち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億円を取り崩す予定としている。税収等の歳入が減少しても県債の償還に影響が生じないよう、財政調整基金と合わせて標準財政規模の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億円の残高維持に努めていく。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75" thickBot="1" x14ac:dyDescent="0.2">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15">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617448721</v>
      </c>
      <c r="BO4" s="411"/>
      <c r="BP4" s="411"/>
      <c r="BQ4" s="411"/>
      <c r="BR4" s="411"/>
      <c r="BS4" s="411"/>
      <c r="BT4" s="411"/>
      <c r="BU4" s="412"/>
      <c r="BV4" s="410">
        <v>658765038</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3.1</v>
      </c>
      <c r="CU4" s="560"/>
      <c r="CV4" s="560"/>
      <c r="CW4" s="560"/>
      <c r="CX4" s="560"/>
      <c r="CY4" s="560"/>
      <c r="CZ4" s="560"/>
      <c r="DA4" s="561"/>
      <c r="DB4" s="559">
        <v>4.5</v>
      </c>
      <c r="DC4" s="560"/>
      <c r="DD4" s="560"/>
      <c r="DE4" s="560"/>
      <c r="DF4" s="560"/>
      <c r="DG4" s="560"/>
      <c r="DH4" s="560"/>
      <c r="DI4" s="561"/>
    </row>
    <row r="5" spans="1:119" ht="18.75" customHeight="1" thickBot="1" x14ac:dyDescent="0.2">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599529541</v>
      </c>
      <c r="BO5" s="390"/>
      <c r="BP5" s="390"/>
      <c r="BQ5" s="390"/>
      <c r="BR5" s="390"/>
      <c r="BS5" s="390"/>
      <c r="BT5" s="390"/>
      <c r="BU5" s="391"/>
      <c r="BV5" s="389">
        <v>639205052</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89.8</v>
      </c>
      <c r="CU5" s="384"/>
      <c r="CV5" s="384"/>
      <c r="CW5" s="384"/>
      <c r="CX5" s="384"/>
      <c r="CY5" s="384"/>
      <c r="CZ5" s="384"/>
      <c r="DA5" s="385"/>
      <c r="DB5" s="383">
        <v>90.4</v>
      </c>
      <c r="DC5" s="384"/>
      <c r="DD5" s="384"/>
      <c r="DE5" s="384"/>
      <c r="DF5" s="384"/>
      <c r="DG5" s="384"/>
      <c r="DH5" s="384"/>
      <c r="DI5" s="385"/>
    </row>
    <row r="6" spans="1:119" ht="18.75" customHeight="1" x14ac:dyDescent="0.15">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9680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17919180</v>
      </c>
      <c r="BO6" s="390"/>
      <c r="BP6" s="390"/>
      <c r="BQ6" s="390"/>
      <c r="BR6" s="390"/>
      <c r="BS6" s="390"/>
      <c r="BT6" s="390"/>
      <c r="BU6" s="391"/>
      <c r="BV6" s="389">
        <v>19559986</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90.3</v>
      </c>
      <c r="CU6" s="513"/>
      <c r="CV6" s="513"/>
      <c r="CW6" s="513"/>
      <c r="CX6" s="513"/>
      <c r="CY6" s="513"/>
      <c r="CZ6" s="513"/>
      <c r="DA6" s="514"/>
      <c r="DB6" s="512">
        <v>91.7</v>
      </c>
      <c r="DC6" s="513"/>
      <c r="DD6" s="513"/>
      <c r="DE6" s="513"/>
      <c r="DF6" s="513"/>
      <c r="DG6" s="513"/>
      <c r="DH6" s="513"/>
      <c r="DI6" s="514"/>
    </row>
    <row r="7" spans="1:119" ht="18.75" customHeight="1" x14ac:dyDescent="0.15">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7905</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7703698</v>
      </c>
      <c r="BO7" s="390"/>
      <c r="BP7" s="390"/>
      <c r="BQ7" s="390"/>
      <c r="BR7" s="390"/>
      <c r="BS7" s="390"/>
      <c r="BT7" s="390"/>
      <c r="BU7" s="391"/>
      <c r="BV7" s="389">
        <v>4722566</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325377398</v>
      </c>
      <c r="CU7" s="390"/>
      <c r="CV7" s="390"/>
      <c r="CW7" s="390"/>
      <c r="CX7" s="390"/>
      <c r="CY7" s="390"/>
      <c r="CZ7" s="390"/>
      <c r="DA7" s="391"/>
      <c r="DB7" s="389">
        <v>326727631</v>
      </c>
      <c r="DC7" s="390"/>
      <c r="DD7" s="390"/>
      <c r="DE7" s="390"/>
      <c r="DF7" s="390"/>
      <c r="DG7" s="390"/>
      <c r="DH7" s="390"/>
      <c r="DI7" s="391"/>
    </row>
    <row r="8" spans="1:119" ht="18.75" customHeight="1" thickBot="1" x14ac:dyDescent="0.2">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6545</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10215482</v>
      </c>
      <c r="BO8" s="390"/>
      <c r="BP8" s="390"/>
      <c r="BQ8" s="390"/>
      <c r="BR8" s="390"/>
      <c r="BS8" s="390"/>
      <c r="BT8" s="390"/>
      <c r="BU8" s="391"/>
      <c r="BV8" s="389">
        <v>14837420</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0.31178</v>
      </c>
      <c r="CU8" s="510"/>
      <c r="CV8" s="510"/>
      <c r="CW8" s="510"/>
      <c r="CX8" s="510"/>
      <c r="CY8" s="510"/>
      <c r="CZ8" s="510"/>
      <c r="DA8" s="511"/>
      <c r="DB8" s="509">
        <v>0.30940000000000001</v>
      </c>
      <c r="DC8" s="510"/>
      <c r="DD8" s="510"/>
      <c r="DE8" s="510"/>
      <c r="DF8" s="510"/>
      <c r="DG8" s="510"/>
      <c r="DH8" s="510"/>
      <c r="DI8" s="511"/>
    </row>
    <row r="9" spans="1:119" ht="18.75" customHeight="1" thickBot="1" x14ac:dyDescent="0.2">
      <c r="A9" s="162"/>
      <c r="B9" s="521" t="s">
        <v>104</v>
      </c>
      <c r="C9" s="482"/>
      <c r="D9" s="482"/>
      <c r="E9" s="482"/>
      <c r="F9" s="482"/>
      <c r="G9" s="482"/>
      <c r="H9" s="482"/>
      <c r="I9" s="482"/>
      <c r="J9" s="482"/>
      <c r="K9" s="483"/>
      <c r="L9" s="527" t="s">
        <v>105</v>
      </c>
      <c r="M9" s="528"/>
      <c r="N9" s="528"/>
      <c r="O9" s="528"/>
      <c r="P9" s="528"/>
      <c r="Q9" s="529"/>
      <c r="R9" s="530">
        <v>959502</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9100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-4621938</v>
      </c>
      <c r="BO9" s="390"/>
      <c r="BP9" s="390"/>
      <c r="BQ9" s="390"/>
      <c r="BR9" s="390"/>
      <c r="BS9" s="390"/>
      <c r="BT9" s="390"/>
      <c r="BU9" s="391"/>
      <c r="BV9" s="389">
        <v>-1777701</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22</v>
      </c>
      <c r="CU9" s="384"/>
      <c r="CV9" s="384"/>
      <c r="CW9" s="384"/>
      <c r="CX9" s="384"/>
      <c r="CY9" s="384"/>
      <c r="CZ9" s="384"/>
      <c r="DA9" s="385"/>
      <c r="DB9" s="383">
        <v>23.2</v>
      </c>
      <c r="DC9" s="384"/>
      <c r="DD9" s="384"/>
      <c r="DE9" s="384"/>
      <c r="DF9" s="384"/>
      <c r="DG9" s="384"/>
      <c r="DH9" s="384"/>
      <c r="DI9" s="385"/>
    </row>
    <row r="10" spans="1:119" ht="18.75" customHeight="1" x14ac:dyDescent="0.15">
      <c r="A10" s="162"/>
      <c r="B10" s="522"/>
      <c r="C10" s="380"/>
      <c r="D10" s="380"/>
      <c r="E10" s="380"/>
      <c r="F10" s="380"/>
      <c r="G10" s="380"/>
      <c r="H10" s="380"/>
      <c r="I10" s="380"/>
      <c r="J10" s="380"/>
      <c r="K10" s="523"/>
      <c r="L10" s="429" t="s">
        <v>109</v>
      </c>
      <c r="M10" s="430"/>
      <c r="N10" s="430"/>
      <c r="O10" s="430"/>
      <c r="P10" s="430"/>
      <c r="Q10" s="431"/>
      <c r="R10" s="432">
        <v>1023119</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8100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7201356</v>
      </c>
      <c r="BO10" s="390"/>
      <c r="BP10" s="390"/>
      <c r="BQ10" s="390"/>
      <c r="BR10" s="390"/>
      <c r="BS10" s="390"/>
      <c r="BT10" s="390"/>
      <c r="BU10" s="391"/>
      <c r="BV10" s="389">
        <v>8182667</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41</v>
      </c>
      <c r="AJ11" s="433"/>
      <c r="AK11" s="433"/>
      <c r="AL11" s="433"/>
      <c r="AM11" s="433"/>
      <c r="AN11" s="433"/>
      <c r="AO11" s="433"/>
      <c r="AP11" s="434"/>
      <c r="AQ11" s="432">
        <v>7800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6632300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15">
      <c r="A12" s="162"/>
      <c r="B12" s="457" t="s">
        <v>119</v>
      </c>
      <c r="C12" s="458"/>
      <c r="D12" s="458"/>
      <c r="E12" s="458"/>
      <c r="F12" s="458"/>
      <c r="G12" s="458"/>
      <c r="H12" s="458"/>
      <c r="I12" s="458"/>
      <c r="J12" s="458"/>
      <c r="K12" s="459"/>
      <c r="L12" s="466" t="s">
        <v>120</v>
      </c>
      <c r="M12" s="467"/>
      <c r="N12" s="467"/>
      <c r="O12" s="467"/>
      <c r="P12" s="467"/>
      <c r="Q12" s="468"/>
      <c r="R12" s="469">
        <v>924620</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4310688</v>
      </c>
      <c r="BO12" s="390"/>
      <c r="BP12" s="390"/>
      <c r="BQ12" s="390"/>
      <c r="BR12" s="390"/>
      <c r="BS12" s="390"/>
      <c r="BT12" s="390"/>
      <c r="BU12" s="391"/>
      <c r="BV12" s="389">
        <v>9134129</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
      <c r="A13" s="162"/>
      <c r="B13" s="460"/>
      <c r="C13" s="461"/>
      <c r="D13" s="461"/>
      <c r="E13" s="461"/>
      <c r="F13" s="461"/>
      <c r="G13" s="461"/>
      <c r="H13" s="461"/>
      <c r="I13" s="461"/>
      <c r="J13" s="461"/>
      <c r="K13" s="462"/>
      <c r="L13" s="166"/>
      <c r="M13" s="448" t="s">
        <v>127</v>
      </c>
      <c r="N13" s="449"/>
      <c r="O13" s="449"/>
      <c r="P13" s="449"/>
      <c r="Q13" s="450"/>
      <c r="R13" s="492">
        <v>919398</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-1731270</v>
      </c>
      <c r="BO13" s="390"/>
      <c r="BP13" s="390"/>
      <c r="BQ13" s="390"/>
      <c r="BR13" s="390"/>
      <c r="BS13" s="390"/>
      <c r="BT13" s="390"/>
      <c r="BU13" s="391"/>
      <c r="BV13" s="389">
        <v>3903137</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15.3</v>
      </c>
      <c r="CU13" s="384"/>
      <c r="CV13" s="384"/>
      <c r="CW13" s="384"/>
      <c r="CX13" s="384"/>
      <c r="CY13" s="384"/>
      <c r="CZ13" s="384"/>
      <c r="DA13" s="385"/>
      <c r="DB13" s="383">
        <v>15.3</v>
      </c>
      <c r="DC13" s="384"/>
      <c r="DD13" s="384"/>
      <c r="DE13" s="384"/>
      <c r="DF13" s="384"/>
      <c r="DG13" s="384"/>
      <c r="DH13" s="384"/>
      <c r="DI13" s="385"/>
    </row>
    <row r="14" spans="1:119" ht="18.75" customHeight="1" thickBot="1" x14ac:dyDescent="0.2">
      <c r="A14" s="162"/>
      <c r="B14" s="460"/>
      <c r="C14" s="461"/>
      <c r="D14" s="461"/>
      <c r="E14" s="461"/>
      <c r="F14" s="461"/>
      <c r="G14" s="461"/>
      <c r="H14" s="461"/>
      <c r="I14" s="461"/>
      <c r="J14" s="461"/>
      <c r="K14" s="462"/>
      <c r="L14" s="445" t="s">
        <v>130</v>
      </c>
      <c r="M14" s="507"/>
      <c r="N14" s="507"/>
      <c r="O14" s="507"/>
      <c r="P14" s="507"/>
      <c r="Q14" s="508"/>
      <c r="R14" s="451">
        <v>941021</v>
      </c>
      <c r="S14" s="452"/>
      <c r="T14" s="452"/>
      <c r="U14" s="452"/>
      <c r="V14" s="453"/>
      <c r="W14" s="475"/>
      <c r="X14" s="476"/>
      <c r="Y14" s="477"/>
      <c r="Z14" s="429" t="s">
        <v>131</v>
      </c>
      <c r="AA14" s="430"/>
      <c r="AB14" s="430"/>
      <c r="AC14" s="430"/>
      <c r="AD14" s="430"/>
      <c r="AE14" s="430"/>
      <c r="AF14" s="430"/>
      <c r="AG14" s="430"/>
      <c r="AH14" s="431"/>
      <c r="AI14" s="432">
        <v>4581</v>
      </c>
      <c r="AJ14" s="433"/>
      <c r="AK14" s="433"/>
      <c r="AL14" s="433"/>
      <c r="AM14" s="434"/>
      <c r="AN14" s="432">
        <v>14847021</v>
      </c>
      <c r="AO14" s="433"/>
      <c r="AP14" s="433"/>
      <c r="AQ14" s="433"/>
      <c r="AR14" s="433"/>
      <c r="AS14" s="434"/>
      <c r="AT14" s="432">
        <v>3241</v>
      </c>
      <c r="AU14" s="433"/>
      <c r="AV14" s="433"/>
      <c r="AW14" s="433"/>
      <c r="AX14" s="433"/>
      <c r="AY14" s="435"/>
      <c r="AZ14" s="407" t="s">
        <v>132</v>
      </c>
      <c r="BA14" s="408"/>
      <c r="BB14" s="408"/>
      <c r="BC14" s="408"/>
      <c r="BD14" s="408"/>
      <c r="BE14" s="408"/>
      <c r="BF14" s="408"/>
      <c r="BG14" s="408"/>
      <c r="BH14" s="408"/>
      <c r="BI14" s="408"/>
      <c r="BJ14" s="408"/>
      <c r="BK14" s="408"/>
      <c r="BL14" s="408"/>
      <c r="BM14" s="409"/>
      <c r="BN14" s="410">
        <v>99046579</v>
      </c>
      <c r="BO14" s="411"/>
      <c r="BP14" s="411"/>
      <c r="BQ14" s="411"/>
      <c r="BR14" s="411"/>
      <c r="BS14" s="411"/>
      <c r="BT14" s="411"/>
      <c r="BU14" s="412"/>
      <c r="BV14" s="410">
        <v>96590463</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243</v>
      </c>
      <c r="CU14" s="440"/>
      <c r="CV14" s="440"/>
      <c r="CW14" s="440"/>
      <c r="CX14" s="440"/>
      <c r="CY14" s="440"/>
      <c r="CZ14" s="440"/>
      <c r="DA14" s="441"/>
      <c r="DB14" s="439">
        <v>244.6</v>
      </c>
      <c r="DC14" s="440"/>
      <c r="DD14" s="440"/>
      <c r="DE14" s="440"/>
      <c r="DF14" s="440"/>
      <c r="DG14" s="440"/>
      <c r="DH14" s="440"/>
      <c r="DI14" s="441"/>
    </row>
    <row r="15" spans="1:119" ht="18.75" customHeight="1" x14ac:dyDescent="0.15">
      <c r="A15" s="162"/>
      <c r="B15" s="460"/>
      <c r="C15" s="461"/>
      <c r="D15" s="461"/>
      <c r="E15" s="461"/>
      <c r="F15" s="461"/>
      <c r="G15" s="461"/>
      <c r="H15" s="461"/>
      <c r="I15" s="461"/>
      <c r="J15" s="461"/>
      <c r="K15" s="462"/>
      <c r="L15" s="166"/>
      <c r="M15" s="448" t="s">
        <v>127</v>
      </c>
      <c r="N15" s="449"/>
      <c r="O15" s="449"/>
      <c r="P15" s="449"/>
      <c r="Q15" s="450"/>
      <c r="R15" s="451">
        <v>936509</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300051256</v>
      </c>
      <c r="BO15" s="390"/>
      <c r="BP15" s="390"/>
      <c r="BQ15" s="390"/>
      <c r="BR15" s="390"/>
      <c r="BS15" s="390"/>
      <c r="BT15" s="390"/>
      <c r="BU15" s="391"/>
      <c r="BV15" s="389">
        <v>299186721</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220</v>
      </c>
      <c r="AJ16" s="433"/>
      <c r="AK16" s="433"/>
      <c r="AL16" s="433"/>
      <c r="AM16" s="434"/>
      <c r="AN16" s="432">
        <v>694100</v>
      </c>
      <c r="AO16" s="433"/>
      <c r="AP16" s="433"/>
      <c r="AQ16" s="433"/>
      <c r="AR16" s="433"/>
      <c r="AS16" s="434"/>
      <c r="AT16" s="432">
        <v>3155</v>
      </c>
      <c r="AU16" s="433"/>
      <c r="AV16" s="433"/>
      <c r="AW16" s="433"/>
      <c r="AX16" s="433"/>
      <c r="AY16" s="435"/>
      <c r="AZ16" s="386" t="s">
        <v>140</v>
      </c>
      <c r="BA16" s="387"/>
      <c r="BB16" s="387"/>
      <c r="BC16" s="387"/>
      <c r="BD16" s="387"/>
      <c r="BE16" s="387"/>
      <c r="BF16" s="387"/>
      <c r="BG16" s="387"/>
      <c r="BH16" s="387"/>
      <c r="BI16" s="387"/>
      <c r="BJ16" s="387"/>
      <c r="BK16" s="387"/>
      <c r="BL16" s="387"/>
      <c r="BM16" s="388"/>
      <c r="BN16" s="389">
        <v>122288518</v>
      </c>
      <c r="BO16" s="390"/>
      <c r="BP16" s="390"/>
      <c r="BQ16" s="390"/>
      <c r="BR16" s="390"/>
      <c r="BS16" s="390"/>
      <c r="BT16" s="390"/>
      <c r="BU16" s="391"/>
      <c r="BV16" s="389">
        <v>119550258</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1980</v>
      </c>
      <c r="AJ17" s="433"/>
      <c r="AK17" s="433"/>
      <c r="AL17" s="433"/>
      <c r="AM17" s="434"/>
      <c r="AN17" s="432">
        <v>6351840</v>
      </c>
      <c r="AO17" s="433"/>
      <c r="AP17" s="433"/>
      <c r="AQ17" s="433"/>
      <c r="AR17" s="433"/>
      <c r="AS17" s="434"/>
      <c r="AT17" s="432">
        <v>3208</v>
      </c>
      <c r="AU17" s="433"/>
      <c r="AV17" s="433"/>
      <c r="AW17" s="433"/>
      <c r="AX17" s="433"/>
      <c r="AY17" s="435"/>
      <c r="AZ17" s="386" t="s">
        <v>144</v>
      </c>
      <c r="BA17" s="387"/>
      <c r="BB17" s="387"/>
      <c r="BC17" s="387"/>
      <c r="BD17" s="387"/>
      <c r="BE17" s="387"/>
      <c r="BF17" s="387"/>
      <c r="BG17" s="387"/>
      <c r="BH17" s="387"/>
      <c r="BI17" s="387"/>
      <c r="BJ17" s="387"/>
      <c r="BK17" s="387"/>
      <c r="BL17" s="387"/>
      <c r="BM17" s="388"/>
      <c r="BN17" s="389">
        <v>291593908</v>
      </c>
      <c r="BO17" s="390"/>
      <c r="BP17" s="390"/>
      <c r="BQ17" s="390"/>
      <c r="BR17" s="390"/>
      <c r="BS17" s="390"/>
      <c r="BT17" s="390"/>
      <c r="BU17" s="391"/>
      <c r="BV17" s="389">
        <v>297649226</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162"/>
      <c r="B18" s="424" t="s">
        <v>145</v>
      </c>
      <c r="C18" s="425"/>
      <c r="D18" s="425"/>
      <c r="E18" s="425"/>
      <c r="F18" s="425"/>
      <c r="G18" s="425"/>
      <c r="H18" s="425"/>
      <c r="I18" s="425"/>
      <c r="J18" s="425"/>
      <c r="K18" s="426"/>
      <c r="L18" s="427">
        <v>11638</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7334</v>
      </c>
      <c r="AJ18" s="433"/>
      <c r="AK18" s="433"/>
      <c r="AL18" s="433"/>
      <c r="AM18" s="434"/>
      <c r="AN18" s="432">
        <v>28030371</v>
      </c>
      <c r="AO18" s="433"/>
      <c r="AP18" s="433"/>
      <c r="AQ18" s="433"/>
      <c r="AR18" s="433"/>
      <c r="AS18" s="434"/>
      <c r="AT18" s="432">
        <v>3822</v>
      </c>
      <c r="AU18" s="433"/>
      <c r="AV18" s="433"/>
      <c r="AW18" s="433"/>
      <c r="AX18" s="433"/>
      <c r="AY18" s="435"/>
      <c r="AZ18" s="392" t="s">
        <v>147</v>
      </c>
      <c r="BA18" s="393"/>
      <c r="BB18" s="393"/>
      <c r="BC18" s="393"/>
      <c r="BD18" s="393"/>
      <c r="BE18" s="393"/>
      <c r="BF18" s="393"/>
      <c r="BG18" s="393"/>
      <c r="BH18" s="393"/>
      <c r="BI18" s="393"/>
      <c r="BJ18" s="393"/>
      <c r="BK18" s="393"/>
      <c r="BL18" s="393"/>
      <c r="BM18" s="394"/>
      <c r="BN18" s="395">
        <v>404207547</v>
      </c>
      <c r="BO18" s="396"/>
      <c r="BP18" s="396"/>
      <c r="BQ18" s="396"/>
      <c r="BR18" s="396"/>
      <c r="BS18" s="396"/>
      <c r="BT18" s="396"/>
      <c r="BU18" s="397"/>
      <c r="BV18" s="395">
        <v>416530986</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162"/>
      <c r="B19" s="424" t="s">
        <v>148</v>
      </c>
      <c r="C19" s="425"/>
      <c r="D19" s="425"/>
      <c r="E19" s="425"/>
      <c r="F19" s="425"/>
      <c r="G19" s="425"/>
      <c r="H19" s="425"/>
      <c r="I19" s="425"/>
      <c r="J19" s="425"/>
      <c r="K19" s="426"/>
      <c r="L19" s="427">
        <v>79</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558</v>
      </c>
      <c r="AJ19" s="433"/>
      <c r="AK19" s="433"/>
      <c r="AL19" s="433"/>
      <c r="AM19" s="434"/>
      <c r="AN19" s="432">
        <v>1523898</v>
      </c>
      <c r="AO19" s="433"/>
      <c r="AP19" s="433"/>
      <c r="AQ19" s="433"/>
      <c r="AR19" s="433"/>
      <c r="AS19" s="434"/>
      <c r="AT19" s="432">
        <v>2731</v>
      </c>
      <c r="AU19" s="433"/>
      <c r="AV19" s="433"/>
      <c r="AW19" s="433"/>
      <c r="AX19" s="433"/>
      <c r="AY19" s="435"/>
      <c r="AZ19" s="407" t="s">
        <v>150</v>
      </c>
      <c r="BA19" s="408"/>
      <c r="BB19" s="408"/>
      <c r="BC19" s="408"/>
      <c r="BD19" s="408"/>
      <c r="BE19" s="408"/>
      <c r="BF19" s="408"/>
      <c r="BG19" s="408"/>
      <c r="BH19" s="408"/>
      <c r="BI19" s="408"/>
      <c r="BJ19" s="408"/>
      <c r="BK19" s="408"/>
      <c r="BL19" s="408"/>
      <c r="BM19" s="409"/>
      <c r="BN19" s="410">
        <v>1224344582</v>
      </c>
      <c r="BO19" s="411"/>
      <c r="BP19" s="411"/>
      <c r="BQ19" s="411"/>
      <c r="BR19" s="411"/>
      <c r="BS19" s="411"/>
      <c r="BT19" s="411"/>
      <c r="BU19" s="412"/>
      <c r="BV19" s="410">
        <v>1237914752</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162"/>
      <c r="B20" s="424" t="s">
        <v>151</v>
      </c>
      <c r="C20" s="425"/>
      <c r="D20" s="425"/>
      <c r="E20" s="425"/>
      <c r="F20" s="425"/>
      <c r="G20" s="425"/>
      <c r="H20" s="425"/>
      <c r="I20" s="425"/>
      <c r="J20" s="425"/>
      <c r="K20" s="426"/>
      <c r="L20" s="427">
        <v>385187</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14453</v>
      </c>
      <c r="AJ20" s="433"/>
      <c r="AK20" s="433"/>
      <c r="AL20" s="433"/>
      <c r="AM20" s="434"/>
      <c r="AN20" s="432">
        <v>50753130</v>
      </c>
      <c r="AO20" s="433"/>
      <c r="AP20" s="433"/>
      <c r="AQ20" s="433"/>
      <c r="AR20" s="433"/>
      <c r="AS20" s="434"/>
      <c r="AT20" s="432">
        <v>3512</v>
      </c>
      <c r="AU20" s="433"/>
      <c r="AV20" s="433"/>
      <c r="AW20" s="433"/>
      <c r="AX20" s="433"/>
      <c r="AY20" s="435"/>
      <c r="AZ20" s="386" t="s">
        <v>153</v>
      </c>
      <c r="BA20" s="387"/>
      <c r="BB20" s="387"/>
      <c r="BC20" s="387"/>
      <c r="BD20" s="387"/>
      <c r="BE20" s="387"/>
      <c r="BF20" s="387"/>
      <c r="BG20" s="387"/>
      <c r="BH20" s="387"/>
      <c r="BI20" s="387"/>
      <c r="BJ20" s="387"/>
      <c r="BK20" s="387"/>
      <c r="BL20" s="387"/>
      <c r="BM20" s="388"/>
      <c r="BN20" s="389">
        <v>143615462</v>
      </c>
      <c r="BO20" s="390"/>
      <c r="BP20" s="390"/>
      <c r="BQ20" s="390"/>
      <c r="BR20" s="390"/>
      <c r="BS20" s="390"/>
      <c r="BT20" s="390"/>
      <c r="BU20" s="391"/>
      <c r="BV20" s="389">
        <v>145869547</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99.9</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853001899</v>
      </c>
      <c r="BO21" s="396"/>
      <c r="BP21" s="396"/>
      <c r="BQ21" s="396"/>
      <c r="BR21" s="396"/>
      <c r="BS21" s="396"/>
      <c r="BT21" s="396"/>
      <c r="BU21" s="397"/>
      <c r="BV21" s="395">
        <v>842669114</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35859684</v>
      </c>
      <c r="BO22" s="390"/>
      <c r="BP22" s="390"/>
      <c r="BQ22" s="390"/>
      <c r="BR22" s="390"/>
      <c r="BS22" s="390"/>
      <c r="BT22" s="390"/>
      <c r="BU22" s="391"/>
      <c r="BV22" s="389">
        <v>33862080</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2417239</v>
      </c>
      <c r="BO23" s="390"/>
      <c r="BP23" s="390"/>
      <c r="BQ23" s="390"/>
      <c r="BR23" s="390"/>
      <c r="BS23" s="390"/>
      <c r="BT23" s="390"/>
      <c r="BU23" s="391"/>
      <c r="BV23" s="389">
        <v>2410258</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36084166</v>
      </c>
      <c r="BO24" s="390"/>
      <c r="BP24" s="390"/>
      <c r="BQ24" s="390"/>
      <c r="BR24" s="390"/>
      <c r="BS24" s="390"/>
      <c r="BT24" s="390"/>
      <c r="BU24" s="391"/>
      <c r="BV24" s="389">
        <v>35472664</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1336213</v>
      </c>
      <c r="BO25" s="396"/>
      <c r="BP25" s="396"/>
      <c r="BQ25" s="396"/>
      <c r="BR25" s="396"/>
      <c r="BS25" s="396"/>
      <c r="BT25" s="396"/>
      <c r="BU25" s="397"/>
      <c r="BV25" s="395">
        <v>1336204</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16929358</v>
      </c>
      <c r="BO26" s="411"/>
      <c r="BP26" s="411"/>
      <c r="BQ26" s="411"/>
      <c r="BR26" s="411"/>
      <c r="BS26" s="411"/>
      <c r="BT26" s="411"/>
      <c r="BU26" s="412"/>
      <c r="BV26" s="410">
        <v>14038690</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30709166</v>
      </c>
      <c r="BO27" s="390"/>
      <c r="BP27" s="390"/>
      <c r="BQ27" s="390"/>
      <c r="BR27" s="390"/>
      <c r="BS27" s="390"/>
      <c r="BT27" s="390"/>
      <c r="BU27" s="391"/>
      <c r="BV27" s="389">
        <v>24193653</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30383869</v>
      </c>
      <c r="BO28" s="396"/>
      <c r="BP28" s="396"/>
      <c r="BQ28" s="396"/>
      <c r="BR28" s="396"/>
      <c r="BS28" s="396"/>
      <c r="BT28" s="396"/>
      <c r="BU28" s="397"/>
      <c r="BV28" s="395">
        <v>30238857</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15">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15">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国民健康保険特別会計</v>
      </c>
      <c r="X32" s="377"/>
      <c r="Y32" s="377"/>
      <c r="Z32" s="377"/>
      <c r="AA32" s="377"/>
      <c r="AB32" s="377"/>
      <c r="AC32" s="377"/>
      <c r="AD32" s="377"/>
      <c r="AE32" s="377"/>
      <c r="AF32" s="377"/>
      <c r="AG32" s="377"/>
      <c r="AH32" s="377"/>
      <c r="AI32" s="377"/>
      <c r="AJ32" s="377"/>
      <c r="AK32" s="377"/>
      <c r="AL32" s="162"/>
      <c r="AM32" s="376">
        <f>IF(AO32="","",MAX(C32:D41,U32:V41)+1)</f>
        <v>12</v>
      </c>
      <c r="AN32" s="376"/>
      <c r="AO32" s="377" t="str">
        <f>IF('各会計、関係団体の財政状況及び健全化判断比率'!B29="","",'各会計、関係団体の財政状況及び健全化判断比率'!B29)</f>
        <v>工業用水道事業会計</v>
      </c>
      <c r="AP32" s="377"/>
      <c r="AQ32" s="377"/>
      <c r="AR32" s="377"/>
      <c r="AS32" s="377"/>
      <c r="AT32" s="377"/>
      <c r="AU32" s="377"/>
      <c r="AV32" s="377"/>
      <c r="AW32" s="377"/>
      <c r="AX32" s="377"/>
      <c r="AY32" s="377"/>
      <c r="AZ32" s="377"/>
      <c r="BA32" s="377"/>
      <c r="BB32" s="377"/>
      <c r="BC32" s="377"/>
      <c r="BD32" s="162"/>
      <c r="BE32" s="376">
        <f>IF(BG32="","",MAX(C32:D41,U32:V41,AM32:AN41)+1)</f>
        <v>15</v>
      </c>
      <c r="BF32" s="376"/>
      <c r="BG32" s="377" t="str">
        <f>IF('各会計、関係団体の財政状況及び健全化判断比率'!B32="","",'各会計、関係団体の財政状況及び健全化判断比率'!B32)</f>
        <v>港湾整備事業特別会計</v>
      </c>
      <c r="BH32" s="377"/>
      <c r="BI32" s="377"/>
      <c r="BJ32" s="377"/>
      <c r="BK32" s="377"/>
      <c r="BL32" s="377"/>
      <c r="BM32" s="377"/>
      <c r="BN32" s="377"/>
      <c r="BO32" s="377"/>
      <c r="BP32" s="377"/>
      <c r="BQ32" s="377"/>
      <c r="BR32" s="377"/>
      <c r="BS32" s="377"/>
      <c r="BT32" s="377"/>
      <c r="BU32" s="377"/>
      <c r="BV32" s="162"/>
      <c r="BW32" s="376" t="str">
        <f>IF(BY32="","",MAX(C32:D41,U32:V41,AM32:AN41,BE32:BF41)+1)</f>
        <v/>
      </c>
      <c r="BX32" s="376"/>
      <c r="BY32" s="377" t="str">
        <f>IF('各会計、関係団体の財政状況及び健全化判断比率'!B68="","",'各会計、関係団体の財政状況及び健全化判断比率'!B68)</f>
        <v/>
      </c>
      <c r="BZ32" s="377"/>
      <c r="CA32" s="377"/>
      <c r="CB32" s="377"/>
      <c r="CC32" s="377"/>
      <c r="CD32" s="377"/>
      <c r="CE32" s="377"/>
      <c r="CF32" s="377"/>
      <c r="CG32" s="377"/>
      <c r="CH32" s="377"/>
      <c r="CI32" s="377"/>
      <c r="CJ32" s="377"/>
      <c r="CK32" s="377"/>
      <c r="CL32" s="377"/>
      <c r="CM32" s="377"/>
      <c r="CN32" s="162"/>
      <c r="CO32" s="376">
        <f>IF(CQ32="","",MAX(C32:D41,U32:V41,AM32:AN41,BE32:BF41,BW32:BX41)+1)</f>
        <v>19</v>
      </c>
      <c r="CP32" s="376"/>
      <c r="CQ32" s="377" t="str">
        <f>IF('各会計、関係団体の財政状況及び健全化判断比率'!BS7="","",'各会計、関係団体の財政状況及び健全化判断比率'!BS7)</f>
        <v>公益財団法人　秋田県国際交流協会</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15">
      <c r="A33" s="162"/>
      <c r="B33" s="202"/>
      <c r="C33" s="376">
        <f>IF(E33="","",C32+1)</f>
        <v>2</v>
      </c>
      <c r="D33" s="376"/>
      <c r="E33" s="377" t="str">
        <f>IF('各会計、関係団体の財政状況及び健全化判断比率'!B8="","",'各会計、関係団体の財政状況及び健全化判断比率'!B8)</f>
        <v>母子父子寡婦福祉資金特別会計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13</v>
      </c>
      <c r="AN33" s="376"/>
      <c r="AO33" s="377" t="str">
        <f>IF('各会計、関係団体の財政状況及び健全化判断比率'!B30="","",'各会計、関係団体の財政状況及び健全化判断比率'!B30)</f>
        <v>電気事業会計</v>
      </c>
      <c r="AP33" s="377"/>
      <c r="AQ33" s="377"/>
      <c r="AR33" s="377"/>
      <c r="AS33" s="377"/>
      <c r="AT33" s="377"/>
      <c r="AU33" s="377"/>
      <c r="AV33" s="377"/>
      <c r="AW33" s="377"/>
      <c r="AX33" s="377"/>
      <c r="AY33" s="377"/>
      <c r="AZ33" s="377"/>
      <c r="BA33" s="377"/>
      <c r="BB33" s="377"/>
      <c r="BC33" s="377"/>
      <c r="BD33" s="162"/>
      <c r="BE33" s="376">
        <f t="shared" ref="BE33:BE41" si="2">IF(BG33="","",BE32+1)</f>
        <v>16</v>
      </c>
      <c r="BF33" s="376"/>
      <c r="BG33" s="377" t="str">
        <f>IF('各会計、関係団体の財政状況及び健全化判断比率'!B33="","",'各会計、関係団体の財政状況及び健全化判断比率'!B33)</f>
        <v>能代港エネルギー基地建設用地整備事業特別会計</v>
      </c>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20</v>
      </c>
      <c r="CP33" s="376"/>
      <c r="CQ33" s="377" t="str">
        <f>IF('各会計、関係団体の財政状況及び健全化判断比率'!BS8="","",'各会計、関係団体の財政状況及び健全化判断比率'!BS8)</f>
        <v>公立大学法人　秋田県立大学</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v>
      </c>
      <c r="DH33" s="375"/>
      <c r="DI33" s="204"/>
    </row>
    <row r="34" spans="1:113" ht="32.25" customHeight="1" x14ac:dyDescent="0.15">
      <c r="A34" s="162"/>
      <c r="B34" s="202"/>
      <c r="C34" s="376">
        <f>IF(E34="","",C33+1)</f>
        <v>3</v>
      </c>
      <c r="D34" s="376"/>
      <c r="E34" s="377" t="str">
        <f>IF('各会計、関係団体の財政状況及び健全化判断比率'!B9="","",'各会計、関係団体の財政状況及び健全化判断比率'!B9)</f>
        <v>就農支援資金貸付事業等特別会計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14</v>
      </c>
      <c r="AN34" s="376"/>
      <c r="AO34" s="377" t="str">
        <f>IF('各会計、関係団体の財政状況及び健全化判断比率'!B31="","",'各会計、関係団体の財政状況及び健全化判断比率'!B31)</f>
        <v>下水道事業会計</v>
      </c>
      <c r="AP34" s="377"/>
      <c r="AQ34" s="377"/>
      <c r="AR34" s="377"/>
      <c r="AS34" s="377"/>
      <c r="AT34" s="377"/>
      <c r="AU34" s="377"/>
      <c r="AV34" s="377"/>
      <c r="AW34" s="377"/>
      <c r="AX34" s="377"/>
      <c r="AY34" s="377"/>
      <c r="AZ34" s="377"/>
      <c r="BA34" s="377"/>
      <c r="BB34" s="377"/>
      <c r="BC34" s="377"/>
      <c r="BD34" s="162"/>
      <c r="BE34" s="376">
        <f t="shared" si="2"/>
        <v>17</v>
      </c>
      <c r="BF34" s="376"/>
      <c r="BG34" s="377" t="str">
        <f>IF('各会計、関係団体の財政状況及び健全化判断比率'!B34="","",'各会計、関係団体の財政状況及び健全化判断比率'!B34)</f>
        <v>秋田港飯島地区工業用地整備事業特別会計</v>
      </c>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21</v>
      </c>
      <c r="CP34" s="376"/>
      <c r="CQ34" s="377" t="str">
        <f>IF('各会計、関係団体の財政状況及び健全化判断比率'!BS9="","",'各会計、関係団体の財政状況及び健全化判断比率'!BS9)</f>
        <v>公立大学法人　国際教養大学</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v>
      </c>
      <c r="DH34" s="375"/>
      <c r="DI34" s="204"/>
    </row>
    <row r="35" spans="1:113" ht="32.25" customHeight="1" x14ac:dyDescent="0.15">
      <c r="A35" s="162"/>
      <c r="B35" s="202"/>
      <c r="C35" s="376">
        <f>IF(E35="","",C34+1)</f>
        <v>4</v>
      </c>
      <c r="D35" s="376"/>
      <c r="E35" s="377" t="str">
        <f>IF('各会計、関係団体の財政状況及び健全化判断比率'!B10="","",'各会計、関係団体の財政状況及び健全化判断比率'!B10)</f>
        <v>中小企業設備導入助成資金特別会計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t="str">
        <f t="shared" si="1"/>
        <v/>
      </c>
      <c r="AN35" s="376"/>
      <c r="AO35" s="377"/>
      <c r="AP35" s="377"/>
      <c r="AQ35" s="377"/>
      <c r="AR35" s="377"/>
      <c r="AS35" s="377"/>
      <c r="AT35" s="377"/>
      <c r="AU35" s="377"/>
      <c r="AV35" s="377"/>
      <c r="AW35" s="377"/>
      <c r="AX35" s="377"/>
      <c r="AY35" s="377"/>
      <c r="AZ35" s="377"/>
      <c r="BA35" s="377"/>
      <c r="BB35" s="377"/>
      <c r="BC35" s="377"/>
      <c r="BD35" s="162"/>
      <c r="BE35" s="376">
        <f t="shared" si="2"/>
        <v>18</v>
      </c>
      <c r="BF35" s="376"/>
      <c r="BG35" s="377" t="str">
        <f>IF('各会計、関係団体の財政状況及び健全化判断比率'!B35="","",'各会計、関係団体の財政状況及び健全化判断比率'!B35)</f>
        <v>工業団地開発事業特別会計</v>
      </c>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22</v>
      </c>
      <c r="CP35" s="376"/>
      <c r="CQ35" s="377" t="str">
        <f>IF('各会計、関係団体の財政状況及び健全化判断比率'!BS10="","",'各会計、関係団体の財政状況及び健全化判断比率'!BS10)</f>
        <v>田沢湖高原リフト　株式会社</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15">
      <c r="A36" s="162"/>
      <c r="B36" s="202"/>
      <c r="C36" s="376">
        <f t="shared" ref="C36:C41" si="5">IF(E36="","",C35+1)</f>
        <v>5</v>
      </c>
      <c r="D36" s="376"/>
      <c r="E36" s="377" t="str">
        <f>IF('各会計、関係団体の財政状況及び健全化判断比率'!B11="","",'各会計、関係団体の財政状況及び健全化判断比率'!B11)</f>
        <v>土地取得事業特別会計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23</v>
      </c>
      <c r="CP36" s="376"/>
      <c r="CQ36" s="377" t="str">
        <f>IF('各会計、関係団体の財政状況及び健全化判断比率'!BS11="","",'各会計、関係団体の財政状況及び健全化判断比率'!BS11)</f>
        <v>株式会社　玉川サービス</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15">
      <c r="A37" s="162"/>
      <c r="B37" s="202"/>
      <c r="C37" s="376">
        <f t="shared" si="5"/>
        <v>6</v>
      </c>
      <c r="D37" s="376"/>
      <c r="E37" s="377" t="str">
        <f>IF('各会計、関係団体の財政状況及び健全化判断比率'!B12="","",'各会計、関係団体の財政状況及び健全化判断比率'!B12)</f>
        <v>林業・木材産業改善資金特別会計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24</v>
      </c>
      <c r="CP37" s="376"/>
      <c r="CQ37" s="377" t="str">
        <f>IF('各会計、関係団体の財政状況及び健全化判断比率'!BS12="","",'各会計、関係団体の財政状況及び健全化判断比率'!BS12)</f>
        <v>株式会社　秋田ふるさと村</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15">
      <c r="A38" s="162"/>
      <c r="B38" s="202"/>
      <c r="C38" s="376">
        <f t="shared" si="5"/>
        <v>7</v>
      </c>
      <c r="D38" s="376"/>
      <c r="E38" s="377" t="str">
        <f>IF('各会計、関係団体の財政状況及び健全化判断比率'!B13="","",'各会計、関係団体の財政状況及び健全化判断比率'!B13)</f>
        <v>市町村振興資金特別会計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25</v>
      </c>
      <c r="CP38" s="376"/>
      <c r="CQ38" s="377" t="str">
        <f>IF('各会計、関係団体の財政状況及び健全化判断比率'!BS13="","",'各会計、関係団体の財政状況及び健全化判断比率'!BS13)</f>
        <v>十和田ホテル　株式会社</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15">
      <c r="A39" s="162"/>
      <c r="B39" s="202"/>
      <c r="C39" s="376">
        <f t="shared" si="5"/>
        <v>8</v>
      </c>
      <c r="D39" s="376"/>
      <c r="E39" s="377" t="str">
        <f>IF('各会計、関係団体の財政状況及び健全化判断比率'!B14="","",'各会計、関係団体の財政状況及び健全化判断比率'!B14)</f>
        <v>沿岸漁業改善資金特別会計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26</v>
      </c>
      <c r="CP39" s="376"/>
      <c r="CQ39" s="377" t="str">
        <f>IF('各会計、関係団体の財政状況及び健全化判断比率'!BS14="","",'各会計、関係団体の財政状況及び健全化判断比率'!BS14)</f>
        <v>株式会社　男鹿水族館</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15">
      <c r="A40" s="162"/>
      <c r="B40" s="202"/>
      <c r="C40" s="376">
        <f t="shared" si="5"/>
        <v>9</v>
      </c>
      <c r="D40" s="376"/>
      <c r="E40" s="377" t="str">
        <f>IF('各会計、関係団体の財政状況及び健全化判断比率'!B15="","",'各会計、関係団体の財政状況及び健全化判断比率'!B15)</f>
        <v>地域総合整備資金特別会計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27</v>
      </c>
      <c r="CP40" s="376"/>
      <c r="CQ40" s="377" t="str">
        <f>IF('各会計、関係団体の財政状況及び健全化判断比率'!BS15="","",'各会計、関係団体の財政状況及び健全化判断比率'!BS15)</f>
        <v>秋田空港ターミナルビル　株式会社</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15">
      <c r="A41" s="162"/>
      <c r="B41" s="202"/>
      <c r="C41" s="376">
        <f t="shared" si="5"/>
        <v>10</v>
      </c>
      <c r="D41" s="376"/>
      <c r="E41" s="377" t="str">
        <f>IF('各会計、関係団体の財政状況及び健全化判断比率'!B16="","",'各会計、関係団体の財政状況及び健全化判断比率'!B16)</f>
        <v>環境保全センター事業特別会計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28</v>
      </c>
      <c r="CP41" s="376"/>
      <c r="CQ41" s="377" t="str">
        <f>IF('各会計、関係団体の財政状況及び健全化判断比率'!BS16="","",'各会計、関係団体の財政状況及び健全化判断比率'!BS16)</f>
        <v>秋田内陸縦貫鉄道　株式会社</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15">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15">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15">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1Y4rIA/fQkPaLOXY0h7TcuAZc0I8DLdegsrYR7QeUuApiRxpwPEefK5fXVF4UqPBJ6bYVBNzw8JRPUHsJi9TIQ==" saltValue="QXHGPjtujy6Yn5dn4UHmnA=="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194</v>
      </c>
      <c r="C5" s="642"/>
      <c r="D5" s="642"/>
      <c r="E5" s="642"/>
      <c r="F5" s="642"/>
      <c r="G5" s="642"/>
      <c r="H5" s="642"/>
      <c r="I5" s="642"/>
      <c r="J5" s="642"/>
      <c r="K5" s="642"/>
      <c r="L5" s="642"/>
      <c r="M5" s="642"/>
      <c r="N5" s="642"/>
      <c r="O5" s="642"/>
      <c r="P5" s="642"/>
      <c r="Q5" s="643"/>
      <c r="R5" s="663">
        <v>128520899</v>
      </c>
      <c r="S5" s="658"/>
      <c r="T5" s="658"/>
      <c r="U5" s="658"/>
      <c r="V5" s="658"/>
      <c r="W5" s="658"/>
      <c r="X5" s="658"/>
      <c r="Y5" s="659"/>
      <c r="Z5" s="683">
        <v>20.8</v>
      </c>
      <c r="AA5" s="683"/>
      <c r="AB5" s="683"/>
      <c r="AC5" s="683"/>
      <c r="AD5" s="684">
        <v>99559529</v>
      </c>
      <c r="AE5" s="684"/>
      <c r="AF5" s="684"/>
      <c r="AG5" s="684"/>
      <c r="AH5" s="684"/>
      <c r="AI5" s="684"/>
      <c r="AJ5" s="684"/>
      <c r="AK5" s="684"/>
      <c r="AL5" s="660">
        <v>30.8</v>
      </c>
      <c r="AM5" s="661"/>
      <c r="AN5" s="661"/>
      <c r="AO5" s="662"/>
      <c r="AP5" s="641" t="s">
        <v>195</v>
      </c>
      <c r="AQ5" s="642"/>
      <c r="AR5" s="642"/>
      <c r="AS5" s="642"/>
      <c r="AT5" s="642"/>
      <c r="AU5" s="642"/>
      <c r="AV5" s="642"/>
      <c r="AW5" s="642"/>
      <c r="AX5" s="642"/>
      <c r="AY5" s="642"/>
      <c r="AZ5" s="642"/>
      <c r="BA5" s="642"/>
      <c r="BB5" s="642"/>
      <c r="BC5" s="643"/>
      <c r="BD5" s="575">
        <v>128247103</v>
      </c>
      <c r="BE5" s="576"/>
      <c r="BF5" s="576"/>
      <c r="BG5" s="576"/>
      <c r="BH5" s="576"/>
      <c r="BI5" s="576"/>
      <c r="BJ5" s="576"/>
      <c r="BK5" s="577"/>
      <c r="BL5" s="668">
        <v>99.8</v>
      </c>
      <c r="BM5" s="668"/>
      <c r="BN5" s="668"/>
      <c r="BO5" s="668"/>
      <c r="BP5" s="655">
        <v>876321</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15">
      <c r="B6" s="572" t="s">
        <v>199</v>
      </c>
      <c r="C6" s="573"/>
      <c r="D6" s="573"/>
      <c r="E6" s="573"/>
      <c r="F6" s="573"/>
      <c r="G6" s="573"/>
      <c r="H6" s="573"/>
      <c r="I6" s="573"/>
      <c r="J6" s="573"/>
      <c r="K6" s="573"/>
      <c r="L6" s="573"/>
      <c r="M6" s="573"/>
      <c r="N6" s="573"/>
      <c r="O6" s="573"/>
      <c r="P6" s="573"/>
      <c r="Q6" s="574"/>
      <c r="R6" s="575">
        <v>20894408</v>
      </c>
      <c r="S6" s="576"/>
      <c r="T6" s="576"/>
      <c r="U6" s="576"/>
      <c r="V6" s="576"/>
      <c r="W6" s="576"/>
      <c r="X6" s="576"/>
      <c r="Y6" s="577"/>
      <c r="Z6" s="668">
        <v>3.4</v>
      </c>
      <c r="AA6" s="668"/>
      <c r="AB6" s="668"/>
      <c r="AC6" s="668"/>
      <c r="AD6" s="655">
        <v>20894408</v>
      </c>
      <c r="AE6" s="655"/>
      <c r="AF6" s="655"/>
      <c r="AG6" s="655"/>
      <c r="AH6" s="655"/>
      <c r="AI6" s="655"/>
      <c r="AJ6" s="655"/>
      <c r="AK6" s="655"/>
      <c r="AL6" s="578">
        <v>6.5</v>
      </c>
      <c r="AM6" s="678"/>
      <c r="AN6" s="678"/>
      <c r="AO6" s="672"/>
      <c r="AP6" s="572" t="s">
        <v>200</v>
      </c>
      <c r="AQ6" s="573"/>
      <c r="AR6" s="573"/>
      <c r="AS6" s="573"/>
      <c r="AT6" s="573"/>
      <c r="AU6" s="573"/>
      <c r="AV6" s="573"/>
      <c r="AW6" s="573"/>
      <c r="AX6" s="573"/>
      <c r="AY6" s="573"/>
      <c r="AZ6" s="573"/>
      <c r="BA6" s="573"/>
      <c r="BB6" s="573"/>
      <c r="BC6" s="574"/>
      <c r="BD6" s="575">
        <v>128247103</v>
      </c>
      <c r="BE6" s="576"/>
      <c r="BF6" s="576"/>
      <c r="BG6" s="576"/>
      <c r="BH6" s="576"/>
      <c r="BI6" s="576"/>
      <c r="BJ6" s="576"/>
      <c r="BK6" s="577"/>
      <c r="BL6" s="668">
        <v>99.8</v>
      </c>
      <c r="BM6" s="668"/>
      <c r="BN6" s="668"/>
      <c r="BO6" s="668"/>
      <c r="BP6" s="655">
        <v>876321</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1153667</v>
      </c>
      <c r="CN6" s="576"/>
      <c r="CO6" s="576"/>
      <c r="CP6" s="576"/>
      <c r="CQ6" s="576"/>
      <c r="CR6" s="576"/>
      <c r="CS6" s="576"/>
      <c r="CT6" s="577"/>
      <c r="CU6" s="668">
        <v>0.2</v>
      </c>
      <c r="CV6" s="668"/>
      <c r="CW6" s="668"/>
      <c r="CX6" s="668"/>
      <c r="CY6" s="581" t="s">
        <v>118</v>
      </c>
      <c r="CZ6" s="576"/>
      <c r="DA6" s="576"/>
      <c r="DB6" s="576"/>
      <c r="DC6" s="576"/>
      <c r="DD6" s="576"/>
      <c r="DE6" s="576"/>
      <c r="DF6" s="576"/>
      <c r="DG6" s="576"/>
      <c r="DH6" s="576"/>
      <c r="DI6" s="576"/>
      <c r="DJ6" s="576"/>
      <c r="DK6" s="577"/>
      <c r="DL6" s="581">
        <v>1153517</v>
      </c>
      <c r="DM6" s="576"/>
      <c r="DN6" s="576"/>
      <c r="DO6" s="576"/>
      <c r="DP6" s="576"/>
      <c r="DQ6" s="576"/>
      <c r="DR6" s="576"/>
      <c r="DS6" s="576"/>
      <c r="DT6" s="576"/>
      <c r="DU6" s="576"/>
      <c r="DV6" s="576"/>
      <c r="DW6" s="576"/>
      <c r="DX6" s="679"/>
    </row>
    <row r="7" spans="2:138" ht="11.25" customHeight="1" x14ac:dyDescent="0.15">
      <c r="B7" s="572" t="s">
        <v>202</v>
      </c>
      <c r="C7" s="573"/>
      <c r="D7" s="573"/>
      <c r="E7" s="573"/>
      <c r="F7" s="573"/>
      <c r="G7" s="573"/>
      <c r="H7" s="573"/>
      <c r="I7" s="573"/>
      <c r="J7" s="573"/>
      <c r="K7" s="573"/>
      <c r="L7" s="573"/>
      <c r="M7" s="573"/>
      <c r="N7" s="573"/>
      <c r="O7" s="573"/>
      <c r="P7" s="573"/>
      <c r="Q7" s="574"/>
      <c r="R7" s="575">
        <v>2334765</v>
      </c>
      <c r="S7" s="576"/>
      <c r="T7" s="576"/>
      <c r="U7" s="576"/>
      <c r="V7" s="576"/>
      <c r="W7" s="576"/>
      <c r="X7" s="576"/>
      <c r="Y7" s="577"/>
      <c r="Z7" s="668">
        <v>0.4</v>
      </c>
      <c r="AA7" s="668"/>
      <c r="AB7" s="668"/>
      <c r="AC7" s="668"/>
      <c r="AD7" s="655">
        <v>2334765</v>
      </c>
      <c r="AE7" s="655"/>
      <c r="AF7" s="655"/>
      <c r="AG7" s="655"/>
      <c r="AH7" s="655"/>
      <c r="AI7" s="655"/>
      <c r="AJ7" s="655"/>
      <c r="AK7" s="655"/>
      <c r="AL7" s="578">
        <v>0.7</v>
      </c>
      <c r="AM7" s="678"/>
      <c r="AN7" s="678"/>
      <c r="AO7" s="672"/>
      <c r="AP7" s="572" t="s">
        <v>203</v>
      </c>
      <c r="AQ7" s="573"/>
      <c r="AR7" s="573"/>
      <c r="AS7" s="573"/>
      <c r="AT7" s="573"/>
      <c r="AU7" s="573"/>
      <c r="AV7" s="573"/>
      <c r="AW7" s="573"/>
      <c r="AX7" s="573"/>
      <c r="AY7" s="573"/>
      <c r="AZ7" s="573"/>
      <c r="BA7" s="573"/>
      <c r="BB7" s="573"/>
      <c r="BC7" s="574"/>
      <c r="BD7" s="575">
        <v>29567027</v>
      </c>
      <c r="BE7" s="576"/>
      <c r="BF7" s="576"/>
      <c r="BG7" s="576"/>
      <c r="BH7" s="576"/>
      <c r="BI7" s="576"/>
      <c r="BJ7" s="576"/>
      <c r="BK7" s="577"/>
      <c r="BL7" s="668">
        <v>23</v>
      </c>
      <c r="BM7" s="668"/>
      <c r="BN7" s="668"/>
      <c r="BO7" s="668"/>
      <c r="BP7" s="655">
        <v>876321</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47800790</v>
      </c>
      <c r="CN7" s="669"/>
      <c r="CO7" s="669"/>
      <c r="CP7" s="669"/>
      <c r="CQ7" s="669"/>
      <c r="CR7" s="669"/>
      <c r="CS7" s="669"/>
      <c r="CT7" s="577"/>
      <c r="CU7" s="668">
        <v>8</v>
      </c>
      <c r="CV7" s="668"/>
      <c r="CW7" s="668"/>
      <c r="CX7" s="668"/>
      <c r="CY7" s="581">
        <v>1721944</v>
      </c>
      <c r="CZ7" s="576"/>
      <c r="DA7" s="576"/>
      <c r="DB7" s="576"/>
      <c r="DC7" s="576"/>
      <c r="DD7" s="576"/>
      <c r="DE7" s="576"/>
      <c r="DF7" s="576"/>
      <c r="DG7" s="576"/>
      <c r="DH7" s="576"/>
      <c r="DI7" s="576"/>
      <c r="DJ7" s="576"/>
      <c r="DK7" s="577"/>
      <c r="DL7" s="581">
        <v>43959521</v>
      </c>
      <c r="DM7" s="576"/>
      <c r="DN7" s="576"/>
      <c r="DO7" s="576"/>
      <c r="DP7" s="576"/>
      <c r="DQ7" s="576"/>
      <c r="DR7" s="576"/>
      <c r="DS7" s="576"/>
      <c r="DT7" s="576"/>
      <c r="DU7" s="576"/>
      <c r="DV7" s="576"/>
      <c r="DW7" s="576"/>
      <c r="DX7" s="679"/>
    </row>
    <row r="8" spans="2:138" ht="11.25" customHeight="1" x14ac:dyDescent="0.15">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1061560</v>
      </c>
      <c r="BE8" s="576"/>
      <c r="BF8" s="576"/>
      <c r="BG8" s="576"/>
      <c r="BH8" s="576"/>
      <c r="BI8" s="576"/>
      <c r="BJ8" s="576"/>
      <c r="BK8" s="577"/>
      <c r="BL8" s="668">
        <v>0.8</v>
      </c>
      <c r="BM8" s="668"/>
      <c r="BN8" s="668"/>
      <c r="BO8" s="668"/>
      <c r="BP8" s="655">
        <v>376076</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82555729</v>
      </c>
      <c r="CN8" s="669"/>
      <c r="CO8" s="669"/>
      <c r="CP8" s="669"/>
      <c r="CQ8" s="669"/>
      <c r="CR8" s="669"/>
      <c r="CS8" s="669"/>
      <c r="CT8" s="577"/>
      <c r="CU8" s="578">
        <v>13.8</v>
      </c>
      <c r="CV8" s="678"/>
      <c r="CW8" s="678"/>
      <c r="CX8" s="671"/>
      <c r="CY8" s="581">
        <v>1489952</v>
      </c>
      <c r="CZ8" s="576"/>
      <c r="DA8" s="576"/>
      <c r="DB8" s="576"/>
      <c r="DC8" s="576"/>
      <c r="DD8" s="576"/>
      <c r="DE8" s="576"/>
      <c r="DF8" s="576"/>
      <c r="DG8" s="576"/>
      <c r="DH8" s="576"/>
      <c r="DI8" s="576"/>
      <c r="DJ8" s="576"/>
      <c r="DK8" s="577"/>
      <c r="DL8" s="581">
        <v>74344479</v>
      </c>
      <c r="DM8" s="576"/>
      <c r="DN8" s="576"/>
      <c r="DO8" s="576"/>
      <c r="DP8" s="576"/>
      <c r="DQ8" s="576"/>
      <c r="DR8" s="576"/>
      <c r="DS8" s="576"/>
      <c r="DT8" s="576"/>
      <c r="DU8" s="576"/>
      <c r="DV8" s="576"/>
      <c r="DW8" s="576"/>
      <c r="DX8" s="679"/>
    </row>
    <row r="9" spans="2:138" ht="11.25" customHeight="1" x14ac:dyDescent="0.15">
      <c r="B9" s="572" t="s">
        <v>208</v>
      </c>
      <c r="C9" s="650"/>
      <c r="D9" s="650"/>
      <c r="E9" s="650"/>
      <c r="F9" s="650"/>
      <c r="G9" s="650"/>
      <c r="H9" s="650"/>
      <c r="I9" s="650"/>
      <c r="J9" s="650"/>
      <c r="K9" s="650"/>
      <c r="L9" s="650"/>
      <c r="M9" s="650"/>
      <c r="N9" s="650"/>
      <c r="O9" s="650"/>
      <c r="P9" s="650"/>
      <c r="Q9" s="574"/>
      <c r="R9" s="575">
        <v>91244</v>
      </c>
      <c r="S9" s="669"/>
      <c r="T9" s="669"/>
      <c r="U9" s="669"/>
      <c r="V9" s="669"/>
      <c r="W9" s="669"/>
      <c r="X9" s="669"/>
      <c r="Y9" s="577"/>
      <c r="Z9" s="578">
        <v>0</v>
      </c>
      <c r="AA9" s="670"/>
      <c r="AB9" s="670"/>
      <c r="AC9" s="671"/>
      <c r="AD9" s="581">
        <v>91244</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25142026</v>
      </c>
      <c r="BE9" s="576"/>
      <c r="BF9" s="576"/>
      <c r="BG9" s="576"/>
      <c r="BH9" s="576"/>
      <c r="BI9" s="576"/>
      <c r="BJ9" s="576"/>
      <c r="BK9" s="577"/>
      <c r="BL9" s="668">
        <v>19.600000000000001</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19864731</v>
      </c>
      <c r="CN9" s="669"/>
      <c r="CO9" s="669"/>
      <c r="CP9" s="669"/>
      <c r="CQ9" s="669"/>
      <c r="CR9" s="669"/>
      <c r="CS9" s="669"/>
      <c r="CT9" s="577"/>
      <c r="CU9" s="578">
        <v>3.3</v>
      </c>
      <c r="CV9" s="678"/>
      <c r="CW9" s="678"/>
      <c r="CX9" s="671"/>
      <c r="CY9" s="581">
        <v>1545796</v>
      </c>
      <c r="CZ9" s="576"/>
      <c r="DA9" s="576"/>
      <c r="DB9" s="576"/>
      <c r="DC9" s="576"/>
      <c r="DD9" s="576"/>
      <c r="DE9" s="576"/>
      <c r="DF9" s="576"/>
      <c r="DG9" s="576"/>
      <c r="DH9" s="576"/>
      <c r="DI9" s="576"/>
      <c r="DJ9" s="576"/>
      <c r="DK9" s="577"/>
      <c r="DL9" s="581">
        <v>11862993</v>
      </c>
      <c r="DM9" s="576"/>
      <c r="DN9" s="576"/>
      <c r="DO9" s="576"/>
      <c r="DP9" s="576"/>
      <c r="DQ9" s="576"/>
      <c r="DR9" s="576"/>
      <c r="DS9" s="576"/>
      <c r="DT9" s="576"/>
      <c r="DU9" s="576"/>
      <c r="DV9" s="576"/>
      <c r="DW9" s="576"/>
      <c r="DX9" s="679"/>
    </row>
    <row r="10" spans="2:138" ht="11.25" customHeight="1" x14ac:dyDescent="0.15">
      <c r="B10" s="572" t="s">
        <v>211</v>
      </c>
      <c r="C10" s="650"/>
      <c r="D10" s="650"/>
      <c r="E10" s="650"/>
      <c r="F10" s="650"/>
      <c r="G10" s="650"/>
      <c r="H10" s="650"/>
      <c r="I10" s="650"/>
      <c r="J10" s="650"/>
      <c r="K10" s="650"/>
      <c r="L10" s="650"/>
      <c r="M10" s="650"/>
      <c r="N10" s="650"/>
      <c r="O10" s="650"/>
      <c r="P10" s="650"/>
      <c r="Q10" s="574"/>
      <c r="R10" s="575">
        <v>147946</v>
      </c>
      <c r="S10" s="669"/>
      <c r="T10" s="669"/>
      <c r="U10" s="669"/>
      <c r="V10" s="669"/>
      <c r="W10" s="669"/>
      <c r="X10" s="669"/>
      <c r="Y10" s="577"/>
      <c r="Z10" s="578">
        <v>0</v>
      </c>
      <c r="AA10" s="670"/>
      <c r="AB10" s="670"/>
      <c r="AC10" s="671"/>
      <c r="AD10" s="581">
        <v>147946</v>
      </c>
      <c r="AE10" s="669"/>
      <c r="AF10" s="669"/>
      <c r="AG10" s="669"/>
      <c r="AH10" s="669"/>
      <c r="AI10" s="669"/>
      <c r="AJ10" s="669"/>
      <c r="AK10" s="577"/>
      <c r="AL10" s="578">
        <v>0</v>
      </c>
      <c r="AM10" s="670"/>
      <c r="AN10" s="670"/>
      <c r="AO10" s="672"/>
      <c r="AP10" s="572" t="s">
        <v>212</v>
      </c>
      <c r="AQ10" s="573"/>
      <c r="AR10" s="573"/>
      <c r="AS10" s="573"/>
      <c r="AT10" s="573"/>
      <c r="AU10" s="573"/>
      <c r="AV10" s="573"/>
      <c r="AW10" s="573"/>
      <c r="AX10" s="573"/>
      <c r="AY10" s="573"/>
      <c r="AZ10" s="573"/>
      <c r="BA10" s="573"/>
      <c r="BB10" s="573"/>
      <c r="BC10" s="574"/>
      <c r="BD10" s="575">
        <v>1159246</v>
      </c>
      <c r="BE10" s="576"/>
      <c r="BF10" s="576"/>
      <c r="BG10" s="576"/>
      <c r="BH10" s="576"/>
      <c r="BI10" s="576"/>
      <c r="BJ10" s="576"/>
      <c r="BK10" s="577"/>
      <c r="BL10" s="668">
        <v>0.9</v>
      </c>
      <c r="BM10" s="668"/>
      <c r="BN10" s="668"/>
      <c r="BO10" s="668"/>
      <c r="BP10" s="655">
        <v>86159</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1202461</v>
      </c>
      <c r="CN10" s="669"/>
      <c r="CO10" s="669"/>
      <c r="CP10" s="669"/>
      <c r="CQ10" s="669"/>
      <c r="CR10" s="669"/>
      <c r="CS10" s="669"/>
      <c r="CT10" s="577"/>
      <c r="CU10" s="578">
        <v>0.2</v>
      </c>
      <c r="CV10" s="678"/>
      <c r="CW10" s="678"/>
      <c r="CX10" s="671"/>
      <c r="CY10" s="581">
        <v>1309</v>
      </c>
      <c r="CZ10" s="576"/>
      <c r="DA10" s="576"/>
      <c r="DB10" s="576"/>
      <c r="DC10" s="576"/>
      <c r="DD10" s="576"/>
      <c r="DE10" s="576"/>
      <c r="DF10" s="576"/>
      <c r="DG10" s="576"/>
      <c r="DH10" s="576"/>
      <c r="DI10" s="576"/>
      <c r="DJ10" s="576"/>
      <c r="DK10" s="577"/>
      <c r="DL10" s="581">
        <v>750933</v>
      </c>
      <c r="DM10" s="576"/>
      <c r="DN10" s="576"/>
      <c r="DO10" s="576"/>
      <c r="DP10" s="576"/>
      <c r="DQ10" s="576"/>
      <c r="DR10" s="576"/>
      <c r="DS10" s="576"/>
      <c r="DT10" s="576"/>
      <c r="DU10" s="576"/>
      <c r="DV10" s="576"/>
      <c r="DW10" s="576"/>
      <c r="DX10" s="679"/>
    </row>
    <row r="11" spans="2:138" ht="11.25" customHeight="1" x14ac:dyDescent="0.15">
      <c r="B11" s="572" t="s">
        <v>214</v>
      </c>
      <c r="C11" s="650"/>
      <c r="D11" s="650"/>
      <c r="E11" s="650"/>
      <c r="F11" s="650"/>
      <c r="G11" s="650"/>
      <c r="H11" s="650"/>
      <c r="I11" s="650"/>
      <c r="J11" s="650"/>
      <c r="K11" s="650"/>
      <c r="L11" s="650"/>
      <c r="M11" s="650"/>
      <c r="N11" s="650"/>
      <c r="O11" s="650"/>
      <c r="P11" s="650"/>
      <c r="Q11" s="574"/>
      <c r="R11" s="575">
        <v>79775</v>
      </c>
      <c r="S11" s="669"/>
      <c r="T11" s="669"/>
      <c r="U11" s="669"/>
      <c r="V11" s="669"/>
      <c r="W11" s="669"/>
      <c r="X11" s="669"/>
      <c r="Y11" s="577"/>
      <c r="Z11" s="578">
        <v>0</v>
      </c>
      <c r="AA11" s="670"/>
      <c r="AB11" s="670"/>
      <c r="AC11" s="671"/>
      <c r="AD11" s="581">
        <v>79775</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1008796</v>
      </c>
      <c r="BE11" s="576"/>
      <c r="BF11" s="576"/>
      <c r="BG11" s="576"/>
      <c r="BH11" s="576"/>
      <c r="BI11" s="576"/>
      <c r="BJ11" s="576"/>
      <c r="BK11" s="577"/>
      <c r="BL11" s="668">
        <v>0.8</v>
      </c>
      <c r="BM11" s="668"/>
      <c r="BN11" s="668"/>
      <c r="BO11" s="668"/>
      <c r="BP11" s="655">
        <v>414086</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69499329</v>
      </c>
      <c r="CN11" s="669"/>
      <c r="CO11" s="669"/>
      <c r="CP11" s="669"/>
      <c r="CQ11" s="669"/>
      <c r="CR11" s="669"/>
      <c r="CS11" s="669"/>
      <c r="CT11" s="577"/>
      <c r="CU11" s="578">
        <v>11.6</v>
      </c>
      <c r="CV11" s="678"/>
      <c r="CW11" s="678"/>
      <c r="CX11" s="671"/>
      <c r="CY11" s="581">
        <v>48791672</v>
      </c>
      <c r="CZ11" s="576"/>
      <c r="DA11" s="576"/>
      <c r="DB11" s="576"/>
      <c r="DC11" s="576"/>
      <c r="DD11" s="576"/>
      <c r="DE11" s="576"/>
      <c r="DF11" s="576"/>
      <c r="DG11" s="576"/>
      <c r="DH11" s="576"/>
      <c r="DI11" s="576"/>
      <c r="DJ11" s="576"/>
      <c r="DK11" s="577"/>
      <c r="DL11" s="581">
        <v>14497743</v>
      </c>
      <c r="DM11" s="576"/>
      <c r="DN11" s="576"/>
      <c r="DO11" s="576"/>
      <c r="DP11" s="576"/>
      <c r="DQ11" s="576"/>
      <c r="DR11" s="576"/>
      <c r="DS11" s="576"/>
      <c r="DT11" s="576"/>
      <c r="DU11" s="576"/>
      <c r="DV11" s="576"/>
      <c r="DW11" s="576"/>
      <c r="DX11" s="679"/>
    </row>
    <row r="12" spans="2:138" ht="11.25" customHeight="1" x14ac:dyDescent="0.15">
      <c r="B12" s="572" t="s">
        <v>217</v>
      </c>
      <c r="C12" s="650"/>
      <c r="D12" s="650"/>
      <c r="E12" s="650"/>
      <c r="F12" s="650"/>
      <c r="G12" s="650"/>
      <c r="H12" s="650"/>
      <c r="I12" s="650"/>
      <c r="J12" s="650"/>
      <c r="K12" s="650"/>
      <c r="L12" s="650"/>
      <c r="M12" s="650"/>
      <c r="N12" s="650"/>
      <c r="O12" s="650"/>
      <c r="P12" s="650"/>
      <c r="Q12" s="574"/>
      <c r="R12" s="575">
        <v>147276</v>
      </c>
      <c r="S12" s="669"/>
      <c r="T12" s="669"/>
      <c r="U12" s="669"/>
      <c r="V12" s="669"/>
      <c r="W12" s="669"/>
      <c r="X12" s="669"/>
      <c r="Y12" s="577"/>
      <c r="Z12" s="578">
        <v>0</v>
      </c>
      <c r="AA12" s="670"/>
      <c r="AB12" s="670"/>
      <c r="AC12" s="671"/>
      <c r="AD12" s="581">
        <v>147276</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44413</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36876823</v>
      </c>
      <c r="CN12" s="669"/>
      <c r="CO12" s="669"/>
      <c r="CP12" s="669"/>
      <c r="CQ12" s="669"/>
      <c r="CR12" s="669"/>
      <c r="CS12" s="669"/>
      <c r="CT12" s="577"/>
      <c r="CU12" s="578">
        <v>6.2</v>
      </c>
      <c r="CV12" s="678"/>
      <c r="CW12" s="678"/>
      <c r="CX12" s="671"/>
      <c r="CY12" s="581">
        <v>3691136</v>
      </c>
      <c r="CZ12" s="576"/>
      <c r="DA12" s="576"/>
      <c r="DB12" s="576"/>
      <c r="DC12" s="576"/>
      <c r="DD12" s="576"/>
      <c r="DE12" s="576"/>
      <c r="DF12" s="576"/>
      <c r="DG12" s="576"/>
      <c r="DH12" s="576"/>
      <c r="DI12" s="576"/>
      <c r="DJ12" s="576"/>
      <c r="DK12" s="577"/>
      <c r="DL12" s="581">
        <v>9772465</v>
      </c>
      <c r="DM12" s="576"/>
      <c r="DN12" s="576"/>
      <c r="DO12" s="576"/>
      <c r="DP12" s="576"/>
      <c r="DQ12" s="576"/>
      <c r="DR12" s="576"/>
      <c r="DS12" s="576"/>
      <c r="DT12" s="576"/>
      <c r="DU12" s="576"/>
      <c r="DV12" s="576"/>
      <c r="DW12" s="576"/>
      <c r="DX12" s="679"/>
    </row>
    <row r="13" spans="2:138" ht="11.25" customHeight="1" x14ac:dyDescent="0.15">
      <c r="B13" s="572" t="s">
        <v>220</v>
      </c>
      <c r="C13" s="650"/>
      <c r="D13" s="650"/>
      <c r="E13" s="650"/>
      <c r="F13" s="650"/>
      <c r="G13" s="650"/>
      <c r="H13" s="650"/>
      <c r="I13" s="650"/>
      <c r="J13" s="650"/>
      <c r="K13" s="650"/>
      <c r="L13" s="650"/>
      <c r="M13" s="650"/>
      <c r="N13" s="650"/>
      <c r="O13" s="650"/>
      <c r="P13" s="650"/>
      <c r="Q13" s="574"/>
      <c r="R13" s="575">
        <v>18093402</v>
      </c>
      <c r="S13" s="669"/>
      <c r="T13" s="669"/>
      <c r="U13" s="669"/>
      <c r="V13" s="669"/>
      <c r="W13" s="669"/>
      <c r="X13" s="669"/>
      <c r="Y13" s="577"/>
      <c r="Z13" s="578">
        <v>2.9</v>
      </c>
      <c r="AA13" s="670"/>
      <c r="AB13" s="670"/>
      <c r="AC13" s="671"/>
      <c r="AD13" s="581">
        <v>18093402</v>
      </c>
      <c r="AE13" s="669"/>
      <c r="AF13" s="669"/>
      <c r="AG13" s="669"/>
      <c r="AH13" s="669"/>
      <c r="AI13" s="669"/>
      <c r="AJ13" s="669"/>
      <c r="AK13" s="577"/>
      <c r="AL13" s="578">
        <v>5.6</v>
      </c>
      <c r="AM13" s="670"/>
      <c r="AN13" s="670"/>
      <c r="AO13" s="672"/>
      <c r="AP13" s="572" t="s">
        <v>221</v>
      </c>
      <c r="AQ13" s="573"/>
      <c r="AR13" s="573"/>
      <c r="AS13" s="573"/>
      <c r="AT13" s="573"/>
      <c r="AU13" s="573"/>
      <c r="AV13" s="573"/>
      <c r="AW13" s="573"/>
      <c r="AX13" s="573"/>
      <c r="AY13" s="573"/>
      <c r="AZ13" s="573"/>
      <c r="BA13" s="573"/>
      <c r="BB13" s="573"/>
      <c r="BC13" s="574"/>
      <c r="BD13" s="575">
        <v>491148</v>
      </c>
      <c r="BE13" s="576"/>
      <c r="BF13" s="576"/>
      <c r="BG13" s="576"/>
      <c r="BH13" s="576"/>
      <c r="BI13" s="576"/>
      <c r="BJ13" s="576"/>
      <c r="BK13" s="577"/>
      <c r="BL13" s="668">
        <v>0.4</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85393533</v>
      </c>
      <c r="CN13" s="669"/>
      <c r="CO13" s="669"/>
      <c r="CP13" s="669"/>
      <c r="CQ13" s="669"/>
      <c r="CR13" s="669"/>
      <c r="CS13" s="669"/>
      <c r="CT13" s="577"/>
      <c r="CU13" s="578">
        <v>14.2</v>
      </c>
      <c r="CV13" s="678"/>
      <c r="CW13" s="678"/>
      <c r="CX13" s="671"/>
      <c r="CY13" s="581">
        <v>68067512</v>
      </c>
      <c r="CZ13" s="576"/>
      <c r="DA13" s="576"/>
      <c r="DB13" s="576"/>
      <c r="DC13" s="576"/>
      <c r="DD13" s="576"/>
      <c r="DE13" s="576"/>
      <c r="DF13" s="576"/>
      <c r="DG13" s="576"/>
      <c r="DH13" s="576"/>
      <c r="DI13" s="576"/>
      <c r="DJ13" s="576"/>
      <c r="DK13" s="577"/>
      <c r="DL13" s="581">
        <v>17292672</v>
      </c>
      <c r="DM13" s="576"/>
      <c r="DN13" s="576"/>
      <c r="DO13" s="576"/>
      <c r="DP13" s="576"/>
      <c r="DQ13" s="576"/>
      <c r="DR13" s="576"/>
      <c r="DS13" s="576"/>
      <c r="DT13" s="576"/>
      <c r="DU13" s="576"/>
      <c r="DV13" s="576"/>
      <c r="DW13" s="576"/>
      <c r="DX13" s="679"/>
    </row>
    <row r="14" spans="2:138" ht="11.25" customHeight="1" x14ac:dyDescent="0.15">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659838</v>
      </c>
      <c r="BE14" s="576"/>
      <c r="BF14" s="576"/>
      <c r="BG14" s="576"/>
      <c r="BH14" s="576"/>
      <c r="BI14" s="576"/>
      <c r="BJ14" s="576"/>
      <c r="BK14" s="577"/>
      <c r="BL14" s="668">
        <v>0.5</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26690520</v>
      </c>
      <c r="CN14" s="669"/>
      <c r="CO14" s="669"/>
      <c r="CP14" s="669"/>
      <c r="CQ14" s="669"/>
      <c r="CR14" s="669"/>
      <c r="CS14" s="669"/>
      <c r="CT14" s="577"/>
      <c r="CU14" s="578">
        <v>4.5</v>
      </c>
      <c r="CV14" s="678"/>
      <c r="CW14" s="678"/>
      <c r="CX14" s="671"/>
      <c r="CY14" s="581">
        <v>3395492</v>
      </c>
      <c r="CZ14" s="576"/>
      <c r="DA14" s="576"/>
      <c r="DB14" s="576"/>
      <c r="DC14" s="576"/>
      <c r="DD14" s="576"/>
      <c r="DE14" s="576"/>
      <c r="DF14" s="576"/>
      <c r="DG14" s="576"/>
      <c r="DH14" s="576"/>
      <c r="DI14" s="576"/>
      <c r="DJ14" s="576"/>
      <c r="DK14" s="577"/>
      <c r="DL14" s="581">
        <v>23213151</v>
      </c>
      <c r="DM14" s="576"/>
      <c r="DN14" s="576"/>
      <c r="DO14" s="576"/>
      <c r="DP14" s="576"/>
      <c r="DQ14" s="576"/>
      <c r="DR14" s="576"/>
      <c r="DS14" s="576"/>
      <c r="DT14" s="576"/>
      <c r="DU14" s="576"/>
      <c r="DV14" s="576"/>
      <c r="DW14" s="576"/>
      <c r="DX14" s="679"/>
    </row>
    <row r="15" spans="2:138" ht="11.25" customHeight="1" x14ac:dyDescent="0.15">
      <c r="B15" s="572" t="s">
        <v>226</v>
      </c>
      <c r="C15" s="650"/>
      <c r="D15" s="650"/>
      <c r="E15" s="650"/>
      <c r="F15" s="650"/>
      <c r="G15" s="650"/>
      <c r="H15" s="650"/>
      <c r="I15" s="650"/>
      <c r="J15" s="650"/>
      <c r="K15" s="650"/>
      <c r="L15" s="650"/>
      <c r="M15" s="650"/>
      <c r="N15" s="650"/>
      <c r="O15" s="650"/>
      <c r="P15" s="650"/>
      <c r="Q15" s="574"/>
      <c r="R15" s="575">
        <v>502012</v>
      </c>
      <c r="S15" s="669"/>
      <c r="T15" s="669"/>
      <c r="U15" s="669"/>
      <c r="V15" s="669"/>
      <c r="W15" s="669"/>
      <c r="X15" s="669"/>
      <c r="Y15" s="577"/>
      <c r="Z15" s="578">
        <v>0.1</v>
      </c>
      <c r="AA15" s="670"/>
      <c r="AB15" s="670"/>
      <c r="AC15" s="671"/>
      <c r="AD15" s="581">
        <v>502012</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23160381</v>
      </c>
      <c r="BE15" s="576"/>
      <c r="BF15" s="576"/>
      <c r="BG15" s="576"/>
      <c r="BH15" s="576"/>
      <c r="BI15" s="576"/>
      <c r="BJ15" s="576"/>
      <c r="BK15" s="577"/>
      <c r="BL15" s="668">
        <v>18</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15">
      <c r="B16" s="572" t="s">
        <v>229</v>
      </c>
      <c r="C16" s="650"/>
      <c r="D16" s="650"/>
      <c r="E16" s="650"/>
      <c r="F16" s="650"/>
      <c r="G16" s="650"/>
      <c r="H16" s="650"/>
      <c r="I16" s="650"/>
      <c r="J16" s="650"/>
      <c r="K16" s="650"/>
      <c r="L16" s="650"/>
      <c r="M16" s="650"/>
      <c r="N16" s="650"/>
      <c r="O16" s="650"/>
      <c r="P16" s="650"/>
      <c r="Q16" s="574"/>
      <c r="R16" s="575">
        <v>502012</v>
      </c>
      <c r="S16" s="669"/>
      <c r="T16" s="669"/>
      <c r="U16" s="669"/>
      <c r="V16" s="669"/>
      <c r="W16" s="669"/>
      <c r="X16" s="669"/>
      <c r="Y16" s="577"/>
      <c r="Z16" s="578">
        <v>0.1</v>
      </c>
      <c r="AA16" s="670"/>
      <c r="AB16" s="670"/>
      <c r="AC16" s="671"/>
      <c r="AD16" s="581">
        <v>502012</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919790</v>
      </c>
      <c r="BE16" s="576"/>
      <c r="BF16" s="576"/>
      <c r="BG16" s="576"/>
      <c r="BH16" s="576"/>
      <c r="BI16" s="576"/>
      <c r="BJ16" s="576"/>
      <c r="BK16" s="577"/>
      <c r="BL16" s="668">
        <v>0.7</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99598300</v>
      </c>
      <c r="CN16" s="669"/>
      <c r="CO16" s="669"/>
      <c r="CP16" s="669"/>
      <c r="CQ16" s="669"/>
      <c r="CR16" s="669"/>
      <c r="CS16" s="669"/>
      <c r="CT16" s="577"/>
      <c r="CU16" s="578">
        <v>16.600000000000001</v>
      </c>
      <c r="CV16" s="678"/>
      <c r="CW16" s="678"/>
      <c r="CX16" s="671"/>
      <c r="CY16" s="581">
        <v>8062462</v>
      </c>
      <c r="CZ16" s="576"/>
      <c r="DA16" s="576"/>
      <c r="DB16" s="576"/>
      <c r="DC16" s="576"/>
      <c r="DD16" s="576"/>
      <c r="DE16" s="576"/>
      <c r="DF16" s="576"/>
      <c r="DG16" s="576"/>
      <c r="DH16" s="576"/>
      <c r="DI16" s="576"/>
      <c r="DJ16" s="576"/>
      <c r="DK16" s="577"/>
      <c r="DL16" s="581">
        <v>73681898</v>
      </c>
      <c r="DM16" s="576"/>
      <c r="DN16" s="576"/>
      <c r="DO16" s="576"/>
      <c r="DP16" s="576"/>
      <c r="DQ16" s="576"/>
      <c r="DR16" s="576"/>
      <c r="DS16" s="576"/>
      <c r="DT16" s="576"/>
      <c r="DU16" s="576"/>
      <c r="DV16" s="576"/>
      <c r="DW16" s="576"/>
      <c r="DX16" s="679"/>
    </row>
    <row r="17" spans="2:128" ht="11.25" customHeight="1" x14ac:dyDescent="0.15">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22240591</v>
      </c>
      <c r="BE17" s="576"/>
      <c r="BF17" s="576"/>
      <c r="BG17" s="576"/>
      <c r="BH17" s="576"/>
      <c r="BI17" s="576"/>
      <c r="BJ17" s="576"/>
      <c r="BK17" s="577"/>
      <c r="BL17" s="668">
        <v>17.3</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9936949</v>
      </c>
      <c r="CN17" s="669"/>
      <c r="CO17" s="669"/>
      <c r="CP17" s="669"/>
      <c r="CQ17" s="669"/>
      <c r="CR17" s="669"/>
      <c r="CS17" s="669"/>
      <c r="CT17" s="577"/>
      <c r="CU17" s="578">
        <v>1.7</v>
      </c>
      <c r="CV17" s="678"/>
      <c r="CW17" s="678"/>
      <c r="CX17" s="671"/>
      <c r="CY17" s="581" t="s">
        <v>118</v>
      </c>
      <c r="CZ17" s="576"/>
      <c r="DA17" s="576"/>
      <c r="DB17" s="576"/>
      <c r="DC17" s="576"/>
      <c r="DD17" s="576"/>
      <c r="DE17" s="576"/>
      <c r="DF17" s="576"/>
      <c r="DG17" s="576"/>
      <c r="DH17" s="576"/>
      <c r="DI17" s="576"/>
      <c r="DJ17" s="576"/>
      <c r="DK17" s="577"/>
      <c r="DL17" s="581">
        <v>116438</v>
      </c>
      <c r="DM17" s="576"/>
      <c r="DN17" s="576"/>
      <c r="DO17" s="576"/>
      <c r="DP17" s="576"/>
      <c r="DQ17" s="576"/>
      <c r="DR17" s="576"/>
      <c r="DS17" s="576"/>
      <c r="DT17" s="576"/>
      <c r="DU17" s="576"/>
      <c r="DV17" s="576"/>
      <c r="DW17" s="576"/>
      <c r="DX17" s="679"/>
    </row>
    <row r="18" spans="2:128" ht="11.25" customHeight="1" x14ac:dyDescent="0.15">
      <c r="B18" s="572" t="s">
        <v>235</v>
      </c>
      <c r="C18" s="650"/>
      <c r="D18" s="650"/>
      <c r="E18" s="650"/>
      <c r="F18" s="650"/>
      <c r="G18" s="650"/>
      <c r="H18" s="650"/>
      <c r="I18" s="650"/>
      <c r="J18" s="650"/>
      <c r="K18" s="650"/>
      <c r="L18" s="650"/>
      <c r="M18" s="650"/>
      <c r="N18" s="650"/>
      <c r="O18" s="650"/>
      <c r="P18" s="650"/>
      <c r="Q18" s="574"/>
      <c r="R18" s="575">
        <v>207016190</v>
      </c>
      <c r="S18" s="669"/>
      <c r="T18" s="669"/>
      <c r="U18" s="669"/>
      <c r="V18" s="669"/>
      <c r="W18" s="669"/>
      <c r="X18" s="669"/>
      <c r="Y18" s="577"/>
      <c r="Z18" s="578">
        <v>33.5</v>
      </c>
      <c r="AA18" s="670"/>
      <c r="AB18" s="670"/>
      <c r="AC18" s="671"/>
      <c r="AD18" s="581">
        <v>201294622</v>
      </c>
      <c r="AE18" s="669"/>
      <c r="AF18" s="669"/>
      <c r="AG18" s="669"/>
      <c r="AH18" s="669"/>
      <c r="AI18" s="669"/>
      <c r="AJ18" s="669"/>
      <c r="AK18" s="577"/>
      <c r="AL18" s="578">
        <v>62.3</v>
      </c>
      <c r="AM18" s="670"/>
      <c r="AN18" s="670"/>
      <c r="AO18" s="672"/>
      <c r="AP18" s="572" t="s">
        <v>236</v>
      </c>
      <c r="AQ18" s="573"/>
      <c r="AR18" s="573"/>
      <c r="AS18" s="573"/>
      <c r="AT18" s="573"/>
      <c r="AU18" s="573"/>
      <c r="AV18" s="573"/>
      <c r="AW18" s="573"/>
      <c r="AX18" s="573"/>
      <c r="AY18" s="573"/>
      <c r="AZ18" s="573"/>
      <c r="BA18" s="573"/>
      <c r="BB18" s="573"/>
      <c r="BC18" s="574"/>
      <c r="BD18" s="575">
        <v>49902351</v>
      </c>
      <c r="BE18" s="576"/>
      <c r="BF18" s="576"/>
      <c r="BG18" s="576"/>
      <c r="BH18" s="576"/>
      <c r="BI18" s="576"/>
      <c r="BJ18" s="576"/>
      <c r="BK18" s="577"/>
      <c r="BL18" s="668">
        <v>38.799999999999997</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91100566</v>
      </c>
      <c r="CN18" s="669"/>
      <c r="CO18" s="669"/>
      <c r="CP18" s="669"/>
      <c r="CQ18" s="669"/>
      <c r="CR18" s="669"/>
      <c r="CS18" s="669"/>
      <c r="CT18" s="577"/>
      <c r="CU18" s="578">
        <v>15.2</v>
      </c>
      <c r="CV18" s="678"/>
      <c r="CW18" s="678"/>
      <c r="CX18" s="671"/>
      <c r="CY18" s="581" t="s">
        <v>118</v>
      </c>
      <c r="CZ18" s="576"/>
      <c r="DA18" s="576"/>
      <c r="DB18" s="576"/>
      <c r="DC18" s="576"/>
      <c r="DD18" s="576"/>
      <c r="DE18" s="576"/>
      <c r="DF18" s="576"/>
      <c r="DG18" s="576"/>
      <c r="DH18" s="576"/>
      <c r="DI18" s="576"/>
      <c r="DJ18" s="576"/>
      <c r="DK18" s="577"/>
      <c r="DL18" s="581">
        <v>88880089</v>
      </c>
      <c r="DM18" s="576"/>
      <c r="DN18" s="576"/>
      <c r="DO18" s="576"/>
      <c r="DP18" s="576"/>
      <c r="DQ18" s="576"/>
      <c r="DR18" s="576"/>
      <c r="DS18" s="576"/>
      <c r="DT18" s="576"/>
      <c r="DU18" s="576"/>
      <c r="DV18" s="576"/>
      <c r="DW18" s="576"/>
      <c r="DX18" s="679"/>
    </row>
    <row r="19" spans="2:128" ht="11.25" customHeight="1" x14ac:dyDescent="0.15">
      <c r="B19" s="572" t="s">
        <v>238</v>
      </c>
      <c r="C19" s="650"/>
      <c r="D19" s="650"/>
      <c r="E19" s="650"/>
      <c r="F19" s="650"/>
      <c r="G19" s="650"/>
      <c r="H19" s="650"/>
      <c r="I19" s="650"/>
      <c r="J19" s="650"/>
      <c r="K19" s="650"/>
      <c r="L19" s="650"/>
      <c r="M19" s="650"/>
      <c r="N19" s="650"/>
      <c r="O19" s="650"/>
      <c r="P19" s="650"/>
      <c r="Q19" s="574"/>
      <c r="R19" s="575">
        <v>201294622</v>
      </c>
      <c r="S19" s="669"/>
      <c r="T19" s="669"/>
      <c r="U19" s="669"/>
      <c r="V19" s="669"/>
      <c r="W19" s="669"/>
      <c r="X19" s="669"/>
      <c r="Y19" s="577"/>
      <c r="Z19" s="578">
        <v>32.6</v>
      </c>
      <c r="AA19" s="670"/>
      <c r="AB19" s="670"/>
      <c r="AC19" s="671"/>
      <c r="AD19" s="581">
        <v>201294622</v>
      </c>
      <c r="AE19" s="669"/>
      <c r="AF19" s="669"/>
      <c r="AG19" s="669"/>
      <c r="AH19" s="669"/>
      <c r="AI19" s="669"/>
      <c r="AJ19" s="669"/>
      <c r="AK19" s="577"/>
      <c r="AL19" s="578">
        <v>62.3</v>
      </c>
      <c r="AM19" s="670"/>
      <c r="AN19" s="670"/>
      <c r="AO19" s="672"/>
      <c r="AP19" s="572" t="s">
        <v>239</v>
      </c>
      <c r="AQ19" s="573"/>
      <c r="AR19" s="573"/>
      <c r="AS19" s="573"/>
      <c r="AT19" s="573"/>
      <c r="AU19" s="573"/>
      <c r="AV19" s="573"/>
      <c r="AW19" s="573"/>
      <c r="AX19" s="573"/>
      <c r="AY19" s="573"/>
      <c r="AZ19" s="573"/>
      <c r="BA19" s="573"/>
      <c r="BB19" s="573"/>
      <c r="BC19" s="574"/>
      <c r="BD19" s="575">
        <v>1559220</v>
      </c>
      <c r="BE19" s="576"/>
      <c r="BF19" s="576"/>
      <c r="BG19" s="576"/>
      <c r="BH19" s="576"/>
      <c r="BI19" s="576"/>
      <c r="BJ19" s="576"/>
      <c r="BK19" s="577"/>
      <c r="BL19" s="578">
        <v>1.2</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15">
      <c r="B20" s="572" t="s">
        <v>241</v>
      </c>
      <c r="C20" s="650"/>
      <c r="D20" s="650"/>
      <c r="E20" s="650"/>
      <c r="F20" s="650"/>
      <c r="G20" s="650"/>
      <c r="H20" s="650"/>
      <c r="I20" s="650"/>
      <c r="J20" s="650"/>
      <c r="K20" s="650"/>
      <c r="L20" s="650"/>
      <c r="M20" s="650"/>
      <c r="N20" s="650"/>
      <c r="O20" s="650"/>
      <c r="P20" s="650"/>
      <c r="Q20" s="574"/>
      <c r="R20" s="575">
        <v>5717394</v>
      </c>
      <c r="S20" s="669"/>
      <c r="T20" s="669"/>
      <c r="U20" s="669"/>
      <c r="V20" s="669"/>
      <c r="W20" s="669"/>
      <c r="X20" s="669"/>
      <c r="Y20" s="577"/>
      <c r="Z20" s="578">
        <v>0.9</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1175687</v>
      </c>
      <c r="BE20" s="576"/>
      <c r="BF20" s="576"/>
      <c r="BG20" s="576"/>
      <c r="BH20" s="576"/>
      <c r="BI20" s="576"/>
      <c r="BJ20" s="576"/>
      <c r="BK20" s="577"/>
      <c r="BL20" s="578">
        <v>0.9</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15">
      <c r="B21" s="572" t="s">
        <v>244</v>
      </c>
      <c r="C21" s="650"/>
      <c r="D21" s="650"/>
      <c r="E21" s="650"/>
      <c r="F21" s="650"/>
      <c r="G21" s="650"/>
      <c r="H21" s="650"/>
      <c r="I21" s="650"/>
      <c r="J21" s="650"/>
      <c r="K21" s="650"/>
      <c r="L21" s="650"/>
      <c r="M21" s="650"/>
      <c r="N21" s="650"/>
      <c r="O21" s="650"/>
      <c r="P21" s="650"/>
      <c r="Q21" s="574"/>
      <c r="R21" s="575">
        <v>4174</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139246</v>
      </c>
      <c r="BE21" s="576"/>
      <c r="BF21" s="576"/>
      <c r="BG21" s="576"/>
      <c r="BH21" s="576"/>
      <c r="BI21" s="576"/>
      <c r="BJ21" s="576"/>
      <c r="BK21" s="577"/>
      <c r="BL21" s="578">
        <v>0.1</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26422</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26422</v>
      </c>
      <c r="DM21" s="576"/>
      <c r="DN21" s="576"/>
      <c r="DO21" s="576"/>
      <c r="DP21" s="576"/>
      <c r="DQ21" s="576"/>
      <c r="DR21" s="576"/>
      <c r="DS21" s="576"/>
      <c r="DT21" s="576"/>
      <c r="DU21" s="576"/>
      <c r="DV21" s="576"/>
      <c r="DW21" s="576"/>
      <c r="DX21" s="679"/>
    </row>
    <row r="22" spans="2:128" ht="11.25" customHeight="1" x14ac:dyDescent="0.15">
      <c r="B22" s="572" t="s">
        <v>247</v>
      </c>
      <c r="C22" s="650"/>
      <c r="D22" s="650"/>
      <c r="E22" s="650"/>
      <c r="F22" s="650"/>
      <c r="G22" s="650"/>
      <c r="H22" s="650"/>
      <c r="I22" s="650"/>
      <c r="J22" s="650"/>
      <c r="K22" s="650"/>
      <c r="L22" s="650"/>
      <c r="M22" s="650"/>
      <c r="N22" s="650"/>
      <c r="O22" s="650"/>
      <c r="P22" s="650"/>
      <c r="Q22" s="574"/>
      <c r="R22" s="575">
        <v>356933509</v>
      </c>
      <c r="S22" s="669"/>
      <c r="T22" s="669"/>
      <c r="U22" s="669"/>
      <c r="V22" s="669"/>
      <c r="W22" s="669"/>
      <c r="X22" s="669"/>
      <c r="Y22" s="577"/>
      <c r="Z22" s="578">
        <v>57.8</v>
      </c>
      <c r="AA22" s="670"/>
      <c r="AB22" s="670"/>
      <c r="AC22" s="671"/>
      <c r="AD22" s="581">
        <v>322250571</v>
      </c>
      <c r="AE22" s="669"/>
      <c r="AF22" s="669"/>
      <c r="AG22" s="669"/>
      <c r="AH22" s="669"/>
      <c r="AI22" s="669"/>
      <c r="AJ22" s="669"/>
      <c r="AK22" s="577"/>
      <c r="AL22" s="578">
        <v>99.7</v>
      </c>
      <c r="AM22" s="670"/>
      <c r="AN22" s="670"/>
      <c r="AO22" s="672"/>
      <c r="AP22" s="572" t="s">
        <v>248</v>
      </c>
      <c r="AQ22" s="573"/>
      <c r="AR22" s="573"/>
      <c r="AS22" s="573"/>
      <c r="AT22" s="573"/>
      <c r="AU22" s="573"/>
      <c r="AV22" s="573"/>
      <c r="AW22" s="573"/>
      <c r="AX22" s="573"/>
      <c r="AY22" s="573"/>
      <c r="AZ22" s="573"/>
      <c r="BA22" s="573"/>
      <c r="BB22" s="573"/>
      <c r="BC22" s="574"/>
      <c r="BD22" s="575">
        <v>8805467</v>
      </c>
      <c r="BE22" s="576"/>
      <c r="BF22" s="576"/>
      <c r="BG22" s="576"/>
      <c r="BH22" s="576"/>
      <c r="BI22" s="576"/>
      <c r="BJ22" s="576"/>
      <c r="BK22" s="577"/>
      <c r="BL22" s="578">
        <v>6.9</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291372</v>
      </c>
      <c r="CN22" s="669"/>
      <c r="CO22" s="669"/>
      <c r="CP22" s="669"/>
      <c r="CQ22" s="669"/>
      <c r="CR22" s="669"/>
      <c r="CS22" s="669"/>
      <c r="CT22" s="577"/>
      <c r="CU22" s="578">
        <v>0</v>
      </c>
      <c r="CV22" s="678"/>
      <c r="CW22" s="678"/>
      <c r="CX22" s="671"/>
      <c r="CY22" s="581" t="s">
        <v>118</v>
      </c>
      <c r="CZ22" s="576"/>
      <c r="DA22" s="576"/>
      <c r="DB22" s="576"/>
      <c r="DC22" s="576"/>
      <c r="DD22" s="576"/>
      <c r="DE22" s="576"/>
      <c r="DF22" s="576"/>
      <c r="DG22" s="576"/>
      <c r="DH22" s="576"/>
      <c r="DI22" s="576"/>
      <c r="DJ22" s="576"/>
      <c r="DK22" s="577"/>
      <c r="DL22" s="581">
        <v>291372</v>
      </c>
      <c r="DM22" s="576"/>
      <c r="DN22" s="576"/>
      <c r="DO22" s="576"/>
      <c r="DP22" s="576"/>
      <c r="DQ22" s="576"/>
      <c r="DR22" s="576"/>
      <c r="DS22" s="576"/>
      <c r="DT22" s="576"/>
      <c r="DU22" s="576"/>
      <c r="DV22" s="576"/>
      <c r="DW22" s="576"/>
      <c r="DX22" s="679"/>
    </row>
    <row r="23" spans="2:128" ht="11.25" customHeight="1" x14ac:dyDescent="0.15">
      <c r="B23" s="572" t="s">
        <v>250</v>
      </c>
      <c r="C23" s="650"/>
      <c r="D23" s="650"/>
      <c r="E23" s="650"/>
      <c r="F23" s="650"/>
      <c r="G23" s="650"/>
      <c r="H23" s="650"/>
      <c r="I23" s="650"/>
      <c r="J23" s="650"/>
      <c r="K23" s="650"/>
      <c r="L23" s="650"/>
      <c r="M23" s="650"/>
      <c r="N23" s="650"/>
      <c r="O23" s="650"/>
      <c r="P23" s="650"/>
      <c r="Q23" s="574"/>
      <c r="R23" s="575">
        <v>226408</v>
      </c>
      <c r="S23" s="669"/>
      <c r="T23" s="669"/>
      <c r="U23" s="669"/>
      <c r="V23" s="669"/>
      <c r="W23" s="669"/>
      <c r="X23" s="669"/>
      <c r="Y23" s="577"/>
      <c r="Z23" s="578">
        <v>0</v>
      </c>
      <c r="AA23" s="670"/>
      <c r="AB23" s="670"/>
      <c r="AC23" s="671"/>
      <c r="AD23" s="581">
        <v>226408</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13929133</v>
      </c>
      <c r="BE23" s="576"/>
      <c r="BF23" s="576"/>
      <c r="BG23" s="576"/>
      <c r="BH23" s="576"/>
      <c r="BI23" s="576"/>
      <c r="BJ23" s="576"/>
      <c r="BK23" s="577"/>
      <c r="BL23" s="578">
        <v>10.8</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391374</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391374</v>
      </c>
      <c r="DM23" s="576"/>
      <c r="DN23" s="576"/>
      <c r="DO23" s="576"/>
      <c r="DP23" s="576"/>
      <c r="DQ23" s="576"/>
      <c r="DR23" s="576"/>
      <c r="DS23" s="576"/>
      <c r="DT23" s="576"/>
      <c r="DU23" s="576"/>
      <c r="DV23" s="576"/>
      <c r="DW23" s="576"/>
      <c r="DX23" s="679"/>
    </row>
    <row r="24" spans="2:128" ht="11.25" customHeight="1" x14ac:dyDescent="0.15">
      <c r="B24" s="572" t="s">
        <v>253</v>
      </c>
      <c r="C24" s="650"/>
      <c r="D24" s="650"/>
      <c r="E24" s="650"/>
      <c r="F24" s="650"/>
      <c r="G24" s="650"/>
      <c r="H24" s="650"/>
      <c r="I24" s="650"/>
      <c r="J24" s="650"/>
      <c r="K24" s="650"/>
      <c r="L24" s="650"/>
      <c r="M24" s="650"/>
      <c r="N24" s="650"/>
      <c r="O24" s="650"/>
      <c r="P24" s="650"/>
      <c r="Q24" s="574"/>
      <c r="R24" s="575">
        <v>4827373</v>
      </c>
      <c r="S24" s="669"/>
      <c r="T24" s="669"/>
      <c r="U24" s="669"/>
      <c r="V24" s="669"/>
      <c r="W24" s="669"/>
      <c r="X24" s="669"/>
      <c r="Y24" s="577"/>
      <c r="Z24" s="578">
        <v>0.8</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8591</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15">
      <c r="B25" s="572" t="s">
        <v>256</v>
      </c>
      <c r="C25" s="650"/>
      <c r="D25" s="650"/>
      <c r="E25" s="650"/>
      <c r="F25" s="650"/>
      <c r="G25" s="650"/>
      <c r="H25" s="650"/>
      <c r="I25" s="650"/>
      <c r="J25" s="650"/>
      <c r="K25" s="650"/>
      <c r="L25" s="650"/>
      <c r="M25" s="650"/>
      <c r="N25" s="650"/>
      <c r="O25" s="650"/>
      <c r="P25" s="650"/>
      <c r="Q25" s="574"/>
      <c r="R25" s="575">
        <v>5376926</v>
      </c>
      <c r="S25" s="669"/>
      <c r="T25" s="669"/>
      <c r="U25" s="669"/>
      <c r="V25" s="669"/>
      <c r="W25" s="669"/>
      <c r="X25" s="669"/>
      <c r="Y25" s="577"/>
      <c r="Z25" s="578">
        <v>0.9</v>
      </c>
      <c r="AA25" s="670"/>
      <c r="AB25" s="670"/>
      <c r="AC25" s="671"/>
      <c r="AD25" s="581">
        <v>557627</v>
      </c>
      <c r="AE25" s="669"/>
      <c r="AF25" s="669"/>
      <c r="AG25" s="669"/>
      <c r="AH25" s="669"/>
      <c r="AI25" s="669"/>
      <c r="AJ25" s="669"/>
      <c r="AK25" s="577"/>
      <c r="AL25" s="578">
        <v>0.2</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24944429</v>
      </c>
      <c r="CN25" s="669"/>
      <c r="CO25" s="669"/>
      <c r="CP25" s="669"/>
      <c r="CQ25" s="669"/>
      <c r="CR25" s="669"/>
      <c r="CS25" s="669"/>
      <c r="CT25" s="577"/>
      <c r="CU25" s="578">
        <v>4.2</v>
      </c>
      <c r="CV25" s="678"/>
      <c r="CW25" s="678"/>
      <c r="CX25" s="671"/>
      <c r="CY25" s="581" t="s">
        <v>118</v>
      </c>
      <c r="CZ25" s="576"/>
      <c r="DA25" s="576"/>
      <c r="DB25" s="576"/>
      <c r="DC25" s="576"/>
      <c r="DD25" s="576"/>
      <c r="DE25" s="576"/>
      <c r="DF25" s="576"/>
      <c r="DG25" s="576"/>
      <c r="DH25" s="576"/>
      <c r="DI25" s="576"/>
      <c r="DJ25" s="576"/>
      <c r="DK25" s="577"/>
      <c r="DL25" s="581">
        <v>24944429</v>
      </c>
      <c r="DM25" s="576"/>
      <c r="DN25" s="576"/>
      <c r="DO25" s="576"/>
      <c r="DP25" s="576"/>
      <c r="DQ25" s="576"/>
      <c r="DR25" s="576"/>
      <c r="DS25" s="576"/>
      <c r="DT25" s="576"/>
      <c r="DU25" s="576"/>
      <c r="DV25" s="576"/>
      <c r="DW25" s="576"/>
      <c r="DX25" s="679"/>
    </row>
    <row r="26" spans="2:128" ht="11.25" customHeight="1" x14ac:dyDescent="0.15">
      <c r="B26" s="572" t="s">
        <v>259</v>
      </c>
      <c r="C26" s="650"/>
      <c r="D26" s="650"/>
      <c r="E26" s="650"/>
      <c r="F26" s="650"/>
      <c r="G26" s="650"/>
      <c r="H26" s="650"/>
      <c r="I26" s="650"/>
      <c r="J26" s="650"/>
      <c r="K26" s="650"/>
      <c r="L26" s="650"/>
      <c r="M26" s="650"/>
      <c r="N26" s="650"/>
      <c r="O26" s="650"/>
      <c r="P26" s="650"/>
      <c r="Q26" s="574"/>
      <c r="R26" s="575">
        <v>1224242</v>
      </c>
      <c r="S26" s="669"/>
      <c r="T26" s="669"/>
      <c r="U26" s="669"/>
      <c r="V26" s="669"/>
      <c r="W26" s="669"/>
      <c r="X26" s="669"/>
      <c r="Y26" s="577"/>
      <c r="Z26" s="578">
        <v>0.2</v>
      </c>
      <c r="AA26" s="670"/>
      <c r="AB26" s="670"/>
      <c r="AC26" s="671"/>
      <c r="AD26" s="581">
        <v>5083</v>
      </c>
      <c r="AE26" s="669"/>
      <c r="AF26" s="669"/>
      <c r="AG26" s="669"/>
      <c r="AH26" s="669"/>
      <c r="AI26" s="669"/>
      <c r="AJ26" s="669"/>
      <c r="AK26" s="577"/>
      <c r="AL26" s="578">
        <v>0</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97395</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97395</v>
      </c>
      <c r="DM26" s="576"/>
      <c r="DN26" s="576"/>
      <c r="DO26" s="576"/>
      <c r="DP26" s="576"/>
      <c r="DQ26" s="576"/>
      <c r="DR26" s="576"/>
      <c r="DS26" s="576"/>
      <c r="DT26" s="576"/>
      <c r="DU26" s="576"/>
      <c r="DV26" s="576"/>
      <c r="DW26" s="576"/>
      <c r="DX26" s="679"/>
    </row>
    <row r="27" spans="2:128" ht="11.25" customHeight="1" x14ac:dyDescent="0.15">
      <c r="B27" s="572" t="s">
        <v>262</v>
      </c>
      <c r="C27" s="650"/>
      <c r="D27" s="650"/>
      <c r="E27" s="650"/>
      <c r="F27" s="650"/>
      <c r="G27" s="650"/>
      <c r="H27" s="650"/>
      <c r="I27" s="650"/>
      <c r="J27" s="650"/>
      <c r="K27" s="650"/>
      <c r="L27" s="650"/>
      <c r="M27" s="650"/>
      <c r="N27" s="650"/>
      <c r="O27" s="650"/>
      <c r="P27" s="650"/>
      <c r="Q27" s="574"/>
      <c r="R27" s="575">
        <v>107264260</v>
      </c>
      <c r="S27" s="669"/>
      <c r="T27" s="669"/>
      <c r="U27" s="669"/>
      <c r="V27" s="669"/>
      <c r="W27" s="669"/>
      <c r="X27" s="669"/>
      <c r="Y27" s="577"/>
      <c r="Z27" s="578">
        <v>17.399999999999999</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229967</v>
      </c>
      <c r="BE27" s="576"/>
      <c r="BF27" s="576"/>
      <c r="BG27" s="576"/>
      <c r="BH27" s="576"/>
      <c r="BI27" s="576"/>
      <c r="BJ27" s="576"/>
      <c r="BK27" s="577"/>
      <c r="BL27" s="578">
        <v>0.2</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15">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1061</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29140</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29140</v>
      </c>
      <c r="DM28" s="576"/>
      <c r="DN28" s="576"/>
      <c r="DO28" s="576"/>
      <c r="DP28" s="576"/>
      <c r="DQ28" s="576"/>
      <c r="DR28" s="576"/>
      <c r="DS28" s="576"/>
      <c r="DT28" s="576"/>
      <c r="DU28" s="576"/>
      <c r="DV28" s="576"/>
      <c r="DW28" s="576"/>
      <c r="DX28" s="679"/>
    </row>
    <row r="29" spans="2:128" ht="11.25" customHeight="1" x14ac:dyDescent="0.15">
      <c r="B29" s="572" t="s">
        <v>268</v>
      </c>
      <c r="C29" s="650"/>
      <c r="D29" s="650"/>
      <c r="E29" s="650"/>
      <c r="F29" s="650"/>
      <c r="G29" s="650"/>
      <c r="H29" s="650"/>
      <c r="I29" s="650"/>
      <c r="J29" s="650"/>
      <c r="K29" s="650"/>
      <c r="L29" s="650"/>
      <c r="M29" s="650"/>
      <c r="N29" s="650"/>
      <c r="O29" s="650"/>
      <c r="P29" s="650"/>
      <c r="Q29" s="574"/>
      <c r="R29" s="575">
        <v>876391</v>
      </c>
      <c r="S29" s="669"/>
      <c r="T29" s="669"/>
      <c r="U29" s="669"/>
      <c r="V29" s="669"/>
      <c r="W29" s="669"/>
      <c r="X29" s="669"/>
      <c r="Y29" s="577"/>
      <c r="Z29" s="578">
        <v>0.1</v>
      </c>
      <c r="AA29" s="670"/>
      <c r="AB29" s="670"/>
      <c r="AC29" s="671"/>
      <c r="AD29" s="581">
        <v>472</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1061</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15">
      <c r="B30" s="572" t="s">
        <v>271</v>
      </c>
      <c r="C30" s="650"/>
      <c r="D30" s="650"/>
      <c r="E30" s="650"/>
      <c r="F30" s="650"/>
      <c r="G30" s="650"/>
      <c r="H30" s="650"/>
      <c r="I30" s="650"/>
      <c r="J30" s="650"/>
      <c r="K30" s="650"/>
      <c r="L30" s="650"/>
      <c r="M30" s="650"/>
      <c r="N30" s="650"/>
      <c r="O30" s="650"/>
      <c r="P30" s="650"/>
      <c r="Q30" s="574"/>
      <c r="R30" s="575">
        <v>178068</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228906</v>
      </c>
      <c r="BE30" s="576"/>
      <c r="BF30" s="576"/>
      <c r="BG30" s="576"/>
      <c r="BH30" s="576"/>
      <c r="BI30" s="576"/>
      <c r="BJ30" s="576"/>
      <c r="BK30" s="577"/>
      <c r="BL30" s="578">
        <v>0.2</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392417</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392417</v>
      </c>
      <c r="DM30" s="576"/>
      <c r="DN30" s="576"/>
      <c r="DO30" s="576"/>
      <c r="DP30" s="576"/>
      <c r="DQ30" s="576"/>
      <c r="DR30" s="576"/>
      <c r="DS30" s="576"/>
      <c r="DT30" s="576"/>
      <c r="DU30" s="576"/>
      <c r="DV30" s="576"/>
      <c r="DW30" s="576"/>
      <c r="DX30" s="679"/>
    </row>
    <row r="31" spans="2:128" ht="11.25" customHeight="1" x14ac:dyDescent="0.15">
      <c r="B31" s="572" t="s">
        <v>274</v>
      </c>
      <c r="C31" s="650"/>
      <c r="D31" s="650"/>
      <c r="E31" s="650"/>
      <c r="F31" s="650"/>
      <c r="G31" s="650"/>
      <c r="H31" s="650"/>
      <c r="I31" s="650"/>
      <c r="J31" s="650"/>
      <c r="K31" s="650"/>
      <c r="L31" s="650"/>
      <c r="M31" s="650"/>
      <c r="N31" s="650"/>
      <c r="O31" s="650"/>
      <c r="P31" s="650"/>
      <c r="Q31" s="574"/>
      <c r="R31" s="575">
        <v>17784390</v>
      </c>
      <c r="S31" s="669"/>
      <c r="T31" s="669"/>
      <c r="U31" s="669"/>
      <c r="V31" s="669"/>
      <c r="W31" s="669"/>
      <c r="X31" s="669"/>
      <c r="Y31" s="577"/>
      <c r="Z31" s="578">
        <v>2.9</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43829</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1683594</v>
      </c>
      <c r="CN31" s="669"/>
      <c r="CO31" s="669"/>
      <c r="CP31" s="669"/>
      <c r="CQ31" s="669"/>
      <c r="CR31" s="669"/>
      <c r="CS31" s="669"/>
      <c r="CT31" s="577"/>
      <c r="CU31" s="578">
        <v>0.3</v>
      </c>
      <c r="CV31" s="678"/>
      <c r="CW31" s="678"/>
      <c r="CX31" s="671"/>
      <c r="CY31" s="581" t="s">
        <v>118</v>
      </c>
      <c r="CZ31" s="576"/>
      <c r="DA31" s="576"/>
      <c r="DB31" s="576"/>
      <c r="DC31" s="576"/>
      <c r="DD31" s="576"/>
      <c r="DE31" s="576"/>
      <c r="DF31" s="576"/>
      <c r="DG31" s="576"/>
      <c r="DH31" s="576"/>
      <c r="DI31" s="576"/>
      <c r="DJ31" s="576"/>
      <c r="DK31" s="577"/>
      <c r="DL31" s="581">
        <v>1683594</v>
      </c>
      <c r="DM31" s="576"/>
      <c r="DN31" s="576"/>
      <c r="DO31" s="576"/>
      <c r="DP31" s="576"/>
      <c r="DQ31" s="576"/>
      <c r="DR31" s="576"/>
      <c r="DS31" s="576"/>
      <c r="DT31" s="576"/>
      <c r="DU31" s="576"/>
      <c r="DV31" s="576"/>
      <c r="DW31" s="576"/>
      <c r="DX31" s="679"/>
    </row>
    <row r="32" spans="2:128" ht="11.25" customHeight="1" x14ac:dyDescent="0.15">
      <c r="B32" s="572" t="s">
        <v>277</v>
      </c>
      <c r="C32" s="650"/>
      <c r="D32" s="650"/>
      <c r="E32" s="650"/>
      <c r="F32" s="650"/>
      <c r="G32" s="650"/>
      <c r="H32" s="650"/>
      <c r="I32" s="650"/>
      <c r="J32" s="650"/>
      <c r="K32" s="650"/>
      <c r="L32" s="650"/>
      <c r="M32" s="650"/>
      <c r="N32" s="650"/>
      <c r="O32" s="650"/>
      <c r="P32" s="650"/>
      <c r="Q32" s="574"/>
      <c r="R32" s="575">
        <v>19559986</v>
      </c>
      <c r="S32" s="669"/>
      <c r="T32" s="669"/>
      <c r="U32" s="669"/>
      <c r="V32" s="669"/>
      <c r="W32" s="669"/>
      <c r="X32" s="669"/>
      <c r="Y32" s="577"/>
      <c r="Z32" s="578">
        <v>3.2</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128520899</v>
      </c>
      <c r="BE32" s="576"/>
      <c r="BF32" s="576"/>
      <c r="BG32" s="576"/>
      <c r="BH32" s="576"/>
      <c r="BI32" s="576"/>
      <c r="BJ32" s="576"/>
      <c r="BK32" s="577"/>
      <c r="BL32" s="578">
        <v>100</v>
      </c>
      <c r="BM32" s="678"/>
      <c r="BN32" s="678"/>
      <c r="BO32" s="671"/>
      <c r="BP32" s="581">
        <v>876321</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15">
      <c r="B33" s="572" t="s">
        <v>279</v>
      </c>
      <c r="C33" s="650"/>
      <c r="D33" s="650"/>
      <c r="E33" s="650"/>
      <c r="F33" s="650"/>
      <c r="G33" s="650"/>
      <c r="H33" s="650"/>
      <c r="I33" s="650"/>
      <c r="J33" s="650"/>
      <c r="K33" s="650"/>
      <c r="L33" s="650"/>
      <c r="M33" s="650"/>
      <c r="N33" s="650"/>
      <c r="O33" s="650"/>
      <c r="P33" s="650"/>
      <c r="Q33" s="574"/>
      <c r="R33" s="575">
        <v>31714168</v>
      </c>
      <c r="S33" s="669"/>
      <c r="T33" s="669"/>
      <c r="U33" s="669"/>
      <c r="V33" s="669"/>
      <c r="W33" s="669"/>
      <c r="X33" s="669"/>
      <c r="Y33" s="577"/>
      <c r="Z33" s="578">
        <v>5.0999999999999996</v>
      </c>
      <c r="AA33" s="670"/>
      <c r="AB33" s="670"/>
      <c r="AC33" s="671"/>
      <c r="AD33" s="581">
        <v>40197</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599529541</v>
      </c>
      <c r="CN33" s="591"/>
      <c r="CO33" s="591"/>
      <c r="CP33" s="591"/>
      <c r="CQ33" s="591"/>
      <c r="CR33" s="591"/>
      <c r="CS33" s="591"/>
      <c r="CT33" s="592"/>
      <c r="CU33" s="593">
        <v>100</v>
      </c>
      <c r="CV33" s="665"/>
      <c r="CW33" s="665"/>
      <c r="CX33" s="666"/>
      <c r="CY33" s="581">
        <v>136767275</v>
      </c>
      <c r="CZ33" s="576"/>
      <c r="DA33" s="576"/>
      <c r="DB33" s="576"/>
      <c r="DC33" s="576"/>
      <c r="DD33" s="576"/>
      <c r="DE33" s="576"/>
      <c r="DF33" s="576"/>
      <c r="DG33" s="576"/>
      <c r="DH33" s="576"/>
      <c r="DI33" s="576"/>
      <c r="DJ33" s="576"/>
      <c r="DK33" s="577"/>
      <c r="DL33" s="581">
        <v>387382042</v>
      </c>
      <c r="DM33" s="576"/>
      <c r="DN33" s="576"/>
      <c r="DO33" s="576"/>
      <c r="DP33" s="576"/>
      <c r="DQ33" s="576"/>
      <c r="DR33" s="576"/>
      <c r="DS33" s="576"/>
      <c r="DT33" s="576"/>
      <c r="DU33" s="576"/>
      <c r="DV33" s="576"/>
      <c r="DW33" s="576"/>
      <c r="DX33" s="679"/>
    </row>
    <row r="34" spans="2:128" ht="11.25" customHeight="1" x14ac:dyDescent="0.15">
      <c r="B34" s="572" t="s">
        <v>281</v>
      </c>
      <c r="C34" s="650"/>
      <c r="D34" s="650"/>
      <c r="E34" s="650"/>
      <c r="F34" s="650"/>
      <c r="G34" s="650"/>
      <c r="H34" s="650"/>
      <c r="I34" s="650"/>
      <c r="J34" s="650"/>
      <c r="K34" s="650"/>
      <c r="L34" s="650"/>
      <c r="M34" s="650"/>
      <c r="N34" s="650"/>
      <c r="O34" s="650"/>
      <c r="P34" s="650"/>
      <c r="Q34" s="574"/>
      <c r="R34" s="575">
        <v>71483000</v>
      </c>
      <c r="S34" s="669"/>
      <c r="T34" s="669"/>
      <c r="U34" s="669"/>
      <c r="V34" s="669"/>
      <c r="W34" s="669"/>
      <c r="X34" s="669"/>
      <c r="Y34" s="577"/>
      <c r="Z34" s="578">
        <v>11.6</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15">
      <c r="B36" s="572" t="s">
        <v>289</v>
      </c>
      <c r="C36" s="650"/>
      <c r="D36" s="650"/>
      <c r="E36" s="650"/>
      <c r="F36" s="650"/>
      <c r="G36" s="650"/>
      <c r="H36" s="650"/>
      <c r="I36" s="650"/>
      <c r="J36" s="650"/>
      <c r="K36" s="650"/>
      <c r="L36" s="650"/>
      <c r="M36" s="650"/>
      <c r="N36" s="650"/>
      <c r="O36" s="650"/>
      <c r="P36" s="650"/>
      <c r="Q36" s="574"/>
      <c r="R36" s="575">
        <v>1794200</v>
      </c>
      <c r="S36" s="669"/>
      <c r="T36" s="669"/>
      <c r="U36" s="669"/>
      <c r="V36" s="669"/>
      <c r="W36" s="669"/>
      <c r="X36" s="669"/>
      <c r="Y36" s="577"/>
      <c r="Z36" s="578">
        <v>0.3</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223141240</v>
      </c>
      <c r="CN36" s="658"/>
      <c r="CO36" s="658"/>
      <c r="CP36" s="658"/>
      <c r="CQ36" s="658"/>
      <c r="CR36" s="658"/>
      <c r="CS36" s="658"/>
      <c r="CT36" s="659"/>
      <c r="CU36" s="660">
        <v>37.200000000000003</v>
      </c>
      <c r="CV36" s="661"/>
      <c r="CW36" s="661"/>
      <c r="CX36" s="664"/>
      <c r="CY36" s="657">
        <v>200588724</v>
      </c>
      <c r="CZ36" s="658"/>
      <c r="DA36" s="658"/>
      <c r="DB36" s="658"/>
      <c r="DC36" s="658"/>
      <c r="DD36" s="658"/>
      <c r="DE36" s="658"/>
      <c r="DF36" s="659"/>
      <c r="DG36" s="657">
        <v>199529498</v>
      </c>
      <c r="DH36" s="658"/>
      <c r="DI36" s="658"/>
      <c r="DJ36" s="658"/>
      <c r="DK36" s="658"/>
      <c r="DL36" s="658"/>
      <c r="DM36" s="658"/>
      <c r="DN36" s="658"/>
      <c r="DO36" s="658"/>
      <c r="DP36" s="658"/>
      <c r="DQ36" s="659"/>
      <c r="DR36" s="660">
        <v>61.4</v>
      </c>
      <c r="DS36" s="661"/>
      <c r="DT36" s="661"/>
      <c r="DU36" s="661"/>
      <c r="DV36" s="661"/>
      <c r="DW36" s="661"/>
      <c r="DX36" s="662"/>
    </row>
    <row r="37" spans="2:128" ht="11.25" customHeight="1" x14ac:dyDescent="0.15">
      <c r="B37" s="587" t="s">
        <v>291</v>
      </c>
      <c r="C37" s="588"/>
      <c r="D37" s="588"/>
      <c r="E37" s="588"/>
      <c r="F37" s="588"/>
      <c r="G37" s="588"/>
      <c r="H37" s="588"/>
      <c r="I37" s="588"/>
      <c r="J37" s="588"/>
      <c r="K37" s="588"/>
      <c r="L37" s="588"/>
      <c r="M37" s="588"/>
      <c r="N37" s="588"/>
      <c r="O37" s="588"/>
      <c r="P37" s="588"/>
      <c r="Q37" s="589"/>
      <c r="R37" s="590">
        <v>617448721</v>
      </c>
      <c r="S37" s="591"/>
      <c r="T37" s="591"/>
      <c r="U37" s="591"/>
      <c r="V37" s="591"/>
      <c r="W37" s="591"/>
      <c r="X37" s="591"/>
      <c r="Y37" s="592"/>
      <c r="Z37" s="593">
        <v>100</v>
      </c>
      <c r="AA37" s="665"/>
      <c r="AB37" s="665"/>
      <c r="AC37" s="666"/>
      <c r="AD37" s="596">
        <v>323080358</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124544743</v>
      </c>
      <c r="CN37" s="582"/>
      <c r="CO37" s="582"/>
      <c r="CP37" s="582"/>
      <c r="CQ37" s="582"/>
      <c r="CR37" s="582"/>
      <c r="CS37" s="582"/>
      <c r="CT37" s="583"/>
      <c r="CU37" s="578">
        <v>20.8</v>
      </c>
      <c r="CV37" s="579"/>
      <c r="CW37" s="579"/>
      <c r="CX37" s="580"/>
      <c r="CY37" s="581">
        <v>108133256</v>
      </c>
      <c r="CZ37" s="582"/>
      <c r="DA37" s="582"/>
      <c r="DB37" s="582"/>
      <c r="DC37" s="582"/>
      <c r="DD37" s="582"/>
      <c r="DE37" s="582"/>
      <c r="DF37" s="583"/>
      <c r="DG37" s="581">
        <v>107074030</v>
      </c>
      <c r="DH37" s="582"/>
      <c r="DI37" s="582"/>
      <c r="DJ37" s="582"/>
      <c r="DK37" s="582"/>
      <c r="DL37" s="582"/>
      <c r="DM37" s="582"/>
      <c r="DN37" s="582"/>
      <c r="DO37" s="582"/>
      <c r="DP37" s="582"/>
      <c r="DQ37" s="583"/>
      <c r="DR37" s="578">
        <v>33</v>
      </c>
      <c r="DS37" s="579"/>
      <c r="DT37" s="579"/>
      <c r="DU37" s="579"/>
      <c r="DV37" s="579"/>
      <c r="DW37" s="579"/>
      <c r="DX37" s="611"/>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94913245</v>
      </c>
      <c r="CN38" s="576"/>
      <c r="CO38" s="576"/>
      <c r="CP38" s="576"/>
      <c r="CQ38" s="576"/>
      <c r="CR38" s="576"/>
      <c r="CS38" s="576"/>
      <c r="CT38" s="577"/>
      <c r="CU38" s="578">
        <v>15.8</v>
      </c>
      <c r="CV38" s="579"/>
      <c r="CW38" s="579"/>
      <c r="CX38" s="580"/>
      <c r="CY38" s="581">
        <v>79105275</v>
      </c>
      <c r="CZ38" s="582"/>
      <c r="DA38" s="582"/>
      <c r="DB38" s="582"/>
      <c r="DC38" s="582"/>
      <c r="DD38" s="582"/>
      <c r="DE38" s="582"/>
      <c r="DF38" s="583"/>
      <c r="DG38" s="581">
        <v>79104339</v>
      </c>
      <c r="DH38" s="582"/>
      <c r="DI38" s="582"/>
      <c r="DJ38" s="582"/>
      <c r="DK38" s="582"/>
      <c r="DL38" s="582"/>
      <c r="DM38" s="582"/>
      <c r="DN38" s="582"/>
      <c r="DO38" s="582"/>
      <c r="DP38" s="582"/>
      <c r="DQ38" s="583"/>
      <c r="DR38" s="578">
        <v>24.3</v>
      </c>
      <c r="DS38" s="579"/>
      <c r="DT38" s="579"/>
      <c r="DU38" s="579"/>
      <c r="DV38" s="579"/>
      <c r="DW38" s="579"/>
      <c r="DX38" s="611"/>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7568285</v>
      </c>
      <c r="CN39" s="582"/>
      <c r="CO39" s="582"/>
      <c r="CP39" s="582"/>
      <c r="CQ39" s="582"/>
      <c r="CR39" s="582"/>
      <c r="CS39" s="582"/>
      <c r="CT39" s="583"/>
      <c r="CU39" s="578">
        <v>1.3</v>
      </c>
      <c r="CV39" s="579"/>
      <c r="CW39" s="579"/>
      <c r="CX39" s="580"/>
      <c r="CY39" s="581">
        <v>3647733</v>
      </c>
      <c r="CZ39" s="582"/>
      <c r="DA39" s="582"/>
      <c r="DB39" s="582"/>
      <c r="DC39" s="582"/>
      <c r="DD39" s="582"/>
      <c r="DE39" s="582"/>
      <c r="DF39" s="583"/>
      <c r="DG39" s="581">
        <v>3647733</v>
      </c>
      <c r="DH39" s="582"/>
      <c r="DI39" s="582"/>
      <c r="DJ39" s="582"/>
      <c r="DK39" s="582"/>
      <c r="DL39" s="582"/>
      <c r="DM39" s="582"/>
      <c r="DN39" s="582"/>
      <c r="DO39" s="582"/>
      <c r="DP39" s="582"/>
      <c r="DQ39" s="583"/>
      <c r="DR39" s="578">
        <v>1.1000000000000001</v>
      </c>
      <c r="DS39" s="579"/>
      <c r="DT39" s="579"/>
      <c r="DU39" s="579"/>
      <c r="DV39" s="579"/>
      <c r="DW39" s="579"/>
      <c r="DX39" s="611"/>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91028212</v>
      </c>
      <c r="CN40" s="576"/>
      <c r="CO40" s="576"/>
      <c r="CP40" s="576"/>
      <c r="CQ40" s="576"/>
      <c r="CR40" s="576"/>
      <c r="CS40" s="576"/>
      <c r="CT40" s="577"/>
      <c r="CU40" s="578">
        <v>15.2</v>
      </c>
      <c r="CV40" s="579"/>
      <c r="CW40" s="579"/>
      <c r="CX40" s="580"/>
      <c r="CY40" s="581">
        <v>88807735</v>
      </c>
      <c r="CZ40" s="582"/>
      <c r="DA40" s="582"/>
      <c r="DB40" s="582"/>
      <c r="DC40" s="582"/>
      <c r="DD40" s="582"/>
      <c r="DE40" s="582"/>
      <c r="DF40" s="583"/>
      <c r="DG40" s="581">
        <v>88807735</v>
      </c>
      <c r="DH40" s="582"/>
      <c r="DI40" s="582"/>
      <c r="DJ40" s="582"/>
      <c r="DK40" s="582"/>
      <c r="DL40" s="582"/>
      <c r="DM40" s="582"/>
      <c r="DN40" s="582"/>
      <c r="DO40" s="582"/>
      <c r="DP40" s="582"/>
      <c r="DQ40" s="583"/>
      <c r="DR40" s="578">
        <v>27.3</v>
      </c>
      <c r="DS40" s="579"/>
      <c r="DT40" s="579"/>
      <c r="DU40" s="579"/>
      <c r="DV40" s="579"/>
      <c r="DW40" s="579"/>
      <c r="DX40" s="611"/>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99.5</v>
      </c>
      <c r="BE41" s="645"/>
      <c r="BF41" s="645"/>
      <c r="BG41" s="645"/>
      <c r="BH41" s="645"/>
      <c r="BI41" s="645">
        <v>99</v>
      </c>
      <c r="BJ41" s="645"/>
      <c r="BK41" s="645"/>
      <c r="BL41" s="645"/>
      <c r="BM41" s="646"/>
      <c r="BN41" s="644">
        <v>99.4</v>
      </c>
      <c r="BO41" s="645"/>
      <c r="BP41" s="645"/>
      <c r="BQ41" s="645"/>
      <c r="BR41" s="645"/>
      <c r="BS41" s="645">
        <v>98.9</v>
      </c>
      <c r="BT41" s="645"/>
      <c r="BU41" s="645"/>
      <c r="BV41" s="645"/>
      <c r="BW41" s="646"/>
      <c r="BY41" s="605" t="s">
        <v>301</v>
      </c>
      <c r="BZ41" s="606"/>
      <c r="CA41" s="572" t="s">
        <v>67</v>
      </c>
      <c r="CB41" s="573"/>
      <c r="CC41" s="573"/>
      <c r="CD41" s="573"/>
      <c r="CE41" s="573"/>
      <c r="CF41" s="573"/>
      <c r="CG41" s="573"/>
      <c r="CH41" s="573"/>
      <c r="CI41" s="573"/>
      <c r="CJ41" s="573"/>
      <c r="CK41" s="573"/>
      <c r="CL41" s="574"/>
      <c r="CM41" s="575">
        <v>91028120</v>
      </c>
      <c r="CN41" s="582"/>
      <c r="CO41" s="582"/>
      <c r="CP41" s="582"/>
      <c r="CQ41" s="582"/>
      <c r="CR41" s="582"/>
      <c r="CS41" s="582"/>
      <c r="CT41" s="583"/>
      <c r="CU41" s="578">
        <v>15.2</v>
      </c>
      <c r="CV41" s="579"/>
      <c r="CW41" s="579"/>
      <c r="CX41" s="580"/>
      <c r="CY41" s="581">
        <v>88807643</v>
      </c>
      <c r="CZ41" s="582"/>
      <c r="DA41" s="582"/>
      <c r="DB41" s="582"/>
      <c r="DC41" s="582"/>
      <c r="DD41" s="582"/>
      <c r="DE41" s="582"/>
      <c r="DF41" s="583"/>
      <c r="DG41" s="581">
        <v>88807643</v>
      </c>
      <c r="DH41" s="582"/>
      <c r="DI41" s="582"/>
      <c r="DJ41" s="582"/>
      <c r="DK41" s="582"/>
      <c r="DL41" s="582"/>
      <c r="DM41" s="582"/>
      <c r="DN41" s="582"/>
      <c r="DO41" s="582"/>
      <c r="DP41" s="582"/>
      <c r="DQ41" s="583"/>
      <c r="DR41" s="578">
        <v>27.3</v>
      </c>
      <c r="DS41" s="579"/>
      <c r="DT41" s="579"/>
      <c r="DU41" s="579"/>
      <c r="DV41" s="579"/>
      <c r="DW41" s="579"/>
      <c r="DX41" s="611"/>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99.3</v>
      </c>
      <c r="BE42" s="652"/>
      <c r="BF42" s="652"/>
      <c r="BG42" s="652"/>
      <c r="BH42" s="652"/>
      <c r="BI42" s="653">
        <v>97.7</v>
      </c>
      <c r="BJ42" s="653"/>
      <c r="BK42" s="653"/>
      <c r="BL42" s="653"/>
      <c r="BM42" s="654"/>
      <c r="BN42" s="651">
        <v>99.4</v>
      </c>
      <c r="BO42" s="652"/>
      <c r="BP42" s="652"/>
      <c r="BQ42" s="652"/>
      <c r="BR42" s="652"/>
      <c r="BS42" s="653">
        <v>97.6</v>
      </c>
      <c r="BT42" s="653"/>
      <c r="BU42" s="653"/>
      <c r="BV42" s="653"/>
      <c r="BW42" s="654"/>
      <c r="BY42" s="607"/>
      <c r="BZ42" s="608"/>
      <c r="CA42" s="572" t="s">
        <v>304</v>
      </c>
      <c r="CB42" s="573"/>
      <c r="CC42" s="573"/>
      <c r="CD42" s="573"/>
      <c r="CE42" s="573"/>
      <c r="CF42" s="573"/>
      <c r="CG42" s="573"/>
      <c r="CH42" s="573"/>
      <c r="CI42" s="573"/>
      <c r="CJ42" s="573"/>
      <c r="CK42" s="573"/>
      <c r="CL42" s="574"/>
      <c r="CM42" s="575">
        <v>85053170</v>
      </c>
      <c r="CN42" s="576"/>
      <c r="CO42" s="576"/>
      <c r="CP42" s="576"/>
      <c r="CQ42" s="576"/>
      <c r="CR42" s="576"/>
      <c r="CS42" s="576"/>
      <c r="CT42" s="577"/>
      <c r="CU42" s="578">
        <v>14.2</v>
      </c>
      <c r="CV42" s="579"/>
      <c r="CW42" s="579"/>
      <c r="CX42" s="580"/>
      <c r="CY42" s="581">
        <v>82888075</v>
      </c>
      <c r="CZ42" s="582"/>
      <c r="DA42" s="582"/>
      <c r="DB42" s="582"/>
      <c r="DC42" s="582"/>
      <c r="DD42" s="582"/>
      <c r="DE42" s="582"/>
      <c r="DF42" s="583"/>
      <c r="DG42" s="581">
        <v>82888075</v>
      </c>
      <c r="DH42" s="582"/>
      <c r="DI42" s="582"/>
      <c r="DJ42" s="582"/>
      <c r="DK42" s="582"/>
      <c r="DL42" s="582"/>
      <c r="DM42" s="582"/>
      <c r="DN42" s="582"/>
      <c r="DO42" s="582"/>
      <c r="DP42" s="582"/>
      <c r="DQ42" s="583"/>
      <c r="DR42" s="578">
        <v>25.5</v>
      </c>
      <c r="DS42" s="579"/>
      <c r="DT42" s="579"/>
      <c r="DU42" s="579"/>
      <c r="DV42" s="579"/>
      <c r="DW42" s="579"/>
      <c r="DX42" s="611"/>
    </row>
    <row r="43" spans="2:128" ht="11.25" customHeight="1" x14ac:dyDescent="0.15">
      <c r="AP43" s="636"/>
      <c r="AQ43" s="637"/>
      <c r="AR43" s="637"/>
      <c r="AS43" s="637"/>
      <c r="AT43" s="640"/>
      <c r="AU43" s="221"/>
      <c r="AV43" s="221"/>
      <c r="AW43" s="221"/>
      <c r="AX43" s="587" t="s">
        <v>305</v>
      </c>
      <c r="AY43" s="588"/>
      <c r="AZ43" s="588"/>
      <c r="BA43" s="588"/>
      <c r="BB43" s="588"/>
      <c r="BC43" s="589"/>
      <c r="BD43" s="629">
        <v>99.9</v>
      </c>
      <c r="BE43" s="630"/>
      <c r="BF43" s="630"/>
      <c r="BG43" s="630"/>
      <c r="BH43" s="630"/>
      <c r="BI43" s="630">
        <v>99.7</v>
      </c>
      <c r="BJ43" s="630"/>
      <c r="BK43" s="630"/>
      <c r="BL43" s="630"/>
      <c r="BM43" s="631"/>
      <c r="BN43" s="629">
        <v>99.9</v>
      </c>
      <c r="BO43" s="630"/>
      <c r="BP43" s="630"/>
      <c r="BQ43" s="630"/>
      <c r="BR43" s="630"/>
      <c r="BS43" s="630">
        <v>99.8</v>
      </c>
      <c r="BT43" s="630"/>
      <c r="BU43" s="630"/>
      <c r="BV43" s="630"/>
      <c r="BW43" s="631"/>
      <c r="BY43" s="607"/>
      <c r="BZ43" s="608"/>
      <c r="CA43" s="572" t="s">
        <v>306</v>
      </c>
      <c r="CB43" s="573"/>
      <c r="CC43" s="573"/>
      <c r="CD43" s="573"/>
      <c r="CE43" s="573"/>
      <c r="CF43" s="573"/>
      <c r="CG43" s="573"/>
      <c r="CH43" s="573"/>
      <c r="CI43" s="573"/>
      <c r="CJ43" s="573"/>
      <c r="CK43" s="573"/>
      <c r="CL43" s="574"/>
      <c r="CM43" s="575">
        <v>5974950</v>
      </c>
      <c r="CN43" s="582"/>
      <c r="CO43" s="582"/>
      <c r="CP43" s="582"/>
      <c r="CQ43" s="582"/>
      <c r="CR43" s="582"/>
      <c r="CS43" s="582"/>
      <c r="CT43" s="583"/>
      <c r="CU43" s="578">
        <v>1</v>
      </c>
      <c r="CV43" s="579"/>
      <c r="CW43" s="579"/>
      <c r="CX43" s="580"/>
      <c r="CY43" s="581">
        <v>5919568</v>
      </c>
      <c r="CZ43" s="582"/>
      <c r="DA43" s="582"/>
      <c r="DB43" s="582"/>
      <c r="DC43" s="582"/>
      <c r="DD43" s="582"/>
      <c r="DE43" s="582"/>
      <c r="DF43" s="583"/>
      <c r="DG43" s="581">
        <v>5919568</v>
      </c>
      <c r="DH43" s="582"/>
      <c r="DI43" s="582"/>
      <c r="DJ43" s="582"/>
      <c r="DK43" s="582"/>
      <c r="DL43" s="582"/>
      <c r="DM43" s="582"/>
      <c r="DN43" s="582"/>
      <c r="DO43" s="582"/>
      <c r="DP43" s="582"/>
      <c r="DQ43" s="583"/>
      <c r="DR43" s="578">
        <v>1.8</v>
      </c>
      <c r="DS43" s="579"/>
      <c r="DT43" s="579"/>
      <c r="DU43" s="579"/>
      <c r="DV43" s="579"/>
      <c r="DW43" s="579"/>
      <c r="DX43" s="611"/>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5326562</v>
      </c>
      <c r="BE44" s="620"/>
      <c r="BF44" s="620"/>
      <c r="BG44" s="620"/>
      <c r="BH44" s="620"/>
      <c r="BI44" s="620"/>
      <c r="BJ44" s="620"/>
      <c r="BK44" s="620"/>
      <c r="BL44" s="620"/>
      <c r="BM44" s="621"/>
      <c r="BN44" s="619">
        <v>4325072</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92</v>
      </c>
      <c r="CN44" s="576"/>
      <c r="CO44" s="576"/>
      <c r="CP44" s="576"/>
      <c r="CQ44" s="576"/>
      <c r="CR44" s="576"/>
      <c r="CS44" s="576"/>
      <c r="CT44" s="577"/>
      <c r="CU44" s="578">
        <v>0</v>
      </c>
      <c r="CV44" s="579"/>
      <c r="CW44" s="579"/>
      <c r="CX44" s="580"/>
      <c r="CY44" s="581">
        <v>92</v>
      </c>
      <c r="CZ44" s="582"/>
      <c r="DA44" s="582"/>
      <c r="DB44" s="582"/>
      <c r="DC44" s="582"/>
      <c r="DD44" s="582"/>
      <c r="DE44" s="582"/>
      <c r="DF44" s="583"/>
      <c r="DG44" s="581">
        <v>92</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5326562</v>
      </c>
      <c r="BE45" s="627"/>
      <c r="BF45" s="627"/>
      <c r="BG45" s="627"/>
      <c r="BH45" s="627"/>
      <c r="BI45" s="627"/>
      <c r="BJ45" s="627"/>
      <c r="BK45" s="627"/>
      <c r="BL45" s="627"/>
      <c r="BM45" s="628"/>
      <c r="BN45" s="626">
        <v>4325072</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229684077</v>
      </c>
      <c r="CN45" s="582"/>
      <c r="CO45" s="582"/>
      <c r="CP45" s="582"/>
      <c r="CQ45" s="582"/>
      <c r="CR45" s="582"/>
      <c r="CS45" s="582"/>
      <c r="CT45" s="583"/>
      <c r="CU45" s="578">
        <v>38.299999999999997</v>
      </c>
      <c r="CV45" s="579"/>
      <c r="CW45" s="579"/>
      <c r="CX45" s="580"/>
      <c r="CY45" s="581">
        <v>175287590</v>
      </c>
      <c r="CZ45" s="582"/>
      <c r="DA45" s="582"/>
      <c r="DB45" s="582"/>
      <c r="DC45" s="582"/>
      <c r="DD45" s="582"/>
      <c r="DE45" s="582"/>
      <c r="DF45" s="583"/>
      <c r="DG45" s="581">
        <v>92064410</v>
      </c>
      <c r="DH45" s="582"/>
      <c r="DI45" s="582"/>
      <c r="DJ45" s="582"/>
      <c r="DK45" s="582"/>
      <c r="DL45" s="582"/>
      <c r="DM45" s="582"/>
      <c r="DN45" s="582"/>
      <c r="DO45" s="582"/>
      <c r="DP45" s="582"/>
      <c r="DQ45" s="583"/>
      <c r="DR45" s="578">
        <v>28.3</v>
      </c>
      <c r="DS45" s="579"/>
      <c r="DT45" s="579"/>
      <c r="DU45" s="579"/>
      <c r="DV45" s="579"/>
      <c r="DW45" s="579"/>
      <c r="DX45" s="611"/>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25209871</v>
      </c>
      <c r="CN46" s="576"/>
      <c r="CO46" s="576"/>
      <c r="CP46" s="576"/>
      <c r="CQ46" s="576"/>
      <c r="CR46" s="576"/>
      <c r="CS46" s="576"/>
      <c r="CT46" s="577"/>
      <c r="CU46" s="578">
        <v>4.2</v>
      </c>
      <c r="CV46" s="579"/>
      <c r="CW46" s="579"/>
      <c r="CX46" s="580"/>
      <c r="CY46" s="581">
        <v>16526363</v>
      </c>
      <c r="CZ46" s="582"/>
      <c r="DA46" s="582"/>
      <c r="DB46" s="582"/>
      <c r="DC46" s="582"/>
      <c r="DD46" s="582"/>
      <c r="DE46" s="582"/>
      <c r="DF46" s="583"/>
      <c r="DG46" s="581">
        <v>14324120</v>
      </c>
      <c r="DH46" s="582"/>
      <c r="DI46" s="582"/>
      <c r="DJ46" s="582"/>
      <c r="DK46" s="582"/>
      <c r="DL46" s="582"/>
      <c r="DM46" s="582"/>
      <c r="DN46" s="582"/>
      <c r="DO46" s="582"/>
      <c r="DP46" s="582"/>
      <c r="DQ46" s="583"/>
      <c r="DR46" s="578">
        <v>4.4000000000000004</v>
      </c>
      <c r="DS46" s="579"/>
      <c r="DT46" s="579"/>
      <c r="DU46" s="579"/>
      <c r="DV46" s="579"/>
      <c r="DW46" s="579"/>
      <c r="DX46" s="611"/>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10176032</v>
      </c>
      <c r="CN47" s="582"/>
      <c r="CO47" s="582"/>
      <c r="CP47" s="582"/>
      <c r="CQ47" s="582"/>
      <c r="CR47" s="582"/>
      <c r="CS47" s="582"/>
      <c r="CT47" s="583"/>
      <c r="CU47" s="578">
        <v>1.7</v>
      </c>
      <c r="CV47" s="579"/>
      <c r="CW47" s="579"/>
      <c r="CX47" s="580"/>
      <c r="CY47" s="581">
        <v>7255260</v>
      </c>
      <c r="CZ47" s="582"/>
      <c r="DA47" s="582"/>
      <c r="DB47" s="582"/>
      <c r="DC47" s="582"/>
      <c r="DD47" s="582"/>
      <c r="DE47" s="582"/>
      <c r="DF47" s="583"/>
      <c r="DG47" s="581">
        <v>7255260</v>
      </c>
      <c r="DH47" s="582"/>
      <c r="DI47" s="582"/>
      <c r="DJ47" s="582"/>
      <c r="DK47" s="582"/>
      <c r="DL47" s="582"/>
      <c r="DM47" s="582"/>
      <c r="DN47" s="582"/>
      <c r="DO47" s="582"/>
      <c r="DP47" s="582"/>
      <c r="DQ47" s="583"/>
      <c r="DR47" s="578">
        <v>2.2000000000000002</v>
      </c>
      <c r="DS47" s="579"/>
      <c r="DT47" s="579"/>
      <c r="DU47" s="579"/>
      <c r="DV47" s="579"/>
      <c r="DW47" s="579"/>
      <c r="DX47" s="611"/>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138690934</v>
      </c>
      <c r="CN48" s="576"/>
      <c r="CO48" s="576"/>
      <c r="CP48" s="576"/>
      <c r="CQ48" s="576"/>
      <c r="CR48" s="576"/>
      <c r="CS48" s="576"/>
      <c r="CT48" s="577"/>
      <c r="CU48" s="578">
        <v>23.1</v>
      </c>
      <c r="CV48" s="579"/>
      <c r="CW48" s="579"/>
      <c r="CX48" s="580"/>
      <c r="CY48" s="581">
        <v>119504976</v>
      </c>
      <c r="CZ48" s="582"/>
      <c r="DA48" s="582"/>
      <c r="DB48" s="582"/>
      <c r="DC48" s="582"/>
      <c r="DD48" s="582"/>
      <c r="DE48" s="582"/>
      <c r="DF48" s="583"/>
      <c r="DG48" s="581">
        <v>65191717</v>
      </c>
      <c r="DH48" s="582"/>
      <c r="DI48" s="582"/>
      <c r="DJ48" s="582"/>
      <c r="DK48" s="582"/>
      <c r="DL48" s="582"/>
      <c r="DM48" s="582"/>
      <c r="DN48" s="582"/>
      <c r="DO48" s="582"/>
      <c r="DP48" s="582"/>
      <c r="DQ48" s="583"/>
      <c r="DR48" s="578">
        <v>20.100000000000001</v>
      </c>
      <c r="DS48" s="579"/>
      <c r="DT48" s="579"/>
      <c r="DU48" s="579"/>
      <c r="DV48" s="579"/>
      <c r="DW48" s="579"/>
      <c r="DX48" s="611"/>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6287450</v>
      </c>
      <c r="CN49" s="582"/>
      <c r="CO49" s="582"/>
      <c r="CP49" s="582"/>
      <c r="CQ49" s="582"/>
      <c r="CR49" s="582"/>
      <c r="CS49" s="582"/>
      <c r="CT49" s="583"/>
      <c r="CU49" s="578">
        <v>1</v>
      </c>
      <c r="CV49" s="579"/>
      <c r="CW49" s="579"/>
      <c r="CX49" s="580"/>
      <c r="CY49" s="581">
        <v>6286670</v>
      </c>
      <c r="CZ49" s="582"/>
      <c r="DA49" s="582"/>
      <c r="DB49" s="582"/>
      <c r="DC49" s="582"/>
      <c r="DD49" s="582"/>
      <c r="DE49" s="582"/>
      <c r="DF49" s="583"/>
      <c r="DG49" s="581">
        <v>5262244</v>
      </c>
      <c r="DH49" s="582"/>
      <c r="DI49" s="582"/>
      <c r="DJ49" s="582"/>
      <c r="DK49" s="582"/>
      <c r="DL49" s="582"/>
      <c r="DM49" s="582"/>
      <c r="DN49" s="582"/>
      <c r="DO49" s="582"/>
      <c r="DP49" s="582"/>
      <c r="DQ49" s="583"/>
      <c r="DR49" s="578">
        <v>1.6</v>
      </c>
      <c r="DS49" s="579"/>
      <c r="DT49" s="579"/>
      <c r="DU49" s="579"/>
      <c r="DV49" s="579"/>
      <c r="DW49" s="579"/>
      <c r="DX49" s="611"/>
    </row>
    <row r="50" spans="2:128" ht="11.25" customHeight="1" x14ac:dyDescent="0.15">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27283063</v>
      </c>
      <c r="CN50" s="576"/>
      <c r="CO50" s="576"/>
      <c r="CP50" s="576"/>
      <c r="CQ50" s="576"/>
      <c r="CR50" s="576"/>
      <c r="CS50" s="576"/>
      <c r="CT50" s="577"/>
      <c r="CU50" s="578">
        <v>4.5999999999999996</v>
      </c>
      <c r="CV50" s="579"/>
      <c r="CW50" s="579"/>
      <c r="CX50" s="580"/>
      <c r="CY50" s="581">
        <v>25649813</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15">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t="s">
        <v>118</v>
      </c>
      <c r="CN51" s="582"/>
      <c r="CO51" s="582"/>
      <c r="CP51" s="582"/>
      <c r="CQ51" s="582"/>
      <c r="CR51" s="582"/>
      <c r="CS51" s="582"/>
      <c r="CT51" s="583"/>
      <c r="CU51" s="578" t="s">
        <v>118</v>
      </c>
      <c r="CV51" s="579"/>
      <c r="CW51" s="579"/>
      <c r="CX51" s="580"/>
      <c r="CY51" s="581" t="s">
        <v>118</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15">
      <c r="BY52" s="572" t="s">
        <v>322</v>
      </c>
      <c r="BZ52" s="573"/>
      <c r="CA52" s="573"/>
      <c r="CB52" s="573"/>
      <c r="CC52" s="573"/>
      <c r="CD52" s="573"/>
      <c r="CE52" s="573"/>
      <c r="CF52" s="573"/>
      <c r="CG52" s="573"/>
      <c r="CH52" s="573"/>
      <c r="CI52" s="573"/>
      <c r="CJ52" s="573"/>
      <c r="CK52" s="573"/>
      <c r="CL52" s="574"/>
      <c r="CM52" s="575">
        <v>22036727</v>
      </c>
      <c r="CN52" s="576"/>
      <c r="CO52" s="576"/>
      <c r="CP52" s="576"/>
      <c r="CQ52" s="576"/>
      <c r="CR52" s="576"/>
      <c r="CS52" s="576"/>
      <c r="CT52" s="577"/>
      <c r="CU52" s="578">
        <v>3.7</v>
      </c>
      <c r="CV52" s="579"/>
      <c r="CW52" s="579"/>
      <c r="CX52" s="580"/>
      <c r="CY52" s="581">
        <v>64508</v>
      </c>
      <c r="CZ52" s="582"/>
      <c r="DA52" s="582"/>
      <c r="DB52" s="582"/>
      <c r="DC52" s="582"/>
      <c r="DD52" s="582"/>
      <c r="DE52" s="582"/>
      <c r="DF52" s="583"/>
      <c r="DG52" s="581">
        <v>31069</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146704224</v>
      </c>
      <c r="CN54" s="576"/>
      <c r="CO54" s="576"/>
      <c r="CP54" s="576"/>
      <c r="CQ54" s="576"/>
      <c r="CR54" s="576"/>
      <c r="CS54" s="576"/>
      <c r="CT54" s="577"/>
      <c r="CU54" s="578">
        <v>24.5</v>
      </c>
      <c r="CV54" s="579"/>
      <c r="CW54" s="579"/>
      <c r="CX54" s="580"/>
      <c r="CY54" s="581">
        <v>11505728</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1330345</v>
      </c>
      <c r="CN55" s="576"/>
      <c r="CO55" s="576"/>
      <c r="CP55" s="576"/>
      <c r="CQ55" s="576"/>
      <c r="CR55" s="576"/>
      <c r="CS55" s="576"/>
      <c r="CT55" s="577"/>
      <c r="CU55" s="578">
        <v>0.2</v>
      </c>
      <c r="CV55" s="579"/>
      <c r="CW55" s="579"/>
      <c r="CX55" s="580"/>
      <c r="CY55" s="581">
        <v>132944</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136767275</v>
      </c>
      <c r="CN56" s="576"/>
      <c r="CO56" s="576"/>
      <c r="CP56" s="576"/>
      <c r="CQ56" s="576"/>
      <c r="CR56" s="576"/>
      <c r="CS56" s="576"/>
      <c r="CT56" s="577"/>
      <c r="CU56" s="578">
        <v>22.8</v>
      </c>
      <c r="CV56" s="579"/>
      <c r="CW56" s="579"/>
      <c r="CX56" s="580"/>
      <c r="CY56" s="581">
        <v>11389290</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15">
      <c r="B57" s="223"/>
      <c r="BY57" s="607"/>
      <c r="BZ57" s="608"/>
      <c r="CA57" s="572" t="s">
        <v>327</v>
      </c>
      <c r="CB57" s="573"/>
      <c r="CC57" s="573"/>
      <c r="CD57" s="573"/>
      <c r="CE57" s="573"/>
      <c r="CF57" s="573"/>
      <c r="CG57" s="573"/>
      <c r="CH57" s="573"/>
      <c r="CI57" s="573"/>
      <c r="CJ57" s="573"/>
      <c r="CK57" s="573"/>
      <c r="CL57" s="574"/>
      <c r="CM57" s="575">
        <v>85616425</v>
      </c>
      <c r="CN57" s="576"/>
      <c r="CO57" s="576"/>
      <c r="CP57" s="576"/>
      <c r="CQ57" s="576"/>
      <c r="CR57" s="576"/>
      <c r="CS57" s="576"/>
      <c r="CT57" s="577"/>
      <c r="CU57" s="578">
        <v>14.3</v>
      </c>
      <c r="CV57" s="579"/>
      <c r="CW57" s="579"/>
      <c r="CX57" s="580"/>
      <c r="CY57" s="581">
        <v>2313055</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15">
      <c r="BY58" s="607"/>
      <c r="BZ58" s="608"/>
      <c r="CA58" s="572" t="s">
        <v>328</v>
      </c>
      <c r="CB58" s="573"/>
      <c r="CC58" s="573"/>
      <c r="CD58" s="573"/>
      <c r="CE58" s="573"/>
      <c r="CF58" s="573"/>
      <c r="CG58" s="573"/>
      <c r="CH58" s="573"/>
      <c r="CI58" s="573"/>
      <c r="CJ58" s="573"/>
      <c r="CK58" s="573"/>
      <c r="CL58" s="574"/>
      <c r="CM58" s="575">
        <v>35514234</v>
      </c>
      <c r="CN58" s="576"/>
      <c r="CO58" s="576"/>
      <c r="CP58" s="576"/>
      <c r="CQ58" s="576"/>
      <c r="CR58" s="576"/>
      <c r="CS58" s="576"/>
      <c r="CT58" s="577"/>
      <c r="CU58" s="578">
        <v>5.9</v>
      </c>
      <c r="CV58" s="579"/>
      <c r="CW58" s="579"/>
      <c r="CX58" s="580"/>
      <c r="CY58" s="581">
        <v>7787419</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15">
      <c r="BY59" s="607"/>
      <c r="BZ59" s="608"/>
      <c r="CA59" s="572" t="s">
        <v>329</v>
      </c>
      <c r="CB59" s="573"/>
      <c r="CC59" s="573"/>
      <c r="CD59" s="573"/>
      <c r="CE59" s="573"/>
      <c r="CF59" s="573"/>
      <c r="CG59" s="573"/>
      <c r="CH59" s="573"/>
      <c r="CI59" s="573"/>
      <c r="CJ59" s="573"/>
      <c r="CK59" s="573"/>
      <c r="CL59" s="574"/>
      <c r="CM59" s="575">
        <v>9936949</v>
      </c>
      <c r="CN59" s="576"/>
      <c r="CO59" s="576"/>
      <c r="CP59" s="576"/>
      <c r="CQ59" s="576"/>
      <c r="CR59" s="576"/>
      <c r="CS59" s="576"/>
      <c r="CT59" s="577"/>
      <c r="CU59" s="578">
        <v>1.7</v>
      </c>
      <c r="CV59" s="579"/>
      <c r="CW59" s="579"/>
      <c r="CX59" s="580"/>
      <c r="CY59" s="581">
        <v>116438</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599529541</v>
      </c>
      <c r="CN61" s="591"/>
      <c r="CO61" s="591"/>
      <c r="CP61" s="591"/>
      <c r="CQ61" s="591"/>
      <c r="CR61" s="591"/>
      <c r="CS61" s="591"/>
      <c r="CT61" s="592"/>
      <c r="CU61" s="593">
        <v>100</v>
      </c>
      <c r="CV61" s="594"/>
      <c r="CW61" s="594"/>
      <c r="CX61" s="595"/>
      <c r="CY61" s="596">
        <v>387382042</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1V7UwN8x4onVS305Cg++7AxN/HcGzeyGZ4knvoxpqCzRiIlqzgjz4Jn+XCySLuVHjNoiImd5/HjBbApMqwRUqQ==" saltValue="+z/MqL+aO2o/2fVHM5tKRg=="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8" scale="9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15">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15">
      <c r="A7" s="235">
        <v>1</v>
      </c>
      <c r="B7" s="1023" t="s">
        <v>354</v>
      </c>
      <c r="C7" s="1024"/>
      <c r="D7" s="1024"/>
      <c r="E7" s="1024"/>
      <c r="F7" s="1024"/>
      <c r="G7" s="1024"/>
      <c r="H7" s="1024"/>
      <c r="I7" s="1024"/>
      <c r="J7" s="1024"/>
      <c r="K7" s="1024"/>
      <c r="L7" s="1024"/>
      <c r="M7" s="1024"/>
      <c r="N7" s="1024"/>
      <c r="O7" s="1024"/>
      <c r="P7" s="1025"/>
      <c r="Q7" s="1087">
        <v>630457</v>
      </c>
      <c r="R7" s="1088"/>
      <c r="S7" s="1088"/>
      <c r="T7" s="1088"/>
      <c r="U7" s="1088"/>
      <c r="V7" s="1088">
        <v>613593</v>
      </c>
      <c r="W7" s="1088"/>
      <c r="X7" s="1088"/>
      <c r="Y7" s="1088"/>
      <c r="Z7" s="1088"/>
      <c r="AA7" s="1088">
        <v>16864</v>
      </c>
      <c r="AB7" s="1088"/>
      <c r="AC7" s="1088"/>
      <c r="AD7" s="1088"/>
      <c r="AE7" s="1089"/>
      <c r="AF7" s="1090">
        <v>9992</v>
      </c>
      <c r="AG7" s="1091"/>
      <c r="AH7" s="1091"/>
      <c r="AI7" s="1091"/>
      <c r="AJ7" s="1092"/>
      <c r="AK7" s="1093">
        <v>18888</v>
      </c>
      <c r="AL7" s="1094"/>
      <c r="AM7" s="1094"/>
      <c r="AN7" s="1094"/>
      <c r="AO7" s="1094"/>
      <c r="AP7" s="1094">
        <v>1220902</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c r="BS7" s="1084" t="s">
        <v>540</v>
      </c>
      <c r="BT7" s="1085"/>
      <c r="BU7" s="1085"/>
      <c r="BV7" s="1085"/>
      <c r="BW7" s="1085"/>
      <c r="BX7" s="1085"/>
      <c r="BY7" s="1085"/>
      <c r="BZ7" s="1085"/>
      <c r="CA7" s="1085"/>
      <c r="CB7" s="1085"/>
      <c r="CC7" s="1085"/>
      <c r="CD7" s="1085"/>
      <c r="CE7" s="1085"/>
      <c r="CF7" s="1085"/>
      <c r="CG7" s="1097"/>
      <c r="CH7" s="1081">
        <v>3</v>
      </c>
      <c r="CI7" s="1082"/>
      <c r="CJ7" s="1082"/>
      <c r="CK7" s="1082"/>
      <c r="CL7" s="1083"/>
      <c r="CM7" s="1081">
        <v>1260</v>
      </c>
      <c r="CN7" s="1082"/>
      <c r="CO7" s="1082"/>
      <c r="CP7" s="1082"/>
      <c r="CQ7" s="1083"/>
      <c r="CR7" s="1081">
        <v>750</v>
      </c>
      <c r="CS7" s="1082"/>
      <c r="CT7" s="1082"/>
      <c r="CU7" s="1082"/>
      <c r="CV7" s="1083"/>
      <c r="CW7" s="1081">
        <v>1</v>
      </c>
      <c r="CX7" s="1082"/>
      <c r="CY7" s="1082"/>
      <c r="CZ7" s="1082"/>
      <c r="DA7" s="1083"/>
      <c r="DB7" s="1081" t="s">
        <v>539</v>
      </c>
      <c r="DC7" s="1082"/>
      <c r="DD7" s="1082"/>
      <c r="DE7" s="1082"/>
      <c r="DF7" s="1083"/>
      <c r="DG7" s="1081" t="s">
        <v>539</v>
      </c>
      <c r="DH7" s="1082"/>
      <c r="DI7" s="1082"/>
      <c r="DJ7" s="1082"/>
      <c r="DK7" s="1083"/>
      <c r="DL7" s="1081" t="s">
        <v>539</v>
      </c>
      <c r="DM7" s="1082"/>
      <c r="DN7" s="1082"/>
      <c r="DO7" s="1082"/>
      <c r="DP7" s="1083"/>
      <c r="DQ7" s="1081" t="s">
        <v>539</v>
      </c>
      <c r="DR7" s="1082"/>
      <c r="DS7" s="1082"/>
      <c r="DT7" s="1082"/>
      <c r="DU7" s="1083"/>
      <c r="DV7" s="1084"/>
      <c r="DW7" s="1085"/>
      <c r="DX7" s="1085"/>
      <c r="DY7" s="1085"/>
      <c r="DZ7" s="1086"/>
      <c r="EA7" s="233"/>
    </row>
    <row r="8" spans="1:131" s="234" customFormat="1" ht="26.25" customHeight="1" x14ac:dyDescent="0.15">
      <c r="A8" s="237">
        <v>2</v>
      </c>
      <c r="B8" s="1009" t="s">
        <v>355</v>
      </c>
      <c r="C8" s="1010"/>
      <c r="D8" s="1010"/>
      <c r="E8" s="1010"/>
      <c r="F8" s="1010"/>
      <c r="G8" s="1010"/>
      <c r="H8" s="1010"/>
      <c r="I8" s="1010"/>
      <c r="J8" s="1010"/>
      <c r="K8" s="1010"/>
      <c r="L8" s="1010"/>
      <c r="M8" s="1010"/>
      <c r="N8" s="1010"/>
      <c r="O8" s="1010"/>
      <c r="P8" s="1011"/>
      <c r="Q8" s="1015">
        <v>320</v>
      </c>
      <c r="R8" s="1013"/>
      <c r="S8" s="1013"/>
      <c r="T8" s="1013"/>
      <c r="U8" s="1013"/>
      <c r="V8" s="1013">
        <v>142</v>
      </c>
      <c r="W8" s="1013"/>
      <c r="X8" s="1013"/>
      <c r="Y8" s="1013"/>
      <c r="Z8" s="1013"/>
      <c r="AA8" s="1013">
        <v>178</v>
      </c>
      <c r="AB8" s="1013"/>
      <c r="AC8" s="1013"/>
      <c r="AD8" s="1013"/>
      <c r="AE8" s="1016"/>
      <c r="AF8" s="1066" t="s">
        <v>118</v>
      </c>
      <c r="AG8" s="1067"/>
      <c r="AH8" s="1067"/>
      <c r="AI8" s="1067"/>
      <c r="AJ8" s="1068"/>
      <c r="AK8" s="1062" t="s">
        <v>539</v>
      </c>
      <c r="AL8" s="1063"/>
      <c r="AM8" s="1063"/>
      <c r="AN8" s="1063"/>
      <c r="AO8" s="1063"/>
      <c r="AP8" s="1063">
        <v>769</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t="s">
        <v>569</v>
      </c>
      <c r="BS8" s="962" t="s">
        <v>541</v>
      </c>
      <c r="BT8" s="963"/>
      <c r="BU8" s="963"/>
      <c r="BV8" s="963"/>
      <c r="BW8" s="963"/>
      <c r="BX8" s="963"/>
      <c r="BY8" s="963"/>
      <c r="BZ8" s="963"/>
      <c r="CA8" s="963"/>
      <c r="CB8" s="963"/>
      <c r="CC8" s="963"/>
      <c r="CD8" s="963"/>
      <c r="CE8" s="963"/>
      <c r="CF8" s="963"/>
      <c r="CG8" s="984"/>
      <c r="CH8" s="959">
        <v>61</v>
      </c>
      <c r="CI8" s="960"/>
      <c r="CJ8" s="960"/>
      <c r="CK8" s="960"/>
      <c r="CL8" s="961"/>
      <c r="CM8" s="959">
        <v>24181</v>
      </c>
      <c r="CN8" s="960"/>
      <c r="CO8" s="960"/>
      <c r="CP8" s="960"/>
      <c r="CQ8" s="961"/>
      <c r="CR8" s="959">
        <v>31419</v>
      </c>
      <c r="CS8" s="960"/>
      <c r="CT8" s="960"/>
      <c r="CU8" s="960"/>
      <c r="CV8" s="961"/>
      <c r="CW8" s="959">
        <v>4029</v>
      </c>
      <c r="CX8" s="960"/>
      <c r="CY8" s="960"/>
      <c r="CZ8" s="960"/>
      <c r="DA8" s="961"/>
      <c r="DB8" s="959" t="s">
        <v>539</v>
      </c>
      <c r="DC8" s="960"/>
      <c r="DD8" s="960"/>
      <c r="DE8" s="960"/>
      <c r="DF8" s="961"/>
      <c r="DG8" s="959" t="s">
        <v>539</v>
      </c>
      <c r="DH8" s="960"/>
      <c r="DI8" s="960"/>
      <c r="DJ8" s="960"/>
      <c r="DK8" s="961"/>
      <c r="DL8" s="959" t="s">
        <v>539</v>
      </c>
      <c r="DM8" s="960"/>
      <c r="DN8" s="960"/>
      <c r="DO8" s="960"/>
      <c r="DP8" s="961"/>
      <c r="DQ8" s="959" t="s">
        <v>539</v>
      </c>
      <c r="DR8" s="960"/>
      <c r="DS8" s="960"/>
      <c r="DT8" s="960"/>
      <c r="DU8" s="961"/>
      <c r="DV8" s="962"/>
      <c r="DW8" s="963"/>
      <c r="DX8" s="963"/>
      <c r="DY8" s="963"/>
      <c r="DZ8" s="964"/>
      <c r="EA8" s="233"/>
    </row>
    <row r="9" spans="1:131" s="234" customFormat="1" ht="26.25" customHeight="1" x14ac:dyDescent="0.15">
      <c r="A9" s="237">
        <v>3</v>
      </c>
      <c r="B9" s="1009" t="s">
        <v>356</v>
      </c>
      <c r="C9" s="1010"/>
      <c r="D9" s="1010"/>
      <c r="E9" s="1010"/>
      <c r="F9" s="1010"/>
      <c r="G9" s="1010"/>
      <c r="H9" s="1010"/>
      <c r="I9" s="1010"/>
      <c r="J9" s="1010"/>
      <c r="K9" s="1010"/>
      <c r="L9" s="1010"/>
      <c r="M9" s="1010"/>
      <c r="N9" s="1010"/>
      <c r="O9" s="1010"/>
      <c r="P9" s="1011"/>
      <c r="Q9" s="1015">
        <v>62</v>
      </c>
      <c r="R9" s="1013"/>
      <c r="S9" s="1013"/>
      <c r="T9" s="1013"/>
      <c r="U9" s="1013"/>
      <c r="V9" s="1013">
        <v>11</v>
      </c>
      <c r="W9" s="1013"/>
      <c r="X9" s="1013"/>
      <c r="Y9" s="1013"/>
      <c r="Z9" s="1013"/>
      <c r="AA9" s="1013">
        <v>51</v>
      </c>
      <c r="AB9" s="1013"/>
      <c r="AC9" s="1013"/>
      <c r="AD9" s="1013"/>
      <c r="AE9" s="1016"/>
      <c r="AF9" s="1066" t="s">
        <v>118</v>
      </c>
      <c r="AG9" s="1067"/>
      <c r="AH9" s="1067"/>
      <c r="AI9" s="1067"/>
      <c r="AJ9" s="1068"/>
      <c r="AK9" s="1062">
        <v>0</v>
      </c>
      <c r="AL9" s="1063"/>
      <c r="AM9" s="1063"/>
      <c r="AN9" s="1063"/>
      <c r="AO9" s="1063"/>
      <c r="AP9" s="1063">
        <v>36</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t="s">
        <v>569</v>
      </c>
      <c r="BS9" s="962" t="s">
        <v>542</v>
      </c>
      <c r="BT9" s="963"/>
      <c r="BU9" s="963"/>
      <c r="BV9" s="963"/>
      <c r="BW9" s="963"/>
      <c r="BX9" s="963"/>
      <c r="BY9" s="963"/>
      <c r="BZ9" s="963"/>
      <c r="CA9" s="963"/>
      <c r="CB9" s="963"/>
      <c r="CC9" s="963"/>
      <c r="CD9" s="963"/>
      <c r="CE9" s="963"/>
      <c r="CF9" s="963"/>
      <c r="CG9" s="984"/>
      <c r="CH9" s="959">
        <v>62</v>
      </c>
      <c r="CI9" s="960"/>
      <c r="CJ9" s="960"/>
      <c r="CK9" s="960"/>
      <c r="CL9" s="961"/>
      <c r="CM9" s="959">
        <v>5661</v>
      </c>
      <c r="CN9" s="960"/>
      <c r="CO9" s="960"/>
      <c r="CP9" s="960"/>
      <c r="CQ9" s="961"/>
      <c r="CR9" s="959">
        <v>1393</v>
      </c>
      <c r="CS9" s="960"/>
      <c r="CT9" s="960"/>
      <c r="CU9" s="960"/>
      <c r="CV9" s="961"/>
      <c r="CW9" s="959">
        <v>1189</v>
      </c>
      <c r="CX9" s="960"/>
      <c r="CY9" s="960"/>
      <c r="CZ9" s="960"/>
      <c r="DA9" s="961"/>
      <c r="DB9" s="959">
        <v>98</v>
      </c>
      <c r="DC9" s="960"/>
      <c r="DD9" s="960"/>
      <c r="DE9" s="960"/>
      <c r="DF9" s="961"/>
      <c r="DG9" s="959" t="s">
        <v>539</v>
      </c>
      <c r="DH9" s="960"/>
      <c r="DI9" s="960"/>
      <c r="DJ9" s="960"/>
      <c r="DK9" s="961"/>
      <c r="DL9" s="959" t="s">
        <v>539</v>
      </c>
      <c r="DM9" s="960"/>
      <c r="DN9" s="960"/>
      <c r="DO9" s="960"/>
      <c r="DP9" s="961"/>
      <c r="DQ9" s="959" t="s">
        <v>539</v>
      </c>
      <c r="DR9" s="960"/>
      <c r="DS9" s="960"/>
      <c r="DT9" s="960"/>
      <c r="DU9" s="961"/>
      <c r="DV9" s="962"/>
      <c r="DW9" s="963"/>
      <c r="DX9" s="963"/>
      <c r="DY9" s="963"/>
      <c r="DZ9" s="964"/>
      <c r="EA9" s="233"/>
    </row>
    <row r="10" spans="1:131" s="234" customFormat="1" ht="26.25" customHeight="1" x14ac:dyDescent="0.15">
      <c r="A10" s="237">
        <v>4</v>
      </c>
      <c r="B10" s="1009" t="s">
        <v>357</v>
      </c>
      <c r="C10" s="1010"/>
      <c r="D10" s="1010"/>
      <c r="E10" s="1010"/>
      <c r="F10" s="1010"/>
      <c r="G10" s="1010"/>
      <c r="H10" s="1010"/>
      <c r="I10" s="1010"/>
      <c r="J10" s="1010"/>
      <c r="K10" s="1010"/>
      <c r="L10" s="1010"/>
      <c r="M10" s="1010"/>
      <c r="N10" s="1010"/>
      <c r="O10" s="1010"/>
      <c r="P10" s="1011"/>
      <c r="Q10" s="1015">
        <v>121</v>
      </c>
      <c r="R10" s="1013"/>
      <c r="S10" s="1013"/>
      <c r="T10" s="1013"/>
      <c r="U10" s="1013"/>
      <c r="V10" s="1013">
        <v>117</v>
      </c>
      <c r="W10" s="1013"/>
      <c r="X10" s="1013"/>
      <c r="Y10" s="1013"/>
      <c r="Z10" s="1013"/>
      <c r="AA10" s="1013">
        <v>4</v>
      </c>
      <c r="AB10" s="1013"/>
      <c r="AC10" s="1013"/>
      <c r="AD10" s="1013"/>
      <c r="AE10" s="1016"/>
      <c r="AF10" s="1066" t="s">
        <v>118</v>
      </c>
      <c r="AG10" s="1067"/>
      <c r="AH10" s="1067"/>
      <c r="AI10" s="1067"/>
      <c r="AJ10" s="1068"/>
      <c r="AK10" s="1062">
        <v>11</v>
      </c>
      <c r="AL10" s="1063"/>
      <c r="AM10" s="1063"/>
      <c r="AN10" s="1063"/>
      <c r="AO10" s="1063"/>
      <c r="AP10" s="1063">
        <v>2260</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543</v>
      </c>
      <c r="BT10" s="963"/>
      <c r="BU10" s="963"/>
      <c r="BV10" s="963"/>
      <c r="BW10" s="963"/>
      <c r="BX10" s="963"/>
      <c r="BY10" s="963"/>
      <c r="BZ10" s="963"/>
      <c r="CA10" s="963"/>
      <c r="CB10" s="963"/>
      <c r="CC10" s="963"/>
      <c r="CD10" s="963"/>
      <c r="CE10" s="963"/>
      <c r="CF10" s="963"/>
      <c r="CG10" s="984"/>
      <c r="CH10" s="959">
        <v>20</v>
      </c>
      <c r="CI10" s="960"/>
      <c r="CJ10" s="960"/>
      <c r="CK10" s="960"/>
      <c r="CL10" s="961"/>
      <c r="CM10" s="959">
        <v>131</v>
      </c>
      <c r="CN10" s="960"/>
      <c r="CO10" s="960"/>
      <c r="CP10" s="960"/>
      <c r="CQ10" s="961"/>
      <c r="CR10" s="959">
        <v>179</v>
      </c>
      <c r="CS10" s="960"/>
      <c r="CT10" s="960"/>
      <c r="CU10" s="960"/>
      <c r="CV10" s="961"/>
      <c r="CW10" s="959">
        <v>67</v>
      </c>
      <c r="CX10" s="960"/>
      <c r="CY10" s="960"/>
      <c r="CZ10" s="960"/>
      <c r="DA10" s="961"/>
      <c r="DB10" s="959" t="s">
        <v>539</v>
      </c>
      <c r="DC10" s="960"/>
      <c r="DD10" s="960"/>
      <c r="DE10" s="960"/>
      <c r="DF10" s="961"/>
      <c r="DG10" s="959" t="s">
        <v>539</v>
      </c>
      <c r="DH10" s="960"/>
      <c r="DI10" s="960"/>
      <c r="DJ10" s="960"/>
      <c r="DK10" s="961"/>
      <c r="DL10" s="959" t="s">
        <v>539</v>
      </c>
      <c r="DM10" s="960"/>
      <c r="DN10" s="960"/>
      <c r="DO10" s="960"/>
      <c r="DP10" s="961"/>
      <c r="DQ10" s="959" t="s">
        <v>539</v>
      </c>
      <c r="DR10" s="960"/>
      <c r="DS10" s="960"/>
      <c r="DT10" s="960"/>
      <c r="DU10" s="961"/>
      <c r="DV10" s="962"/>
      <c r="DW10" s="963"/>
      <c r="DX10" s="963"/>
      <c r="DY10" s="963"/>
      <c r="DZ10" s="964"/>
      <c r="EA10" s="233"/>
    </row>
    <row r="11" spans="1:131" s="234" customFormat="1" ht="26.25" customHeight="1" x14ac:dyDescent="0.15">
      <c r="A11" s="237">
        <v>5</v>
      </c>
      <c r="B11" s="1009" t="s">
        <v>358</v>
      </c>
      <c r="C11" s="1010"/>
      <c r="D11" s="1010"/>
      <c r="E11" s="1010"/>
      <c r="F11" s="1010"/>
      <c r="G11" s="1010"/>
      <c r="H11" s="1010"/>
      <c r="I11" s="1010"/>
      <c r="J11" s="1010"/>
      <c r="K11" s="1010"/>
      <c r="L11" s="1010"/>
      <c r="M11" s="1010"/>
      <c r="N11" s="1010"/>
      <c r="O11" s="1010"/>
      <c r="P11" s="1011"/>
      <c r="Q11" s="1015">
        <v>0</v>
      </c>
      <c r="R11" s="1013"/>
      <c r="S11" s="1013"/>
      <c r="T11" s="1013"/>
      <c r="U11" s="1013"/>
      <c r="V11" s="1013">
        <v>0</v>
      </c>
      <c r="W11" s="1013"/>
      <c r="X11" s="1013"/>
      <c r="Y11" s="1013"/>
      <c r="Z11" s="1013"/>
      <c r="AA11" s="1013" t="s">
        <v>539</v>
      </c>
      <c r="AB11" s="1013"/>
      <c r="AC11" s="1013"/>
      <c r="AD11" s="1013"/>
      <c r="AE11" s="1016"/>
      <c r="AF11" s="1066" t="s">
        <v>118</v>
      </c>
      <c r="AG11" s="1067"/>
      <c r="AH11" s="1067"/>
      <c r="AI11" s="1067"/>
      <c r="AJ11" s="1068"/>
      <c r="AK11" s="1062" t="s">
        <v>539</v>
      </c>
      <c r="AL11" s="1063"/>
      <c r="AM11" s="1063"/>
      <c r="AN11" s="1063"/>
      <c r="AO11" s="1063"/>
      <c r="AP11" s="1063" t="s">
        <v>539</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544</v>
      </c>
      <c r="BT11" s="963"/>
      <c r="BU11" s="963"/>
      <c r="BV11" s="963"/>
      <c r="BW11" s="963"/>
      <c r="BX11" s="963"/>
      <c r="BY11" s="963"/>
      <c r="BZ11" s="963"/>
      <c r="CA11" s="963"/>
      <c r="CB11" s="963"/>
      <c r="CC11" s="963"/>
      <c r="CD11" s="963"/>
      <c r="CE11" s="963"/>
      <c r="CF11" s="963"/>
      <c r="CG11" s="984"/>
      <c r="CH11" s="959">
        <v>0</v>
      </c>
      <c r="CI11" s="960"/>
      <c r="CJ11" s="960"/>
      <c r="CK11" s="960"/>
      <c r="CL11" s="961"/>
      <c r="CM11" s="959">
        <v>13</v>
      </c>
      <c r="CN11" s="960"/>
      <c r="CO11" s="960"/>
      <c r="CP11" s="960"/>
      <c r="CQ11" s="961"/>
      <c r="CR11" s="959">
        <v>5</v>
      </c>
      <c r="CS11" s="960"/>
      <c r="CT11" s="960"/>
      <c r="CU11" s="960"/>
      <c r="CV11" s="961"/>
      <c r="CW11" s="959" t="s">
        <v>539</v>
      </c>
      <c r="CX11" s="960"/>
      <c r="CY11" s="960"/>
      <c r="CZ11" s="960"/>
      <c r="DA11" s="961"/>
      <c r="DB11" s="959" t="s">
        <v>539</v>
      </c>
      <c r="DC11" s="960"/>
      <c r="DD11" s="960"/>
      <c r="DE11" s="960"/>
      <c r="DF11" s="961"/>
      <c r="DG11" s="959" t="s">
        <v>539</v>
      </c>
      <c r="DH11" s="960"/>
      <c r="DI11" s="960"/>
      <c r="DJ11" s="960"/>
      <c r="DK11" s="961"/>
      <c r="DL11" s="959" t="s">
        <v>539</v>
      </c>
      <c r="DM11" s="960"/>
      <c r="DN11" s="960"/>
      <c r="DO11" s="960"/>
      <c r="DP11" s="961"/>
      <c r="DQ11" s="959" t="s">
        <v>539</v>
      </c>
      <c r="DR11" s="960"/>
      <c r="DS11" s="960"/>
      <c r="DT11" s="960"/>
      <c r="DU11" s="961"/>
      <c r="DV11" s="962"/>
      <c r="DW11" s="963"/>
      <c r="DX11" s="963"/>
      <c r="DY11" s="963"/>
      <c r="DZ11" s="964"/>
      <c r="EA11" s="233"/>
    </row>
    <row r="12" spans="1:131" s="234" customFormat="1" ht="26.25" customHeight="1" x14ac:dyDescent="0.15">
      <c r="A12" s="237">
        <v>6</v>
      </c>
      <c r="B12" s="1009" t="s">
        <v>359</v>
      </c>
      <c r="C12" s="1010"/>
      <c r="D12" s="1010"/>
      <c r="E12" s="1010"/>
      <c r="F12" s="1010"/>
      <c r="G12" s="1010"/>
      <c r="H12" s="1010"/>
      <c r="I12" s="1010"/>
      <c r="J12" s="1010"/>
      <c r="K12" s="1010"/>
      <c r="L12" s="1010"/>
      <c r="M12" s="1010"/>
      <c r="N12" s="1010"/>
      <c r="O12" s="1010"/>
      <c r="P12" s="1011"/>
      <c r="Q12" s="1015">
        <v>431</v>
      </c>
      <c r="R12" s="1013"/>
      <c r="S12" s="1013"/>
      <c r="T12" s="1013"/>
      <c r="U12" s="1013"/>
      <c r="V12" s="1013">
        <v>112</v>
      </c>
      <c r="W12" s="1013"/>
      <c r="X12" s="1013"/>
      <c r="Y12" s="1013"/>
      <c r="Z12" s="1013"/>
      <c r="AA12" s="1013">
        <v>319</v>
      </c>
      <c r="AB12" s="1013"/>
      <c r="AC12" s="1013"/>
      <c r="AD12" s="1013"/>
      <c r="AE12" s="1016"/>
      <c r="AF12" s="1066" t="s">
        <v>118</v>
      </c>
      <c r="AG12" s="1067"/>
      <c r="AH12" s="1067"/>
      <c r="AI12" s="1067"/>
      <c r="AJ12" s="1068"/>
      <c r="AK12" s="1062" t="s">
        <v>539</v>
      </c>
      <c r="AL12" s="1063"/>
      <c r="AM12" s="1063"/>
      <c r="AN12" s="1063"/>
      <c r="AO12" s="1063"/>
      <c r="AP12" s="1063" t="s">
        <v>539</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545</v>
      </c>
      <c r="BT12" s="963"/>
      <c r="BU12" s="963"/>
      <c r="BV12" s="963"/>
      <c r="BW12" s="963"/>
      <c r="BX12" s="963"/>
      <c r="BY12" s="963"/>
      <c r="BZ12" s="963"/>
      <c r="CA12" s="963"/>
      <c r="CB12" s="963"/>
      <c r="CC12" s="963"/>
      <c r="CD12" s="963"/>
      <c r="CE12" s="963"/>
      <c r="CF12" s="963"/>
      <c r="CG12" s="984"/>
      <c r="CH12" s="959">
        <v>19</v>
      </c>
      <c r="CI12" s="960"/>
      <c r="CJ12" s="960"/>
      <c r="CK12" s="960"/>
      <c r="CL12" s="961"/>
      <c r="CM12" s="959">
        <v>528</v>
      </c>
      <c r="CN12" s="960"/>
      <c r="CO12" s="960"/>
      <c r="CP12" s="960"/>
      <c r="CQ12" s="961"/>
      <c r="CR12" s="959">
        <v>250</v>
      </c>
      <c r="CS12" s="960"/>
      <c r="CT12" s="960"/>
      <c r="CU12" s="960"/>
      <c r="CV12" s="961"/>
      <c r="CW12" s="959" t="s">
        <v>539</v>
      </c>
      <c r="CX12" s="960"/>
      <c r="CY12" s="960"/>
      <c r="CZ12" s="960"/>
      <c r="DA12" s="961"/>
      <c r="DB12" s="959" t="s">
        <v>539</v>
      </c>
      <c r="DC12" s="960"/>
      <c r="DD12" s="960"/>
      <c r="DE12" s="960"/>
      <c r="DF12" s="961"/>
      <c r="DG12" s="959" t="s">
        <v>539</v>
      </c>
      <c r="DH12" s="960"/>
      <c r="DI12" s="960"/>
      <c r="DJ12" s="960"/>
      <c r="DK12" s="961"/>
      <c r="DL12" s="959" t="s">
        <v>539</v>
      </c>
      <c r="DM12" s="960"/>
      <c r="DN12" s="960"/>
      <c r="DO12" s="960"/>
      <c r="DP12" s="961"/>
      <c r="DQ12" s="959" t="s">
        <v>539</v>
      </c>
      <c r="DR12" s="960"/>
      <c r="DS12" s="960"/>
      <c r="DT12" s="960"/>
      <c r="DU12" s="961"/>
      <c r="DV12" s="962"/>
      <c r="DW12" s="963"/>
      <c r="DX12" s="963"/>
      <c r="DY12" s="963"/>
      <c r="DZ12" s="964"/>
      <c r="EA12" s="233"/>
    </row>
    <row r="13" spans="1:131" s="234" customFormat="1" ht="26.25" customHeight="1" x14ac:dyDescent="0.15">
      <c r="A13" s="237">
        <v>7</v>
      </c>
      <c r="B13" s="1009" t="s">
        <v>360</v>
      </c>
      <c r="C13" s="1010"/>
      <c r="D13" s="1010"/>
      <c r="E13" s="1010"/>
      <c r="F13" s="1010"/>
      <c r="G13" s="1010"/>
      <c r="H13" s="1010"/>
      <c r="I13" s="1010"/>
      <c r="J13" s="1010"/>
      <c r="K13" s="1010"/>
      <c r="L13" s="1010"/>
      <c r="M13" s="1010"/>
      <c r="N13" s="1010"/>
      <c r="O13" s="1010"/>
      <c r="P13" s="1011"/>
      <c r="Q13" s="1015">
        <v>2493</v>
      </c>
      <c r="R13" s="1013"/>
      <c r="S13" s="1013"/>
      <c r="T13" s="1013"/>
      <c r="U13" s="1013"/>
      <c r="V13" s="1013">
        <v>2465</v>
      </c>
      <c r="W13" s="1013"/>
      <c r="X13" s="1013"/>
      <c r="Y13" s="1013"/>
      <c r="Z13" s="1013"/>
      <c r="AA13" s="1013">
        <v>28</v>
      </c>
      <c r="AB13" s="1013"/>
      <c r="AC13" s="1013"/>
      <c r="AD13" s="1013"/>
      <c r="AE13" s="1016"/>
      <c r="AF13" s="1066" t="s">
        <v>118</v>
      </c>
      <c r="AG13" s="1067"/>
      <c r="AH13" s="1067"/>
      <c r="AI13" s="1067"/>
      <c r="AJ13" s="1068"/>
      <c r="AK13" s="1062" t="s">
        <v>539</v>
      </c>
      <c r="AL13" s="1063"/>
      <c r="AM13" s="1063"/>
      <c r="AN13" s="1063"/>
      <c r="AO13" s="1063"/>
      <c r="AP13" s="1063" t="s">
        <v>539</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546</v>
      </c>
      <c r="BT13" s="963"/>
      <c r="BU13" s="963"/>
      <c r="BV13" s="963"/>
      <c r="BW13" s="963"/>
      <c r="BX13" s="963"/>
      <c r="BY13" s="963"/>
      <c r="BZ13" s="963"/>
      <c r="CA13" s="963"/>
      <c r="CB13" s="963"/>
      <c r="CC13" s="963"/>
      <c r="CD13" s="963"/>
      <c r="CE13" s="963"/>
      <c r="CF13" s="963"/>
      <c r="CG13" s="984"/>
      <c r="CH13" s="959">
        <v>-10</v>
      </c>
      <c r="CI13" s="960"/>
      <c r="CJ13" s="960"/>
      <c r="CK13" s="960"/>
      <c r="CL13" s="961"/>
      <c r="CM13" s="959">
        <v>55</v>
      </c>
      <c r="CN13" s="960"/>
      <c r="CO13" s="960"/>
      <c r="CP13" s="960"/>
      <c r="CQ13" s="961"/>
      <c r="CR13" s="959">
        <v>100</v>
      </c>
      <c r="CS13" s="960"/>
      <c r="CT13" s="960"/>
      <c r="CU13" s="960"/>
      <c r="CV13" s="961"/>
      <c r="CW13" s="959" t="s">
        <v>539</v>
      </c>
      <c r="CX13" s="960"/>
      <c r="CY13" s="960"/>
      <c r="CZ13" s="960"/>
      <c r="DA13" s="961"/>
      <c r="DB13" s="959" t="s">
        <v>539</v>
      </c>
      <c r="DC13" s="960"/>
      <c r="DD13" s="960"/>
      <c r="DE13" s="960"/>
      <c r="DF13" s="961"/>
      <c r="DG13" s="959" t="s">
        <v>539</v>
      </c>
      <c r="DH13" s="960"/>
      <c r="DI13" s="960"/>
      <c r="DJ13" s="960"/>
      <c r="DK13" s="961"/>
      <c r="DL13" s="959" t="s">
        <v>539</v>
      </c>
      <c r="DM13" s="960"/>
      <c r="DN13" s="960"/>
      <c r="DO13" s="960"/>
      <c r="DP13" s="961"/>
      <c r="DQ13" s="959" t="s">
        <v>539</v>
      </c>
      <c r="DR13" s="960"/>
      <c r="DS13" s="960"/>
      <c r="DT13" s="960"/>
      <c r="DU13" s="961"/>
      <c r="DV13" s="962"/>
      <c r="DW13" s="963"/>
      <c r="DX13" s="963"/>
      <c r="DY13" s="963"/>
      <c r="DZ13" s="964"/>
      <c r="EA13" s="233"/>
    </row>
    <row r="14" spans="1:131" s="234" customFormat="1" ht="26.25" customHeight="1" x14ac:dyDescent="0.15">
      <c r="A14" s="237">
        <v>8</v>
      </c>
      <c r="B14" s="1009" t="s">
        <v>361</v>
      </c>
      <c r="C14" s="1010"/>
      <c r="D14" s="1010"/>
      <c r="E14" s="1010"/>
      <c r="F14" s="1010"/>
      <c r="G14" s="1010"/>
      <c r="H14" s="1010"/>
      <c r="I14" s="1010"/>
      <c r="J14" s="1010"/>
      <c r="K14" s="1010"/>
      <c r="L14" s="1010"/>
      <c r="M14" s="1010"/>
      <c r="N14" s="1010"/>
      <c r="O14" s="1010"/>
      <c r="P14" s="1011"/>
      <c r="Q14" s="1015">
        <v>188</v>
      </c>
      <c r="R14" s="1013"/>
      <c r="S14" s="1013"/>
      <c r="T14" s="1013"/>
      <c r="U14" s="1013"/>
      <c r="V14" s="1013">
        <v>0</v>
      </c>
      <c r="W14" s="1013"/>
      <c r="X14" s="1013"/>
      <c r="Y14" s="1013"/>
      <c r="Z14" s="1013"/>
      <c r="AA14" s="1013">
        <v>188</v>
      </c>
      <c r="AB14" s="1013"/>
      <c r="AC14" s="1013"/>
      <c r="AD14" s="1013"/>
      <c r="AE14" s="1016"/>
      <c r="AF14" s="1066" t="s">
        <v>118</v>
      </c>
      <c r="AG14" s="1067"/>
      <c r="AH14" s="1067"/>
      <c r="AI14" s="1067"/>
      <c r="AJ14" s="1068"/>
      <c r="AK14" s="1062">
        <v>0</v>
      </c>
      <c r="AL14" s="1063"/>
      <c r="AM14" s="1063"/>
      <c r="AN14" s="1063"/>
      <c r="AO14" s="1063"/>
      <c r="AP14" s="1063" t="s">
        <v>539</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547</v>
      </c>
      <c r="BT14" s="963"/>
      <c r="BU14" s="963"/>
      <c r="BV14" s="963"/>
      <c r="BW14" s="963"/>
      <c r="BX14" s="963"/>
      <c r="BY14" s="963"/>
      <c r="BZ14" s="963"/>
      <c r="CA14" s="963"/>
      <c r="CB14" s="963"/>
      <c r="CC14" s="963"/>
      <c r="CD14" s="963"/>
      <c r="CE14" s="963"/>
      <c r="CF14" s="963"/>
      <c r="CG14" s="984"/>
      <c r="CH14" s="959">
        <v>-8</v>
      </c>
      <c r="CI14" s="960"/>
      <c r="CJ14" s="960"/>
      <c r="CK14" s="960"/>
      <c r="CL14" s="961"/>
      <c r="CM14" s="959">
        <v>220</v>
      </c>
      <c r="CN14" s="960"/>
      <c r="CO14" s="960"/>
      <c r="CP14" s="960"/>
      <c r="CQ14" s="961"/>
      <c r="CR14" s="959">
        <v>51</v>
      </c>
      <c r="CS14" s="960"/>
      <c r="CT14" s="960"/>
      <c r="CU14" s="960"/>
      <c r="CV14" s="961"/>
      <c r="CW14" s="959">
        <v>2</v>
      </c>
      <c r="CX14" s="960"/>
      <c r="CY14" s="960"/>
      <c r="CZ14" s="960"/>
      <c r="DA14" s="961"/>
      <c r="DB14" s="959" t="s">
        <v>539</v>
      </c>
      <c r="DC14" s="960"/>
      <c r="DD14" s="960"/>
      <c r="DE14" s="960"/>
      <c r="DF14" s="961"/>
      <c r="DG14" s="959" t="s">
        <v>539</v>
      </c>
      <c r="DH14" s="960"/>
      <c r="DI14" s="960"/>
      <c r="DJ14" s="960"/>
      <c r="DK14" s="961"/>
      <c r="DL14" s="959" t="s">
        <v>539</v>
      </c>
      <c r="DM14" s="960"/>
      <c r="DN14" s="960"/>
      <c r="DO14" s="960"/>
      <c r="DP14" s="961"/>
      <c r="DQ14" s="959" t="s">
        <v>539</v>
      </c>
      <c r="DR14" s="960"/>
      <c r="DS14" s="960"/>
      <c r="DT14" s="960"/>
      <c r="DU14" s="961"/>
      <c r="DV14" s="962"/>
      <c r="DW14" s="963"/>
      <c r="DX14" s="963"/>
      <c r="DY14" s="963"/>
      <c r="DZ14" s="964"/>
      <c r="EA14" s="233"/>
    </row>
    <row r="15" spans="1:131" s="234" customFormat="1" ht="26.25" customHeight="1" x14ac:dyDescent="0.15">
      <c r="A15" s="237">
        <v>9</v>
      </c>
      <c r="B15" s="1009" t="s">
        <v>362</v>
      </c>
      <c r="C15" s="1010"/>
      <c r="D15" s="1010"/>
      <c r="E15" s="1010"/>
      <c r="F15" s="1010"/>
      <c r="G15" s="1010"/>
      <c r="H15" s="1010"/>
      <c r="I15" s="1010"/>
      <c r="J15" s="1010"/>
      <c r="K15" s="1010"/>
      <c r="L15" s="1010"/>
      <c r="M15" s="1010"/>
      <c r="N15" s="1010"/>
      <c r="O15" s="1010"/>
      <c r="P15" s="1011"/>
      <c r="Q15" s="1015">
        <v>713</v>
      </c>
      <c r="R15" s="1013"/>
      <c r="S15" s="1013"/>
      <c r="T15" s="1013"/>
      <c r="U15" s="1013"/>
      <c r="V15" s="1013">
        <v>713</v>
      </c>
      <c r="W15" s="1013"/>
      <c r="X15" s="1013"/>
      <c r="Y15" s="1013"/>
      <c r="Z15" s="1013"/>
      <c r="AA15" s="1013" t="s">
        <v>539</v>
      </c>
      <c r="AB15" s="1013"/>
      <c r="AC15" s="1013"/>
      <c r="AD15" s="1013"/>
      <c r="AE15" s="1016"/>
      <c r="AF15" s="1066" t="s">
        <v>118</v>
      </c>
      <c r="AG15" s="1067"/>
      <c r="AH15" s="1067"/>
      <c r="AI15" s="1067"/>
      <c r="AJ15" s="1068"/>
      <c r="AK15" s="1062">
        <v>7</v>
      </c>
      <c r="AL15" s="1063"/>
      <c r="AM15" s="1063"/>
      <c r="AN15" s="1063"/>
      <c r="AO15" s="1063"/>
      <c r="AP15" s="1063">
        <v>2855</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548</v>
      </c>
      <c r="BT15" s="963"/>
      <c r="BU15" s="963"/>
      <c r="BV15" s="963"/>
      <c r="BW15" s="963"/>
      <c r="BX15" s="963"/>
      <c r="BY15" s="963"/>
      <c r="BZ15" s="963"/>
      <c r="CA15" s="963"/>
      <c r="CB15" s="963"/>
      <c r="CC15" s="963"/>
      <c r="CD15" s="963"/>
      <c r="CE15" s="963"/>
      <c r="CF15" s="963"/>
      <c r="CG15" s="984"/>
      <c r="CH15" s="959">
        <v>245</v>
      </c>
      <c r="CI15" s="960"/>
      <c r="CJ15" s="960"/>
      <c r="CK15" s="960"/>
      <c r="CL15" s="961"/>
      <c r="CM15" s="959">
        <v>3567</v>
      </c>
      <c r="CN15" s="960"/>
      <c r="CO15" s="960"/>
      <c r="CP15" s="960"/>
      <c r="CQ15" s="961"/>
      <c r="CR15" s="959">
        <v>250</v>
      </c>
      <c r="CS15" s="960"/>
      <c r="CT15" s="960"/>
      <c r="CU15" s="960"/>
      <c r="CV15" s="961"/>
      <c r="CW15" s="959">
        <v>21</v>
      </c>
      <c r="CX15" s="960"/>
      <c r="CY15" s="960"/>
      <c r="CZ15" s="960"/>
      <c r="DA15" s="961"/>
      <c r="DB15" s="959" t="s">
        <v>539</v>
      </c>
      <c r="DC15" s="960"/>
      <c r="DD15" s="960"/>
      <c r="DE15" s="960"/>
      <c r="DF15" s="961"/>
      <c r="DG15" s="959" t="s">
        <v>539</v>
      </c>
      <c r="DH15" s="960"/>
      <c r="DI15" s="960"/>
      <c r="DJ15" s="960"/>
      <c r="DK15" s="961"/>
      <c r="DL15" s="959" t="s">
        <v>539</v>
      </c>
      <c r="DM15" s="960"/>
      <c r="DN15" s="960"/>
      <c r="DO15" s="960"/>
      <c r="DP15" s="961"/>
      <c r="DQ15" s="959" t="s">
        <v>539</v>
      </c>
      <c r="DR15" s="960"/>
      <c r="DS15" s="960"/>
      <c r="DT15" s="960"/>
      <c r="DU15" s="961"/>
      <c r="DV15" s="962"/>
      <c r="DW15" s="963"/>
      <c r="DX15" s="963"/>
      <c r="DY15" s="963"/>
      <c r="DZ15" s="964"/>
      <c r="EA15" s="233"/>
    </row>
    <row r="16" spans="1:131" s="234" customFormat="1" ht="26.25" customHeight="1" x14ac:dyDescent="0.15">
      <c r="A16" s="237">
        <v>10</v>
      </c>
      <c r="B16" s="1009" t="s">
        <v>363</v>
      </c>
      <c r="C16" s="1010"/>
      <c r="D16" s="1010"/>
      <c r="E16" s="1010"/>
      <c r="F16" s="1010"/>
      <c r="G16" s="1010"/>
      <c r="H16" s="1010"/>
      <c r="I16" s="1010"/>
      <c r="J16" s="1010"/>
      <c r="K16" s="1010"/>
      <c r="L16" s="1010"/>
      <c r="M16" s="1010"/>
      <c r="N16" s="1010"/>
      <c r="O16" s="1010"/>
      <c r="P16" s="1011"/>
      <c r="Q16" s="1015">
        <v>1451</v>
      </c>
      <c r="R16" s="1013"/>
      <c r="S16" s="1013"/>
      <c r="T16" s="1013"/>
      <c r="U16" s="1013"/>
      <c r="V16" s="1013">
        <v>1165</v>
      </c>
      <c r="W16" s="1013"/>
      <c r="X16" s="1013"/>
      <c r="Y16" s="1013"/>
      <c r="Z16" s="1013"/>
      <c r="AA16" s="1013">
        <v>286</v>
      </c>
      <c r="AB16" s="1013"/>
      <c r="AC16" s="1013"/>
      <c r="AD16" s="1013"/>
      <c r="AE16" s="1016"/>
      <c r="AF16" s="1066" t="s">
        <v>118</v>
      </c>
      <c r="AG16" s="1067"/>
      <c r="AH16" s="1067"/>
      <c r="AI16" s="1067"/>
      <c r="AJ16" s="1068"/>
      <c r="AK16" s="1062" t="s">
        <v>539</v>
      </c>
      <c r="AL16" s="1063"/>
      <c r="AM16" s="1063"/>
      <c r="AN16" s="1063"/>
      <c r="AO16" s="1063"/>
      <c r="AP16" s="1063">
        <v>3695</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549</v>
      </c>
      <c r="BT16" s="963"/>
      <c r="BU16" s="963"/>
      <c r="BV16" s="963"/>
      <c r="BW16" s="963"/>
      <c r="BX16" s="963"/>
      <c r="BY16" s="963"/>
      <c r="BZ16" s="963"/>
      <c r="CA16" s="963"/>
      <c r="CB16" s="963"/>
      <c r="CC16" s="963"/>
      <c r="CD16" s="963"/>
      <c r="CE16" s="963"/>
      <c r="CF16" s="963"/>
      <c r="CG16" s="984"/>
      <c r="CH16" s="959">
        <v>-199</v>
      </c>
      <c r="CI16" s="960"/>
      <c r="CJ16" s="960"/>
      <c r="CK16" s="960"/>
      <c r="CL16" s="961"/>
      <c r="CM16" s="959">
        <v>189</v>
      </c>
      <c r="CN16" s="960"/>
      <c r="CO16" s="960"/>
      <c r="CP16" s="960"/>
      <c r="CQ16" s="961"/>
      <c r="CR16" s="959">
        <v>116</v>
      </c>
      <c r="CS16" s="960"/>
      <c r="CT16" s="960"/>
      <c r="CU16" s="960"/>
      <c r="CV16" s="961"/>
      <c r="CW16" s="959">
        <v>611</v>
      </c>
      <c r="CX16" s="960"/>
      <c r="CY16" s="960"/>
      <c r="CZ16" s="960"/>
      <c r="DA16" s="961"/>
      <c r="DB16" s="959" t="s">
        <v>539</v>
      </c>
      <c r="DC16" s="960"/>
      <c r="DD16" s="960"/>
      <c r="DE16" s="960"/>
      <c r="DF16" s="961"/>
      <c r="DG16" s="959" t="s">
        <v>539</v>
      </c>
      <c r="DH16" s="960"/>
      <c r="DI16" s="960"/>
      <c r="DJ16" s="960"/>
      <c r="DK16" s="961"/>
      <c r="DL16" s="959" t="s">
        <v>539</v>
      </c>
      <c r="DM16" s="960"/>
      <c r="DN16" s="960"/>
      <c r="DO16" s="960"/>
      <c r="DP16" s="961"/>
      <c r="DQ16" s="959" t="s">
        <v>539</v>
      </c>
      <c r="DR16" s="960"/>
      <c r="DS16" s="960"/>
      <c r="DT16" s="960"/>
      <c r="DU16" s="961"/>
      <c r="DV16" s="962"/>
      <c r="DW16" s="963"/>
      <c r="DX16" s="963"/>
      <c r="DY16" s="963"/>
      <c r="DZ16" s="964"/>
      <c r="EA16" s="233"/>
    </row>
    <row r="17" spans="1:131" s="234" customFormat="1" ht="26.25" customHeight="1" x14ac:dyDescent="0.15">
      <c r="A17" s="237">
        <v>11</v>
      </c>
      <c r="B17" s="1009" t="s">
        <v>364</v>
      </c>
      <c r="C17" s="1010"/>
      <c r="D17" s="1010"/>
      <c r="E17" s="1010"/>
      <c r="F17" s="1010"/>
      <c r="G17" s="1010"/>
      <c r="H17" s="1010"/>
      <c r="I17" s="1010"/>
      <c r="J17" s="1010"/>
      <c r="K17" s="1010"/>
      <c r="L17" s="1010"/>
      <c r="M17" s="1010"/>
      <c r="N17" s="1010"/>
      <c r="O17" s="1010"/>
      <c r="P17" s="1011"/>
      <c r="Q17" s="1015">
        <v>2530</v>
      </c>
      <c r="R17" s="1013"/>
      <c r="S17" s="1013"/>
      <c r="T17" s="1013"/>
      <c r="U17" s="1013"/>
      <c r="V17" s="1013">
        <v>2376</v>
      </c>
      <c r="W17" s="1013"/>
      <c r="X17" s="1013"/>
      <c r="Y17" s="1013"/>
      <c r="Z17" s="1013"/>
      <c r="AA17" s="1013">
        <v>155</v>
      </c>
      <c r="AB17" s="1013"/>
      <c r="AC17" s="1013"/>
      <c r="AD17" s="1013"/>
      <c r="AE17" s="1016"/>
      <c r="AF17" s="1066" t="s">
        <v>118</v>
      </c>
      <c r="AG17" s="1067"/>
      <c r="AH17" s="1067"/>
      <c r="AI17" s="1067"/>
      <c r="AJ17" s="1068"/>
      <c r="AK17" s="1062" t="s">
        <v>539</v>
      </c>
      <c r="AL17" s="1063"/>
      <c r="AM17" s="1063"/>
      <c r="AN17" s="1063"/>
      <c r="AO17" s="1063"/>
      <c r="AP17" s="1063" t="s">
        <v>539</v>
      </c>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550</v>
      </c>
      <c r="BT17" s="963"/>
      <c r="BU17" s="963"/>
      <c r="BV17" s="963"/>
      <c r="BW17" s="963"/>
      <c r="BX17" s="963"/>
      <c r="BY17" s="963"/>
      <c r="BZ17" s="963"/>
      <c r="CA17" s="963"/>
      <c r="CB17" s="963"/>
      <c r="CC17" s="963"/>
      <c r="CD17" s="963"/>
      <c r="CE17" s="963"/>
      <c r="CF17" s="963"/>
      <c r="CG17" s="984"/>
      <c r="CH17" s="959">
        <v>-106</v>
      </c>
      <c r="CI17" s="960"/>
      <c r="CJ17" s="960"/>
      <c r="CK17" s="960"/>
      <c r="CL17" s="961"/>
      <c r="CM17" s="959">
        <v>22</v>
      </c>
      <c r="CN17" s="960"/>
      <c r="CO17" s="960"/>
      <c r="CP17" s="960"/>
      <c r="CQ17" s="961"/>
      <c r="CR17" s="959">
        <v>39</v>
      </c>
      <c r="CS17" s="960"/>
      <c r="CT17" s="960"/>
      <c r="CU17" s="960"/>
      <c r="CV17" s="961"/>
      <c r="CW17" s="959">
        <v>524</v>
      </c>
      <c r="CX17" s="960"/>
      <c r="CY17" s="960"/>
      <c r="CZ17" s="960"/>
      <c r="DA17" s="961"/>
      <c r="DB17" s="959" t="s">
        <v>539</v>
      </c>
      <c r="DC17" s="960"/>
      <c r="DD17" s="960"/>
      <c r="DE17" s="960"/>
      <c r="DF17" s="961"/>
      <c r="DG17" s="959" t="s">
        <v>539</v>
      </c>
      <c r="DH17" s="960"/>
      <c r="DI17" s="960"/>
      <c r="DJ17" s="960"/>
      <c r="DK17" s="961"/>
      <c r="DL17" s="959" t="s">
        <v>539</v>
      </c>
      <c r="DM17" s="960"/>
      <c r="DN17" s="960"/>
      <c r="DO17" s="960"/>
      <c r="DP17" s="961"/>
      <c r="DQ17" s="959" t="s">
        <v>539</v>
      </c>
      <c r="DR17" s="960"/>
      <c r="DS17" s="960"/>
      <c r="DT17" s="960"/>
      <c r="DU17" s="961"/>
      <c r="DV17" s="962"/>
      <c r="DW17" s="963"/>
      <c r="DX17" s="963"/>
      <c r="DY17" s="963"/>
      <c r="DZ17" s="964"/>
      <c r="EA17" s="233"/>
    </row>
    <row r="18" spans="1:131" s="234" customFormat="1" ht="26.25" customHeight="1" x14ac:dyDescent="0.15">
      <c r="A18" s="237">
        <v>12</v>
      </c>
      <c r="B18" s="1009" t="s">
        <v>365</v>
      </c>
      <c r="C18" s="1010"/>
      <c r="D18" s="1010"/>
      <c r="E18" s="1010"/>
      <c r="F18" s="1010"/>
      <c r="G18" s="1010"/>
      <c r="H18" s="1010"/>
      <c r="I18" s="1010"/>
      <c r="J18" s="1010"/>
      <c r="K18" s="1010"/>
      <c r="L18" s="1010"/>
      <c r="M18" s="1010"/>
      <c r="N18" s="1010"/>
      <c r="O18" s="1010"/>
      <c r="P18" s="1011"/>
      <c r="Q18" s="1015">
        <v>166033</v>
      </c>
      <c r="R18" s="1013"/>
      <c r="S18" s="1013"/>
      <c r="T18" s="1013"/>
      <c r="U18" s="1013"/>
      <c r="V18" s="1013">
        <v>166033</v>
      </c>
      <c r="W18" s="1013"/>
      <c r="X18" s="1013"/>
      <c r="Y18" s="1013"/>
      <c r="Z18" s="1013"/>
      <c r="AA18" s="1013" t="s">
        <v>539</v>
      </c>
      <c r="AB18" s="1013"/>
      <c r="AC18" s="1013"/>
      <c r="AD18" s="1013"/>
      <c r="AE18" s="1016"/>
      <c r="AF18" s="1066" t="s">
        <v>118</v>
      </c>
      <c r="AG18" s="1067"/>
      <c r="AH18" s="1067"/>
      <c r="AI18" s="1067"/>
      <c r="AJ18" s="1068"/>
      <c r="AK18" s="1062">
        <v>89155</v>
      </c>
      <c r="AL18" s="1063"/>
      <c r="AM18" s="1063"/>
      <c r="AN18" s="1063"/>
      <c r="AO18" s="1063"/>
      <c r="AP18" s="1063" t="s">
        <v>539</v>
      </c>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551</v>
      </c>
      <c r="BT18" s="963"/>
      <c r="BU18" s="963"/>
      <c r="BV18" s="963"/>
      <c r="BW18" s="963"/>
      <c r="BX18" s="963"/>
      <c r="BY18" s="963"/>
      <c r="BZ18" s="963"/>
      <c r="CA18" s="963"/>
      <c r="CB18" s="963"/>
      <c r="CC18" s="963"/>
      <c r="CD18" s="963"/>
      <c r="CE18" s="963"/>
      <c r="CF18" s="963"/>
      <c r="CG18" s="984"/>
      <c r="CH18" s="959">
        <v>27</v>
      </c>
      <c r="CI18" s="960"/>
      <c r="CJ18" s="960"/>
      <c r="CK18" s="960"/>
      <c r="CL18" s="961"/>
      <c r="CM18" s="959">
        <v>906</v>
      </c>
      <c r="CN18" s="960"/>
      <c r="CO18" s="960"/>
      <c r="CP18" s="960"/>
      <c r="CQ18" s="961"/>
      <c r="CR18" s="959">
        <v>149</v>
      </c>
      <c r="CS18" s="960"/>
      <c r="CT18" s="960"/>
      <c r="CU18" s="960"/>
      <c r="CV18" s="961"/>
      <c r="CW18" s="959">
        <v>28</v>
      </c>
      <c r="CX18" s="960"/>
      <c r="CY18" s="960"/>
      <c r="CZ18" s="960"/>
      <c r="DA18" s="961"/>
      <c r="DB18" s="959" t="s">
        <v>539</v>
      </c>
      <c r="DC18" s="960"/>
      <c r="DD18" s="960"/>
      <c r="DE18" s="960"/>
      <c r="DF18" s="961"/>
      <c r="DG18" s="959" t="s">
        <v>539</v>
      </c>
      <c r="DH18" s="960"/>
      <c r="DI18" s="960"/>
      <c r="DJ18" s="960"/>
      <c r="DK18" s="961"/>
      <c r="DL18" s="959" t="s">
        <v>539</v>
      </c>
      <c r="DM18" s="960"/>
      <c r="DN18" s="960"/>
      <c r="DO18" s="960"/>
      <c r="DP18" s="961"/>
      <c r="DQ18" s="959" t="s">
        <v>539</v>
      </c>
      <c r="DR18" s="960"/>
      <c r="DS18" s="960"/>
      <c r="DT18" s="960"/>
      <c r="DU18" s="961"/>
      <c r="DV18" s="962"/>
      <c r="DW18" s="963"/>
      <c r="DX18" s="963"/>
      <c r="DY18" s="963"/>
      <c r="DZ18" s="964"/>
      <c r="EA18" s="233"/>
    </row>
    <row r="19" spans="1:131" s="234" customFormat="1" ht="26.25" customHeight="1" x14ac:dyDescent="0.15">
      <c r="A19" s="237">
        <v>13</v>
      </c>
      <c r="B19" s="1009" t="s">
        <v>366</v>
      </c>
      <c r="C19" s="1010"/>
      <c r="D19" s="1010"/>
      <c r="E19" s="1010"/>
      <c r="F19" s="1010"/>
      <c r="G19" s="1010"/>
      <c r="H19" s="1010"/>
      <c r="I19" s="1010"/>
      <c r="J19" s="1010"/>
      <c r="K19" s="1010"/>
      <c r="L19" s="1010"/>
      <c r="M19" s="1010"/>
      <c r="N19" s="1010"/>
      <c r="O19" s="1010"/>
      <c r="P19" s="1011"/>
      <c r="Q19" s="1015">
        <v>1791</v>
      </c>
      <c r="R19" s="1013"/>
      <c r="S19" s="1013"/>
      <c r="T19" s="1013"/>
      <c r="U19" s="1013"/>
      <c r="V19" s="1013">
        <v>1791</v>
      </c>
      <c r="W19" s="1013"/>
      <c r="X19" s="1013"/>
      <c r="Y19" s="1013"/>
      <c r="Z19" s="1013"/>
      <c r="AA19" s="1013" t="s">
        <v>539</v>
      </c>
      <c r="AB19" s="1013"/>
      <c r="AC19" s="1013"/>
      <c r="AD19" s="1013"/>
      <c r="AE19" s="1016"/>
      <c r="AF19" s="1066" t="s">
        <v>118</v>
      </c>
      <c r="AG19" s="1067"/>
      <c r="AH19" s="1067"/>
      <c r="AI19" s="1067"/>
      <c r="AJ19" s="1068"/>
      <c r="AK19" s="1062" t="s">
        <v>539</v>
      </c>
      <c r="AL19" s="1063"/>
      <c r="AM19" s="1063"/>
      <c r="AN19" s="1063"/>
      <c r="AO19" s="1063"/>
      <c r="AP19" s="1063">
        <v>7384</v>
      </c>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552</v>
      </c>
      <c r="BT19" s="963"/>
      <c r="BU19" s="963"/>
      <c r="BV19" s="963"/>
      <c r="BW19" s="963"/>
      <c r="BX19" s="963"/>
      <c r="BY19" s="963"/>
      <c r="BZ19" s="963"/>
      <c r="CA19" s="963"/>
      <c r="CB19" s="963"/>
      <c r="CC19" s="963"/>
      <c r="CD19" s="963"/>
      <c r="CE19" s="963"/>
      <c r="CF19" s="963"/>
      <c r="CG19" s="984"/>
      <c r="CH19" s="959">
        <v>0</v>
      </c>
      <c r="CI19" s="960"/>
      <c r="CJ19" s="960"/>
      <c r="CK19" s="960"/>
      <c r="CL19" s="961"/>
      <c r="CM19" s="959">
        <v>157</v>
      </c>
      <c r="CN19" s="960"/>
      <c r="CO19" s="960"/>
      <c r="CP19" s="960"/>
      <c r="CQ19" s="961"/>
      <c r="CR19" s="959">
        <v>60</v>
      </c>
      <c r="CS19" s="960"/>
      <c r="CT19" s="960"/>
      <c r="CU19" s="960"/>
      <c r="CV19" s="961"/>
      <c r="CW19" s="959" t="s">
        <v>539</v>
      </c>
      <c r="CX19" s="960"/>
      <c r="CY19" s="960"/>
      <c r="CZ19" s="960"/>
      <c r="DA19" s="961"/>
      <c r="DB19" s="959" t="s">
        <v>539</v>
      </c>
      <c r="DC19" s="960"/>
      <c r="DD19" s="960"/>
      <c r="DE19" s="960"/>
      <c r="DF19" s="961"/>
      <c r="DG19" s="959" t="s">
        <v>539</v>
      </c>
      <c r="DH19" s="960"/>
      <c r="DI19" s="960"/>
      <c r="DJ19" s="960"/>
      <c r="DK19" s="961"/>
      <c r="DL19" s="959" t="s">
        <v>539</v>
      </c>
      <c r="DM19" s="960"/>
      <c r="DN19" s="960"/>
      <c r="DO19" s="960"/>
      <c r="DP19" s="961"/>
      <c r="DQ19" s="959" t="s">
        <v>539</v>
      </c>
      <c r="DR19" s="960"/>
      <c r="DS19" s="960"/>
      <c r="DT19" s="960"/>
      <c r="DU19" s="961"/>
      <c r="DV19" s="962"/>
      <c r="DW19" s="963"/>
      <c r="DX19" s="963"/>
      <c r="DY19" s="963"/>
      <c r="DZ19" s="964"/>
      <c r="EA19" s="233"/>
    </row>
    <row r="20" spans="1:131" s="234" customFormat="1" ht="26.25" customHeight="1" x14ac:dyDescent="0.15">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t="s">
        <v>569</v>
      </c>
      <c r="BS20" s="962" t="s">
        <v>553</v>
      </c>
      <c r="BT20" s="963"/>
      <c r="BU20" s="963"/>
      <c r="BV20" s="963"/>
      <c r="BW20" s="963"/>
      <c r="BX20" s="963"/>
      <c r="BY20" s="963"/>
      <c r="BZ20" s="963"/>
      <c r="CA20" s="963"/>
      <c r="CB20" s="963"/>
      <c r="CC20" s="963"/>
      <c r="CD20" s="963"/>
      <c r="CE20" s="963"/>
      <c r="CF20" s="963"/>
      <c r="CG20" s="984"/>
      <c r="CH20" s="959">
        <v>-73</v>
      </c>
      <c r="CI20" s="960"/>
      <c r="CJ20" s="960"/>
      <c r="CK20" s="960"/>
      <c r="CL20" s="961"/>
      <c r="CM20" s="959">
        <v>2013</v>
      </c>
      <c r="CN20" s="960"/>
      <c r="CO20" s="960"/>
      <c r="CP20" s="960"/>
      <c r="CQ20" s="961"/>
      <c r="CR20" s="959">
        <v>3580</v>
      </c>
      <c r="CS20" s="960"/>
      <c r="CT20" s="960"/>
      <c r="CU20" s="960"/>
      <c r="CV20" s="961"/>
      <c r="CW20" s="959">
        <v>769</v>
      </c>
      <c r="CX20" s="960"/>
      <c r="CY20" s="960"/>
      <c r="CZ20" s="960"/>
      <c r="DA20" s="961"/>
      <c r="DB20" s="959"/>
      <c r="DC20" s="960"/>
      <c r="DD20" s="960"/>
      <c r="DE20" s="960"/>
      <c r="DF20" s="961"/>
      <c r="DG20" s="959" t="s">
        <v>539</v>
      </c>
      <c r="DH20" s="960"/>
      <c r="DI20" s="960"/>
      <c r="DJ20" s="960"/>
      <c r="DK20" s="961"/>
      <c r="DL20" s="959" t="s">
        <v>539</v>
      </c>
      <c r="DM20" s="960"/>
      <c r="DN20" s="960"/>
      <c r="DO20" s="960"/>
      <c r="DP20" s="961"/>
      <c r="DQ20" s="959">
        <v>19</v>
      </c>
      <c r="DR20" s="960"/>
      <c r="DS20" s="960"/>
      <c r="DT20" s="960"/>
      <c r="DU20" s="961"/>
      <c r="DV20" s="962"/>
      <c r="DW20" s="963"/>
      <c r="DX20" s="963"/>
      <c r="DY20" s="963"/>
      <c r="DZ20" s="964"/>
      <c r="EA20" s="233"/>
    </row>
    <row r="21" spans="1:131" s="234" customFormat="1" ht="26.25" customHeight="1" thickBot="1" x14ac:dyDescent="0.2">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t="s">
        <v>569</v>
      </c>
      <c r="BS21" s="962" t="s">
        <v>554</v>
      </c>
      <c r="BT21" s="963"/>
      <c r="BU21" s="963"/>
      <c r="BV21" s="963"/>
      <c r="BW21" s="963"/>
      <c r="BX21" s="963"/>
      <c r="BY21" s="963"/>
      <c r="BZ21" s="963"/>
      <c r="CA21" s="963"/>
      <c r="CB21" s="963"/>
      <c r="CC21" s="963"/>
      <c r="CD21" s="963"/>
      <c r="CE21" s="963"/>
      <c r="CF21" s="963"/>
      <c r="CG21" s="984"/>
      <c r="CH21" s="959">
        <v>-771</v>
      </c>
      <c r="CI21" s="960"/>
      <c r="CJ21" s="960"/>
      <c r="CK21" s="960"/>
      <c r="CL21" s="961"/>
      <c r="CM21" s="959">
        <v>-1958</v>
      </c>
      <c r="CN21" s="960"/>
      <c r="CO21" s="960"/>
      <c r="CP21" s="960"/>
      <c r="CQ21" s="961"/>
      <c r="CR21" s="959">
        <v>1408</v>
      </c>
      <c r="CS21" s="960"/>
      <c r="CT21" s="960"/>
      <c r="CU21" s="960"/>
      <c r="CV21" s="961"/>
      <c r="CW21" s="959">
        <v>3898</v>
      </c>
      <c r="CX21" s="960"/>
      <c r="CY21" s="960"/>
      <c r="CZ21" s="960"/>
      <c r="DA21" s="961"/>
      <c r="DB21" s="959"/>
      <c r="DC21" s="960"/>
      <c r="DD21" s="960"/>
      <c r="DE21" s="960"/>
      <c r="DF21" s="961"/>
      <c r="DG21" s="959" t="s">
        <v>539</v>
      </c>
      <c r="DH21" s="960"/>
      <c r="DI21" s="960"/>
      <c r="DJ21" s="960"/>
      <c r="DK21" s="961"/>
      <c r="DL21" s="959" t="s">
        <v>539</v>
      </c>
      <c r="DM21" s="960"/>
      <c r="DN21" s="960"/>
      <c r="DO21" s="960"/>
      <c r="DP21" s="961"/>
      <c r="DQ21" s="959">
        <v>3394</v>
      </c>
      <c r="DR21" s="960"/>
      <c r="DS21" s="960"/>
      <c r="DT21" s="960"/>
      <c r="DU21" s="961"/>
      <c r="DV21" s="962"/>
      <c r="DW21" s="963"/>
      <c r="DX21" s="963"/>
      <c r="DY21" s="963"/>
      <c r="DZ21" s="964"/>
      <c r="EA21" s="233"/>
    </row>
    <row r="22" spans="1:131" s="234" customFormat="1" ht="26.25" customHeight="1" x14ac:dyDescent="0.15">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367</v>
      </c>
      <c r="BA22" s="1000"/>
      <c r="BB22" s="1000"/>
      <c r="BC22" s="1000"/>
      <c r="BD22" s="1001"/>
      <c r="BE22" s="232"/>
      <c r="BF22" s="232"/>
      <c r="BG22" s="232"/>
      <c r="BH22" s="232"/>
      <c r="BI22" s="232"/>
      <c r="BJ22" s="232"/>
      <c r="BK22" s="232"/>
      <c r="BL22" s="232"/>
      <c r="BM22" s="232"/>
      <c r="BN22" s="232"/>
      <c r="BO22" s="232"/>
      <c r="BP22" s="232"/>
      <c r="BQ22" s="237">
        <v>16</v>
      </c>
      <c r="BR22" s="238"/>
      <c r="BS22" s="962" t="s">
        <v>555</v>
      </c>
      <c r="BT22" s="963"/>
      <c r="BU22" s="963"/>
      <c r="BV22" s="963"/>
      <c r="BW22" s="963"/>
      <c r="BX22" s="963"/>
      <c r="BY22" s="963"/>
      <c r="BZ22" s="963"/>
      <c r="CA22" s="963"/>
      <c r="CB22" s="963"/>
      <c r="CC22" s="963"/>
      <c r="CD22" s="963"/>
      <c r="CE22" s="963"/>
      <c r="CF22" s="963"/>
      <c r="CG22" s="984"/>
      <c r="CH22" s="959">
        <v>89</v>
      </c>
      <c r="CI22" s="960"/>
      <c r="CJ22" s="960"/>
      <c r="CK22" s="960"/>
      <c r="CL22" s="961"/>
      <c r="CM22" s="959">
        <v>1025</v>
      </c>
      <c r="CN22" s="960"/>
      <c r="CO22" s="960"/>
      <c r="CP22" s="960"/>
      <c r="CQ22" s="961"/>
      <c r="CR22" s="959">
        <v>408</v>
      </c>
      <c r="CS22" s="960"/>
      <c r="CT22" s="960"/>
      <c r="CU22" s="960"/>
      <c r="CV22" s="961"/>
      <c r="CW22" s="959" t="s">
        <v>539</v>
      </c>
      <c r="CX22" s="960"/>
      <c r="CY22" s="960"/>
      <c r="CZ22" s="960"/>
      <c r="DA22" s="961"/>
      <c r="DB22" s="959" t="s">
        <v>539</v>
      </c>
      <c r="DC22" s="960"/>
      <c r="DD22" s="960"/>
      <c r="DE22" s="960"/>
      <c r="DF22" s="961"/>
      <c r="DG22" s="959" t="s">
        <v>539</v>
      </c>
      <c r="DH22" s="960"/>
      <c r="DI22" s="960"/>
      <c r="DJ22" s="960"/>
      <c r="DK22" s="961"/>
      <c r="DL22" s="959" t="s">
        <v>539</v>
      </c>
      <c r="DM22" s="960"/>
      <c r="DN22" s="960"/>
      <c r="DO22" s="960"/>
      <c r="DP22" s="961"/>
      <c r="DQ22" s="959" t="s">
        <v>539</v>
      </c>
      <c r="DR22" s="960"/>
      <c r="DS22" s="960"/>
      <c r="DT22" s="960"/>
      <c r="DU22" s="961"/>
      <c r="DV22" s="962"/>
      <c r="DW22" s="963"/>
      <c r="DX22" s="963"/>
      <c r="DY22" s="963"/>
      <c r="DZ22" s="964"/>
      <c r="EA22" s="233"/>
    </row>
    <row r="23" spans="1:131" s="234" customFormat="1" ht="26.25" customHeight="1" thickBot="1" x14ac:dyDescent="0.2">
      <c r="A23" s="239" t="s">
        <v>368</v>
      </c>
      <c r="B23" s="907" t="s">
        <v>369</v>
      </c>
      <c r="C23" s="908"/>
      <c r="D23" s="908"/>
      <c r="E23" s="908"/>
      <c r="F23" s="908"/>
      <c r="G23" s="908"/>
      <c r="H23" s="908"/>
      <c r="I23" s="908"/>
      <c r="J23" s="908"/>
      <c r="K23" s="908"/>
      <c r="L23" s="908"/>
      <c r="M23" s="908"/>
      <c r="N23" s="908"/>
      <c r="O23" s="908"/>
      <c r="P23" s="918"/>
      <c r="Q23" s="1043">
        <v>713942</v>
      </c>
      <c r="R23" s="1037"/>
      <c r="S23" s="1037"/>
      <c r="T23" s="1037"/>
      <c r="U23" s="1037"/>
      <c r="V23" s="1037">
        <v>695868</v>
      </c>
      <c r="W23" s="1037"/>
      <c r="X23" s="1037"/>
      <c r="Y23" s="1037"/>
      <c r="Z23" s="1037"/>
      <c r="AA23" s="1037">
        <v>18074</v>
      </c>
      <c r="AB23" s="1037"/>
      <c r="AC23" s="1037"/>
      <c r="AD23" s="1037"/>
      <c r="AE23" s="1044"/>
      <c r="AF23" s="1045">
        <v>9992</v>
      </c>
      <c r="AG23" s="1037"/>
      <c r="AH23" s="1037"/>
      <c r="AI23" s="1037"/>
      <c r="AJ23" s="1046"/>
      <c r="AK23" s="1047"/>
      <c r="AL23" s="1048"/>
      <c r="AM23" s="1048"/>
      <c r="AN23" s="1048"/>
      <c r="AO23" s="1048"/>
      <c r="AP23" s="1037">
        <v>1237901</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556</v>
      </c>
      <c r="BT23" s="963"/>
      <c r="BU23" s="963"/>
      <c r="BV23" s="963"/>
      <c r="BW23" s="963"/>
      <c r="BX23" s="963"/>
      <c r="BY23" s="963"/>
      <c r="BZ23" s="963"/>
      <c r="CA23" s="963"/>
      <c r="CB23" s="963"/>
      <c r="CC23" s="963"/>
      <c r="CD23" s="963"/>
      <c r="CE23" s="963"/>
      <c r="CF23" s="963"/>
      <c r="CG23" s="984"/>
      <c r="CH23" s="959">
        <v>0</v>
      </c>
      <c r="CI23" s="960"/>
      <c r="CJ23" s="960"/>
      <c r="CK23" s="960"/>
      <c r="CL23" s="961"/>
      <c r="CM23" s="959">
        <v>11</v>
      </c>
      <c r="CN23" s="960"/>
      <c r="CO23" s="960"/>
      <c r="CP23" s="960"/>
      <c r="CQ23" s="961"/>
      <c r="CR23" s="959">
        <v>2</v>
      </c>
      <c r="CS23" s="960"/>
      <c r="CT23" s="960"/>
      <c r="CU23" s="960"/>
      <c r="CV23" s="961"/>
      <c r="CW23" s="959">
        <v>21</v>
      </c>
      <c r="CX23" s="960"/>
      <c r="CY23" s="960"/>
      <c r="CZ23" s="960"/>
      <c r="DA23" s="961"/>
      <c r="DB23" s="959" t="s">
        <v>539</v>
      </c>
      <c r="DC23" s="960"/>
      <c r="DD23" s="960"/>
      <c r="DE23" s="960"/>
      <c r="DF23" s="961"/>
      <c r="DG23" s="959" t="s">
        <v>539</v>
      </c>
      <c r="DH23" s="960"/>
      <c r="DI23" s="960"/>
      <c r="DJ23" s="960"/>
      <c r="DK23" s="961"/>
      <c r="DL23" s="959" t="s">
        <v>539</v>
      </c>
      <c r="DM23" s="960"/>
      <c r="DN23" s="960"/>
      <c r="DO23" s="960"/>
      <c r="DP23" s="961"/>
      <c r="DQ23" s="959" t="s">
        <v>539</v>
      </c>
      <c r="DR23" s="960"/>
      <c r="DS23" s="960"/>
      <c r="DT23" s="960"/>
      <c r="DU23" s="961"/>
      <c r="DV23" s="962"/>
      <c r="DW23" s="963"/>
      <c r="DX23" s="963"/>
      <c r="DY23" s="963"/>
      <c r="DZ23" s="964"/>
      <c r="EA23" s="233"/>
    </row>
    <row r="24" spans="1:131" s="234" customFormat="1" ht="26.25" customHeight="1" x14ac:dyDescent="0.15">
      <c r="A24" s="1036" t="s">
        <v>370</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t="s">
        <v>569</v>
      </c>
      <c r="BS24" s="962" t="s">
        <v>557</v>
      </c>
      <c r="BT24" s="963"/>
      <c r="BU24" s="963"/>
      <c r="BV24" s="963"/>
      <c r="BW24" s="963"/>
      <c r="BX24" s="963"/>
      <c r="BY24" s="963"/>
      <c r="BZ24" s="963"/>
      <c r="CA24" s="963"/>
      <c r="CB24" s="963"/>
      <c r="CC24" s="963"/>
      <c r="CD24" s="963"/>
      <c r="CE24" s="963"/>
      <c r="CF24" s="963"/>
      <c r="CG24" s="984"/>
      <c r="CH24" s="959">
        <v>-41</v>
      </c>
      <c r="CI24" s="960"/>
      <c r="CJ24" s="960"/>
      <c r="CK24" s="960"/>
      <c r="CL24" s="961"/>
      <c r="CM24" s="959">
        <v>947</v>
      </c>
      <c r="CN24" s="960"/>
      <c r="CO24" s="960"/>
      <c r="CP24" s="960"/>
      <c r="CQ24" s="961"/>
      <c r="CR24" s="959">
        <v>521</v>
      </c>
      <c r="CS24" s="960"/>
      <c r="CT24" s="960"/>
      <c r="CU24" s="960"/>
      <c r="CV24" s="961"/>
      <c r="CW24" s="959">
        <v>514</v>
      </c>
      <c r="CX24" s="960"/>
      <c r="CY24" s="960"/>
      <c r="CZ24" s="960"/>
      <c r="DA24" s="961"/>
      <c r="DB24" s="959">
        <v>1086</v>
      </c>
      <c r="DC24" s="960"/>
      <c r="DD24" s="960"/>
      <c r="DE24" s="960"/>
      <c r="DF24" s="961"/>
      <c r="DG24" s="959" t="s">
        <v>539</v>
      </c>
      <c r="DH24" s="960"/>
      <c r="DI24" s="960"/>
      <c r="DJ24" s="960"/>
      <c r="DK24" s="961"/>
      <c r="DL24" s="959">
        <v>1789</v>
      </c>
      <c r="DM24" s="960"/>
      <c r="DN24" s="960"/>
      <c r="DO24" s="960"/>
      <c r="DP24" s="961"/>
      <c r="DQ24" s="959">
        <v>895</v>
      </c>
      <c r="DR24" s="960"/>
      <c r="DS24" s="960"/>
      <c r="DT24" s="960"/>
      <c r="DU24" s="961"/>
      <c r="DV24" s="962"/>
      <c r="DW24" s="963"/>
      <c r="DX24" s="963"/>
      <c r="DY24" s="963"/>
      <c r="DZ24" s="964"/>
      <c r="EA24" s="233"/>
    </row>
    <row r="25" spans="1:131" ht="26.25" customHeight="1" thickBot="1" x14ac:dyDescent="0.2">
      <c r="A25" s="1035" t="s">
        <v>371</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558</v>
      </c>
      <c r="BT25" s="963"/>
      <c r="BU25" s="963"/>
      <c r="BV25" s="963"/>
      <c r="BW25" s="963"/>
      <c r="BX25" s="963"/>
      <c r="BY25" s="963"/>
      <c r="BZ25" s="963"/>
      <c r="CA25" s="963"/>
      <c r="CB25" s="963"/>
      <c r="CC25" s="963"/>
      <c r="CD25" s="963"/>
      <c r="CE25" s="963"/>
      <c r="CF25" s="963"/>
      <c r="CG25" s="984"/>
      <c r="CH25" s="959">
        <v>0</v>
      </c>
      <c r="CI25" s="960"/>
      <c r="CJ25" s="960"/>
      <c r="CK25" s="960"/>
      <c r="CL25" s="961"/>
      <c r="CM25" s="959">
        <v>610</v>
      </c>
      <c r="CN25" s="960"/>
      <c r="CO25" s="960"/>
      <c r="CP25" s="960"/>
      <c r="CQ25" s="961"/>
      <c r="CR25" s="959">
        <v>240</v>
      </c>
      <c r="CS25" s="960"/>
      <c r="CT25" s="960"/>
      <c r="CU25" s="960"/>
      <c r="CV25" s="961"/>
      <c r="CW25" s="959">
        <v>13</v>
      </c>
      <c r="CX25" s="960"/>
      <c r="CY25" s="960"/>
      <c r="CZ25" s="960"/>
      <c r="DA25" s="961"/>
      <c r="DB25" s="959" t="s">
        <v>539</v>
      </c>
      <c r="DC25" s="960"/>
      <c r="DD25" s="960"/>
      <c r="DE25" s="960"/>
      <c r="DF25" s="961"/>
      <c r="DG25" s="959" t="s">
        <v>539</v>
      </c>
      <c r="DH25" s="960"/>
      <c r="DI25" s="960"/>
      <c r="DJ25" s="960"/>
      <c r="DK25" s="961"/>
      <c r="DL25" s="959" t="s">
        <v>539</v>
      </c>
      <c r="DM25" s="960"/>
      <c r="DN25" s="960"/>
      <c r="DO25" s="960"/>
      <c r="DP25" s="961"/>
      <c r="DQ25" s="959" t="s">
        <v>539</v>
      </c>
      <c r="DR25" s="960"/>
      <c r="DS25" s="960"/>
      <c r="DT25" s="960"/>
      <c r="DU25" s="961"/>
      <c r="DV25" s="962"/>
      <c r="DW25" s="963"/>
      <c r="DX25" s="963"/>
      <c r="DY25" s="963"/>
      <c r="DZ25" s="964"/>
      <c r="EA25" s="229"/>
    </row>
    <row r="26" spans="1:131" ht="26.25" customHeight="1" x14ac:dyDescent="0.15">
      <c r="A26" s="965" t="s">
        <v>337</v>
      </c>
      <c r="B26" s="966"/>
      <c r="C26" s="966"/>
      <c r="D26" s="966"/>
      <c r="E26" s="966"/>
      <c r="F26" s="966"/>
      <c r="G26" s="966"/>
      <c r="H26" s="966"/>
      <c r="I26" s="966"/>
      <c r="J26" s="966"/>
      <c r="K26" s="966"/>
      <c r="L26" s="966"/>
      <c r="M26" s="966"/>
      <c r="N26" s="966"/>
      <c r="O26" s="966"/>
      <c r="P26" s="967"/>
      <c r="Q26" s="971" t="s">
        <v>372</v>
      </c>
      <c r="R26" s="972"/>
      <c r="S26" s="972"/>
      <c r="T26" s="972"/>
      <c r="U26" s="973"/>
      <c r="V26" s="971" t="s">
        <v>373</v>
      </c>
      <c r="W26" s="972"/>
      <c r="X26" s="972"/>
      <c r="Y26" s="972"/>
      <c r="Z26" s="973"/>
      <c r="AA26" s="971" t="s">
        <v>374</v>
      </c>
      <c r="AB26" s="972"/>
      <c r="AC26" s="972"/>
      <c r="AD26" s="972"/>
      <c r="AE26" s="972"/>
      <c r="AF26" s="1031" t="s">
        <v>375</v>
      </c>
      <c r="AG26" s="978"/>
      <c r="AH26" s="978"/>
      <c r="AI26" s="978"/>
      <c r="AJ26" s="1032"/>
      <c r="AK26" s="972" t="s">
        <v>376</v>
      </c>
      <c r="AL26" s="972"/>
      <c r="AM26" s="972"/>
      <c r="AN26" s="972"/>
      <c r="AO26" s="973"/>
      <c r="AP26" s="971" t="s">
        <v>377</v>
      </c>
      <c r="AQ26" s="972"/>
      <c r="AR26" s="972"/>
      <c r="AS26" s="972"/>
      <c r="AT26" s="973"/>
      <c r="AU26" s="971" t="s">
        <v>378</v>
      </c>
      <c r="AV26" s="972"/>
      <c r="AW26" s="972"/>
      <c r="AX26" s="972"/>
      <c r="AY26" s="973"/>
      <c r="AZ26" s="971" t="s">
        <v>379</v>
      </c>
      <c r="BA26" s="972"/>
      <c r="BB26" s="972"/>
      <c r="BC26" s="972"/>
      <c r="BD26" s="973"/>
      <c r="BE26" s="971" t="s">
        <v>344</v>
      </c>
      <c r="BF26" s="972"/>
      <c r="BG26" s="972"/>
      <c r="BH26" s="972"/>
      <c r="BI26" s="985"/>
      <c r="BJ26" s="231"/>
      <c r="BK26" s="231"/>
      <c r="BL26" s="231"/>
      <c r="BM26" s="231"/>
      <c r="BN26" s="231"/>
      <c r="BO26" s="240"/>
      <c r="BP26" s="240"/>
      <c r="BQ26" s="237">
        <v>20</v>
      </c>
      <c r="BR26" s="238"/>
      <c r="BS26" s="962" t="s">
        <v>559</v>
      </c>
      <c r="BT26" s="963"/>
      <c r="BU26" s="963"/>
      <c r="BV26" s="963"/>
      <c r="BW26" s="963"/>
      <c r="BX26" s="963"/>
      <c r="BY26" s="963"/>
      <c r="BZ26" s="963"/>
      <c r="CA26" s="963"/>
      <c r="CB26" s="963"/>
      <c r="CC26" s="963"/>
      <c r="CD26" s="963"/>
      <c r="CE26" s="963"/>
      <c r="CF26" s="963"/>
      <c r="CG26" s="984"/>
      <c r="CH26" s="959">
        <v>64</v>
      </c>
      <c r="CI26" s="960"/>
      <c r="CJ26" s="960"/>
      <c r="CK26" s="960"/>
      <c r="CL26" s="961"/>
      <c r="CM26" s="959">
        <v>1414</v>
      </c>
      <c r="CN26" s="960"/>
      <c r="CO26" s="960"/>
      <c r="CP26" s="960"/>
      <c r="CQ26" s="961"/>
      <c r="CR26" s="959">
        <v>446</v>
      </c>
      <c r="CS26" s="960"/>
      <c r="CT26" s="960"/>
      <c r="CU26" s="960"/>
      <c r="CV26" s="961"/>
      <c r="CW26" s="959">
        <v>50</v>
      </c>
      <c r="CX26" s="960"/>
      <c r="CY26" s="960"/>
      <c r="CZ26" s="960"/>
      <c r="DA26" s="961"/>
      <c r="DB26" s="959" t="s">
        <v>539</v>
      </c>
      <c r="DC26" s="960"/>
      <c r="DD26" s="960"/>
      <c r="DE26" s="960"/>
      <c r="DF26" s="961"/>
      <c r="DG26" s="959" t="s">
        <v>539</v>
      </c>
      <c r="DH26" s="960"/>
      <c r="DI26" s="960"/>
      <c r="DJ26" s="960"/>
      <c r="DK26" s="961"/>
      <c r="DL26" s="959" t="s">
        <v>539</v>
      </c>
      <c r="DM26" s="960"/>
      <c r="DN26" s="960"/>
      <c r="DO26" s="960"/>
      <c r="DP26" s="961"/>
      <c r="DQ26" s="959" t="s">
        <v>539</v>
      </c>
      <c r="DR26" s="960"/>
      <c r="DS26" s="960"/>
      <c r="DT26" s="960"/>
      <c r="DU26" s="961"/>
      <c r="DV26" s="962"/>
      <c r="DW26" s="963"/>
      <c r="DX26" s="963"/>
      <c r="DY26" s="963"/>
      <c r="DZ26" s="964"/>
      <c r="EA26" s="229"/>
    </row>
    <row r="27" spans="1:131" ht="26.25" customHeight="1" thickBot="1" x14ac:dyDescent="0.2">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560</v>
      </c>
      <c r="BT27" s="963"/>
      <c r="BU27" s="963"/>
      <c r="BV27" s="963"/>
      <c r="BW27" s="963"/>
      <c r="BX27" s="963"/>
      <c r="BY27" s="963"/>
      <c r="BZ27" s="963"/>
      <c r="CA27" s="963"/>
      <c r="CB27" s="963"/>
      <c r="CC27" s="963"/>
      <c r="CD27" s="963"/>
      <c r="CE27" s="963"/>
      <c r="CF27" s="963"/>
      <c r="CG27" s="984"/>
      <c r="CH27" s="959">
        <v>-55</v>
      </c>
      <c r="CI27" s="960"/>
      <c r="CJ27" s="960"/>
      <c r="CK27" s="960"/>
      <c r="CL27" s="961"/>
      <c r="CM27" s="959">
        <v>606</v>
      </c>
      <c r="CN27" s="960"/>
      <c r="CO27" s="960"/>
      <c r="CP27" s="960"/>
      <c r="CQ27" s="961"/>
      <c r="CR27" s="959">
        <v>206</v>
      </c>
      <c r="CS27" s="960"/>
      <c r="CT27" s="960"/>
      <c r="CU27" s="960"/>
      <c r="CV27" s="961"/>
      <c r="CW27" s="959">
        <v>2</v>
      </c>
      <c r="CX27" s="960"/>
      <c r="CY27" s="960"/>
      <c r="CZ27" s="960"/>
      <c r="DA27" s="961"/>
      <c r="DB27" s="959" t="s">
        <v>539</v>
      </c>
      <c r="DC27" s="960"/>
      <c r="DD27" s="960"/>
      <c r="DE27" s="960"/>
      <c r="DF27" s="961"/>
      <c r="DG27" s="959" t="s">
        <v>539</v>
      </c>
      <c r="DH27" s="960"/>
      <c r="DI27" s="960"/>
      <c r="DJ27" s="960"/>
      <c r="DK27" s="961"/>
      <c r="DL27" s="959" t="s">
        <v>539</v>
      </c>
      <c r="DM27" s="960"/>
      <c r="DN27" s="960"/>
      <c r="DO27" s="960"/>
      <c r="DP27" s="961"/>
      <c r="DQ27" s="959" t="s">
        <v>539</v>
      </c>
      <c r="DR27" s="960"/>
      <c r="DS27" s="960"/>
      <c r="DT27" s="960"/>
      <c r="DU27" s="961"/>
      <c r="DV27" s="962"/>
      <c r="DW27" s="963"/>
      <c r="DX27" s="963"/>
      <c r="DY27" s="963"/>
      <c r="DZ27" s="964"/>
      <c r="EA27" s="229"/>
    </row>
    <row r="28" spans="1:131" ht="26.25" customHeight="1" thickTop="1" x14ac:dyDescent="0.15">
      <c r="A28" s="241">
        <v>1</v>
      </c>
      <c r="B28" s="1023" t="s">
        <v>380</v>
      </c>
      <c r="C28" s="1024"/>
      <c r="D28" s="1024"/>
      <c r="E28" s="1024"/>
      <c r="F28" s="1024"/>
      <c r="G28" s="1024"/>
      <c r="H28" s="1024"/>
      <c r="I28" s="1024"/>
      <c r="J28" s="1024"/>
      <c r="K28" s="1024"/>
      <c r="L28" s="1024"/>
      <c r="M28" s="1024"/>
      <c r="N28" s="1024"/>
      <c r="O28" s="1024"/>
      <c r="P28" s="1025"/>
      <c r="Q28" s="1026">
        <v>98557</v>
      </c>
      <c r="R28" s="1027"/>
      <c r="S28" s="1027"/>
      <c r="T28" s="1027"/>
      <c r="U28" s="1027"/>
      <c r="V28" s="1027">
        <v>93231</v>
      </c>
      <c r="W28" s="1027"/>
      <c r="X28" s="1027"/>
      <c r="Y28" s="1027"/>
      <c r="Z28" s="1027"/>
      <c r="AA28" s="1027">
        <v>5327</v>
      </c>
      <c r="AB28" s="1027"/>
      <c r="AC28" s="1027"/>
      <c r="AD28" s="1027"/>
      <c r="AE28" s="1028"/>
      <c r="AF28" s="1029" t="s">
        <v>118</v>
      </c>
      <c r="AG28" s="1027"/>
      <c r="AH28" s="1027"/>
      <c r="AI28" s="1027"/>
      <c r="AJ28" s="1030"/>
      <c r="AK28" s="1018">
        <v>5568</v>
      </c>
      <c r="AL28" s="1019"/>
      <c r="AM28" s="1019"/>
      <c r="AN28" s="1019"/>
      <c r="AO28" s="1019"/>
      <c r="AP28" s="1019" t="s">
        <v>539</v>
      </c>
      <c r="AQ28" s="1019"/>
      <c r="AR28" s="1019"/>
      <c r="AS28" s="1019"/>
      <c r="AT28" s="1019"/>
      <c r="AU28" s="1019" t="s">
        <v>539</v>
      </c>
      <c r="AV28" s="1019"/>
      <c r="AW28" s="1019"/>
      <c r="AX28" s="1019"/>
      <c r="AY28" s="1019"/>
      <c r="AZ28" s="1020"/>
      <c r="BA28" s="1020"/>
      <c r="BB28" s="1020"/>
      <c r="BC28" s="1020"/>
      <c r="BD28" s="1020"/>
      <c r="BE28" s="1021"/>
      <c r="BF28" s="1021"/>
      <c r="BG28" s="1021"/>
      <c r="BH28" s="1021"/>
      <c r="BI28" s="1022"/>
      <c r="BJ28" s="231"/>
      <c r="BK28" s="231"/>
      <c r="BL28" s="231"/>
      <c r="BM28" s="231"/>
      <c r="BN28" s="231"/>
      <c r="BO28" s="240"/>
      <c r="BP28" s="240"/>
      <c r="BQ28" s="237">
        <v>22</v>
      </c>
      <c r="BR28" s="238"/>
      <c r="BS28" s="962" t="s">
        <v>561</v>
      </c>
      <c r="BT28" s="963"/>
      <c r="BU28" s="963"/>
      <c r="BV28" s="963"/>
      <c r="BW28" s="963"/>
      <c r="BX28" s="963"/>
      <c r="BY28" s="963"/>
      <c r="BZ28" s="963"/>
      <c r="CA28" s="963"/>
      <c r="CB28" s="963"/>
      <c r="CC28" s="963"/>
      <c r="CD28" s="963"/>
      <c r="CE28" s="963"/>
      <c r="CF28" s="963"/>
      <c r="CG28" s="984"/>
      <c r="CH28" s="959">
        <v>1</v>
      </c>
      <c r="CI28" s="960"/>
      <c r="CJ28" s="960"/>
      <c r="CK28" s="960"/>
      <c r="CL28" s="961"/>
      <c r="CM28" s="959">
        <v>591</v>
      </c>
      <c r="CN28" s="960"/>
      <c r="CO28" s="960"/>
      <c r="CP28" s="960"/>
      <c r="CQ28" s="961"/>
      <c r="CR28" s="959">
        <v>300</v>
      </c>
      <c r="CS28" s="960"/>
      <c r="CT28" s="960"/>
      <c r="CU28" s="960"/>
      <c r="CV28" s="961"/>
      <c r="CW28" s="959" t="s">
        <v>539</v>
      </c>
      <c r="CX28" s="960"/>
      <c r="CY28" s="960"/>
      <c r="CZ28" s="960"/>
      <c r="DA28" s="961"/>
      <c r="DB28" s="959" t="s">
        <v>539</v>
      </c>
      <c r="DC28" s="960"/>
      <c r="DD28" s="960"/>
      <c r="DE28" s="960"/>
      <c r="DF28" s="961"/>
      <c r="DG28" s="959" t="s">
        <v>539</v>
      </c>
      <c r="DH28" s="960"/>
      <c r="DI28" s="960"/>
      <c r="DJ28" s="960"/>
      <c r="DK28" s="961"/>
      <c r="DL28" s="959" t="s">
        <v>539</v>
      </c>
      <c r="DM28" s="960"/>
      <c r="DN28" s="960"/>
      <c r="DO28" s="960"/>
      <c r="DP28" s="961"/>
      <c r="DQ28" s="959" t="s">
        <v>539</v>
      </c>
      <c r="DR28" s="960"/>
      <c r="DS28" s="960"/>
      <c r="DT28" s="960"/>
      <c r="DU28" s="961"/>
      <c r="DV28" s="962"/>
      <c r="DW28" s="963"/>
      <c r="DX28" s="963"/>
      <c r="DY28" s="963"/>
      <c r="DZ28" s="964"/>
      <c r="EA28" s="229"/>
    </row>
    <row r="29" spans="1:131" ht="26.25" customHeight="1" x14ac:dyDescent="0.15">
      <c r="A29" s="241">
        <v>2</v>
      </c>
      <c r="B29" s="1009" t="s">
        <v>381</v>
      </c>
      <c r="C29" s="1010"/>
      <c r="D29" s="1010"/>
      <c r="E29" s="1010"/>
      <c r="F29" s="1010"/>
      <c r="G29" s="1010"/>
      <c r="H29" s="1010"/>
      <c r="I29" s="1010"/>
      <c r="J29" s="1010"/>
      <c r="K29" s="1010"/>
      <c r="L29" s="1010"/>
      <c r="M29" s="1010"/>
      <c r="N29" s="1010"/>
      <c r="O29" s="1010"/>
      <c r="P29" s="1011"/>
      <c r="Q29" s="1015">
        <v>958</v>
      </c>
      <c r="R29" s="1013"/>
      <c r="S29" s="1013"/>
      <c r="T29" s="1013"/>
      <c r="U29" s="1013"/>
      <c r="V29" s="1013">
        <v>1063</v>
      </c>
      <c r="W29" s="1013"/>
      <c r="X29" s="1013"/>
      <c r="Y29" s="1013"/>
      <c r="Z29" s="1013"/>
      <c r="AA29" s="1013">
        <v>-105</v>
      </c>
      <c r="AB29" s="1013"/>
      <c r="AC29" s="1013"/>
      <c r="AD29" s="1013"/>
      <c r="AE29" s="1016"/>
      <c r="AF29" s="1012">
        <v>1723</v>
      </c>
      <c r="AG29" s="1013"/>
      <c r="AH29" s="1013"/>
      <c r="AI29" s="1013"/>
      <c r="AJ29" s="1014"/>
      <c r="AK29" s="950" t="s">
        <v>539</v>
      </c>
      <c r="AL29" s="941"/>
      <c r="AM29" s="941"/>
      <c r="AN29" s="941"/>
      <c r="AO29" s="941"/>
      <c r="AP29" s="941">
        <v>1657</v>
      </c>
      <c r="AQ29" s="941"/>
      <c r="AR29" s="941"/>
      <c r="AS29" s="941"/>
      <c r="AT29" s="941"/>
      <c r="AU29" s="941" t="s">
        <v>539</v>
      </c>
      <c r="AV29" s="941"/>
      <c r="AW29" s="941"/>
      <c r="AX29" s="941"/>
      <c r="AY29" s="941"/>
      <c r="AZ29" s="1017" t="s">
        <v>539</v>
      </c>
      <c r="BA29" s="1017"/>
      <c r="BB29" s="1017"/>
      <c r="BC29" s="1017"/>
      <c r="BD29" s="1017"/>
      <c r="BE29" s="942" t="s">
        <v>382</v>
      </c>
      <c r="BF29" s="942"/>
      <c r="BG29" s="942"/>
      <c r="BH29" s="942"/>
      <c r="BI29" s="943"/>
      <c r="BJ29" s="231"/>
      <c r="BK29" s="231"/>
      <c r="BL29" s="231"/>
      <c r="BM29" s="231"/>
      <c r="BN29" s="231"/>
      <c r="BO29" s="240"/>
      <c r="BP29" s="240"/>
      <c r="BQ29" s="237">
        <v>23</v>
      </c>
      <c r="BR29" s="238" t="s">
        <v>569</v>
      </c>
      <c r="BS29" s="962" t="s">
        <v>562</v>
      </c>
      <c r="BT29" s="963"/>
      <c r="BU29" s="963"/>
      <c r="BV29" s="963"/>
      <c r="BW29" s="963"/>
      <c r="BX29" s="963"/>
      <c r="BY29" s="963"/>
      <c r="BZ29" s="963"/>
      <c r="CA29" s="963"/>
      <c r="CB29" s="963"/>
      <c r="CC29" s="963"/>
      <c r="CD29" s="963"/>
      <c r="CE29" s="963"/>
      <c r="CF29" s="963"/>
      <c r="CG29" s="984"/>
      <c r="CH29" s="959">
        <v>13</v>
      </c>
      <c r="CI29" s="960"/>
      <c r="CJ29" s="960"/>
      <c r="CK29" s="960"/>
      <c r="CL29" s="961"/>
      <c r="CM29" s="959">
        <v>22490</v>
      </c>
      <c r="CN29" s="960"/>
      <c r="CO29" s="960"/>
      <c r="CP29" s="960"/>
      <c r="CQ29" s="961"/>
      <c r="CR29" s="959">
        <v>10</v>
      </c>
      <c r="CS29" s="960"/>
      <c r="CT29" s="960"/>
      <c r="CU29" s="960"/>
      <c r="CV29" s="961"/>
      <c r="CW29" s="959">
        <v>413</v>
      </c>
      <c r="CX29" s="960"/>
      <c r="CY29" s="960"/>
      <c r="CZ29" s="960"/>
      <c r="DA29" s="961"/>
      <c r="DB29" s="959"/>
      <c r="DC29" s="960"/>
      <c r="DD29" s="960"/>
      <c r="DE29" s="960"/>
      <c r="DF29" s="961"/>
      <c r="DG29" s="959" t="s">
        <v>539</v>
      </c>
      <c r="DH29" s="960"/>
      <c r="DI29" s="960"/>
      <c r="DJ29" s="960"/>
      <c r="DK29" s="961"/>
      <c r="DL29" s="959">
        <v>5291</v>
      </c>
      <c r="DM29" s="960"/>
      <c r="DN29" s="960"/>
      <c r="DO29" s="960"/>
      <c r="DP29" s="961"/>
      <c r="DQ29" s="959">
        <v>4761</v>
      </c>
      <c r="DR29" s="960"/>
      <c r="DS29" s="960"/>
      <c r="DT29" s="960"/>
      <c r="DU29" s="961"/>
      <c r="DV29" s="962"/>
      <c r="DW29" s="963"/>
      <c r="DX29" s="963"/>
      <c r="DY29" s="963"/>
      <c r="DZ29" s="964"/>
      <c r="EA29" s="229"/>
    </row>
    <row r="30" spans="1:131" ht="26.25" customHeight="1" x14ac:dyDescent="0.15">
      <c r="A30" s="241">
        <v>3</v>
      </c>
      <c r="B30" s="1009" t="s">
        <v>383</v>
      </c>
      <c r="C30" s="1010"/>
      <c r="D30" s="1010"/>
      <c r="E30" s="1010"/>
      <c r="F30" s="1010"/>
      <c r="G30" s="1010"/>
      <c r="H30" s="1010"/>
      <c r="I30" s="1010"/>
      <c r="J30" s="1010"/>
      <c r="K30" s="1010"/>
      <c r="L30" s="1010"/>
      <c r="M30" s="1010"/>
      <c r="N30" s="1010"/>
      <c r="O30" s="1010"/>
      <c r="P30" s="1011"/>
      <c r="Q30" s="1015">
        <v>8238</v>
      </c>
      <c r="R30" s="1013"/>
      <c r="S30" s="1013"/>
      <c r="T30" s="1013"/>
      <c r="U30" s="1013"/>
      <c r="V30" s="1013">
        <v>3336</v>
      </c>
      <c r="W30" s="1013"/>
      <c r="X30" s="1013"/>
      <c r="Y30" s="1013"/>
      <c r="Z30" s="1013"/>
      <c r="AA30" s="1013">
        <v>4902</v>
      </c>
      <c r="AB30" s="1013"/>
      <c r="AC30" s="1013"/>
      <c r="AD30" s="1013"/>
      <c r="AE30" s="1016"/>
      <c r="AF30" s="1012">
        <v>15047</v>
      </c>
      <c r="AG30" s="1013"/>
      <c r="AH30" s="1013"/>
      <c r="AI30" s="1013"/>
      <c r="AJ30" s="1014"/>
      <c r="AK30" s="950" t="s">
        <v>539</v>
      </c>
      <c r="AL30" s="941"/>
      <c r="AM30" s="941"/>
      <c r="AN30" s="941"/>
      <c r="AO30" s="941"/>
      <c r="AP30" s="941">
        <v>125</v>
      </c>
      <c r="AQ30" s="941"/>
      <c r="AR30" s="941"/>
      <c r="AS30" s="941"/>
      <c r="AT30" s="941"/>
      <c r="AU30" s="941" t="s">
        <v>539</v>
      </c>
      <c r="AV30" s="941"/>
      <c r="AW30" s="941"/>
      <c r="AX30" s="941"/>
      <c r="AY30" s="941"/>
      <c r="AZ30" s="1017" t="s">
        <v>539</v>
      </c>
      <c r="BA30" s="1017"/>
      <c r="BB30" s="1017"/>
      <c r="BC30" s="1017"/>
      <c r="BD30" s="1017"/>
      <c r="BE30" s="942" t="s">
        <v>382</v>
      </c>
      <c r="BF30" s="942"/>
      <c r="BG30" s="942"/>
      <c r="BH30" s="942"/>
      <c r="BI30" s="943"/>
      <c r="BJ30" s="231"/>
      <c r="BK30" s="231"/>
      <c r="BL30" s="231"/>
      <c r="BM30" s="231"/>
      <c r="BN30" s="231"/>
      <c r="BO30" s="240"/>
      <c r="BP30" s="240"/>
      <c r="BQ30" s="237">
        <v>24</v>
      </c>
      <c r="BR30" s="238"/>
      <c r="BS30" s="962" t="s">
        <v>563</v>
      </c>
      <c r="BT30" s="963"/>
      <c r="BU30" s="963"/>
      <c r="BV30" s="963"/>
      <c r="BW30" s="963"/>
      <c r="BX30" s="963"/>
      <c r="BY30" s="963"/>
      <c r="BZ30" s="963"/>
      <c r="CA30" s="963"/>
      <c r="CB30" s="963"/>
      <c r="CC30" s="963"/>
      <c r="CD30" s="963"/>
      <c r="CE30" s="963"/>
      <c r="CF30" s="963"/>
      <c r="CG30" s="984"/>
      <c r="CH30" s="959">
        <v>7</v>
      </c>
      <c r="CI30" s="960"/>
      <c r="CJ30" s="960"/>
      <c r="CK30" s="960"/>
      <c r="CL30" s="961"/>
      <c r="CM30" s="959">
        <v>1010</v>
      </c>
      <c r="CN30" s="960"/>
      <c r="CO30" s="960"/>
      <c r="CP30" s="960"/>
      <c r="CQ30" s="961"/>
      <c r="CR30" s="959">
        <v>620</v>
      </c>
      <c r="CS30" s="960"/>
      <c r="CT30" s="960"/>
      <c r="CU30" s="960"/>
      <c r="CV30" s="961"/>
      <c r="CW30" s="959">
        <v>63</v>
      </c>
      <c r="CX30" s="960"/>
      <c r="CY30" s="960"/>
      <c r="CZ30" s="960"/>
      <c r="DA30" s="961"/>
      <c r="DB30" s="959" t="s">
        <v>539</v>
      </c>
      <c r="DC30" s="960"/>
      <c r="DD30" s="960"/>
      <c r="DE30" s="960"/>
      <c r="DF30" s="961"/>
      <c r="DG30" s="959" t="s">
        <v>539</v>
      </c>
      <c r="DH30" s="960"/>
      <c r="DI30" s="960"/>
      <c r="DJ30" s="960"/>
      <c r="DK30" s="961"/>
      <c r="DL30" s="959" t="s">
        <v>539</v>
      </c>
      <c r="DM30" s="960"/>
      <c r="DN30" s="960"/>
      <c r="DO30" s="960"/>
      <c r="DP30" s="961"/>
      <c r="DQ30" s="959" t="s">
        <v>539</v>
      </c>
      <c r="DR30" s="960"/>
      <c r="DS30" s="960"/>
      <c r="DT30" s="960"/>
      <c r="DU30" s="961"/>
      <c r="DV30" s="962"/>
      <c r="DW30" s="963"/>
      <c r="DX30" s="963"/>
      <c r="DY30" s="963"/>
      <c r="DZ30" s="964"/>
      <c r="EA30" s="229"/>
    </row>
    <row r="31" spans="1:131" ht="26.25" customHeight="1" x14ac:dyDescent="0.15">
      <c r="A31" s="241">
        <v>4</v>
      </c>
      <c r="B31" s="1009" t="s">
        <v>384</v>
      </c>
      <c r="C31" s="1010"/>
      <c r="D31" s="1010"/>
      <c r="E31" s="1010"/>
      <c r="F31" s="1010"/>
      <c r="G31" s="1010"/>
      <c r="H31" s="1010"/>
      <c r="I31" s="1010"/>
      <c r="J31" s="1010"/>
      <c r="K31" s="1010"/>
      <c r="L31" s="1010"/>
      <c r="M31" s="1010"/>
      <c r="N31" s="1010"/>
      <c r="O31" s="1010"/>
      <c r="P31" s="1011"/>
      <c r="Q31" s="1015">
        <f>7816+155</f>
        <v>7971</v>
      </c>
      <c r="R31" s="1013"/>
      <c r="S31" s="1013"/>
      <c r="T31" s="1013"/>
      <c r="U31" s="1013"/>
      <c r="V31" s="1013">
        <f>7409+127</f>
        <v>7536</v>
      </c>
      <c r="W31" s="1013"/>
      <c r="X31" s="1013"/>
      <c r="Y31" s="1013"/>
      <c r="Z31" s="1013"/>
      <c r="AA31" s="1013">
        <f>407+29</f>
        <v>436</v>
      </c>
      <c r="AB31" s="1013"/>
      <c r="AC31" s="1013"/>
      <c r="AD31" s="1013"/>
      <c r="AE31" s="1016"/>
      <c r="AF31" s="1012">
        <v>2513</v>
      </c>
      <c r="AG31" s="1013"/>
      <c r="AH31" s="1013"/>
      <c r="AI31" s="1013"/>
      <c r="AJ31" s="1014"/>
      <c r="AK31" s="950">
        <v>743</v>
      </c>
      <c r="AL31" s="941"/>
      <c r="AM31" s="941"/>
      <c r="AN31" s="941"/>
      <c r="AO31" s="941"/>
      <c r="AP31" s="941">
        <f>12907+354</f>
        <v>13261</v>
      </c>
      <c r="AQ31" s="941"/>
      <c r="AR31" s="941"/>
      <c r="AS31" s="941"/>
      <c r="AT31" s="941"/>
      <c r="AU31" s="941" t="s">
        <v>539</v>
      </c>
      <c r="AV31" s="941"/>
      <c r="AW31" s="941"/>
      <c r="AX31" s="941"/>
      <c r="AY31" s="941"/>
      <c r="AZ31" s="1017" t="s">
        <v>539</v>
      </c>
      <c r="BA31" s="1017"/>
      <c r="BB31" s="1017"/>
      <c r="BC31" s="1017"/>
      <c r="BD31" s="1017"/>
      <c r="BE31" s="942" t="s">
        <v>382</v>
      </c>
      <c r="BF31" s="942"/>
      <c r="BG31" s="942"/>
      <c r="BH31" s="942"/>
      <c r="BI31" s="943"/>
      <c r="BJ31" s="231"/>
      <c r="BK31" s="231"/>
      <c r="BL31" s="231"/>
      <c r="BM31" s="231"/>
      <c r="BN31" s="231"/>
      <c r="BO31" s="240"/>
      <c r="BP31" s="240"/>
      <c r="BQ31" s="237">
        <v>25</v>
      </c>
      <c r="BR31" s="238"/>
      <c r="BS31" s="962" t="s">
        <v>564</v>
      </c>
      <c r="BT31" s="963"/>
      <c r="BU31" s="963"/>
      <c r="BV31" s="963"/>
      <c r="BW31" s="963"/>
      <c r="BX31" s="963"/>
      <c r="BY31" s="963"/>
      <c r="BZ31" s="963"/>
      <c r="CA31" s="963"/>
      <c r="CB31" s="963"/>
      <c r="CC31" s="963"/>
      <c r="CD31" s="963"/>
      <c r="CE31" s="963"/>
      <c r="CF31" s="963"/>
      <c r="CG31" s="984"/>
      <c r="CH31" s="959">
        <v>-13</v>
      </c>
      <c r="CI31" s="960"/>
      <c r="CJ31" s="960"/>
      <c r="CK31" s="960"/>
      <c r="CL31" s="961"/>
      <c r="CM31" s="959">
        <v>1144</v>
      </c>
      <c r="CN31" s="960"/>
      <c r="CO31" s="960"/>
      <c r="CP31" s="960"/>
      <c r="CQ31" s="961"/>
      <c r="CR31" s="959">
        <v>30</v>
      </c>
      <c r="CS31" s="960"/>
      <c r="CT31" s="960"/>
      <c r="CU31" s="960"/>
      <c r="CV31" s="961"/>
      <c r="CW31" s="959">
        <v>282</v>
      </c>
      <c r="CX31" s="960"/>
      <c r="CY31" s="960"/>
      <c r="CZ31" s="960"/>
      <c r="DA31" s="961"/>
      <c r="DB31" s="959">
        <v>7298</v>
      </c>
      <c r="DC31" s="960"/>
      <c r="DD31" s="960"/>
      <c r="DE31" s="960"/>
      <c r="DF31" s="961"/>
      <c r="DG31" s="959" t="s">
        <v>539</v>
      </c>
      <c r="DH31" s="960"/>
      <c r="DI31" s="960"/>
      <c r="DJ31" s="960"/>
      <c r="DK31" s="961"/>
      <c r="DL31" s="959" t="s">
        <v>539</v>
      </c>
      <c r="DM31" s="960"/>
      <c r="DN31" s="960"/>
      <c r="DO31" s="960"/>
      <c r="DP31" s="961"/>
      <c r="DQ31" s="959" t="s">
        <v>539</v>
      </c>
      <c r="DR31" s="960"/>
      <c r="DS31" s="960"/>
      <c r="DT31" s="960"/>
      <c r="DU31" s="961"/>
      <c r="DV31" s="962"/>
      <c r="DW31" s="963"/>
      <c r="DX31" s="963"/>
      <c r="DY31" s="963"/>
      <c r="DZ31" s="964"/>
      <c r="EA31" s="229"/>
    </row>
    <row r="32" spans="1:131" ht="26.25" customHeight="1" x14ac:dyDescent="0.15">
      <c r="A32" s="241">
        <v>5</v>
      </c>
      <c r="B32" s="1009" t="s">
        <v>385</v>
      </c>
      <c r="C32" s="1010"/>
      <c r="D32" s="1010"/>
      <c r="E32" s="1010"/>
      <c r="F32" s="1010"/>
      <c r="G32" s="1010"/>
      <c r="H32" s="1010"/>
      <c r="I32" s="1010"/>
      <c r="J32" s="1010"/>
      <c r="K32" s="1010"/>
      <c r="L32" s="1010"/>
      <c r="M32" s="1010"/>
      <c r="N32" s="1010"/>
      <c r="O32" s="1010"/>
      <c r="P32" s="1011"/>
      <c r="Q32" s="1015">
        <v>6047</v>
      </c>
      <c r="R32" s="1013"/>
      <c r="S32" s="1013"/>
      <c r="T32" s="1013"/>
      <c r="U32" s="1013"/>
      <c r="V32" s="1013">
        <v>6047</v>
      </c>
      <c r="W32" s="1013"/>
      <c r="X32" s="1013"/>
      <c r="Y32" s="1013"/>
      <c r="Z32" s="1013"/>
      <c r="AA32" s="1013" t="s">
        <v>539</v>
      </c>
      <c r="AB32" s="1013"/>
      <c r="AC32" s="1013"/>
      <c r="AD32" s="1013"/>
      <c r="AE32" s="1016"/>
      <c r="AF32" s="1012" t="s">
        <v>118</v>
      </c>
      <c r="AG32" s="1013"/>
      <c r="AH32" s="1013"/>
      <c r="AI32" s="1013"/>
      <c r="AJ32" s="1014"/>
      <c r="AK32" s="950">
        <v>413</v>
      </c>
      <c r="AL32" s="941"/>
      <c r="AM32" s="941"/>
      <c r="AN32" s="941"/>
      <c r="AO32" s="941"/>
      <c r="AP32" s="941">
        <v>18277</v>
      </c>
      <c r="AQ32" s="941"/>
      <c r="AR32" s="941"/>
      <c r="AS32" s="941"/>
      <c r="AT32" s="941"/>
      <c r="AU32" s="941">
        <v>7018</v>
      </c>
      <c r="AV32" s="941"/>
      <c r="AW32" s="941"/>
      <c r="AX32" s="941"/>
      <c r="AY32" s="941"/>
      <c r="AZ32" s="1017" t="s">
        <v>539</v>
      </c>
      <c r="BA32" s="1017"/>
      <c r="BB32" s="1017"/>
      <c r="BC32" s="1017"/>
      <c r="BD32" s="1017"/>
      <c r="BE32" s="942" t="s">
        <v>386</v>
      </c>
      <c r="BF32" s="942"/>
      <c r="BG32" s="942"/>
      <c r="BH32" s="942"/>
      <c r="BI32" s="943"/>
      <c r="BJ32" s="231"/>
      <c r="BK32" s="231"/>
      <c r="BL32" s="231"/>
      <c r="BM32" s="231"/>
      <c r="BN32" s="231"/>
      <c r="BO32" s="240"/>
      <c r="BP32" s="240"/>
      <c r="BQ32" s="237">
        <v>26</v>
      </c>
      <c r="BR32" s="238"/>
      <c r="BS32" s="962" t="s">
        <v>565</v>
      </c>
      <c r="BT32" s="963"/>
      <c r="BU32" s="963"/>
      <c r="BV32" s="963"/>
      <c r="BW32" s="963"/>
      <c r="BX32" s="963"/>
      <c r="BY32" s="963"/>
      <c r="BZ32" s="963"/>
      <c r="CA32" s="963"/>
      <c r="CB32" s="963"/>
      <c r="CC32" s="963"/>
      <c r="CD32" s="963"/>
      <c r="CE32" s="963"/>
      <c r="CF32" s="963"/>
      <c r="CG32" s="984"/>
      <c r="CH32" s="959">
        <v>445</v>
      </c>
      <c r="CI32" s="960"/>
      <c r="CJ32" s="960"/>
      <c r="CK32" s="960"/>
      <c r="CL32" s="961"/>
      <c r="CM32" s="959">
        <v>475</v>
      </c>
      <c r="CN32" s="960"/>
      <c r="CO32" s="960"/>
      <c r="CP32" s="960"/>
      <c r="CQ32" s="961"/>
      <c r="CR32" s="959">
        <v>210</v>
      </c>
      <c r="CS32" s="960"/>
      <c r="CT32" s="960"/>
      <c r="CU32" s="960"/>
      <c r="CV32" s="961"/>
      <c r="CW32" s="959" t="s">
        <v>539</v>
      </c>
      <c r="CX32" s="960"/>
      <c r="CY32" s="960"/>
      <c r="CZ32" s="960"/>
      <c r="DA32" s="961"/>
      <c r="DB32" s="959" t="s">
        <v>539</v>
      </c>
      <c r="DC32" s="960"/>
      <c r="DD32" s="960"/>
      <c r="DE32" s="960"/>
      <c r="DF32" s="961"/>
      <c r="DG32" s="959" t="s">
        <v>539</v>
      </c>
      <c r="DH32" s="960"/>
      <c r="DI32" s="960"/>
      <c r="DJ32" s="960"/>
      <c r="DK32" s="961"/>
      <c r="DL32" s="959" t="s">
        <v>539</v>
      </c>
      <c r="DM32" s="960"/>
      <c r="DN32" s="960"/>
      <c r="DO32" s="960"/>
      <c r="DP32" s="961"/>
      <c r="DQ32" s="959" t="s">
        <v>539</v>
      </c>
      <c r="DR32" s="960"/>
      <c r="DS32" s="960"/>
      <c r="DT32" s="960"/>
      <c r="DU32" s="961"/>
      <c r="DV32" s="962"/>
      <c r="DW32" s="963"/>
      <c r="DX32" s="963"/>
      <c r="DY32" s="963"/>
      <c r="DZ32" s="964"/>
      <c r="EA32" s="229"/>
    </row>
    <row r="33" spans="1:131" ht="26.25" customHeight="1" x14ac:dyDescent="0.15">
      <c r="A33" s="241">
        <v>6</v>
      </c>
      <c r="B33" s="1009" t="s">
        <v>387</v>
      </c>
      <c r="C33" s="1010"/>
      <c r="D33" s="1010"/>
      <c r="E33" s="1010"/>
      <c r="F33" s="1010"/>
      <c r="G33" s="1010"/>
      <c r="H33" s="1010"/>
      <c r="I33" s="1010"/>
      <c r="J33" s="1010"/>
      <c r="K33" s="1010"/>
      <c r="L33" s="1010"/>
      <c r="M33" s="1010"/>
      <c r="N33" s="1010"/>
      <c r="O33" s="1010"/>
      <c r="P33" s="1011"/>
      <c r="Q33" s="1015">
        <v>38</v>
      </c>
      <c r="R33" s="1013"/>
      <c r="S33" s="1013"/>
      <c r="T33" s="1013"/>
      <c r="U33" s="1013"/>
      <c r="V33" s="1013">
        <v>38</v>
      </c>
      <c r="W33" s="1013"/>
      <c r="X33" s="1013"/>
      <c r="Y33" s="1013"/>
      <c r="Z33" s="1013"/>
      <c r="AA33" s="1013" t="s">
        <v>539</v>
      </c>
      <c r="AB33" s="1013"/>
      <c r="AC33" s="1013"/>
      <c r="AD33" s="1013"/>
      <c r="AE33" s="1016"/>
      <c r="AF33" s="1012" t="s">
        <v>118</v>
      </c>
      <c r="AG33" s="1013"/>
      <c r="AH33" s="1013"/>
      <c r="AI33" s="1013"/>
      <c r="AJ33" s="1014"/>
      <c r="AK33" s="950" t="s">
        <v>539</v>
      </c>
      <c r="AL33" s="941"/>
      <c r="AM33" s="941"/>
      <c r="AN33" s="941"/>
      <c r="AO33" s="941"/>
      <c r="AP33" s="941">
        <v>33</v>
      </c>
      <c r="AQ33" s="941"/>
      <c r="AR33" s="941"/>
      <c r="AS33" s="941"/>
      <c r="AT33" s="941"/>
      <c r="AU33" s="941" t="s">
        <v>539</v>
      </c>
      <c r="AV33" s="941"/>
      <c r="AW33" s="941"/>
      <c r="AX33" s="941"/>
      <c r="AY33" s="941"/>
      <c r="AZ33" s="1017" t="s">
        <v>539</v>
      </c>
      <c r="BA33" s="1017"/>
      <c r="BB33" s="1017"/>
      <c r="BC33" s="1017"/>
      <c r="BD33" s="1017"/>
      <c r="BE33" s="942" t="s">
        <v>386</v>
      </c>
      <c r="BF33" s="942"/>
      <c r="BG33" s="942"/>
      <c r="BH33" s="942"/>
      <c r="BI33" s="943"/>
      <c r="BJ33" s="231"/>
      <c r="BK33" s="231"/>
      <c r="BL33" s="231"/>
      <c r="BM33" s="231"/>
      <c r="BN33" s="231"/>
      <c r="BO33" s="240"/>
      <c r="BP33" s="240"/>
      <c r="BQ33" s="237">
        <v>27</v>
      </c>
      <c r="BR33" s="238" t="s">
        <v>569</v>
      </c>
      <c r="BS33" s="962" t="s">
        <v>566</v>
      </c>
      <c r="BT33" s="963"/>
      <c r="BU33" s="963"/>
      <c r="BV33" s="963"/>
      <c r="BW33" s="963"/>
      <c r="BX33" s="963"/>
      <c r="BY33" s="963"/>
      <c r="BZ33" s="963"/>
      <c r="CA33" s="963"/>
      <c r="CB33" s="963"/>
      <c r="CC33" s="963"/>
      <c r="CD33" s="963"/>
      <c r="CE33" s="963"/>
      <c r="CF33" s="963"/>
      <c r="CG33" s="984"/>
      <c r="CH33" s="959">
        <v>-1</v>
      </c>
      <c r="CI33" s="960"/>
      <c r="CJ33" s="960"/>
      <c r="CK33" s="960"/>
      <c r="CL33" s="961"/>
      <c r="CM33" s="959">
        <v>869</v>
      </c>
      <c r="CN33" s="960"/>
      <c r="CO33" s="960"/>
      <c r="CP33" s="960"/>
      <c r="CQ33" s="961"/>
      <c r="CR33" s="959">
        <v>100</v>
      </c>
      <c r="CS33" s="960"/>
      <c r="CT33" s="960"/>
      <c r="CU33" s="960"/>
      <c r="CV33" s="961"/>
      <c r="CW33" s="959" t="s">
        <v>539</v>
      </c>
      <c r="CX33" s="960"/>
      <c r="CY33" s="960"/>
      <c r="CZ33" s="960"/>
      <c r="DA33" s="961"/>
      <c r="DB33" s="959">
        <v>810</v>
      </c>
      <c r="DC33" s="960"/>
      <c r="DD33" s="960"/>
      <c r="DE33" s="960"/>
      <c r="DF33" s="961"/>
      <c r="DG33" s="959" t="s">
        <v>539</v>
      </c>
      <c r="DH33" s="960"/>
      <c r="DI33" s="960"/>
      <c r="DJ33" s="960"/>
      <c r="DK33" s="961"/>
      <c r="DL33" s="959" t="s">
        <v>539</v>
      </c>
      <c r="DM33" s="960"/>
      <c r="DN33" s="960"/>
      <c r="DO33" s="960"/>
      <c r="DP33" s="961"/>
      <c r="DQ33" s="959" t="s">
        <v>539</v>
      </c>
      <c r="DR33" s="960"/>
      <c r="DS33" s="960"/>
      <c r="DT33" s="960"/>
      <c r="DU33" s="961"/>
      <c r="DV33" s="962"/>
      <c r="DW33" s="963"/>
      <c r="DX33" s="963"/>
      <c r="DY33" s="963"/>
      <c r="DZ33" s="964"/>
      <c r="EA33" s="229"/>
    </row>
    <row r="34" spans="1:131" ht="26.25" customHeight="1" x14ac:dyDescent="0.15">
      <c r="A34" s="241">
        <v>7</v>
      </c>
      <c r="B34" s="1009" t="s">
        <v>388</v>
      </c>
      <c r="C34" s="1010"/>
      <c r="D34" s="1010"/>
      <c r="E34" s="1010"/>
      <c r="F34" s="1010"/>
      <c r="G34" s="1010"/>
      <c r="H34" s="1010"/>
      <c r="I34" s="1010"/>
      <c r="J34" s="1010"/>
      <c r="K34" s="1010"/>
      <c r="L34" s="1010"/>
      <c r="M34" s="1010"/>
      <c r="N34" s="1010"/>
      <c r="O34" s="1010"/>
      <c r="P34" s="1011"/>
      <c r="Q34" s="1015">
        <v>857</v>
      </c>
      <c r="R34" s="1013"/>
      <c r="S34" s="1013"/>
      <c r="T34" s="1013"/>
      <c r="U34" s="1013"/>
      <c r="V34" s="1013">
        <v>300</v>
      </c>
      <c r="W34" s="1013"/>
      <c r="X34" s="1013"/>
      <c r="Y34" s="1013"/>
      <c r="Z34" s="1013"/>
      <c r="AA34" s="1013">
        <v>557</v>
      </c>
      <c r="AB34" s="1013"/>
      <c r="AC34" s="1013"/>
      <c r="AD34" s="1013"/>
      <c r="AE34" s="1016"/>
      <c r="AF34" s="1012">
        <v>1841</v>
      </c>
      <c r="AG34" s="1013"/>
      <c r="AH34" s="1013"/>
      <c r="AI34" s="1013"/>
      <c r="AJ34" s="1014"/>
      <c r="AK34" s="950" t="s">
        <v>539</v>
      </c>
      <c r="AL34" s="941"/>
      <c r="AM34" s="941"/>
      <c r="AN34" s="941"/>
      <c r="AO34" s="941"/>
      <c r="AP34" s="941">
        <v>108</v>
      </c>
      <c r="AQ34" s="941"/>
      <c r="AR34" s="941"/>
      <c r="AS34" s="941"/>
      <c r="AT34" s="941"/>
      <c r="AU34" s="941" t="s">
        <v>539</v>
      </c>
      <c r="AV34" s="941"/>
      <c r="AW34" s="941"/>
      <c r="AX34" s="941"/>
      <c r="AY34" s="941"/>
      <c r="AZ34" s="1017" t="s">
        <v>539</v>
      </c>
      <c r="BA34" s="1017"/>
      <c r="BB34" s="1017"/>
      <c r="BC34" s="1017"/>
      <c r="BD34" s="1017"/>
      <c r="BE34" s="942" t="s">
        <v>386</v>
      </c>
      <c r="BF34" s="942"/>
      <c r="BG34" s="942"/>
      <c r="BH34" s="942"/>
      <c r="BI34" s="943"/>
      <c r="BJ34" s="231"/>
      <c r="BK34" s="231"/>
      <c r="BL34" s="231"/>
      <c r="BM34" s="231"/>
      <c r="BN34" s="231"/>
      <c r="BO34" s="240"/>
      <c r="BP34" s="240"/>
      <c r="BQ34" s="237">
        <v>28</v>
      </c>
      <c r="BR34" s="238"/>
      <c r="BS34" s="962" t="s">
        <v>567</v>
      </c>
      <c r="BT34" s="963"/>
      <c r="BU34" s="963"/>
      <c r="BV34" s="963"/>
      <c r="BW34" s="963"/>
      <c r="BX34" s="963"/>
      <c r="BY34" s="963"/>
      <c r="BZ34" s="963"/>
      <c r="CA34" s="963"/>
      <c r="CB34" s="963"/>
      <c r="CC34" s="963"/>
      <c r="CD34" s="963"/>
      <c r="CE34" s="963"/>
      <c r="CF34" s="963"/>
      <c r="CG34" s="984"/>
      <c r="CH34" s="959">
        <v>2</v>
      </c>
      <c r="CI34" s="960"/>
      <c r="CJ34" s="960"/>
      <c r="CK34" s="960"/>
      <c r="CL34" s="961"/>
      <c r="CM34" s="959">
        <v>74</v>
      </c>
      <c r="CN34" s="960"/>
      <c r="CO34" s="960"/>
      <c r="CP34" s="960"/>
      <c r="CQ34" s="961"/>
      <c r="CR34" s="959">
        <v>13</v>
      </c>
      <c r="CS34" s="960"/>
      <c r="CT34" s="960"/>
      <c r="CU34" s="960"/>
      <c r="CV34" s="961"/>
      <c r="CW34" s="959" t="s">
        <v>539</v>
      </c>
      <c r="CX34" s="960"/>
      <c r="CY34" s="960"/>
      <c r="CZ34" s="960"/>
      <c r="DA34" s="961"/>
      <c r="DB34" s="959" t="s">
        <v>539</v>
      </c>
      <c r="DC34" s="960"/>
      <c r="DD34" s="960"/>
      <c r="DE34" s="960"/>
      <c r="DF34" s="961"/>
      <c r="DG34" s="959" t="s">
        <v>539</v>
      </c>
      <c r="DH34" s="960"/>
      <c r="DI34" s="960"/>
      <c r="DJ34" s="960"/>
      <c r="DK34" s="961"/>
      <c r="DL34" s="959" t="s">
        <v>539</v>
      </c>
      <c r="DM34" s="960"/>
      <c r="DN34" s="960"/>
      <c r="DO34" s="960"/>
      <c r="DP34" s="961"/>
      <c r="DQ34" s="959" t="s">
        <v>539</v>
      </c>
      <c r="DR34" s="960"/>
      <c r="DS34" s="960"/>
      <c r="DT34" s="960"/>
      <c r="DU34" s="961"/>
      <c r="DV34" s="962"/>
      <c r="DW34" s="963"/>
      <c r="DX34" s="963"/>
      <c r="DY34" s="963"/>
      <c r="DZ34" s="964"/>
      <c r="EA34" s="229"/>
    </row>
    <row r="35" spans="1:131" ht="26.25" customHeight="1" x14ac:dyDescent="0.15">
      <c r="A35" s="241">
        <v>8</v>
      </c>
      <c r="B35" s="1009" t="s">
        <v>389</v>
      </c>
      <c r="C35" s="1010"/>
      <c r="D35" s="1010"/>
      <c r="E35" s="1010"/>
      <c r="F35" s="1010"/>
      <c r="G35" s="1010"/>
      <c r="H35" s="1010"/>
      <c r="I35" s="1010"/>
      <c r="J35" s="1010"/>
      <c r="K35" s="1010"/>
      <c r="L35" s="1010"/>
      <c r="M35" s="1010"/>
      <c r="N35" s="1010"/>
      <c r="O35" s="1010"/>
      <c r="P35" s="1011"/>
      <c r="Q35" s="1015">
        <v>1812</v>
      </c>
      <c r="R35" s="1013"/>
      <c r="S35" s="1013"/>
      <c r="T35" s="1013"/>
      <c r="U35" s="1013"/>
      <c r="V35" s="1013">
        <v>690</v>
      </c>
      <c r="W35" s="1013"/>
      <c r="X35" s="1013"/>
      <c r="Y35" s="1013"/>
      <c r="Z35" s="1013"/>
      <c r="AA35" s="1013">
        <v>1123</v>
      </c>
      <c r="AB35" s="1013"/>
      <c r="AC35" s="1013"/>
      <c r="AD35" s="1013"/>
      <c r="AE35" s="1016"/>
      <c r="AF35" s="1012">
        <v>5566</v>
      </c>
      <c r="AG35" s="1013"/>
      <c r="AH35" s="1013"/>
      <c r="AI35" s="1013"/>
      <c r="AJ35" s="1014"/>
      <c r="AK35" s="950" t="s">
        <v>539</v>
      </c>
      <c r="AL35" s="941"/>
      <c r="AM35" s="941"/>
      <c r="AN35" s="941"/>
      <c r="AO35" s="941"/>
      <c r="AP35" s="941" t="s">
        <v>539</v>
      </c>
      <c r="AQ35" s="941"/>
      <c r="AR35" s="941"/>
      <c r="AS35" s="941"/>
      <c r="AT35" s="941"/>
      <c r="AU35" s="941" t="s">
        <v>539</v>
      </c>
      <c r="AV35" s="941"/>
      <c r="AW35" s="941"/>
      <c r="AX35" s="941"/>
      <c r="AY35" s="941"/>
      <c r="AZ35" s="1017" t="s">
        <v>539</v>
      </c>
      <c r="BA35" s="1017"/>
      <c r="BB35" s="1017"/>
      <c r="BC35" s="1017"/>
      <c r="BD35" s="1017"/>
      <c r="BE35" s="942" t="s">
        <v>386</v>
      </c>
      <c r="BF35" s="942"/>
      <c r="BG35" s="942"/>
      <c r="BH35" s="942"/>
      <c r="BI35" s="943"/>
      <c r="BJ35" s="231"/>
      <c r="BK35" s="231"/>
      <c r="BL35" s="231"/>
      <c r="BM35" s="231"/>
      <c r="BN35" s="231"/>
      <c r="BO35" s="240"/>
      <c r="BP35" s="240"/>
      <c r="BQ35" s="237">
        <v>29</v>
      </c>
      <c r="BR35" s="238"/>
      <c r="BS35" s="962" t="s">
        <v>568</v>
      </c>
      <c r="BT35" s="963"/>
      <c r="BU35" s="963"/>
      <c r="BV35" s="963"/>
      <c r="BW35" s="963"/>
      <c r="BX35" s="963"/>
      <c r="BY35" s="963"/>
      <c r="BZ35" s="963"/>
      <c r="CA35" s="963"/>
      <c r="CB35" s="963"/>
      <c r="CC35" s="963"/>
      <c r="CD35" s="963"/>
      <c r="CE35" s="963"/>
      <c r="CF35" s="963"/>
      <c r="CG35" s="984"/>
      <c r="CH35" s="959">
        <v>1</v>
      </c>
      <c r="CI35" s="960"/>
      <c r="CJ35" s="960"/>
      <c r="CK35" s="960"/>
      <c r="CL35" s="961"/>
      <c r="CM35" s="959">
        <v>598</v>
      </c>
      <c r="CN35" s="960"/>
      <c r="CO35" s="960"/>
      <c r="CP35" s="960"/>
      <c r="CQ35" s="961"/>
      <c r="CR35" s="959">
        <v>300</v>
      </c>
      <c r="CS35" s="960"/>
      <c r="CT35" s="960"/>
      <c r="CU35" s="960"/>
      <c r="CV35" s="961"/>
      <c r="CW35" s="959" t="s">
        <v>539</v>
      </c>
      <c r="CX35" s="960"/>
      <c r="CY35" s="960"/>
      <c r="CZ35" s="960"/>
      <c r="DA35" s="961"/>
      <c r="DB35" s="959" t="s">
        <v>539</v>
      </c>
      <c r="DC35" s="960"/>
      <c r="DD35" s="960"/>
      <c r="DE35" s="960"/>
      <c r="DF35" s="961"/>
      <c r="DG35" s="959" t="s">
        <v>539</v>
      </c>
      <c r="DH35" s="960"/>
      <c r="DI35" s="960"/>
      <c r="DJ35" s="960"/>
      <c r="DK35" s="961"/>
      <c r="DL35" s="959" t="s">
        <v>539</v>
      </c>
      <c r="DM35" s="960"/>
      <c r="DN35" s="960"/>
      <c r="DO35" s="960"/>
      <c r="DP35" s="961"/>
      <c r="DQ35" s="959" t="s">
        <v>539</v>
      </c>
      <c r="DR35" s="960"/>
      <c r="DS35" s="960"/>
      <c r="DT35" s="960"/>
      <c r="DU35" s="961"/>
      <c r="DV35" s="962"/>
      <c r="DW35" s="963"/>
      <c r="DX35" s="963"/>
      <c r="DY35" s="963"/>
      <c r="DZ35" s="964"/>
      <c r="EA35" s="229"/>
    </row>
    <row r="36" spans="1:131" ht="26.25" customHeight="1" x14ac:dyDescent="0.15">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t="s">
        <v>569</v>
      </c>
      <c r="BS36" s="962" t="s">
        <v>570</v>
      </c>
      <c r="BT36" s="963"/>
      <c r="BU36" s="963"/>
      <c r="BV36" s="963"/>
      <c r="BW36" s="963"/>
      <c r="BX36" s="963"/>
      <c r="BY36" s="963"/>
      <c r="BZ36" s="963"/>
      <c r="CA36" s="963"/>
      <c r="CB36" s="963"/>
      <c r="CC36" s="963"/>
      <c r="CD36" s="963"/>
      <c r="CE36" s="963"/>
      <c r="CF36" s="963"/>
      <c r="CG36" s="984"/>
      <c r="CH36" s="959">
        <v>1317</v>
      </c>
      <c r="CI36" s="960"/>
      <c r="CJ36" s="960"/>
      <c r="CK36" s="960"/>
      <c r="CL36" s="961"/>
      <c r="CM36" s="959">
        <v>26260</v>
      </c>
      <c r="CN36" s="960"/>
      <c r="CO36" s="960"/>
      <c r="CP36" s="960"/>
      <c r="CQ36" s="961"/>
      <c r="CR36" s="959">
        <v>6869</v>
      </c>
      <c r="CS36" s="960"/>
      <c r="CT36" s="960"/>
      <c r="CU36" s="960"/>
      <c r="CV36" s="961"/>
      <c r="CW36" s="959">
        <v>17</v>
      </c>
      <c r="CX36" s="960"/>
      <c r="CY36" s="960"/>
      <c r="CZ36" s="960"/>
      <c r="DA36" s="961"/>
      <c r="DB36" s="959" t="s">
        <v>539</v>
      </c>
      <c r="DC36" s="960"/>
      <c r="DD36" s="960"/>
      <c r="DE36" s="960"/>
      <c r="DF36" s="961"/>
      <c r="DG36" s="959" t="s">
        <v>539</v>
      </c>
      <c r="DH36" s="960"/>
      <c r="DI36" s="960"/>
      <c r="DJ36" s="960"/>
      <c r="DK36" s="961"/>
      <c r="DL36" s="959">
        <v>18849</v>
      </c>
      <c r="DM36" s="960"/>
      <c r="DN36" s="960"/>
      <c r="DO36" s="960"/>
      <c r="DP36" s="961"/>
      <c r="DQ36" s="959">
        <v>135</v>
      </c>
      <c r="DR36" s="960"/>
      <c r="DS36" s="960"/>
      <c r="DT36" s="960"/>
      <c r="DU36" s="961"/>
      <c r="DV36" s="962"/>
      <c r="DW36" s="963"/>
      <c r="DX36" s="963"/>
      <c r="DY36" s="963"/>
      <c r="DZ36" s="964"/>
      <c r="EA36" s="229"/>
    </row>
    <row r="37" spans="1:131" ht="26.25" customHeight="1" x14ac:dyDescent="0.15">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15">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15">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15">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15">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15">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15">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15">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15">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15">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15">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15">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15">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15">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15">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15">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15">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15">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15">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15">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15">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15">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15">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15">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15">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390</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
      <c r="A63" s="239" t="s">
        <v>368</v>
      </c>
      <c r="B63" s="907" t="s">
        <v>391</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26690</v>
      </c>
      <c r="AG63" s="929"/>
      <c r="AH63" s="929"/>
      <c r="AI63" s="929"/>
      <c r="AJ63" s="992"/>
      <c r="AK63" s="993"/>
      <c r="AL63" s="933"/>
      <c r="AM63" s="933"/>
      <c r="AN63" s="933"/>
      <c r="AO63" s="933"/>
      <c r="AP63" s="929">
        <v>33461</v>
      </c>
      <c r="AQ63" s="929"/>
      <c r="AR63" s="929"/>
      <c r="AS63" s="929"/>
      <c r="AT63" s="929"/>
      <c r="AU63" s="929">
        <v>7018</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
      <c r="A65" s="231" t="s">
        <v>392</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15">
      <c r="A66" s="965" t="s">
        <v>393</v>
      </c>
      <c r="B66" s="966"/>
      <c r="C66" s="966"/>
      <c r="D66" s="966"/>
      <c r="E66" s="966"/>
      <c r="F66" s="966"/>
      <c r="G66" s="966"/>
      <c r="H66" s="966"/>
      <c r="I66" s="966"/>
      <c r="J66" s="966"/>
      <c r="K66" s="966"/>
      <c r="L66" s="966"/>
      <c r="M66" s="966"/>
      <c r="N66" s="966"/>
      <c r="O66" s="966"/>
      <c r="P66" s="967"/>
      <c r="Q66" s="971" t="s">
        <v>372</v>
      </c>
      <c r="R66" s="972"/>
      <c r="S66" s="972"/>
      <c r="T66" s="972"/>
      <c r="U66" s="973"/>
      <c r="V66" s="971" t="s">
        <v>373</v>
      </c>
      <c r="W66" s="972"/>
      <c r="X66" s="972"/>
      <c r="Y66" s="972"/>
      <c r="Z66" s="973"/>
      <c r="AA66" s="971" t="s">
        <v>374</v>
      </c>
      <c r="AB66" s="972"/>
      <c r="AC66" s="972"/>
      <c r="AD66" s="972"/>
      <c r="AE66" s="973"/>
      <c r="AF66" s="977" t="s">
        <v>375</v>
      </c>
      <c r="AG66" s="978"/>
      <c r="AH66" s="978"/>
      <c r="AI66" s="978"/>
      <c r="AJ66" s="979"/>
      <c r="AK66" s="971" t="s">
        <v>376</v>
      </c>
      <c r="AL66" s="966"/>
      <c r="AM66" s="966"/>
      <c r="AN66" s="966"/>
      <c r="AO66" s="967"/>
      <c r="AP66" s="971" t="s">
        <v>377</v>
      </c>
      <c r="AQ66" s="972"/>
      <c r="AR66" s="972"/>
      <c r="AS66" s="972"/>
      <c r="AT66" s="973"/>
      <c r="AU66" s="971" t="s">
        <v>394</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15">
      <c r="A68" s="235">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15">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15">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15">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15">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15">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15">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15">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15">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15">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15">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15">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15">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15">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15">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15">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15">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15">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15">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15">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
      <c r="A88" s="239" t="s">
        <v>368</v>
      </c>
      <c r="B88" s="907" t="s">
        <v>395</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368</v>
      </c>
      <c r="BR102" s="907" t="s">
        <v>396</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50024</v>
      </c>
      <c r="CS102" s="923"/>
      <c r="CT102" s="923"/>
      <c r="CU102" s="923"/>
      <c r="CV102" s="924"/>
      <c r="CW102" s="922">
        <v>12514</v>
      </c>
      <c r="CX102" s="923"/>
      <c r="CY102" s="923"/>
      <c r="CZ102" s="923"/>
      <c r="DA102" s="924"/>
      <c r="DB102" s="922">
        <v>9292</v>
      </c>
      <c r="DC102" s="923"/>
      <c r="DD102" s="923"/>
      <c r="DE102" s="923"/>
      <c r="DF102" s="924"/>
      <c r="DG102" s="922" t="s">
        <v>539</v>
      </c>
      <c r="DH102" s="923"/>
      <c r="DI102" s="923"/>
      <c r="DJ102" s="923"/>
      <c r="DK102" s="924"/>
      <c r="DL102" s="922">
        <v>25929</v>
      </c>
      <c r="DM102" s="923"/>
      <c r="DN102" s="923"/>
      <c r="DO102" s="923"/>
      <c r="DP102" s="924"/>
      <c r="DQ102" s="922">
        <v>9204</v>
      </c>
      <c r="DR102" s="923"/>
      <c r="DS102" s="923"/>
      <c r="DT102" s="923"/>
      <c r="DU102" s="924"/>
      <c r="DV102" s="907"/>
      <c r="DW102" s="908"/>
      <c r="DX102" s="908"/>
      <c r="DY102" s="908"/>
      <c r="DZ102" s="90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397</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398</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399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2" t="s">
        <v>401</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402</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15">
      <c r="A109" s="865" t="s">
        <v>403</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404</v>
      </c>
      <c r="AB109" s="866"/>
      <c r="AC109" s="866"/>
      <c r="AD109" s="866"/>
      <c r="AE109" s="867"/>
      <c r="AF109" s="868" t="s">
        <v>297</v>
      </c>
      <c r="AG109" s="866"/>
      <c r="AH109" s="866"/>
      <c r="AI109" s="866"/>
      <c r="AJ109" s="867"/>
      <c r="AK109" s="868" t="s">
        <v>296</v>
      </c>
      <c r="AL109" s="866"/>
      <c r="AM109" s="866"/>
      <c r="AN109" s="866"/>
      <c r="AO109" s="867"/>
      <c r="AP109" s="868" t="s">
        <v>405</v>
      </c>
      <c r="AQ109" s="866"/>
      <c r="AR109" s="866"/>
      <c r="AS109" s="866"/>
      <c r="AT109" s="899"/>
      <c r="AU109" s="865" t="s">
        <v>403</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404</v>
      </c>
      <c r="BR109" s="866"/>
      <c r="BS109" s="866"/>
      <c r="BT109" s="866"/>
      <c r="BU109" s="867"/>
      <c r="BV109" s="868" t="s">
        <v>297</v>
      </c>
      <c r="BW109" s="866"/>
      <c r="BX109" s="866"/>
      <c r="BY109" s="866"/>
      <c r="BZ109" s="867"/>
      <c r="CA109" s="868" t="s">
        <v>296</v>
      </c>
      <c r="CB109" s="866"/>
      <c r="CC109" s="866"/>
      <c r="CD109" s="866"/>
      <c r="CE109" s="867"/>
      <c r="CF109" s="906" t="s">
        <v>405</v>
      </c>
      <c r="CG109" s="906"/>
      <c r="CH109" s="906"/>
      <c r="CI109" s="906"/>
      <c r="CJ109" s="906"/>
      <c r="CK109" s="868" t="s">
        <v>406</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404</v>
      </c>
      <c r="DH109" s="866"/>
      <c r="DI109" s="866"/>
      <c r="DJ109" s="866"/>
      <c r="DK109" s="867"/>
      <c r="DL109" s="868" t="s">
        <v>297</v>
      </c>
      <c r="DM109" s="866"/>
      <c r="DN109" s="866"/>
      <c r="DO109" s="866"/>
      <c r="DP109" s="867"/>
      <c r="DQ109" s="868" t="s">
        <v>296</v>
      </c>
      <c r="DR109" s="866"/>
      <c r="DS109" s="866"/>
      <c r="DT109" s="866"/>
      <c r="DU109" s="867"/>
      <c r="DV109" s="868" t="s">
        <v>405</v>
      </c>
      <c r="DW109" s="866"/>
      <c r="DX109" s="866"/>
      <c r="DY109" s="866"/>
      <c r="DZ109" s="899"/>
    </row>
    <row r="110" spans="1:131" s="229" customFormat="1" ht="26.25" customHeight="1" x14ac:dyDescent="0.15">
      <c r="A110" s="775" t="s">
        <v>407</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105597309</v>
      </c>
      <c r="AB110" s="859"/>
      <c r="AC110" s="859"/>
      <c r="AD110" s="859"/>
      <c r="AE110" s="860"/>
      <c r="AF110" s="861">
        <v>90533949</v>
      </c>
      <c r="AG110" s="859"/>
      <c r="AH110" s="859"/>
      <c r="AI110" s="859"/>
      <c r="AJ110" s="860"/>
      <c r="AK110" s="861">
        <v>89056729</v>
      </c>
      <c r="AL110" s="859"/>
      <c r="AM110" s="859"/>
      <c r="AN110" s="859"/>
      <c r="AO110" s="860"/>
      <c r="AP110" s="862">
        <v>32.4</v>
      </c>
      <c r="AQ110" s="863"/>
      <c r="AR110" s="863"/>
      <c r="AS110" s="863"/>
      <c r="AT110" s="864"/>
      <c r="AU110" s="900" t="s">
        <v>70</v>
      </c>
      <c r="AV110" s="901"/>
      <c r="AW110" s="901"/>
      <c r="AX110" s="901"/>
      <c r="AY110" s="901"/>
      <c r="AZ110" s="827" t="s">
        <v>408</v>
      </c>
      <c r="BA110" s="776"/>
      <c r="BB110" s="776"/>
      <c r="BC110" s="776"/>
      <c r="BD110" s="776"/>
      <c r="BE110" s="776"/>
      <c r="BF110" s="776"/>
      <c r="BG110" s="776"/>
      <c r="BH110" s="776"/>
      <c r="BI110" s="776"/>
      <c r="BJ110" s="776"/>
      <c r="BK110" s="776"/>
      <c r="BL110" s="776"/>
      <c r="BM110" s="776"/>
      <c r="BN110" s="776"/>
      <c r="BO110" s="776"/>
      <c r="BP110" s="777"/>
      <c r="BQ110" s="828">
        <v>1267291030</v>
      </c>
      <c r="BR110" s="810"/>
      <c r="BS110" s="810"/>
      <c r="BT110" s="810"/>
      <c r="BU110" s="810"/>
      <c r="BV110" s="810">
        <v>1249441047</v>
      </c>
      <c r="BW110" s="810"/>
      <c r="BX110" s="810"/>
      <c r="BY110" s="810"/>
      <c r="BZ110" s="810"/>
      <c r="CA110" s="810">
        <v>1237900548</v>
      </c>
      <c r="CB110" s="810"/>
      <c r="CC110" s="810"/>
      <c r="CD110" s="810"/>
      <c r="CE110" s="810"/>
      <c r="CF110" s="837">
        <v>450.4</v>
      </c>
      <c r="CG110" s="838"/>
      <c r="CH110" s="838"/>
      <c r="CI110" s="838"/>
      <c r="CJ110" s="838"/>
      <c r="CK110" s="896" t="s">
        <v>409</v>
      </c>
      <c r="CL110" s="787"/>
      <c r="CM110" s="827" t="s">
        <v>410</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15">
      <c r="A111" s="742" t="s">
        <v>411</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412</v>
      </c>
      <c r="BA111" s="720"/>
      <c r="BB111" s="720"/>
      <c r="BC111" s="720"/>
      <c r="BD111" s="720"/>
      <c r="BE111" s="720"/>
      <c r="BF111" s="720"/>
      <c r="BG111" s="720"/>
      <c r="BH111" s="720"/>
      <c r="BI111" s="720"/>
      <c r="BJ111" s="720"/>
      <c r="BK111" s="720"/>
      <c r="BL111" s="720"/>
      <c r="BM111" s="720"/>
      <c r="BN111" s="720"/>
      <c r="BO111" s="720"/>
      <c r="BP111" s="721"/>
      <c r="BQ111" s="784">
        <v>1893209</v>
      </c>
      <c r="BR111" s="785"/>
      <c r="BS111" s="785"/>
      <c r="BT111" s="785"/>
      <c r="BU111" s="785"/>
      <c r="BV111" s="785">
        <v>1778261</v>
      </c>
      <c r="BW111" s="785"/>
      <c r="BX111" s="785"/>
      <c r="BY111" s="785"/>
      <c r="BZ111" s="785"/>
      <c r="CA111" s="785">
        <v>1669797</v>
      </c>
      <c r="CB111" s="785"/>
      <c r="CC111" s="785"/>
      <c r="CD111" s="785"/>
      <c r="CE111" s="785"/>
      <c r="CF111" s="846">
        <v>0.6</v>
      </c>
      <c r="CG111" s="847"/>
      <c r="CH111" s="847"/>
      <c r="CI111" s="847"/>
      <c r="CJ111" s="847"/>
      <c r="CK111" s="897"/>
      <c r="CL111" s="789"/>
      <c r="CM111" s="783" t="s">
        <v>413</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15">
      <c r="A112" s="882" t="s">
        <v>414</v>
      </c>
      <c r="B112" s="883"/>
      <c r="C112" s="720" t="s">
        <v>415</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2000000</v>
      </c>
      <c r="AB112" s="748"/>
      <c r="AC112" s="748"/>
      <c r="AD112" s="748"/>
      <c r="AE112" s="749"/>
      <c r="AF112" s="750">
        <v>2333333</v>
      </c>
      <c r="AG112" s="748"/>
      <c r="AH112" s="748"/>
      <c r="AI112" s="748"/>
      <c r="AJ112" s="749"/>
      <c r="AK112" s="750">
        <v>2666667</v>
      </c>
      <c r="AL112" s="748"/>
      <c r="AM112" s="748"/>
      <c r="AN112" s="748"/>
      <c r="AO112" s="749"/>
      <c r="AP112" s="792">
        <v>1</v>
      </c>
      <c r="AQ112" s="793"/>
      <c r="AR112" s="793"/>
      <c r="AS112" s="793"/>
      <c r="AT112" s="794"/>
      <c r="AU112" s="902"/>
      <c r="AV112" s="903"/>
      <c r="AW112" s="903"/>
      <c r="AX112" s="903"/>
      <c r="AY112" s="903"/>
      <c r="AZ112" s="783" t="s">
        <v>416</v>
      </c>
      <c r="BA112" s="720"/>
      <c r="BB112" s="720"/>
      <c r="BC112" s="720"/>
      <c r="BD112" s="720"/>
      <c r="BE112" s="720"/>
      <c r="BF112" s="720"/>
      <c r="BG112" s="720"/>
      <c r="BH112" s="720"/>
      <c r="BI112" s="720"/>
      <c r="BJ112" s="720"/>
      <c r="BK112" s="720"/>
      <c r="BL112" s="720"/>
      <c r="BM112" s="720"/>
      <c r="BN112" s="720"/>
      <c r="BO112" s="720"/>
      <c r="BP112" s="721"/>
      <c r="BQ112" s="784">
        <v>5537301</v>
      </c>
      <c r="BR112" s="785"/>
      <c r="BS112" s="785"/>
      <c r="BT112" s="785"/>
      <c r="BU112" s="785"/>
      <c r="BV112" s="785">
        <v>4780048</v>
      </c>
      <c r="BW112" s="785"/>
      <c r="BX112" s="785"/>
      <c r="BY112" s="785"/>
      <c r="BZ112" s="785"/>
      <c r="CA112" s="785">
        <v>7018351</v>
      </c>
      <c r="CB112" s="785"/>
      <c r="CC112" s="785"/>
      <c r="CD112" s="785"/>
      <c r="CE112" s="785"/>
      <c r="CF112" s="846">
        <v>2.6</v>
      </c>
      <c r="CG112" s="847"/>
      <c r="CH112" s="847"/>
      <c r="CI112" s="847"/>
      <c r="CJ112" s="847"/>
      <c r="CK112" s="897"/>
      <c r="CL112" s="789"/>
      <c r="CM112" s="783" t="s">
        <v>417</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15">
      <c r="A113" s="884"/>
      <c r="B113" s="885"/>
      <c r="C113" s="720" t="s">
        <v>418</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851092</v>
      </c>
      <c r="AB113" s="748"/>
      <c r="AC113" s="748"/>
      <c r="AD113" s="748"/>
      <c r="AE113" s="749"/>
      <c r="AF113" s="750">
        <v>918010</v>
      </c>
      <c r="AG113" s="748"/>
      <c r="AH113" s="748"/>
      <c r="AI113" s="748"/>
      <c r="AJ113" s="749"/>
      <c r="AK113" s="750">
        <v>932936</v>
      </c>
      <c r="AL113" s="748"/>
      <c r="AM113" s="748"/>
      <c r="AN113" s="748"/>
      <c r="AO113" s="749"/>
      <c r="AP113" s="792">
        <v>0.3</v>
      </c>
      <c r="AQ113" s="793"/>
      <c r="AR113" s="793"/>
      <c r="AS113" s="793"/>
      <c r="AT113" s="794"/>
      <c r="AU113" s="902"/>
      <c r="AV113" s="903"/>
      <c r="AW113" s="903"/>
      <c r="AX113" s="903"/>
      <c r="AY113" s="903"/>
      <c r="AZ113" s="783" t="s">
        <v>419</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420</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15">
      <c r="A114" s="884"/>
      <c r="B114" s="885"/>
      <c r="C114" s="720" t="s">
        <v>421</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422</v>
      </c>
      <c r="BA114" s="720"/>
      <c r="BB114" s="720"/>
      <c r="BC114" s="720"/>
      <c r="BD114" s="720"/>
      <c r="BE114" s="720"/>
      <c r="BF114" s="720"/>
      <c r="BG114" s="720"/>
      <c r="BH114" s="720"/>
      <c r="BI114" s="720"/>
      <c r="BJ114" s="720"/>
      <c r="BK114" s="720"/>
      <c r="BL114" s="720"/>
      <c r="BM114" s="720"/>
      <c r="BN114" s="720"/>
      <c r="BO114" s="720"/>
      <c r="BP114" s="721"/>
      <c r="BQ114" s="784">
        <v>122026068</v>
      </c>
      <c r="BR114" s="785"/>
      <c r="BS114" s="785"/>
      <c r="BT114" s="785"/>
      <c r="BU114" s="785"/>
      <c r="BV114" s="785">
        <v>116301332</v>
      </c>
      <c r="BW114" s="785"/>
      <c r="BX114" s="785"/>
      <c r="BY114" s="785"/>
      <c r="BZ114" s="785"/>
      <c r="CA114" s="785">
        <v>118210875</v>
      </c>
      <c r="CB114" s="785"/>
      <c r="CC114" s="785"/>
      <c r="CD114" s="785"/>
      <c r="CE114" s="785"/>
      <c r="CF114" s="846">
        <v>43</v>
      </c>
      <c r="CG114" s="847"/>
      <c r="CH114" s="847"/>
      <c r="CI114" s="847"/>
      <c r="CJ114" s="847"/>
      <c r="CK114" s="897"/>
      <c r="CL114" s="789"/>
      <c r="CM114" s="783" t="s">
        <v>423</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1893209</v>
      </c>
      <c r="DH114" s="785"/>
      <c r="DI114" s="785"/>
      <c r="DJ114" s="785"/>
      <c r="DK114" s="785"/>
      <c r="DL114" s="785">
        <v>1778261</v>
      </c>
      <c r="DM114" s="785"/>
      <c r="DN114" s="785"/>
      <c r="DO114" s="785"/>
      <c r="DP114" s="785"/>
      <c r="DQ114" s="785">
        <v>1669797</v>
      </c>
      <c r="DR114" s="785"/>
      <c r="DS114" s="785"/>
      <c r="DT114" s="785"/>
      <c r="DU114" s="785"/>
      <c r="DV114" s="762">
        <v>0.6</v>
      </c>
      <c r="DW114" s="762"/>
      <c r="DX114" s="762"/>
      <c r="DY114" s="762"/>
      <c r="DZ114" s="763"/>
    </row>
    <row r="115" spans="1:130" s="229" customFormat="1" ht="26.25" customHeight="1" x14ac:dyDescent="0.15">
      <c r="A115" s="884"/>
      <c r="B115" s="885"/>
      <c r="C115" s="720" t="s">
        <v>424</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136535</v>
      </c>
      <c r="AB115" s="748"/>
      <c r="AC115" s="748"/>
      <c r="AD115" s="748"/>
      <c r="AE115" s="749"/>
      <c r="AF115" s="750">
        <v>141203</v>
      </c>
      <c r="AG115" s="748"/>
      <c r="AH115" s="748"/>
      <c r="AI115" s="748"/>
      <c r="AJ115" s="749"/>
      <c r="AK115" s="750">
        <v>131494</v>
      </c>
      <c r="AL115" s="748"/>
      <c r="AM115" s="748"/>
      <c r="AN115" s="748"/>
      <c r="AO115" s="749"/>
      <c r="AP115" s="792">
        <v>0</v>
      </c>
      <c r="AQ115" s="793"/>
      <c r="AR115" s="793"/>
      <c r="AS115" s="793"/>
      <c r="AT115" s="794"/>
      <c r="AU115" s="902"/>
      <c r="AV115" s="903"/>
      <c r="AW115" s="903"/>
      <c r="AX115" s="903"/>
      <c r="AY115" s="903"/>
      <c r="AZ115" s="783" t="s">
        <v>425</v>
      </c>
      <c r="BA115" s="720"/>
      <c r="BB115" s="720"/>
      <c r="BC115" s="720"/>
      <c r="BD115" s="720"/>
      <c r="BE115" s="720"/>
      <c r="BF115" s="720"/>
      <c r="BG115" s="720"/>
      <c r="BH115" s="720"/>
      <c r="BI115" s="720"/>
      <c r="BJ115" s="720"/>
      <c r="BK115" s="720"/>
      <c r="BL115" s="720"/>
      <c r="BM115" s="720"/>
      <c r="BN115" s="720"/>
      <c r="BO115" s="720"/>
      <c r="BP115" s="721"/>
      <c r="BQ115" s="784">
        <v>9814056</v>
      </c>
      <c r="BR115" s="785"/>
      <c r="BS115" s="785"/>
      <c r="BT115" s="785"/>
      <c r="BU115" s="785"/>
      <c r="BV115" s="785">
        <v>9427231</v>
      </c>
      <c r="BW115" s="785"/>
      <c r="BX115" s="785"/>
      <c r="BY115" s="785"/>
      <c r="BZ115" s="785"/>
      <c r="CA115" s="785">
        <v>9666805</v>
      </c>
      <c r="CB115" s="785"/>
      <c r="CC115" s="785"/>
      <c r="CD115" s="785"/>
      <c r="CE115" s="785"/>
      <c r="CF115" s="846">
        <v>3.5</v>
      </c>
      <c r="CG115" s="847"/>
      <c r="CH115" s="847"/>
      <c r="CI115" s="847"/>
      <c r="CJ115" s="847"/>
      <c r="CK115" s="897"/>
      <c r="CL115" s="789"/>
      <c r="CM115" s="783" t="s">
        <v>426</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15">
      <c r="A116" s="886"/>
      <c r="B116" s="887"/>
      <c r="C116" s="807" t="s">
        <v>427</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7</v>
      </c>
      <c r="AB116" s="748"/>
      <c r="AC116" s="748"/>
      <c r="AD116" s="748"/>
      <c r="AE116" s="749"/>
      <c r="AF116" s="750">
        <v>7</v>
      </c>
      <c r="AG116" s="748"/>
      <c r="AH116" s="748"/>
      <c r="AI116" s="748"/>
      <c r="AJ116" s="749"/>
      <c r="AK116" s="750">
        <v>12</v>
      </c>
      <c r="AL116" s="748"/>
      <c r="AM116" s="748"/>
      <c r="AN116" s="748"/>
      <c r="AO116" s="749"/>
      <c r="AP116" s="792">
        <v>0</v>
      </c>
      <c r="AQ116" s="793"/>
      <c r="AR116" s="793"/>
      <c r="AS116" s="793"/>
      <c r="AT116" s="794"/>
      <c r="AU116" s="902"/>
      <c r="AV116" s="903"/>
      <c r="AW116" s="903"/>
      <c r="AX116" s="903"/>
      <c r="AY116" s="903"/>
      <c r="AZ116" s="879" t="s">
        <v>428</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429</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15">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430</v>
      </c>
      <c r="Z117" s="867"/>
      <c r="AA117" s="872">
        <v>108584943</v>
      </c>
      <c r="AB117" s="873"/>
      <c r="AC117" s="873"/>
      <c r="AD117" s="873"/>
      <c r="AE117" s="874"/>
      <c r="AF117" s="875">
        <v>93926502</v>
      </c>
      <c r="AG117" s="873"/>
      <c r="AH117" s="873"/>
      <c r="AI117" s="873"/>
      <c r="AJ117" s="874"/>
      <c r="AK117" s="875">
        <v>92787838</v>
      </c>
      <c r="AL117" s="873"/>
      <c r="AM117" s="873"/>
      <c r="AN117" s="873"/>
      <c r="AO117" s="874"/>
      <c r="AP117" s="876"/>
      <c r="AQ117" s="877"/>
      <c r="AR117" s="877"/>
      <c r="AS117" s="877"/>
      <c r="AT117" s="878"/>
      <c r="AU117" s="902"/>
      <c r="AV117" s="903"/>
      <c r="AW117" s="903"/>
      <c r="AX117" s="903"/>
      <c r="AY117" s="903"/>
      <c r="AZ117" s="783" t="s">
        <v>431</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432</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15">
      <c r="A118" s="865" t="s">
        <v>406</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404</v>
      </c>
      <c r="AB118" s="866"/>
      <c r="AC118" s="866"/>
      <c r="AD118" s="866"/>
      <c r="AE118" s="867"/>
      <c r="AF118" s="868" t="s">
        <v>297</v>
      </c>
      <c r="AG118" s="866"/>
      <c r="AH118" s="866"/>
      <c r="AI118" s="866"/>
      <c r="AJ118" s="867"/>
      <c r="AK118" s="868" t="s">
        <v>296</v>
      </c>
      <c r="AL118" s="866"/>
      <c r="AM118" s="866"/>
      <c r="AN118" s="866"/>
      <c r="AO118" s="867"/>
      <c r="AP118" s="869" t="s">
        <v>405</v>
      </c>
      <c r="AQ118" s="870"/>
      <c r="AR118" s="870"/>
      <c r="AS118" s="870"/>
      <c r="AT118" s="871"/>
      <c r="AU118" s="902"/>
      <c r="AV118" s="903"/>
      <c r="AW118" s="903"/>
      <c r="AX118" s="903"/>
      <c r="AY118" s="903"/>
      <c r="AZ118" s="806" t="s">
        <v>433</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434</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15">
      <c r="A119" s="786" t="s">
        <v>409</v>
      </c>
      <c r="B119" s="787"/>
      <c r="C119" s="827" t="s">
        <v>410</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435</v>
      </c>
      <c r="BP119" s="849"/>
      <c r="BQ119" s="833">
        <v>1406561664</v>
      </c>
      <c r="BR119" s="813"/>
      <c r="BS119" s="813"/>
      <c r="BT119" s="813"/>
      <c r="BU119" s="813"/>
      <c r="BV119" s="813">
        <v>1381727919</v>
      </c>
      <c r="BW119" s="813"/>
      <c r="BX119" s="813"/>
      <c r="BY119" s="813"/>
      <c r="BZ119" s="813"/>
      <c r="CA119" s="813">
        <v>1374466376</v>
      </c>
      <c r="CB119" s="813"/>
      <c r="CC119" s="813"/>
      <c r="CD119" s="813"/>
      <c r="CE119" s="813"/>
      <c r="CF119" s="716"/>
      <c r="CG119" s="717"/>
      <c r="CH119" s="717"/>
      <c r="CI119" s="717"/>
      <c r="CJ119" s="802"/>
      <c r="CK119" s="898"/>
      <c r="CL119" s="791"/>
      <c r="CM119" s="806" t="s">
        <v>436</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15">
      <c r="A120" s="788"/>
      <c r="B120" s="789"/>
      <c r="C120" s="783" t="s">
        <v>413</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437</v>
      </c>
      <c r="AV120" s="851"/>
      <c r="AW120" s="851"/>
      <c r="AX120" s="851"/>
      <c r="AY120" s="852"/>
      <c r="AZ120" s="827" t="s">
        <v>438</v>
      </c>
      <c r="BA120" s="776"/>
      <c r="BB120" s="776"/>
      <c r="BC120" s="776"/>
      <c r="BD120" s="776"/>
      <c r="BE120" s="776"/>
      <c r="BF120" s="776"/>
      <c r="BG120" s="776"/>
      <c r="BH120" s="776"/>
      <c r="BI120" s="776"/>
      <c r="BJ120" s="776"/>
      <c r="BK120" s="776"/>
      <c r="BL120" s="776"/>
      <c r="BM120" s="776"/>
      <c r="BN120" s="776"/>
      <c r="BO120" s="776"/>
      <c r="BP120" s="777"/>
      <c r="BQ120" s="828">
        <v>67566630</v>
      </c>
      <c r="BR120" s="810"/>
      <c r="BS120" s="810"/>
      <c r="BT120" s="810"/>
      <c r="BU120" s="810"/>
      <c r="BV120" s="810">
        <v>67810205</v>
      </c>
      <c r="BW120" s="810"/>
      <c r="BX120" s="810"/>
      <c r="BY120" s="810"/>
      <c r="BZ120" s="810"/>
      <c r="CA120" s="810">
        <v>81504567</v>
      </c>
      <c r="CB120" s="810"/>
      <c r="CC120" s="810"/>
      <c r="CD120" s="810"/>
      <c r="CE120" s="810"/>
      <c r="CF120" s="837">
        <v>29.7</v>
      </c>
      <c r="CG120" s="838"/>
      <c r="CH120" s="838"/>
      <c r="CI120" s="838"/>
      <c r="CJ120" s="838"/>
      <c r="CK120" s="839" t="s">
        <v>439</v>
      </c>
      <c r="CL120" s="819"/>
      <c r="CM120" s="819"/>
      <c r="CN120" s="819"/>
      <c r="CO120" s="820"/>
      <c r="CP120" s="843" t="s">
        <v>385</v>
      </c>
      <c r="CQ120" s="844"/>
      <c r="CR120" s="844"/>
      <c r="CS120" s="844"/>
      <c r="CT120" s="844"/>
      <c r="CU120" s="844"/>
      <c r="CV120" s="844"/>
      <c r="CW120" s="844"/>
      <c r="CX120" s="844"/>
      <c r="CY120" s="844"/>
      <c r="CZ120" s="844"/>
      <c r="DA120" s="844"/>
      <c r="DB120" s="844"/>
      <c r="DC120" s="844"/>
      <c r="DD120" s="844"/>
      <c r="DE120" s="844"/>
      <c r="DF120" s="845"/>
      <c r="DG120" s="828">
        <v>3677509</v>
      </c>
      <c r="DH120" s="810"/>
      <c r="DI120" s="810"/>
      <c r="DJ120" s="810"/>
      <c r="DK120" s="810"/>
      <c r="DL120" s="810">
        <v>4780048</v>
      </c>
      <c r="DM120" s="810"/>
      <c r="DN120" s="810"/>
      <c r="DO120" s="810"/>
      <c r="DP120" s="810"/>
      <c r="DQ120" s="810">
        <v>7018351</v>
      </c>
      <c r="DR120" s="810"/>
      <c r="DS120" s="810"/>
      <c r="DT120" s="810"/>
      <c r="DU120" s="810"/>
      <c r="DV120" s="811">
        <v>2.6</v>
      </c>
      <c r="DW120" s="811"/>
      <c r="DX120" s="811"/>
      <c r="DY120" s="811"/>
      <c r="DZ120" s="812"/>
    </row>
    <row r="121" spans="1:130" s="229" customFormat="1" ht="26.25" customHeight="1" x14ac:dyDescent="0.15">
      <c r="A121" s="788"/>
      <c r="B121" s="789"/>
      <c r="C121" s="834" t="s">
        <v>440</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118</v>
      </c>
      <c r="AB121" s="748"/>
      <c r="AC121" s="748"/>
      <c r="AD121" s="748"/>
      <c r="AE121" s="749"/>
      <c r="AF121" s="750" t="s">
        <v>118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441</v>
      </c>
      <c r="BA121" s="720"/>
      <c r="BB121" s="720"/>
      <c r="BC121" s="720"/>
      <c r="BD121" s="720"/>
      <c r="BE121" s="720"/>
      <c r="BF121" s="720"/>
      <c r="BG121" s="720"/>
      <c r="BH121" s="720"/>
      <c r="BI121" s="720"/>
      <c r="BJ121" s="720"/>
      <c r="BK121" s="720"/>
      <c r="BL121" s="720"/>
      <c r="BM121" s="720"/>
      <c r="BN121" s="720"/>
      <c r="BO121" s="720"/>
      <c r="BP121" s="721"/>
      <c r="BQ121" s="784">
        <v>30199401</v>
      </c>
      <c r="BR121" s="785"/>
      <c r="BS121" s="785"/>
      <c r="BT121" s="785"/>
      <c r="BU121" s="785"/>
      <c r="BV121" s="785">
        <v>28270226</v>
      </c>
      <c r="BW121" s="785"/>
      <c r="BX121" s="785"/>
      <c r="BY121" s="785"/>
      <c r="BZ121" s="785"/>
      <c r="CA121" s="785">
        <v>26097308</v>
      </c>
      <c r="CB121" s="785"/>
      <c r="CC121" s="785"/>
      <c r="CD121" s="785"/>
      <c r="CE121" s="785"/>
      <c r="CF121" s="846">
        <v>9.5</v>
      </c>
      <c r="CG121" s="847"/>
      <c r="CH121" s="847"/>
      <c r="CI121" s="847"/>
      <c r="CJ121" s="847"/>
      <c r="CK121" s="840"/>
      <c r="CL121" s="822"/>
      <c r="CM121" s="822"/>
      <c r="CN121" s="822"/>
      <c r="CO121" s="823"/>
      <c r="CP121" s="803" t="s">
        <v>384</v>
      </c>
      <c r="CQ121" s="804"/>
      <c r="CR121" s="804"/>
      <c r="CS121" s="804"/>
      <c r="CT121" s="804"/>
      <c r="CU121" s="804"/>
      <c r="CV121" s="804"/>
      <c r="CW121" s="804"/>
      <c r="CX121" s="804"/>
      <c r="CY121" s="804"/>
      <c r="CZ121" s="804"/>
      <c r="DA121" s="804"/>
      <c r="DB121" s="804"/>
      <c r="DC121" s="804"/>
      <c r="DD121" s="804"/>
      <c r="DE121" s="804"/>
      <c r="DF121" s="805"/>
      <c r="DG121" s="784">
        <v>1859792</v>
      </c>
      <c r="DH121" s="785"/>
      <c r="DI121" s="785"/>
      <c r="DJ121" s="785"/>
      <c r="DK121" s="785"/>
      <c r="DL121" s="785" t="s">
        <v>118</v>
      </c>
      <c r="DM121" s="785"/>
      <c r="DN121" s="785"/>
      <c r="DO121" s="785"/>
      <c r="DP121" s="785"/>
      <c r="DQ121" s="785" t="s">
        <v>118</v>
      </c>
      <c r="DR121" s="785"/>
      <c r="DS121" s="785"/>
      <c r="DT121" s="785"/>
      <c r="DU121" s="785"/>
      <c r="DV121" s="762" t="s">
        <v>118</v>
      </c>
      <c r="DW121" s="762"/>
      <c r="DX121" s="762"/>
      <c r="DY121" s="762"/>
      <c r="DZ121" s="763"/>
    </row>
    <row r="122" spans="1:130" s="229" customFormat="1" ht="26.25" customHeight="1" x14ac:dyDescent="0.15">
      <c r="A122" s="788"/>
      <c r="B122" s="789"/>
      <c r="C122" s="783" t="s">
        <v>423</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v>123714</v>
      </c>
      <c r="AB122" s="748"/>
      <c r="AC122" s="748"/>
      <c r="AD122" s="748"/>
      <c r="AE122" s="749"/>
      <c r="AF122" s="750">
        <v>132223</v>
      </c>
      <c r="AG122" s="748"/>
      <c r="AH122" s="748"/>
      <c r="AI122" s="748"/>
      <c r="AJ122" s="749"/>
      <c r="AK122" s="750">
        <v>124805</v>
      </c>
      <c r="AL122" s="748"/>
      <c r="AM122" s="748"/>
      <c r="AN122" s="748"/>
      <c r="AO122" s="749"/>
      <c r="AP122" s="792">
        <v>0</v>
      </c>
      <c r="AQ122" s="793"/>
      <c r="AR122" s="793"/>
      <c r="AS122" s="793"/>
      <c r="AT122" s="794"/>
      <c r="AU122" s="853"/>
      <c r="AV122" s="854"/>
      <c r="AW122" s="854"/>
      <c r="AX122" s="854"/>
      <c r="AY122" s="855"/>
      <c r="AZ122" s="806" t="s">
        <v>442</v>
      </c>
      <c r="BA122" s="807"/>
      <c r="BB122" s="807"/>
      <c r="BC122" s="807"/>
      <c r="BD122" s="807"/>
      <c r="BE122" s="807"/>
      <c r="BF122" s="807"/>
      <c r="BG122" s="807"/>
      <c r="BH122" s="807"/>
      <c r="BI122" s="807"/>
      <c r="BJ122" s="807"/>
      <c r="BK122" s="807"/>
      <c r="BL122" s="807"/>
      <c r="BM122" s="807"/>
      <c r="BN122" s="807"/>
      <c r="BO122" s="807"/>
      <c r="BP122" s="808"/>
      <c r="BQ122" s="833">
        <v>655807962</v>
      </c>
      <c r="BR122" s="813"/>
      <c r="BS122" s="813"/>
      <c r="BT122" s="813"/>
      <c r="BU122" s="813"/>
      <c r="BV122" s="813">
        <v>615107194</v>
      </c>
      <c r="BW122" s="813"/>
      <c r="BX122" s="813"/>
      <c r="BY122" s="813"/>
      <c r="BZ122" s="813"/>
      <c r="CA122" s="813">
        <v>598697901</v>
      </c>
      <c r="CB122" s="813"/>
      <c r="CC122" s="813"/>
      <c r="CD122" s="813"/>
      <c r="CE122" s="813"/>
      <c r="CF122" s="814">
        <v>217.8</v>
      </c>
      <c r="CG122" s="815"/>
      <c r="CH122" s="815"/>
      <c r="CI122" s="815"/>
      <c r="CJ122" s="815"/>
      <c r="CK122" s="840"/>
      <c r="CL122" s="822"/>
      <c r="CM122" s="822"/>
      <c r="CN122" s="822"/>
      <c r="CO122" s="823"/>
      <c r="CP122" s="803" t="s">
        <v>389</v>
      </c>
      <c r="CQ122" s="804"/>
      <c r="CR122" s="804"/>
      <c r="CS122" s="804"/>
      <c r="CT122" s="804"/>
      <c r="CU122" s="804"/>
      <c r="CV122" s="804"/>
      <c r="CW122" s="804"/>
      <c r="CX122" s="804"/>
      <c r="CY122" s="804"/>
      <c r="CZ122" s="804"/>
      <c r="DA122" s="804"/>
      <c r="DB122" s="804"/>
      <c r="DC122" s="804"/>
      <c r="DD122" s="804"/>
      <c r="DE122" s="804"/>
      <c r="DF122" s="805"/>
      <c r="DG122" s="784" t="s">
        <v>118</v>
      </c>
      <c r="DH122" s="785"/>
      <c r="DI122" s="785"/>
      <c r="DJ122" s="785"/>
      <c r="DK122" s="785"/>
      <c r="DL122" s="785" t="s">
        <v>118</v>
      </c>
      <c r="DM122" s="785"/>
      <c r="DN122" s="785"/>
      <c r="DO122" s="785"/>
      <c r="DP122" s="785"/>
      <c r="DQ122" s="785" t="s">
        <v>118</v>
      </c>
      <c r="DR122" s="785"/>
      <c r="DS122" s="785"/>
      <c r="DT122" s="785"/>
      <c r="DU122" s="785"/>
      <c r="DV122" s="762" t="s">
        <v>118</v>
      </c>
      <c r="DW122" s="762"/>
      <c r="DX122" s="762"/>
      <c r="DY122" s="762"/>
      <c r="DZ122" s="763"/>
    </row>
    <row r="123" spans="1:130" s="229" customFormat="1" ht="26.25" customHeight="1" x14ac:dyDescent="0.15">
      <c r="A123" s="788"/>
      <c r="B123" s="789"/>
      <c r="C123" s="783" t="s">
        <v>429</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443</v>
      </c>
      <c r="BP123" s="849"/>
      <c r="BQ123" s="800">
        <v>753573993</v>
      </c>
      <c r="BR123" s="801"/>
      <c r="BS123" s="801"/>
      <c r="BT123" s="801"/>
      <c r="BU123" s="801"/>
      <c r="BV123" s="801">
        <v>711187625</v>
      </c>
      <c r="BW123" s="801"/>
      <c r="BX123" s="801"/>
      <c r="BY123" s="801"/>
      <c r="BZ123" s="801"/>
      <c r="CA123" s="801">
        <v>706299776</v>
      </c>
      <c r="CB123" s="801"/>
      <c r="CC123" s="801"/>
      <c r="CD123" s="801"/>
      <c r="CE123" s="801"/>
      <c r="CF123" s="716"/>
      <c r="CG123" s="717"/>
      <c r="CH123" s="717"/>
      <c r="CI123" s="717"/>
      <c r="CJ123" s="802"/>
      <c r="CK123" s="840"/>
      <c r="CL123" s="822"/>
      <c r="CM123" s="822"/>
      <c r="CN123" s="822"/>
      <c r="CO123" s="823"/>
      <c r="CP123" s="803" t="s">
        <v>381</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x14ac:dyDescent="0.2">
      <c r="A124" s="788"/>
      <c r="B124" s="789"/>
      <c r="C124" s="783" t="s">
        <v>432</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444</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229.9</v>
      </c>
      <c r="BR124" s="799"/>
      <c r="BS124" s="799"/>
      <c r="BT124" s="799"/>
      <c r="BU124" s="799"/>
      <c r="BV124" s="799">
        <v>244.6</v>
      </c>
      <c r="BW124" s="799"/>
      <c r="BX124" s="799"/>
      <c r="BY124" s="799"/>
      <c r="BZ124" s="799"/>
      <c r="CA124" s="799">
        <v>243</v>
      </c>
      <c r="CB124" s="799"/>
      <c r="CC124" s="799"/>
      <c r="CD124" s="799"/>
      <c r="CE124" s="799"/>
      <c r="CF124" s="694"/>
      <c r="CG124" s="695"/>
      <c r="CH124" s="695"/>
      <c r="CI124" s="695"/>
      <c r="CJ124" s="829"/>
      <c r="CK124" s="841"/>
      <c r="CL124" s="841"/>
      <c r="CM124" s="841"/>
      <c r="CN124" s="841"/>
      <c r="CO124" s="842"/>
      <c r="CP124" s="830" t="s">
        <v>445</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15">
      <c r="A125" s="788"/>
      <c r="B125" s="789"/>
      <c r="C125" s="783" t="s">
        <v>434</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446</v>
      </c>
      <c r="CL125" s="819"/>
      <c r="CM125" s="819"/>
      <c r="CN125" s="819"/>
      <c r="CO125" s="820"/>
      <c r="CP125" s="827" t="s">
        <v>447</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
      <c r="A126" s="788"/>
      <c r="B126" s="789"/>
      <c r="C126" s="783" t="s">
        <v>436</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448</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15">
      <c r="A127" s="790"/>
      <c r="B127" s="791"/>
      <c r="C127" s="806" t="s">
        <v>449</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12821</v>
      </c>
      <c r="AB127" s="748"/>
      <c r="AC127" s="748"/>
      <c r="AD127" s="748"/>
      <c r="AE127" s="749"/>
      <c r="AF127" s="750">
        <v>8980</v>
      </c>
      <c r="AG127" s="748"/>
      <c r="AH127" s="748"/>
      <c r="AI127" s="748"/>
      <c r="AJ127" s="749"/>
      <c r="AK127" s="750">
        <v>6689</v>
      </c>
      <c r="AL127" s="748"/>
      <c r="AM127" s="748"/>
      <c r="AN127" s="748"/>
      <c r="AO127" s="749"/>
      <c r="AP127" s="792">
        <v>0</v>
      </c>
      <c r="AQ127" s="793"/>
      <c r="AR127" s="793"/>
      <c r="AS127" s="793"/>
      <c r="AT127" s="794"/>
      <c r="AU127" s="231"/>
      <c r="AV127" s="231"/>
      <c r="AW127" s="231"/>
      <c r="AX127" s="809" t="s">
        <v>450</v>
      </c>
      <c r="AY127" s="780"/>
      <c r="AZ127" s="780"/>
      <c r="BA127" s="780"/>
      <c r="BB127" s="780"/>
      <c r="BC127" s="780"/>
      <c r="BD127" s="780"/>
      <c r="BE127" s="781"/>
      <c r="BF127" s="779" t="s">
        <v>451</v>
      </c>
      <c r="BG127" s="780"/>
      <c r="BH127" s="780"/>
      <c r="BI127" s="780"/>
      <c r="BJ127" s="780"/>
      <c r="BK127" s="780"/>
      <c r="BL127" s="781"/>
      <c r="BM127" s="779" t="s">
        <v>452</v>
      </c>
      <c r="BN127" s="780"/>
      <c r="BO127" s="780"/>
      <c r="BP127" s="780"/>
      <c r="BQ127" s="780"/>
      <c r="BR127" s="780"/>
      <c r="BS127" s="781"/>
      <c r="BT127" s="779" t="s">
        <v>453</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454</v>
      </c>
      <c r="CQ127" s="720"/>
      <c r="CR127" s="720"/>
      <c r="CS127" s="720"/>
      <c r="CT127" s="720"/>
      <c r="CU127" s="720"/>
      <c r="CV127" s="720"/>
      <c r="CW127" s="720"/>
      <c r="CX127" s="720"/>
      <c r="CY127" s="720"/>
      <c r="CZ127" s="720"/>
      <c r="DA127" s="720"/>
      <c r="DB127" s="720"/>
      <c r="DC127" s="720"/>
      <c r="DD127" s="720"/>
      <c r="DE127" s="720"/>
      <c r="DF127" s="721"/>
      <c r="DG127" s="784">
        <v>2455848</v>
      </c>
      <c r="DH127" s="785"/>
      <c r="DI127" s="785"/>
      <c r="DJ127" s="785"/>
      <c r="DK127" s="785"/>
      <c r="DL127" s="785">
        <v>2622249</v>
      </c>
      <c r="DM127" s="785"/>
      <c r="DN127" s="785"/>
      <c r="DO127" s="785"/>
      <c r="DP127" s="785"/>
      <c r="DQ127" s="785">
        <v>3412859</v>
      </c>
      <c r="DR127" s="785"/>
      <c r="DS127" s="785"/>
      <c r="DT127" s="785"/>
      <c r="DU127" s="785"/>
      <c r="DV127" s="762">
        <v>1.2</v>
      </c>
      <c r="DW127" s="762"/>
      <c r="DX127" s="762"/>
      <c r="DY127" s="762"/>
      <c r="DZ127" s="763"/>
    </row>
    <row r="128" spans="1:130" s="229" customFormat="1" ht="26.25" customHeight="1" thickBot="1" x14ac:dyDescent="0.2">
      <c r="A128" s="764" t="s">
        <v>455</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456</v>
      </c>
      <c r="X128" s="766"/>
      <c r="Y128" s="766"/>
      <c r="Z128" s="767"/>
      <c r="AA128" s="768">
        <v>3051596</v>
      </c>
      <c r="AB128" s="769"/>
      <c r="AC128" s="769"/>
      <c r="AD128" s="769"/>
      <c r="AE128" s="770"/>
      <c r="AF128" s="771">
        <v>2955570</v>
      </c>
      <c r="AG128" s="769"/>
      <c r="AH128" s="769"/>
      <c r="AI128" s="769"/>
      <c r="AJ128" s="770"/>
      <c r="AK128" s="771">
        <v>2915758</v>
      </c>
      <c r="AL128" s="769"/>
      <c r="AM128" s="769"/>
      <c r="AN128" s="769"/>
      <c r="AO128" s="770"/>
      <c r="AP128" s="772"/>
      <c r="AQ128" s="773"/>
      <c r="AR128" s="773"/>
      <c r="AS128" s="773"/>
      <c r="AT128" s="774"/>
      <c r="AU128" s="231"/>
      <c r="AV128" s="231"/>
      <c r="AW128" s="231"/>
      <c r="AX128" s="775" t="s">
        <v>457</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458</v>
      </c>
      <c r="CQ128" s="698"/>
      <c r="CR128" s="698"/>
      <c r="CS128" s="698"/>
      <c r="CT128" s="698"/>
      <c r="CU128" s="698"/>
      <c r="CV128" s="698"/>
      <c r="CW128" s="698"/>
      <c r="CX128" s="698"/>
      <c r="CY128" s="698"/>
      <c r="CZ128" s="698"/>
      <c r="DA128" s="698"/>
      <c r="DB128" s="698"/>
      <c r="DC128" s="698"/>
      <c r="DD128" s="698"/>
      <c r="DE128" s="698"/>
      <c r="DF128" s="699"/>
      <c r="DG128" s="758">
        <v>7358208</v>
      </c>
      <c r="DH128" s="759"/>
      <c r="DI128" s="759"/>
      <c r="DJ128" s="759"/>
      <c r="DK128" s="759"/>
      <c r="DL128" s="759">
        <v>6804982</v>
      </c>
      <c r="DM128" s="759"/>
      <c r="DN128" s="759"/>
      <c r="DO128" s="759"/>
      <c r="DP128" s="759"/>
      <c r="DQ128" s="759">
        <v>6253946</v>
      </c>
      <c r="DR128" s="759"/>
      <c r="DS128" s="759"/>
      <c r="DT128" s="759"/>
      <c r="DU128" s="759"/>
      <c r="DV128" s="760">
        <v>2.2999999999999998</v>
      </c>
      <c r="DW128" s="760"/>
      <c r="DX128" s="760"/>
      <c r="DY128" s="760"/>
      <c r="DZ128" s="761"/>
    </row>
    <row r="129" spans="1:131" s="229" customFormat="1" ht="26.25" customHeight="1" x14ac:dyDescent="0.15">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459</v>
      </c>
      <c r="X129" s="745"/>
      <c r="Y129" s="745"/>
      <c r="Z129" s="746"/>
      <c r="AA129" s="747">
        <v>338997322</v>
      </c>
      <c r="AB129" s="748"/>
      <c r="AC129" s="748"/>
      <c r="AD129" s="748"/>
      <c r="AE129" s="749"/>
      <c r="AF129" s="750">
        <v>326727631</v>
      </c>
      <c r="AG129" s="748"/>
      <c r="AH129" s="748"/>
      <c r="AI129" s="748"/>
      <c r="AJ129" s="749"/>
      <c r="AK129" s="750">
        <v>325377398</v>
      </c>
      <c r="AL129" s="748"/>
      <c r="AM129" s="748"/>
      <c r="AN129" s="748"/>
      <c r="AO129" s="749"/>
      <c r="AP129" s="751"/>
      <c r="AQ129" s="752"/>
      <c r="AR129" s="752"/>
      <c r="AS129" s="752"/>
      <c r="AT129" s="753"/>
      <c r="AU129" s="232"/>
      <c r="AV129" s="232"/>
      <c r="AW129" s="232"/>
      <c r="AX129" s="719" t="s">
        <v>460</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42" t="s">
        <v>461</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462</v>
      </c>
      <c r="X130" s="745"/>
      <c r="Y130" s="745"/>
      <c r="Z130" s="746"/>
      <c r="AA130" s="747">
        <v>55084830</v>
      </c>
      <c r="AB130" s="748"/>
      <c r="AC130" s="748"/>
      <c r="AD130" s="748"/>
      <c r="AE130" s="749"/>
      <c r="AF130" s="750">
        <v>52607917</v>
      </c>
      <c r="AG130" s="748"/>
      <c r="AH130" s="748"/>
      <c r="AI130" s="748"/>
      <c r="AJ130" s="749"/>
      <c r="AK130" s="750">
        <v>50505532</v>
      </c>
      <c r="AL130" s="748"/>
      <c r="AM130" s="748"/>
      <c r="AN130" s="748"/>
      <c r="AO130" s="749"/>
      <c r="AP130" s="751"/>
      <c r="AQ130" s="752"/>
      <c r="AR130" s="752"/>
      <c r="AS130" s="752"/>
      <c r="AT130" s="753"/>
      <c r="AU130" s="232"/>
      <c r="AV130" s="232"/>
      <c r="AW130" s="232"/>
      <c r="AX130" s="719" t="s">
        <v>463</v>
      </c>
      <c r="AY130" s="720"/>
      <c r="AZ130" s="720"/>
      <c r="BA130" s="720"/>
      <c r="BB130" s="720"/>
      <c r="BC130" s="720"/>
      <c r="BD130" s="720"/>
      <c r="BE130" s="721"/>
      <c r="BF130" s="722">
        <v>15.3</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464</v>
      </c>
      <c r="X131" s="729"/>
      <c r="Y131" s="729"/>
      <c r="Z131" s="730"/>
      <c r="AA131" s="731">
        <v>283912492</v>
      </c>
      <c r="AB131" s="732"/>
      <c r="AC131" s="732"/>
      <c r="AD131" s="732"/>
      <c r="AE131" s="733"/>
      <c r="AF131" s="734">
        <v>274119714</v>
      </c>
      <c r="AG131" s="732"/>
      <c r="AH131" s="732"/>
      <c r="AI131" s="732"/>
      <c r="AJ131" s="733"/>
      <c r="AK131" s="734">
        <v>274871866</v>
      </c>
      <c r="AL131" s="732"/>
      <c r="AM131" s="732"/>
      <c r="AN131" s="732"/>
      <c r="AO131" s="733"/>
      <c r="AP131" s="735"/>
      <c r="AQ131" s="736"/>
      <c r="AR131" s="736"/>
      <c r="AS131" s="736"/>
      <c r="AT131" s="737"/>
      <c r="AU131" s="232"/>
      <c r="AV131" s="232"/>
      <c r="AW131" s="232"/>
      <c r="AX131" s="697" t="s">
        <v>465</v>
      </c>
      <c r="AY131" s="698"/>
      <c r="AZ131" s="698"/>
      <c r="BA131" s="698"/>
      <c r="BB131" s="698"/>
      <c r="BC131" s="698"/>
      <c r="BD131" s="698"/>
      <c r="BE131" s="699"/>
      <c r="BF131" s="700">
        <v>243</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06" t="s">
        <v>466</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467</v>
      </c>
      <c r="W132" s="710"/>
      <c r="X132" s="710"/>
      <c r="Y132" s="710"/>
      <c r="Z132" s="711"/>
      <c r="AA132" s="712">
        <v>17.769037440000002</v>
      </c>
      <c r="AB132" s="713"/>
      <c r="AC132" s="713"/>
      <c r="AD132" s="713"/>
      <c r="AE132" s="714"/>
      <c r="AF132" s="715">
        <v>13.9949859</v>
      </c>
      <c r="AG132" s="713"/>
      <c r="AH132" s="713"/>
      <c r="AI132" s="713"/>
      <c r="AJ132" s="714"/>
      <c r="AK132" s="715">
        <v>14.321781359999999</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468</v>
      </c>
      <c r="W133" s="689"/>
      <c r="X133" s="689"/>
      <c r="Y133" s="689"/>
      <c r="Z133" s="690"/>
      <c r="AA133" s="691">
        <v>14.9</v>
      </c>
      <c r="AB133" s="692"/>
      <c r="AC133" s="692"/>
      <c r="AD133" s="692"/>
      <c r="AE133" s="693"/>
      <c r="AF133" s="691">
        <v>15.3</v>
      </c>
      <c r="AG133" s="692"/>
      <c r="AH133" s="692"/>
      <c r="AI133" s="692"/>
      <c r="AJ133" s="693"/>
      <c r="AK133" s="691">
        <v>15.3</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UHYV3typJBLySwIIAei/EcZiqx8mJricoQ7XEU1EOdzeRviS3/1WP/oQlHvwLO9ylWML6h0SSYeE6sL7xPBZLA==" saltValue="N3/zNyXfx4xGrkLuDhICX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hn5ntP36MXp69Mgb9txKpZ5Fy2ayud7LddiZ+KbEWd1FNINxorWZutpHBDZoepsskVEUMTGmTWW19M1ftz4WxA==" saltValue="GOTXUgbtreH3hpBPKYMBhg=="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r:id="rId1"/>
  <headerFooter>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OqxfDpGlSOSBQpRCCyj2jVemvP7Bolxl/CXpWS5hEA+cnE4q/0g0OU/FHPenFmIC3BsqGJ6B+oJxLeBOHvIS8Q==" saltValue="66ETwebj/OvFzn6F6rR4b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0"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469</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470</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471</v>
      </c>
      <c r="AP7" s="271"/>
      <c r="AQ7" s="272" t="s">
        <v>472</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473</v>
      </c>
      <c r="AQ8" s="278" t="s">
        <v>474</v>
      </c>
      <c r="AR8" s="279" t="s">
        <v>475</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476</v>
      </c>
      <c r="AL9" s="1113"/>
      <c r="AM9" s="1113"/>
      <c r="AN9" s="1114"/>
      <c r="AO9" s="280">
        <v>124544743</v>
      </c>
      <c r="AP9" s="280">
        <v>134698</v>
      </c>
      <c r="AQ9" s="281">
        <v>131703</v>
      </c>
      <c r="AR9" s="282">
        <v>2.2999999999999998</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477</v>
      </c>
      <c r="AL10" s="1113"/>
      <c r="AM10" s="1113"/>
      <c r="AN10" s="1114"/>
      <c r="AO10" s="280" t="s">
        <v>478</v>
      </c>
      <c r="AP10" s="280" t="s">
        <v>478</v>
      </c>
      <c r="AQ10" s="281">
        <v>694</v>
      </c>
      <c r="AR10" s="282" t="s">
        <v>478</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479</v>
      </c>
      <c r="AL11" s="1113"/>
      <c r="AM11" s="1113"/>
      <c r="AN11" s="1114"/>
      <c r="AO11" s="280" t="s">
        <v>478</v>
      </c>
      <c r="AP11" s="280" t="s">
        <v>478</v>
      </c>
      <c r="AQ11" s="281" t="s">
        <v>478</v>
      </c>
      <c r="AR11" s="282" t="s">
        <v>478</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480</v>
      </c>
      <c r="AL12" s="1113"/>
      <c r="AM12" s="1113"/>
      <c r="AN12" s="1114"/>
      <c r="AO12" s="280" t="s">
        <v>478</v>
      </c>
      <c r="AP12" s="280" t="s">
        <v>478</v>
      </c>
      <c r="AQ12" s="281">
        <v>4</v>
      </c>
      <c r="AR12" s="282" t="s">
        <v>478</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481</v>
      </c>
      <c r="AL13" s="1113"/>
      <c r="AM13" s="1113"/>
      <c r="AN13" s="1114"/>
      <c r="AO13" s="280">
        <v>1330345</v>
      </c>
      <c r="AP13" s="280">
        <v>1439</v>
      </c>
      <c r="AQ13" s="281">
        <v>2528</v>
      </c>
      <c r="AR13" s="282">
        <v>-43.1</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482</v>
      </c>
      <c r="AL14" s="1113"/>
      <c r="AM14" s="1113"/>
      <c r="AN14" s="1114"/>
      <c r="AO14" s="280">
        <v>-5691058</v>
      </c>
      <c r="AP14" s="280">
        <v>-6155</v>
      </c>
      <c r="AQ14" s="281">
        <v>-6417</v>
      </c>
      <c r="AR14" s="282">
        <v>-4.0999999999999996</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120184030</v>
      </c>
      <c r="AP15" s="280">
        <v>129982</v>
      </c>
      <c r="AQ15" s="281">
        <v>128512</v>
      </c>
      <c r="AR15" s="282">
        <v>1.1000000000000001</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483</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484</v>
      </c>
      <c r="AP20" s="291" t="s">
        <v>485</v>
      </c>
      <c r="AQ20" s="292" t="s">
        <v>486</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487</v>
      </c>
      <c r="AL21" s="1116"/>
      <c r="AM21" s="1116"/>
      <c r="AN21" s="1117"/>
      <c r="AO21" s="295">
        <v>1563.13</v>
      </c>
      <c r="AP21" s="296">
        <v>1539.42</v>
      </c>
      <c r="AQ21" s="297">
        <v>23.71</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488</v>
      </c>
      <c r="AL22" s="1116"/>
      <c r="AM22" s="1116"/>
      <c r="AN22" s="1117"/>
      <c r="AO22" s="300">
        <v>99.9</v>
      </c>
      <c r="AP22" s="301">
        <v>98.7</v>
      </c>
      <c r="AQ22" s="302">
        <v>1.2</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8" t="s">
        <v>489</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x14ac:dyDescent="0.15">
      <c r="A27" s="307"/>
      <c r="AO27" s="261"/>
      <c r="AP27" s="261"/>
      <c r="AQ27" s="261"/>
      <c r="AR27" s="261"/>
      <c r="AS27" s="261"/>
      <c r="AT27" s="261"/>
    </row>
    <row r="28" spans="1:46" ht="17.25" x14ac:dyDescent="0.15">
      <c r="A28" s="262" t="s">
        <v>490</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491</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471</v>
      </c>
      <c r="AP30" s="271"/>
      <c r="AQ30" s="272" t="s">
        <v>472</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473</v>
      </c>
      <c r="AQ31" s="278" t="s">
        <v>474</v>
      </c>
      <c r="AR31" s="279" t="s">
        <v>475</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492</v>
      </c>
      <c r="AL32" s="1107"/>
      <c r="AM32" s="1107"/>
      <c r="AN32" s="1108"/>
      <c r="AO32" s="280">
        <v>89056729</v>
      </c>
      <c r="AP32" s="280">
        <v>96317</v>
      </c>
      <c r="AQ32" s="281">
        <v>68216</v>
      </c>
      <c r="AR32" s="282">
        <v>41.2</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493</v>
      </c>
      <c r="AL33" s="1107"/>
      <c r="AM33" s="1107"/>
      <c r="AN33" s="1108"/>
      <c r="AO33" s="280" t="s">
        <v>478</v>
      </c>
      <c r="AP33" s="280" t="s">
        <v>478</v>
      </c>
      <c r="AQ33" s="281">
        <v>6</v>
      </c>
      <c r="AR33" s="282" t="s">
        <v>478</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494</v>
      </c>
      <c r="AL34" s="1107"/>
      <c r="AM34" s="1107"/>
      <c r="AN34" s="1108"/>
      <c r="AO34" s="280">
        <v>2666667</v>
      </c>
      <c r="AP34" s="280">
        <v>2884</v>
      </c>
      <c r="AQ34" s="281">
        <v>6885</v>
      </c>
      <c r="AR34" s="282">
        <v>-58.1</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495</v>
      </c>
      <c r="AL35" s="1107"/>
      <c r="AM35" s="1107"/>
      <c r="AN35" s="1108"/>
      <c r="AO35" s="280">
        <v>932936</v>
      </c>
      <c r="AP35" s="280">
        <v>1009</v>
      </c>
      <c r="AQ35" s="281">
        <v>1850</v>
      </c>
      <c r="AR35" s="282">
        <v>-45.5</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496</v>
      </c>
      <c r="AL36" s="1107"/>
      <c r="AM36" s="1107"/>
      <c r="AN36" s="1108"/>
      <c r="AO36" s="280" t="s">
        <v>478</v>
      </c>
      <c r="AP36" s="280" t="s">
        <v>478</v>
      </c>
      <c r="AQ36" s="281">
        <v>124</v>
      </c>
      <c r="AR36" s="282" t="s">
        <v>478</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497</v>
      </c>
      <c r="AL37" s="1107"/>
      <c r="AM37" s="1107"/>
      <c r="AN37" s="1108"/>
      <c r="AO37" s="280">
        <v>131494</v>
      </c>
      <c r="AP37" s="280">
        <v>142</v>
      </c>
      <c r="AQ37" s="281">
        <v>519</v>
      </c>
      <c r="AR37" s="282">
        <v>-72.599999999999994</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498</v>
      </c>
      <c r="AL38" s="1104"/>
      <c r="AM38" s="1104"/>
      <c r="AN38" s="1105"/>
      <c r="AO38" s="310">
        <v>12</v>
      </c>
      <c r="AP38" s="310">
        <v>0</v>
      </c>
      <c r="AQ38" s="311">
        <v>8</v>
      </c>
      <c r="AR38" s="302">
        <v>-100</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499</v>
      </c>
      <c r="AL39" s="1104"/>
      <c r="AM39" s="1104"/>
      <c r="AN39" s="1105"/>
      <c r="AO39" s="280">
        <v>-2915758</v>
      </c>
      <c r="AP39" s="280">
        <v>-3153</v>
      </c>
      <c r="AQ39" s="281">
        <v>-2187</v>
      </c>
      <c r="AR39" s="282">
        <v>44.2</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500</v>
      </c>
      <c r="AL40" s="1107"/>
      <c r="AM40" s="1107"/>
      <c r="AN40" s="1108"/>
      <c r="AO40" s="280">
        <v>-50505532</v>
      </c>
      <c r="AP40" s="280">
        <v>-54623</v>
      </c>
      <c r="AQ40" s="281">
        <v>-45425</v>
      </c>
      <c r="AR40" s="282">
        <v>20.2</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501</v>
      </c>
      <c r="AL41" s="1110"/>
      <c r="AM41" s="1110"/>
      <c r="AN41" s="1111"/>
      <c r="AO41" s="280">
        <v>39366548</v>
      </c>
      <c r="AP41" s="280">
        <v>42576</v>
      </c>
      <c r="AQ41" s="281">
        <v>29997</v>
      </c>
      <c r="AR41" s="282">
        <v>41.9</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502</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503</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471</v>
      </c>
      <c r="AN49" s="1100" t="s">
        <v>504</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505</v>
      </c>
      <c r="AO50" s="323" t="s">
        <v>506</v>
      </c>
      <c r="AP50" s="324" t="s">
        <v>507</v>
      </c>
      <c r="AQ50" s="325" t="s">
        <v>508</v>
      </c>
      <c r="AR50" s="326" t="s">
        <v>509</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510</v>
      </c>
      <c r="AL51" s="319"/>
      <c r="AM51" s="327">
        <v>129887439</v>
      </c>
      <c r="AN51" s="328">
        <v>131810</v>
      </c>
      <c r="AO51" s="329">
        <v>8.5</v>
      </c>
      <c r="AP51" s="330">
        <v>111577</v>
      </c>
      <c r="AQ51" s="331">
        <v>5.7</v>
      </c>
      <c r="AR51" s="332">
        <v>2.8</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511</v>
      </c>
      <c r="AM52" s="335">
        <v>30607340</v>
      </c>
      <c r="AN52" s="336">
        <v>31060</v>
      </c>
      <c r="AO52" s="337">
        <v>-8.6999999999999993</v>
      </c>
      <c r="AP52" s="338">
        <v>26257</v>
      </c>
      <c r="AQ52" s="339">
        <v>0.1</v>
      </c>
      <c r="AR52" s="340">
        <v>-8.8000000000000007</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512</v>
      </c>
      <c r="AL53" s="319"/>
      <c r="AM53" s="327">
        <v>145770624</v>
      </c>
      <c r="AN53" s="328">
        <v>150031</v>
      </c>
      <c r="AO53" s="329">
        <v>13.8</v>
      </c>
      <c r="AP53" s="330">
        <v>122371</v>
      </c>
      <c r="AQ53" s="331">
        <v>9.6999999999999993</v>
      </c>
      <c r="AR53" s="332">
        <v>4.0999999999999996</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511</v>
      </c>
      <c r="AM54" s="335">
        <v>31938890</v>
      </c>
      <c r="AN54" s="336">
        <v>32872</v>
      </c>
      <c r="AO54" s="337">
        <v>5.8</v>
      </c>
      <c r="AP54" s="338">
        <v>28038</v>
      </c>
      <c r="AQ54" s="339">
        <v>6.8</v>
      </c>
      <c r="AR54" s="340">
        <v>-1</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513</v>
      </c>
      <c r="AL55" s="319"/>
      <c r="AM55" s="327">
        <v>149999954</v>
      </c>
      <c r="AN55" s="328">
        <v>156767</v>
      </c>
      <c r="AO55" s="329">
        <v>4.5</v>
      </c>
      <c r="AP55" s="330">
        <v>125393</v>
      </c>
      <c r="AQ55" s="331">
        <v>2.5</v>
      </c>
      <c r="AR55" s="332">
        <v>2</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511</v>
      </c>
      <c r="AM56" s="335">
        <v>29236538</v>
      </c>
      <c r="AN56" s="336">
        <v>30555</v>
      </c>
      <c r="AO56" s="337">
        <v>-7</v>
      </c>
      <c r="AP56" s="338">
        <v>28054</v>
      </c>
      <c r="AQ56" s="339">
        <v>0.1</v>
      </c>
      <c r="AR56" s="340">
        <v>-7.1</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514</v>
      </c>
      <c r="AL57" s="319"/>
      <c r="AM57" s="327">
        <v>138417600</v>
      </c>
      <c r="AN57" s="328">
        <v>147093</v>
      </c>
      <c r="AO57" s="329">
        <v>-6.2</v>
      </c>
      <c r="AP57" s="330">
        <v>115991</v>
      </c>
      <c r="AQ57" s="331">
        <v>-7.5</v>
      </c>
      <c r="AR57" s="332">
        <v>1.3</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511</v>
      </c>
      <c r="AM58" s="335">
        <v>36882710</v>
      </c>
      <c r="AN58" s="336">
        <v>39194</v>
      </c>
      <c r="AO58" s="337">
        <v>28.3</v>
      </c>
      <c r="AP58" s="338">
        <v>28546</v>
      </c>
      <c r="AQ58" s="339">
        <v>1.8</v>
      </c>
      <c r="AR58" s="340">
        <v>26.5</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515</v>
      </c>
      <c r="AL59" s="319"/>
      <c r="AM59" s="327">
        <v>136767275</v>
      </c>
      <c r="AN59" s="328">
        <v>147917</v>
      </c>
      <c r="AO59" s="329">
        <v>0.6</v>
      </c>
      <c r="AP59" s="330">
        <v>118517</v>
      </c>
      <c r="AQ59" s="331">
        <v>2.2000000000000002</v>
      </c>
      <c r="AR59" s="332">
        <v>-1.6</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511</v>
      </c>
      <c r="AM60" s="335">
        <v>35514234</v>
      </c>
      <c r="AN60" s="336">
        <v>38410</v>
      </c>
      <c r="AO60" s="337">
        <v>-2</v>
      </c>
      <c r="AP60" s="338">
        <v>30926</v>
      </c>
      <c r="AQ60" s="339">
        <v>8.3000000000000007</v>
      </c>
      <c r="AR60" s="340">
        <v>-10.3</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516</v>
      </c>
      <c r="AL61" s="341"/>
      <c r="AM61" s="342">
        <v>140168578</v>
      </c>
      <c r="AN61" s="343">
        <v>146724</v>
      </c>
      <c r="AO61" s="344">
        <v>4.2</v>
      </c>
      <c r="AP61" s="345">
        <v>118770</v>
      </c>
      <c r="AQ61" s="346">
        <v>2.5</v>
      </c>
      <c r="AR61" s="332">
        <v>1.7</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511</v>
      </c>
      <c r="AM62" s="335">
        <v>32835942</v>
      </c>
      <c r="AN62" s="336">
        <v>34418</v>
      </c>
      <c r="AO62" s="337">
        <v>3.3</v>
      </c>
      <c r="AP62" s="338">
        <v>28364</v>
      </c>
      <c r="AQ62" s="339">
        <v>3.4</v>
      </c>
      <c r="AR62" s="340">
        <v>-0.1</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tW1p/yNpj+fjcv5fzRvZ3r5ItnvlS4jv2MP3old+oLma5XWagZ5RzLcqn3Mn6UgAfz7m56jiLCl0uFPBvQQrGw==" saltValue="xhv8pfSzeLhUf4Ek0S1J+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5WiuaGszefk4lAJAAJsXGZD72OgA8GTxOPTvvT9AvJxDsVaSiBldNuKzsCZ920UANzTv4B0LUJYCQ/WdWqtCAQ==" saltValue="gRC3RUPce1iTZn0KAd6cD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YSM4MsUA1IdcyxjtDkRSWlxJaPl3GVirhptt6fyLNkHuWm5UlcH4TGfgsqVesku7mKLK0aDMbPLk8PVbDBwrWg==" saltValue="1usV5F7YE8R1trnPZlhBT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517</v>
      </c>
      <c r="G46" s="350" t="s">
        <v>518</v>
      </c>
      <c r="H46" s="350" t="s">
        <v>519</v>
      </c>
      <c r="I46" s="350" t="s">
        <v>520</v>
      </c>
      <c r="J46" s="351" t="s">
        <v>521</v>
      </c>
    </row>
    <row r="47" spans="2:10" ht="57.75" customHeight="1" x14ac:dyDescent="0.15">
      <c r="B47" s="7"/>
      <c r="C47" s="1121" t="s">
        <v>4</v>
      </c>
      <c r="D47" s="1121"/>
      <c r="E47" s="1122"/>
      <c r="F47" s="352">
        <v>3.35</v>
      </c>
      <c r="G47" s="353">
        <v>4.12</v>
      </c>
      <c r="H47" s="353">
        <v>4.42</v>
      </c>
      <c r="I47" s="353">
        <v>4.3</v>
      </c>
      <c r="J47" s="354">
        <v>5.2</v>
      </c>
    </row>
    <row r="48" spans="2:10" ht="57.75" customHeight="1" x14ac:dyDescent="0.15">
      <c r="B48" s="8"/>
      <c r="C48" s="1123" t="s">
        <v>5</v>
      </c>
      <c r="D48" s="1123"/>
      <c r="E48" s="1124"/>
      <c r="F48" s="355">
        <v>2.3199999999999998</v>
      </c>
      <c r="G48" s="356">
        <v>4.1500000000000004</v>
      </c>
      <c r="H48" s="356">
        <v>4.9000000000000004</v>
      </c>
      <c r="I48" s="356">
        <v>4.54</v>
      </c>
      <c r="J48" s="357">
        <v>3.14</v>
      </c>
    </row>
    <row r="49" spans="2:10" ht="57.75" customHeight="1" thickBot="1" x14ac:dyDescent="0.2">
      <c r="B49" s="9"/>
      <c r="C49" s="1125" t="s">
        <v>6</v>
      </c>
      <c r="D49" s="1125"/>
      <c r="E49" s="1126"/>
      <c r="F49" s="358">
        <v>0.83</v>
      </c>
      <c r="G49" s="359">
        <v>2.67</v>
      </c>
      <c r="H49" s="359">
        <v>1.44</v>
      </c>
      <c r="I49" s="359">
        <v>1.19</v>
      </c>
      <c r="J49" s="360" t="s">
        <v>522</v>
      </c>
    </row>
    <row r="50" spans="2:10" ht="13.5" customHeight="1" x14ac:dyDescent="0.15"/>
  </sheetData>
  <sheetProtection algorithmName="SHA-512" hashValue="XcPrjBR5dTFx7qkPUrCLnuUs+sFAJjR28BHtuAW8BpfkYzR/2CAkI3009lUO6UpNv0jiGxi42xNLRaoZmVrwgg==" saltValue="KyGN7o4FDnjO1EuRAdIQc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517</v>
      </c>
      <c r="G33" s="17" t="s">
        <v>518</v>
      </c>
      <c r="H33" s="17" t="s">
        <v>519</v>
      </c>
      <c r="I33" s="17" t="s">
        <v>520</v>
      </c>
      <c r="J33" s="18" t="s">
        <v>521</v>
      </c>
      <c r="K33" s="10"/>
      <c r="L33" s="10"/>
      <c r="M33" s="10"/>
      <c r="N33" s="10"/>
      <c r="O33" s="10"/>
      <c r="P33" s="10"/>
    </row>
    <row r="34" spans="1:16" ht="39" customHeight="1" x14ac:dyDescent="0.15">
      <c r="A34" s="10"/>
      <c r="B34" s="19"/>
      <c r="C34" s="1133" t="s">
        <v>523</v>
      </c>
      <c r="D34" s="1133"/>
      <c r="E34" s="1134"/>
      <c r="F34" s="20">
        <v>3.31</v>
      </c>
      <c r="G34" s="21">
        <v>3.49</v>
      </c>
      <c r="H34" s="21">
        <v>3.23</v>
      </c>
      <c r="I34" s="21">
        <v>3.51</v>
      </c>
      <c r="J34" s="22">
        <v>4.62</v>
      </c>
      <c r="K34" s="10"/>
      <c r="L34" s="10"/>
      <c r="M34" s="10"/>
      <c r="N34" s="10"/>
      <c r="O34" s="10"/>
      <c r="P34" s="10"/>
    </row>
    <row r="35" spans="1:16" ht="39" customHeight="1" x14ac:dyDescent="0.15">
      <c r="A35" s="10"/>
      <c r="B35" s="23"/>
      <c r="C35" s="1127" t="s">
        <v>524</v>
      </c>
      <c r="D35" s="1128"/>
      <c r="E35" s="1129"/>
      <c r="F35" s="24">
        <v>2.16</v>
      </c>
      <c r="G35" s="25">
        <v>3.94</v>
      </c>
      <c r="H35" s="25">
        <v>4.75</v>
      </c>
      <c r="I35" s="25">
        <v>4.37</v>
      </c>
      <c r="J35" s="26">
        <v>3.07</v>
      </c>
      <c r="K35" s="10"/>
      <c r="L35" s="10"/>
      <c r="M35" s="10"/>
      <c r="N35" s="10"/>
      <c r="O35" s="10"/>
      <c r="P35" s="10"/>
    </row>
    <row r="36" spans="1:16" ht="39" customHeight="1" x14ac:dyDescent="0.15">
      <c r="A36" s="10"/>
      <c r="B36" s="23"/>
      <c r="C36" s="1127" t="s">
        <v>525</v>
      </c>
      <c r="D36" s="1128"/>
      <c r="E36" s="1129"/>
      <c r="F36" s="24">
        <v>1.67</v>
      </c>
      <c r="G36" s="25">
        <v>1.85</v>
      </c>
      <c r="H36" s="25">
        <v>1.99</v>
      </c>
      <c r="I36" s="25">
        <v>1.93</v>
      </c>
      <c r="J36" s="26">
        <v>1.71</v>
      </c>
      <c r="K36" s="10"/>
      <c r="L36" s="10"/>
      <c r="M36" s="10"/>
      <c r="N36" s="10"/>
      <c r="O36" s="10"/>
      <c r="P36" s="10"/>
    </row>
    <row r="37" spans="1:16" ht="39" customHeight="1" x14ac:dyDescent="0.15">
      <c r="A37" s="10"/>
      <c r="B37" s="23"/>
      <c r="C37" s="1127" t="s">
        <v>526</v>
      </c>
      <c r="D37" s="1128"/>
      <c r="E37" s="1129"/>
      <c r="F37" s="24" t="s">
        <v>478</v>
      </c>
      <c r="G37" s="25">
        <v>0.23</v>
      </c>
      <c r="H37" s="25">
        <v>0.45</v>
      </c>
      <c r="I37" s="25">
        <v>0.66</v>
      </c>
      <c r="J37" s="26">
        <v>0.77</v>
      </c>
      <c r="K37" s="10"/>
      <c r="L37" s="10"/>
      <c r="M37" s="10"/>
      <c r="N37" s="10"/>
      <c r="O37" s="10"/>
      <c r="P37" s="10"/>
    </row>
    <row r="38" spans="1:16" ht="39" customHeight="1" x14ac:dyDescent="0.15">
      <c r="A38" s="10"/>
      <c r="B38" s="23"/>
      <c r="C38" s="1127" t="s">
        <v>527</v>
      </c>
      <c r="D38" s="1128"/>
      <c r="E38" s="1129"/>
      <c r="F38" s="24">
        <v>0.68</v>
      </c>
      <c r="G38" s="25">
        <v>0.67</v>
      </c>
      <c r="H38" s="25">
        <v>0.64</v>
      </c>
      <c r="I38" s="25">
        <v>0.62</v>
      </c>
      <c r="J38" s="26">
        <v>0.56000000000000005</v>
      </c>
      <c r="K38" s="10"/>
      <c r="L38" s="10"/>
      <c r="M38" s="10"/>
      <c r="N38" s="10"/>
      <c r="O38" s="10"/>
      <c r="P38" s="10"/>
    </row>
    <row r="39" spans="1:16" ht="39" customHeight="1" x14ac:dyDescent="0.15">
      <c r="A39" s="10"/>
      <c r="B39" s="23"/>
      <c r="C39" s="1127" t="s">
        <v>528</v>
      </c>
      <c r="D39" s="1128"/>
      <c r="E39" s="1129"/>
      <c r="F39" s="24">
        <v>0.56999999999999995</v>
      </c>
      <c r="G39" s="25">
        <v>0.59</v>
      </c>
      <c r="H39" s="25">
        <v>0.59</v>
      </c>
      <c r="I39" s="25">
        <v>0.55000000000000004</v>
      </c>
      <c r="J39" s="26">
        <v>0.52</v>
      </c>
      <c r="K39" s="10"/>
      <c r="L39" s="10"/>
      <c r="M39" s="10"/>
      <c r="N39" s="10"/>
      <c r="O39" s="10"/>
      <c r="P39" s="10"/>
    </row>
    <row r="40" spans="1:16" ht="39" customHeight="1" x14ac:dyDescent="0.15">
      <c r="A40" s="10"/>
      <c r="B40" s="23"/>
      <c r="C40" s="1127" t="s">
        <v>529</v>
      </c>
      <c r="D40" s="1128"/>
      <c r="E40" s="1129"/>
      <c r="F40" s="24">
        <v>0</v>
      </c>
      <c r="G40" s="25">
        <v>0</v>
      </c>
      <c r="H40" s="25">
        <v>0</v>
      </c>
      <c r="I40" s="25">
        <v>0</v>
      </c>
      <c r="J40" s="26">
        <v>0</v>
      </c>
      <c r="K40" s="10"/>
      <c r="L40" s="10"/>
      <c r="M40" s="10"/>
      <c r="N40" s="10"/>
      <c r="O40" s="10"/>
      <c r="P40" s="10"/>
    </row>
    <row r="41" spans="1:16" ht="39" customHeight="1" x14ac:dyDescent="0.15">
      <c r="A41" s="10"/>
      <c r="B41" s="23"/>
      <c r="C41" s="1127" t="s">
        <v>530</v>
      </c>
      <c r="D41" s="1128"/>
      <c r="E41" s="1129"/>
      <c r="F41" s="24">
        <v>0</v>
      </c>
      <c r="G41" s="25">
        <v>0</v>
      </c>
      <c r="H41" s="25">
        <v>0</v>
      </c>
      <c r="I41" s="25">
        <v>0</v>
      </c>
      <c r="J41" s="26">
        <v>0</v>
      </c>
      <c r="K41" s="10"/>
      <c r="L41" s="10"/>
      <c r="M41" s="10"/>
      <c r="N41" s="10"/>
      <c r="O41" s="10"/>
      <c r="P41" s="10"/>
    </row>
    <row r="42" spans="1:16" ht="39" customHeight="1" x14ac:dyDescent="0.15">
      <c r="A42" s="10"/>
      <c r="B42" s="27"/>
      <c r="C42" s="1127" t="s">
        <v>531</v>
      </c>
      <c r="D42" s="1128"/>
      <c r="E42" s="1129"/>
      <c r="F42" s="24" t="s">
        <v>478</v>
      </c>
      <c r="G42" s="25" t="s">
        <v>478</v>
      </c>
      <c r="H42" s="25" t="s">
        <v>478</v>
      </c>
      <c r="I42" s="25" t="s">
        <v>478</v>
      </c>
      <c r="J42" s="26" t="s">
        <v>478</v>
      </c>
      <c r="K42" s="10"/>
      <c r="L42" s="10"/>
      <c r="M42" s="10"/>
      <c r="N42" s="10"/>
      <c r="O42" s="10"/>
      <c r="P42" s="10"/>
    </row>
    <row r="43" spans="1:16" ht="39" customHeight="1" thickBot="1" x14ac:dyDescent="0.2">
      <c r="A43" s="10"/>
      <c r="B43" s="28"/>
      <c r="C43" s="1130" t="s">
        <v>532</v>
      </c>
      <c r="D43" s="1131"/>
      <c r="E43" s="1132"/>
      <c r="F43" s="29">
        <v>0.05</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j0lW9kH0KZ6yzJR86+pfgv7V9mMQRDO8KL2vph9D2mOmWRomKaVO2Ne6PbgnB0bC1j7LNPNmkds72a/cH7hwFQ==" saltValue="nv95wytp7zM8VzJYWBoS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517</v>
      </c>
      <c r="L44" s="44" t="s">
        <v>518</v>
      </c>
      <c r="M44" s="44" t="s">
        <v>519</v>
      </c>
      <c r="N44" s="44" t="s">
        <v>520</v>
      </c>
      <c r="O44" s="45" t="s">
        <v>521</v>
      </c>
      <c r="P44" s="36"/>
      <c r="Q44" s="36"/>
      <c r="R44" s="36"/>
      <c r="S44" s="36"/>
      <c r="T44" s="36"/>
      <c r="U44" s="36"/>
    </row>
    <row r="45" spans="1:21" ht="30.75" customHeight="1" x14ac:dyDescent="0.15">
      <c r="A45" s="36"/>
      <c r="B45" s="1158" t="s">
        <v>10</v>
      </c>
      <c r="C45" s="1159"/>
      <c r="D45" s="46"/>
      <c r="E45" s="1164" t="s">
        <v>11</v>
      </c>
      <c r="F45" s="1164"/>
      <c r="G45" s="1164"/>
      <c r="H45" s="1164"/>
      <c r="I45" s="1164"/>
      <c r="J45" s="1165"/>
      <c r="K45" s="47">
        <v>96069</v>
      </c>
      <c r="L45" s="48">
        <v>95501</v>
      </c>
      <c r="M45" s="48">
        <v>105597</v>
      </c>
      <c r="N45" s="48">
        <v>90534</v>
      </c>
      <c r="O45" s="49">
        <v>89057</v>
      </c>
      <c r="P45" s="36"/>
      <c r="Q45" s="36"/>
      <c r="R45" s="36"/>
      <c r="S45" s="36"/>
      <c r="T45" s="36"/>
      <c r="U45" s="36"/>
    </row>
    <row r="46" spans="1:21" ht="30.75" customHeight="1" x14ac:dyDescent="0.15">
      <c r="A46" s="36"/>
      <c r="B46" s="1160"/>
      <c r="C46" s="1161"/>
      <c r="D46" s="50"/>
      <c r="E46" s="1137" t="s">
        <v>12</v>
      </c>
      <c r="F46" s="1137"/>
      <c r="G46" s="1137"/>
      <c r="H46" s="1137"/>
      <c r="I46" s="1137"/>
      <c r="J46" s="1138"/>
      <c r="K46" s="51" t="s">
        <v>478</v>
      </c>
      <c r="L46" s="52" t="s">
        <v>478</v>
      </c>
      <c r="M46" s="52" t="s">
        <v>478</v>
      </c>
      <c r="N46" s="52" t="s">
        <v>478</v>
      </c>
      <c r="O46" s="53" t="s">
        <v>478</v>
      </c>
      <c r="P46" s="36"/>
      <c r="Q46" s="36"/>
      <c r="R46" s="36"/>
      <c r="S46" s="36"/>
      <c r="T46" s="36"/>
      <c r="U46" s="36"/>
    </row>
    <row r="47" spans="1:21" ht="30.75" customHeight="1" x14ac:dyDescent="0.15">
      <c r="A47" s="36"/>
      <c r="B47" s="1160"/>
      <c r="C47" s="1161"/>
      <c r="D47" s="50"/>
      <c r="E47" s="1137" t="s">
        <v>13</v>
      </c>
      <c r="F47" s="1137"/>
      <c r="G47" s="1137"/>
      <c r="H47" s="1137"/>
      <c r="I47" s="1137"/>
      <c r="J47" s="1138"/>
      <c r="K47" s="51">
        <v>1333</v>
      </c>
      <c r="L47" s="52">
        <v>1667</v>
      </c>
      <c r="M47" s="52">
        <v>2000</v>
      </c>
      <c r="N47" s="52">
        <v>2333</v>
      </c>
      <c r="O47" s="53">
        <v>2667</v>
      </c>
      <c r="P47" s="36"/>
      <c r="Q47" s="36"/>
      <c r="R47" s="36"/>
      <c r="S47" s="36"/>
      <c r="T47" s="36"/>
      <c r="U47" s="36"/>
    </row>
    <row r="48" spans="1:21" ht="30.75" customHeight="1" x14ac:dyDescent="0.15">
      <c r="A48" s="36"/>
      <c r="B48" s="1160"/>
      <c r="C48" s="1161"/>
      <c r="D48" s="50"/>
      <c r="E48" s="1137" t="s">
        <v>14</v>
      </c>
      <c r="F48" s="1137"/>
      <c r="G48" s="1137"/>
      <c r="H48" s="1137"/>
      <c r="I48" s="1137"/>
      <c r="J48" s="1138"/>
      <c r="K48" s="51">
        <v>827</v>
      </c>
      <c r="L48" s="52">
        <v>871</v>
      </c>
      <c r="M48" s="52">
        <v>851</v>
      </c>
      <c r="N48" s="52">
        <v>918</v>
      </c>
      <c r="O48" s="53">
        <v>933</v>
      </c>
      <c r="P48" s="36"/>
      <c r="Q48" s="36"/>
      <c r="R48" s="36"/>
      <c r="S48" s="36"/>
      <c r="T48" s="36"/>
      <c r="U48" s="36"/>
    </row>
    <row r="49" spans="1:21" ht="30.75" customHeight="1" x14ac:dyDescent="0.15">
      <c r="A49" s="36"/>
      <c r="B49" s="1160"/>
      <c r="C49" s="1161"/>
      <c r="D49" s="50"/>
      <c r="E49" s="1137" t="s">
        <v>15</v>
      </c>
      <c r="F49" s="1137"/>
      <c r="G49" s="1137"/>
      <c r="H49" s="1137"/>
      <c r="I49" s="1137"/>
      <c r="J49" s="1138"/>
      <c r="K49" s="51" t="s">
        <v>478</v>
      </c>
      <c r="L49" s="52" t="s">
        <v>478</v>
      </c>
      <c r="M49" s="52" t="s">
        <v>478</v>
      </c>
      <c r="N49" s="52" t="s">
        <v>478</v>
      </c>
      <c r="O49" s="53" t="s">
        <v>478</v>
      </c>
      <c r="P49" s="36"/>
      <c r="Q49" s="36"/>
      <c r="R49" s="36"/>
      <c r="S49" s="36"/>
      <c r="T49" s="36"/>
      <c r="U49" s="36"/>
    </row>
    <row r="50" spans="1:21" ht="30.75" customHeight="1" x14ac:dyDescent="0.15">
      <c r="A50" s="36"/>
      <c r="B50" s="1160"/>
      <c r="C50" s="1161"/>
      <c r="D50" s="50"/>
      <c r="E50" s="1137" t="s">
        <v>16</v>
      </c>
      <c r="F50" s="1137"/>
      <c r="G50" s="1137"/>
      <c r="H50" s="1137"/>
      <c r="I50" s="1137"/>
      <c r="J50" s="1138"/>
      <c r="K50" s="51">
        <v>121</v>
      </c>
      <c r="L50" s="52">
        <v>150</v>
      </c>
      <c r="M50" s="52">
        <v>137</v>
      </c>
      <c r="N50" s="52">
        <v>141</v>
      </c>
      <c r="O50" s="53">
        <v>131</v>
      </c>
      <c r="P50" s="36"/>
      <c r="Q50" s="36"/>
      <c r="R50" s="36"/>
      <c r="S50" s="36"/>
      <c r="T50" s="36"/>
      <c r="U50" s="36"/>
    </row>
    <row r="51" spans="1:21" ht="30.75" customHeight="1" x14ac:dyDescent="0.15">
      <c r="A51" s="36"/>
      <c r="B51" s="1162"/>
      <c r="C51" s="1163"/>
      <c r="D51" s="54"/>
      <c r="E51" s="1137" t="s">
        <v>17</v>
      </c>
      <c r="F51" s="1137"/>
      <c r="G51" s="1137"/>
      <c r="H51" s="1137"/>
      <c r="I51" s="1137"/>
      <c r="J51" s="1138"/>
      <c r="K51" s="51">
        <v>1</v>
      </c>
      <c r="L51" s="52">
        <v>2</v>
      </c>
      <c r="M51" s="52">
        <v>0</v>
      </c>
      <c r="N51" s="52">
        <v>0</v>
      </c>
      <c r="O51" s="53">
        <v>0</v>
      </c>
      <c r="P51" s="36"/>
      <c r="Q51" s="36"/>
      <c r="R51" s="36"/>
      <c r="S51" s="36"/>
      <c r="T51" s="36"/>
      <c r="U51" s="36"/>
    </row>
    <row r="52" spans="1:21" ht="30.75" customHeight="1" x14ac:dyDescent="0.15">
      <c r="A52" s="36"/>
      <c r="B52" s="1135" t="s">
        <v>18</v>
      </c>
      <c r="C52" s="1136"/>
      <c r="D52" s="54"/>
      <c r="E52" s="1137" t="s">
        <v>19</v>
      </c>
      <c r="F52" s="1137"/>
      <c r="G52" s="1137"/>
      <c r="H52" s="1137"/>
      <c r="I52" s="1137"/>
      <c r="J52" s="1138"/>
      <c r="K52" s="51">
        <v>65155</v>
      </c>
      <c r="L52" s="52">
        <v>60540</v>
      </c>
      <c r="M52" s="52">
        <v>58136</v>
      </c>
      <c r="N52" s="52">
        <v>55564</v>
      </c>
      <c r="O52" s="53">
        <v>53421</v>
      </c>
      <c r="P52" s="36"/>
      <c r="Q52" s="36"/>
      <c r="R52" s="36"/>
      <c r="S52" s="36"/>
      <c r="T52" s="36"/>
      <c r="U52" s="36"/>
    </row>
    <row r="53" spans="1:21" ht="30.75" customHeight="1" thickBot="1" x14ac:dyDescent="0.2">
      <c r="A53" s="36"/>
      <c r="B53" s="1139" t="s">
        <v>20</v>
      </c>
      <c r="C53" s="1140"/>
      <c r="D53" s="55"/>
      <c r="E53" s="1141" t="s">
        <v>21</v>
      </c>
      <c r="F53" s="1141"/>
      <c r="G53" s="1141"/>
      <c r="H53" s="1141"/>
      <c r="I53" s="1141"/>
      <c r="J53" s="1142"/>
      <c r="K53" s="56">
        <v>33196</v>
      </c>
      <c r="L53" s="57">
        <v>37651</v>
      </c>
      <c r="M53" s="57">
        <v>50449</v>
      </c>
      <c r="N53" s="57">
        <v>38362</v>
      </c>
      <c r="O53" s="58">
        <v>39367</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533</v>
      </c>
      <c r="P55" s="36"/>
      <c r="Q55" s="36"/>
      <c r="R55" s="36"/>
      <c r="S55" s="36"/>
      <c r="T55" s="36"/>
      <c r="U55" s="36"/>
    </row>
    <row r="56" spans="1:21" ht="30.75" customHeight="1" thickBot="1" x14ac:dyDescent="0.2">
      <c r="A56" s="36"/>
      <c r="B56" s="62"/>
      <c r="C56" s="63"/>
      <c r="D56" s="63"/>
      <c r="E56" s="64"/>
      <c r="F56" s="64"/>
      <c r="G56" s="64"/>
      <c r="H56" s="64"/>
      <c r="I56" s="64"/>
      <c r="J56" s="65" t="s">
        <v>3</v>
      </c>
      <c r="K56" s="66" t="s">
        <v>534</v>
      </c>
      <c r="L56" s="67" t="s">
        <v>535</v>
      </c>
      <c r="M56" s="67" t="s">
        <v>536</v>
      </c>
      <c r="N56" s="67" t="s">
        <v>537</v>
      </c>
      <c r="O56" s="68" t="s">
        <v>538</v>
      </c>
      <c r="P56" s="36"/>
      <c r="Q56" s="36"/>
      <c r="R56" s="36"/>
      <c r="S56" s="36"/>
      <c r="T56" s="36"/>
      <c r="U56" s="36"/>
    </row>
    <row r="57" spans="1:21" ht="30.75" customHeight="1" x14ac:dyDescent="0.15">
      <c r="A57" s="36"/>
      <c r="B57" s="1143" t="s">
        <v>24</v>
      </c>
      <c r="C57" s="1144"/>
      <c r="D57" s="1149" t="s">
        <v>25</v>
      </c>
      <c r="E57" s="1150"/>
      <c r="F57" s="1150"/>
      <c r="G57" s="1150"/>
      <c r="H57" s="1150"/>
      <c r="I57" s="1150"/>
      <c r="J57" s="1151"/>
      <c r="K57" s="69" t="s">
        <v>539</v>
      </c>
      <c r="L57" s="70" t="s">
        <v>539</v>
      </c>
      <c r="M57" s="70" t="s">
        <v>539</v>
      </c>
      <c r="N57" s="70" t="s">
        <v>539</v>
      </c>
      <c r="O57" s="71" t="s">
        <v>539</v>
      </c>
      <c r="P57" s="36"/>
      <c r="Q57" s="36"/>
      <c r="R57" s="36"/>
      <c r="S57" s="36"/>
      <c r="T57" s="36"/>
      <c r="U57" s="36"/>
    </row>
    <row r="58" spans="1:21" ht="30.75" customHeight="1" x14ac:dyDescent="0.15">
      <c r="A58" s="36"/>
      <c r="B58" s="1145"/>
      <c r="C58" s="1146"/>
      <c r="D58" s="1152" t="s">
        <v>26</v>
      </c>
      <c r="E58" s="1153"/>
      <c r="F58" s="1153"/>
      <c r="G58" s="1153"/>
      <c r="H58" s="1153"/>
      <c r="I58" s="1153"/>
      <c r="J58" s="1154"/>
      <c r="K58" s="72">
        <v>1980</v>
      </c>
      <c r="L58" s="73">
        <v>3300</v>
      </c>
      <c r="M58" s="73">
        <v>4950</v>
      </c>
      <c r="N58" s="73">
        <v>6930</v>
      </c>
      <c r="O58" s="74">
        <v>9333</v>
      </c>
      <c r="P58" s="36"/>
      <c r="Q58" s="36"/>
      <c r="R58" s="36"/>
      <c r="S58" s="36"/>
      <c r="T58" s="36"/>
      <c r="U58" s="36"/>
    </row>
    <row r="59" spans="1:21" ht="30.75" customHeight="1" thickBot="1" x14ac:dyDescent="0.2">
      <c r="A59" s="36"/>
      <c r="B59" s="1147"/>
      <c r="C59" s="1148"/>
      <c r="D59" s="1155" t="s">
        <v>27</v>
      </c>
      <c r="E59" s="1156"/>
      <c r="F59" s="1156"/>
      <c r="G59" s="1156"/>
      <c r="H59" s="1156"/>
      <c r="I59" s="1156"/>
      <c r="J59" s="1157"/>
      <c r="K59" s="75">
        <v>2000</v>
      </c>
      <c r="L59" s="76">
        <v>3333</v>
      </c>
      <c r="M59" s="76">
        <v>5000</v>
      </c>
      <c r="N59" s="76">
        <v>7000</v>
      </c>
      <c r="O59" s="77">
        <v>9333</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lksyj/1a54FlcytaK1/wrZTDOM2tNYtZ17g2J64GQrBGoR/oknXNAESDDFAXhrxUc+OmMikrl/Vrzj64chgOTg==" saltValue="YSTUPHrE2eT1gKSvKJ0O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39370078740157483" bottom="0.39370078740157483" header="0.19685039370078741" footer="0.19685039370078741"/>
  <pageSetup paperSize="8" scale="77"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517</v>
      </c>
      <c r="J40" s="363" t="s">
        <v>518</v>
      </c>
      <c r="K40" s="363" t="s">
        <v>519</v>
      </c>
      <c r="L40" s="363" t="s">
        <v>520</v>
      </c>
      <c r="M40" s="364" t="s">
        <v>521</v>
      </c>
    </row>
    <row r="41" spans="2:13" ht="27.75" customHeight="1" x14ac:dyDescent="0.15">
      <c r="B41" s="1178" t="s">
        <v>30</v>
      </c>
      <c r="C41" s="1179"/>
      <c r="D41" s="87"/>
      <c r="E41" s="1180" t="s">
        <v>31</v>
      </c>
      <c r="F41" s="1180"/>
      <c r="G41" s="1180"/>
      <c r="H41" s="1181"/>
      <c r="I41" s="365">
        <v>1261387</v>
      </c>
      <c r="J41" s="366">
        <v>1265827</v>
      </c>
      <c r="K41" s="366">
        <v>1267291</v>
      </c>
      <c r="L41" s="366">
        <v>1249441</v>
      </c>
      <c r="M41" s="367">
        <v>1237901</v>
      </c>
    </row>
    <row r="42" spans="2:13" ht="27.75" customHeight="1" x14ac:dyDescent="0.15">
      <c r="B42" s="1168"/>
      <c r="C42" s="1169"/>
      <c r="D42" s="88"/>
      <c r="E42" s="1172" t="s">
        <v>32</v>
      </c>
      <c r="F42" s="1172"/>
      <c r="G42" s="1172"/>
      <c r="H42" s="1173"/>
      <c r="I42" s="368">
        <v>1704</v>
      </c>
      <c r="J42" s="369">
        <v>1962</v>
      </c>
      <c r="K42" s="369">
        <v>1893</v>
      </c>
      <c r="L42" s="369">
        <v>1778</v>
      </c>
      <c r="M42" s="370">
        <v>1670</v>
      </c>
    </row>
    <row r="43" spans="2:13" ht="27.75" customHeight="1" x14ac:dyDescent="0.15">
      <c r="B43" s="1168"/>
      <c r="C43" s="1169"/>
      <c r="D43" s="88"/>
      <c r="E43" s="1172" t="s">
        <v>33</v>
      </c>
      <c r="F43" s="1172"/>
      <c r="G43" s="1172"/>
      <c r="H43" s="1173"/>
      <c r="I43" s="368">
        <v>8813</v>
      </c>
      <c r="J43" s="369">
        <v>7283</v>
      </c>
      <c r="K43" s="369">
        <v>5537</v>
      </c>
      <c r="L43" s="369">
        <v>4780</v>
      </c>
      <c r="M43" s="370">
        <v>7018</v>
      </c>
    </row>
    <row r="44" spans="2:13" ht="27.75" customHeight="1" x14ac:dyDescent="0.15">
      <c r="B44" s="1168"/>
      <c r="C44" s="1169"/>
      <c r="D44" s="88"/>
      <c r="E44" s="1172" t="s">
        <v>34</v>
      </c>
      <c r="F44" s="1172"/>
      <c r="G44" s="1172"/>
      <c r="H44" s="1173"/>
      <c r="I44" s="368" t="s">
        <v>478</v>
      </c>
      <c r="J44" s="369" t="s">
        <v>478</v>
      </c>
      <c r="K44" s="369" t="s">
        <v>478</v>
      </c>
      <c r="L44" s="369" t="s">
        <v>478</v>
      </c>
      <c r="M44" s="370" t="s">
        <v>478</v>
      </c>
    </row>
    <row r="45" spans="2:13" ht="27.75" customHeight="1" x14ac:dyDescent="0.15">
      <c r="B45" s="1168"/>
      <c r="C45" s="1169"/>
      <c r="D45" s="88"/>
      <c r="E45" s="1172" t="s">
        <v>35</v>
      </c>
      <c r="F45" s="1172"/>
      <c r="G45" s="1172"/>
      <c r="H45" s="1173"/>
      <c r="I45" s="368">
        <v>127063</v>
      </c>
      <c r="J45" s="369">
        <v>123930</v>
      </c>
      <c r="K45" s="369">
        <v>122026</v>
      </c>
      <c r="L45" s="369">
        <v>116301</v>
      </c>
      <c r="M45" s="370">
        <v>118211</v>
      </c>
    </row>
    <row r="46" spans="2:13" ht="27.75" customHeight="1" x14ac:dyDescent="0.15">
      <c r="B46" s="1168"/>
      <c r="C46" s="1169"/>
      <c r="D46" s="89"/>
      <c r="E46" s="1182" t="s">
        <v>36</v>
      </c>
      <c r="F46" s="1182"/>
      <c r="G46" s="1182"/>
      <c r="H46" s="1183"/>
      <c r="I46" s="368">
        <v>10153</v>
      </c>
      <c r="J46" s="369">
        <v>10213</v>
      </c>
      <c r="K46" s="369">
        <v>9814</v>
      </c>
      <c r="L46" s="369">
        <v>9427</v>
      </c>
      <c r="M46" s="370">
        <v>9667</v>
      </c>
    </row>
    <row r="47" spans="2:13" ht="27.75" customHeight="1" x14ac:dyDescent="0.15">
      <c r="B47" s="1168"/>
      <c r="C47" s="1169"/>
      <c r="D47" s="90"/>
      <c r="E47" s="1184" t="s">
        <v>37</v>
      </c>
      <c r="F47" s="1185"/>
      <c r="G47" s="1185"/>
      <c r="H47" s="1186"/>
      <c r="I47" s="368" t="s">
        <v>478</v>
      </c>
      <c r="J47" s="369" t="s">
        <v>478</v>
      </c>
      <c r="K47" s="369" t="s">
        <v>478</v>
      </c>
      <c r="L47" s="369" t="s">
        <v>478</v>
      </c>
      <c r="M47" s="370" t="s">
        <v>478</v>
      </c>
    </row>
    <row r="48" spans="2:13" ht="27.75" customHeight="1" x14ac:dyDescent="0.15">
      <c r="B48" s="1168"/>
      <c r="C48" s="1169"/>
      <c r="D48" s="88"/>
      <c r="E48" s="1172" t="s">
        <v>38</v>
      </c>
      <c r="F48" s="1172"/>
      <c r="G48" s="1172"/>
      <c r="H48" s="1173"/>
      <c r="I48" s="368" t="s">
        <v>478</v>
      </c>
      <c r="J48" s="369" t="s">
        <v>478</v>
      </c>
      <c r="K48" s="369" t="s">
        <v>478</v>
      </c>
      <c r="L48" s="369" t="s">
        <v>478</v>
      </c>
      <c r="M48" s="370" t="s">
        <v>478</v>
      </c>
    </row>
    <row r="49" spans="2:13" ht="27.75" customHeight="1" x14ac:dyDescent="0.15">
      <c r="B49" s="1170"/>
      <c r="C49" s="1171"/>
      <c r="D49" s="88"/>
      <c r="E49" s="1172" t="s">
        <v>39</v>
      </c>
      <c r="F49" s="1172"/>
      <c r="G49" s="1172"/>
      <c r="H49" s="1173"/>
      <c r="I49" s="368" t="s">
        <v>478</v>
      </c>
      <c r="J49" s="369" t="s">
        <v>478</v>
      </c>
      <c r="K49" s="369" t="s">
        <v>478</v>
      </c>
      <c r="L49" s="369" t="s">
        <v>478</v>
      </c>
      <c r="M49" s="370" t="s">
        <v>478</v>
      </c>
    </row>
    <row r="50" spans="2:13" ht="27.75" customHeight="1" x14ac:dyDescent="0.15">
      <c r="B50" s="1166" t="s">
        <v>40</v>
      </c>
      <c r="C50" s="1167"/>
      <c r="D50" s="91"/>
      <c r="E50" s="1172" t="s">
        <v>41</v>
      </c>
      <c r="F50" s="1172"/>
      <c r="G50" s="1172"/>
      <c r="H50" s="1173"/>
      <c r="I50" s="368">
        <v>45285</v>
      </c>
      <c r="J50" s="369">
        <v>48637</v>
      </c>
      <c r="K50" s="369">
        <v>67567</v>
      </c>
      <c r="L50" s="369">
        <v>67810</v>
      </c>
      <c r="M50" s="370">
        <v>81505</v>
      </c>
    </row>
    <row r="51" spans="2:13" ht="27.75" customHeight="1" x14ac:dyDescent="0.15">
      <c r="B51" s="1168"/>
      <c r="C51" s="1169"/>
      <c r="D51" s="88"/>
      <c r="E51" s="1172" t="s">
        <v>42</v>
      </c>
      <c r="F51" s="1172"/>
      <c r="G51" s="1172"/>
      <c r="H51" s="1173"/>
      <c r="I51" s="368">
        <v>32823</v>
      </c>
      <c r="J51" s="369">
        <v>31923</v>
      </c>
      <c r="K51" s="369">
        <v>30199</v>
      </c>
      <c r="L51" s="369">
        <v>28270</v>
      </c>
      <c r="M51" s="370">
        <v>26097</v>
      </c>
    </row>
    <row r="52" spans="2:13" ht="27.75" customHeight="1" x14ac:dyDescent="0.15">
      <c r="B52" s="1170"/>
      <c r="C52" s="1171"/>
      <c r="D52" s="88"/>
      <c r="E52" s="1172" t="s">
        <v>43</v>
      </c>
      <c r="F52" s="1172"/>
      <c r="G52" s="1172"/>
      <c r="H52" s="1173"/>
      <c r="I52" s="368">
        <v>662059</v>
      </c>
      <c r="J52" s="369">
        <v>659475</v>
      </c>
      <c r="K52" s="369">
        <v>655808</v>
      </c>
      <c r="L52" s="369">
        <v>615107</v>
      </c>
      <c r="M52" s="370">
        <v>598698</v>
      </c>
    </row>
    <row r="53" spans="2:13" ht="27.75" customHeight="1" thickBot="1" x14ac:dyDescent="0.2">
      <c r="B53" s="1174" t="s">
        <v>20</v>
      </c>
      <c r="C53" s="1175"/>
      <c r="D53" s="92"/>
      <c r="E53" s="1176" t="s">
        <v>44</v>
      </c>
      <c r="F53" s="1176"/>
      <c r="G53" s="1176"/>
      <c r="H53" s="1177"/>
      <c r="I53" s="371">
        <v>668951</v>
      </c>
      <c r="J53" s="372">
        <v>669180</v>
      </c>
      <c r="K53" s="372">
        <v>652988</v>
      </c>
      <c r="L53" s="372">
        <v>670540</v>
      </c>
      <c r="M53" s="373">
        <v>668167</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PqDWgqToRdcLPUi3sXu9x1rtcXso10QDViy8AciYCFqSuNqIJQTW5VThh7c4AvqfFqM+BccMNKcJUKGpFCa+Uw==" saltValue="KjhXzFkc0QLK3cw6/ssI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519</v>
      </c>
      <c r="G54" s="100" t="s">
        <v>520</v>
      </c>
      <c r="H54" s="101" t="s">
        <v>521</v>
      </c>
    </row>
    <row r="55" spans="2:8" ht="52.5" customHeight="1" x14ac:dyDescent="0.15">
      <c r="B55" s="102"/>
      <c r="C55" s="1192" t="s">
        <v>46</v>
      </c>
      <c r="D55" s="1192"/>
      <c r="E55" s="1193"/>
      <c r="F55" s="103">
        <v>14990</v>
      </c>
      <c r="G55" s="103">
        <v>14039</v>
      </c>
      <c r="H55" s="104">
        <v>16929</v>
      </c>
    </row>
    <row r="56" spans="2:8" ht="52.5" customHeight="1" x14ac:dyDescent="0.15">
      <c r="B56" s="105"/>
      <c r="C56" s="1194" t="s">
        <v>47</v>
      </c>
      <c r="D56" s="1194"/>
      <c r="E56" s="1195"/>
      <c r="F56" s="106">
        <v>21182</v>
      </c>
      <c r="G56" s="106">
        <v>24194</v>
      </c>
      <c r="H56" s="107">
        <v>30709</v>
      </c>
    </row>
    <row r="57" spans="2:8" ht="53.25" customHeight="1" x14ac:dyDescent="0.15">
      <c r="B57" s="105"/>
      <c r="C57" s="1196" t="s">
        <v>48</v>
      </c>
      <c r="D57" s="1196"/>
      <c r="E57" s="1197"/>
      <c r="F57" s="108">
        <v>35103</v>
      </c>
      <c r="G57" s="108">
        <v>30239</v>
      </c>
      <c r="H57" s="109">
        <v>30384</v>
      </c>
    </row>
    <row r="58" spans="2:8" ht="45.75" customHeight="1" x14ac:dyDescent="0.15">
      <c r="B58" s="110"/>
      <c r="C58" s="1187" t="s">
        <v>572</v>
      </c>
      <c r="D58" s="1188"/>
      <c r="E58" s="1189"/>
      <c r="F58" s="111" t="s">
        <v>539</v>
      </c>
      <c r="G58" s="111" t="s">
        <v>539</v>
      </c>
      <c r="H58" s="112">
        <v>5171</v>
      </c>
    </row>
    <row r="59" spans="2:8" ht="45.75" customHeight="1" x14ac:dyDescent="0.15">
      <c r="B59" s="110"/>
      <c r="C59" s="1187" t="s">
        <v>571</v>
      </c>
      <c r="D59" s="1188"/>
      <c r="E59" s="1189"/>
      <c r="F59" s="111">
        <v>5162</v>
      </c>
      <c r="G59" s="111">
        <v>4718</v>
      </c>
      <c r="H59" s="112">
        <v>4465</v>
      </c>
    </row>
    <row r="60" spans="2:8" ht="45.75" customHeight="1" x14ac:dyDescent="0.15">
      <c r="B60" s="110"/>
      <c r="C60" s="1187" t="s">
        <v>573</v>
      </c>
      <c r="D60" s="1188"/>
      <c r="E60" s="1189"/>
      <c r="F60" s="111" t="s">
        <v>539</v>
      </c>
      <c r="G60" s="111" t="s">
        <v>539</v>
      </c>
      <c r="H60" s="112">
        <v>509</v>
      </c>
    </row>
    <row r="61" spans="2:8" ht="45.75" customHeight="1" x14ac:dyDescent="0.15">
      <c r="B61" s="110"/>
      <c r="C61" s="1187" t="s">
        <v>574</v>
      </c>
      <c r="D61" s="1188"/>
      <c r="E61" s="1189"/>
      <c r="F61" s="111">
        <v>145</v>
      </c>
      <c r="G61" s="111">
        <v>187</v>
      </c>
      <c r="H61" s="112">
        <v>168</v>
      </c>
    </row>
    <row r="62" spans="2:8" ht="45.75" customHeight="1" thickBot="1" x14ac:dyDescent="0.2">
      <c r="B62" s="113"/>
      <c r="C62" s="1187" t="s">
        <v>575</v>
      </c>
      <c r="D62" s="1188"/>
      <c r="E62" s="1189"/>
      <c r="F62" s="114">
        <v>2042</v>
      </c>
      <c r="G62" s="114">
        <v>2455</v>
      </c>
      <c r="H62" s="115">
        <v>2799</v>
      </c>
    </row>
    <row r="63" spans="2:8" ht="52.5" customHeight="1" thickBot="1" x14ac:dyDescent="0.2">
      <c r="B63" s="116"/>
      <c r="C63" s="1190" t="s">
        <v>49</v>
      </c>
      <c r="D63" s="1190"/>
      <c r="E63" s="1191"/>
      <c r="F63" s="117">
        <v>71276</v>
      </c>
      <c r="G63" s="117">
        <v>68471</v>
      </c>
      <c r="H63" s="118">
        <v>78022</v>
      </c>
    </row>
    <row r="64" spans="2:8" x14ac:dyDescent="0.15"/>
  </sheetData>
  <sheetProtection algorithmName="SHA-512" hashValue="NA9ZgspnBohe+eSe+23ddvoJGA6aPHAxd+9LZiRa6cexEOKVYvGwve6T03j9NNimbg46HWPXHEjQLmIdah3p0Q==" saltValue="YisGwQah1EjDO7EDSWyh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510</v>
      </c>
      <c r="B3" s="134"/>
      <c r="C3" s="135"/>
      <c r="D3" s="136">
        <v>131810</v>
      </c>
      <c r="E3" s="137"/>
      <c r="F3" s="138">
        <v>111577</v>
      </c>
      <c r="G3" s="139"/>
      <c r="H3" s="140"/>
    </row>
    <row r="4" spans="1:8" x14ac:dyDescent="0.15">
      <c r="A4" s="141"/>
      <c r="B4" s="142"/>
      <c r="C4" s="143"/>
      <c r="D4" s="144">
        <v>31060</v>
      </c>
      <c r="E4" s="145"/>
      <c r="F4" s="146">
        <v>26257</v>
      </c>
      <c r="G4" s="147"/>
      <c r="H4" s="148"/>
    </row>
    <row r="5" spans="1:8" x14ac:dyDescent="0.15">
      <c r="A5" s="129" t="s">
        <v>512</v>
      </c>
      <c r="B5" s="134"/>
      <c r="C5" s="135"/>
      <c r="D5" s="136">
        <v>150031</v>
      </c>
      <c r="E5" s="137"/>
      <c r="F5" s="138">
        <v>122371</v>
      </c>
      <c r="G5" s="139"/>
      <c r="H5" s="140"/>
    </row>
    <row r="6" spans="1:8" x14ac:dyDescent="0.15">
      <c r="A6" s="141"/>
      <c r="B6" s="142"/>
      <c r="C6" s="143"/>
      <c r="D6" s="144">
        <v>32872</v>
      </c>
      <c r="E6" s="145"/>
      <c r="F6" s="146">
        <v>28038</v>
      </c>
      <c r="G6" s="147"/>
      <c r="H6" s="148"/>
    </row>
    <row r="7" spans="1:8" x14ac:dyDescent="0.15">
      <c r="A7" s="129" t="s">
        <v>513</v>
      </c>
      <c r="B7" s="134"/>
      <c r="C7" s="135"/>
      <c r="D7" s="136">
        <v>156767</v>
      </c>
      <c r="E7" s="137"/>
      <c r="F7" s="138">
        <v>125393</v>
      </c>
      <c r="G7" s="139"/>
      <c r="H7" s="140"/>
    </row>
    <row r="8" spans="1:8" x14ac:dyDescent="0.15">
      <c r="A8" s="141"/>
      <c r="B8" s="142"/>
      <c r="C8" s="143"/>
      <c r="D8" s="144">
        <v>30555</v>
      </c>
      <c r="E8" s="145"/>
      <c r="F8" s="146">
        <v>28054</v>
      </c>
      <c r="G8" s="147"/>
      <c r="H8" s="148"/>
    </row>
    <row r="9" spans="1:8" x14ac:dyDescent="0.15">
      <c r="A9" s="129" t="s">
        <v>514</v>
      </c>
      <c r="B9" s="134"/>
      <c r="C9" s="135"/>
      <c r="D9" s="136">
        <v>147093</v>
      </c>
      <c r="E9" s="137"/>
      <c r="F9" s="138">
        <v>115991</v>
      </c>
      <c r="G9" s="139"/>
      <c r="H9" s="140"/>
    </row>
    <row r="10" spans="1:8" x14ac:dyDescent="0.15">
      <c r="A10" s="141"/>
      <c r="B10" s="142"/>
      <c r="C10" s="143"/>
      <c r="D10" s="144">
        <v>39194</v>
      </c>
      <c r="E10" s="145"/>
      <c r="F10" s="146">
        <v>28546</v>
      </c>
      <c r="G10" s="147"/>
      <c r="H10" s="148"/>
    </row>
    <row r="11" spans="1:8" x14ac:dyDescent="0.15">
      <c r="A11" s="129" t="s">
        <v>515</v>
      </c>
      <c r="B11" s="134"/>
      <c r="C11" s="135"/>
      <c r="D11" s="136">
        <v>147917</v>
      </c>
      <c r="E11" s="137"/>
      <c r="F11" s="138">
        <v>118517</v>
      </c>
      <c r="G11" s="139"/>
      <c r="H11" s="140"/>
    </row>
    <row r="12" spans="1:8" x14ac:dyDescent="0.15">
      <c r="A12" s="141"/>
      <c r="B12" s="142"/>
      <c r="C12" s="149"/>
      <c r="D12" s="144">
        <v>38410</v>
      </c>
      <c r="E12" s="145"/>
      <c r="F12" s="146">
        <v>30926</v>
      </c>
      <c r="G12" s="147"/>
      <c r="H12" s="148"/>
    </row>
    <row r="13" spans="1:8" x14ac:dyDescent="0.15">
      <c r="A13" s="129"/>
      <c r="B13" s="134"/>
      <c r="C13" s="150"/>
      <c r="D13" s="151">
        <v>146724</v>
      </c>
      <c r="E13" s="152"/>
      <c r="F13" s="153">
        <v>118770</v>
      </c>
      <c r="G13" s="154"/>
      <c r="H13" s="140"/>
    </row>
    <row r="14" spans="1:8" x14ac:dyDescent="0.15">
      <c r="A14" s="141"/>
      <c r="B14" s="142"/>
      <c r="C14" s="143"/>
      <c r="D14" s="144">
        <v>34418</v>
      </c>
      <c r="E14" s="145"/>
      <c r="F14" s="146">
        <v>28364</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2.3199999999999998</v>
      </c>
      <c r="C19" s="155">
        <f>ROUND(VALUE(SUBSTITUTE(実質収支比率等に係る経年分析!G$48,"▲","-")),2)</f>
        <v>4.1500000000000004</v>
      </c>
      <c r="D19" s="155">
        <f>ROUND(VALUE(SUBSTITUTE(実質収支比率等に係る経年分析!H$48,"▲","-")),2)</f>
        <v>4.9000000000000004</v>
      </c>
      <c r="E19" s="155">
        <f>ROUND(VALUE(SUBSTITUTE(実質収支比率等に係る経年分析!I$48,"▲","-")),2)</f>
        <v>4.54</v>
      </c>
      <c r="F19" s="155">
        <f>ROUND(VALUE(SUBSTITUTE(実質収支比率等に係る経年分析!J$48,"▲","-")),2)</f>
        <v>3.14</v>
      </c>
    </row>
    <row r="20" spans="1:11" x14ac:dyDescent="0.15">
      <c r="A20" s="155" t="s">
        <v>54</v>
      </c>
      <c r="B20" s="155">
        <f>ROUND(VALUE(SUBSTITUTE(実質収支比率等に係る経年分析!F$47,"▲","-")),2)</f>
        <v>3.35</v>
      </c>
      <c r="C20" s="155">
        <f>ROUND(VALUE(SUBSTITUTE(実質収支比率等に係る経年分析!G$47,"▲","-")),2)</f>
        <v>4.12</v>
      </c>
      <c r="D20" s="155">
        <f>ROUND(VALUE(SUBSTITUTE(実質収支比率等に係る経年分析!H$47,"▲","-")),2)</f>
        <v>4.42</v>
      </c>
      <c r="E20" s="155">
        <f>ROUND(VALUE(SUBSTITUTE(実質収支比率等に係る経年分析!I$47,"▲","-")),2)</f>
        <v>4.3</v>
      </c>
      <c r="F20" s="155">
        <f>ROUND(VALUE(SUBSTITUTE(実質収支比率等に係る経年分析!J$47,"▲","-")),2)</f>
        <v>5.2</v>
      </c>
    </row>
    <row r="21" spans="1:11" x14ac:dyDescent="0.15">
      <c r="A21" s="155" t="s">
        <v>55</v>
      </c>
      <c r="B21" s="155">
        <f>IF(ISNUMBER(VALUE(SUBSTITUTE(実質収支比率等に係る経年分析!F$49,"▲","-"))),ROUND(VALUE(SUBSTITUTE(実質収支比率等に係る経年分析!F$49,"▲","-")),2),NA())</f>
        <v>0.83</v>
      </c>
      <c r="C21" s="155">
        <f>IF(ISNUMBER(VALUE(SUBSTITUTE(実質収支比率等に係る経年分析!G$49,"▲","-"))),ROUND(VALUE(SUBSTITUTE(実質収支比率等に係る経年分析!G$49,"▲","-")),2),NA())</f>
        <v>2.67</v>
      </c>
      <c r="D21" s="155">
        <f>IF(ISNUMBER(VALUE(SUBSTITUTE(実質収支比率等に係る経年分析!H$49,"▲","-"))),ROUND(VALUE(SUBSTITUTE(実質収支比率等に係る経年分析!H$49,"▲","-")),2),NA())</f>
        <v>1.44</v>
      </c>
      <c r="E21" s="155">
        <f>IF(ISNUMBER(VALUE(SUBSTITUTE(実質収支比率等に係る経年分析!I$49,"▲","-"))),ROUND(VALUE(SUBSTITUTE(実質収支比率等に係る経年分析!I$49,"▲","-")),2),NA())</f>
        <v>1.19</v>
      </c>
      <c r="F21" s="155">
        <f>IF(ISNUMBER(VALUE(SUBSTITUTE(実質収支比率等に係る経年分析!J$49,"▲","-"))),ROUND(VALUE(SUBSTITUTE(実質収支比率等に係る経年分析!J$49,"▲","-")),2),NA())</f>
        <v>-0.53</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0.05</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就農支援資金貸付事業等特別会計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15">
      <c r="A30" s="156" t="str">
        <f>IF(連結実質赤字比率に係る赤字・黒字の構成分析!C$40="",NA(),連結実質赤字比率に係る赤字・黒字の構成分析!C$40)</f>
        <v>母子父子寡婦福祉資金特別会計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15">
      <c r="A31" s="156" t="str">
        <f>IF(連結実質赤字比率に係る赤字・黒字の構成分析!C$39="",NA(),連結実質赤字比率に係る赤字・黒字の構成分析!C$39)</f>
        <v>工業用水道事業会計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0.56999999999999995</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0.59</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0.59</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0.55000000000000004</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0.52</v>
      </c>
    </row>
    <row r="32" spans="1:11" x14ac:dyDescent="0.15">
      <c r="A32" s="156" t="str">
        <f>IF(連結実質赤字比率に係る赤字・黒字の構成分析!C$38="",NA(),連結実質赤字比率に係る赤字・黒字の構成分析!C$38)</f>
        <v>秋田港飯島地区工業用地整備事業特別会計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0.68</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0.67</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0.64</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0.62</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0.56000000000000005</v>
      </c>
    </row>
    <row r="33" spans="1:16" x14ac:dyDescent="0.15">
      <c r="A33" s="156" t="str">
        <f>IF(連結実質赤字比率に係る赤字・黒字の構成分析!C$37="",NA(),連結実質赤字比率に係る赤字・黒字の構成分析!C$37)</f>
        <v>下水道事業会計</v>
      </c>
      <c r="B33" s="156" t="e">
        <f>IF(ROUND(VALUE(SUBSTITUTE(連結実質赤字比率に係る赤字・黒字の構成分析!F$37,"▲", "-")), 2) &lt; 0, ABS(ROUND(VALUE(SUBSTITUTE(連結実質赤字比率に係る赤字・黒字の構成分析!F$37,"▲", "-")), 2)), NA())</f>
        <v>#VALUE!</v>
      </c>
      <c r="C33" s="156" t="e">
        <f>IF(ROUND(VALUE(SUBSTITUTE(連結実質赤字比率に係る赤字・黒字の構成分析!F$37,"▲", "-")), 2) &gt;= 0, ABS(ROUND(VALUE(SUBSTITUTE(連結実質赤字比率に係る赤字・黒字の構成分析!F$37,"▲", "-")), 2)), NA())</f>
        <v>#VALUE!</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0.23</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0.45</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0.66</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0.77</v>
      </c>
    </row>
    <row r="34" spans="1:16" x14ac:dyDescent="0.15">
      <c r="A34" s="156" t="str">
        <f>IF(連結実質赤字比率に係る赤字・黒字の構成分析!C$36="",NA(),連結実質赤字比率に係る赤字・黒字の構成分析!C$36)</f>
        <v>工業団地開発事業特別会計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1.67</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1.85</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1.99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1.93</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1.71</v>
      </c>
    </row>
    <row r="35" spans="1:16" x14ac:dyDescent="0.15">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2.16</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3.94</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4.75</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4.37</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3.07</v>
      </c>
    </row>
    <row r="36" spans="1:16" x14ac:dyDescent="0.15">
      <c r="A36" s="156" t="str">
        <f>IF(連結実質赤字比率に係る赤字・黒字の構成分析!C$34="",NA(),連結実質赤字比率に係る赤字・黒字の構成分析!C$34)</f>
        <v>電気事業会計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3.31</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3.49</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3.23</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3.51</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4.62</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65155</v>
      </c>
      <c r="E42" s="157"/>
      <c r="F42" s="157"/>
      <c r="G42" s="157">
        <f>'実質公債費比率（分子）の構造'!L$52</f>
        <v>60540</v>
      </c>
      <c r="H42" s="157"/>
      <c r="I42" s="157"/>
      <c r="J42" s="157">
        <f>'実質公債費比率（分子）の構造'!M$52</f>
        <v>58136</v>
      </c>
      <c r="K42" s="157"/>
      <c r="L42" s="157"/>
      <c r="M42" s="157">
        <f>'実質公債費比率（分子）の構造'!N$52</f>
        <v>55564</v>
      </c>
      <c r="N42" s="157"/>
      <c r="O42" s="157"/>
      <c r="P42" s="157">
        <f>'実質公債費比率（分子）の構造'!O$52</f>
        <v>53421</v>
      </c>
    </row>
    <row r="43" spans="1:16" x14ac:dyDescent="0.15">
      <c r="A43" s="157" t="s">
        <v>17</v>
      </c>
      <c r="B43" s="157">
        <f>'実質公債費比率（分子）の構造'!K$51</f>
        <v>1</v>
      </c>
      <c r="C43" s="157"/>
      <c r="D43" s="157"/>
      <c r="E43" s="157">
        <f>'実質公債費比率（分子）の構造'!L$51</f>
        <v>2</v>
      </c>
      <c r="F43" s="157"/>
      <c r="G43" s="157"/>
      <c r="H43" s="157">
        <f>'実質公債費比率（分子）の構造'!M$51</f>
        <v>0</v>
      </c>
      <c r="I43" s="157"/>
      <c r="J43" s="157"/>
      <c r="K43" s="157">
        <f>'実質公債費比率（分子）の構造'!N$51</f>
        <v>0</v>
      </c>
      <c r="L43" s="157"/>
      <c r="M43" s="157"/>
      <c r="N43" s="157">
        <f>'実質公債費比率（分子）の構造'!O$51</f>
        <v>0</v>
      </c>
      <c r="O43" s="157"/>
      <c r="P43" s="157"/>
    </row>
    <row r="44" spans="1:16" x14ac:dyDescent="0.15">
      <c r="A44" s="157" t="s">
        <v>63</v>
      </c>
      <c r="B44" s="157">
        <f>'実質公債費比率（分子）の構造'!K$50</f>
        <v>121</v>
      </c>
      <c r="C44" s="157"/>
      <c r="D44" s="157"/>
      <c r="E44" s="157">
        <f>'実質公債費比率（分子）の構造'!L$50</f>
        <v>150</v>
      </c>
      <c r="F44" s="157"/>
      <c r="G44" s="157"/>
      <c r="H44" s="157">
        <f>'実質公債費比率（分子）の構造'!M$50</f>
        <v>137</v>
      </c>
      <c r="I44" s="157"/>
      <c r="J44" s="157"/>
      <c r="K44" s="157">
        <f>'実質公債費比率（分子）の構造'!N$50</f>
        <v>141</v>
      </c>
      <c r="L44" s="157"/>
      <c r="M44" s="157"/>
      <c r="N44" s="157">
        <f>'実質公債費比率（分子）の構造'!O$50</f>
        <v>131</v>
      </c>
      <c r="O44" s="157"/>
      <c r="P44" s="157"/>
    </row>
    <row r="45" spans="1:16" x14ac:dyDescent="0.15">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15">
      <c r="A46" s="157" t="s">
        <v>65</v>
      </c>
      <c r="B46" s="157">
        <f>'実質公債費比率（分子）の構造'!K$48</f>
        <v>827</v>
      </c>
      <c r="C46" s="157"/>
      <c r="D46" s="157"/>
      <c r="E46" s="157">
        <f>'実質公債費比率（分子）の構造'!L$48</f>
        <v>871</v>
      </c>
      <c r="F46" s="157"/>
      <c r="G46" s="157"/>
      <c r="H46" s="157">
        <f>'実質公債費比率（分子）の構造'!M$48</f>
        <v>851</v>
      </c>
      <c r="I46" s="157"/>
      <c r="J46" s="157"/>
      <c r="K46" s="157">
        <f>'実質公債費比率（分子）の構造'!N$48</f>
        <v>918</v>
      </c>
      <c r="L46" s="157"/>
      <c r="M46" s="157"/>
      <c r="N46" s="157">
        <f>'実質公債費比率（分子）の構造'!O$48</f>
        <v>933</v>
      </c>
      <c r="O46" s="157"/>
      <c r="P46" s="157"/>
    </row>
    <row r="47" spans="1:16" x14ac:dyDescent="0.15">
      <c r="A47" s="157" t="s">
        <v>13</v>
      </c>
      <c r="B47" s="157">
        <f>'実質公債費比率（分子）の構造'!K$47</f>
        <v>1333</v>
      </c>
      <c r="C47" s="157"/>
      <c r="D47" s="157"/>
      <c r="E47" s="157">
        <f>'実質公債費比率（分子）の構造'!L$47</f>
        <v>1667</v>
      </c>
      <c r="F47" s="157"/>
      <c r="G47" s="157"/>
      <c r="H47" s="157">
        <f>'実質公債費比率（分子）の構造'!M$47</f>
        <v>2000</v>
      </c>
      <c r="I47" s="157"/>
      <c r="J47" s="157"/>
      <c r="K47" s="157">
        <f>'実質公債費比率（分子）の構造'!N$47</f>
        <v>2333</v>
      </c>
      <c r="L47" s="157"/>
      <c r="M47" s="157"/>
      <c r="N47" s="157">
        <f>'実質公債費比率（分子）の構造'!O$47</f>
        <v>2667</v>
      </c>
      <c r="O47" s="157"/>
      <c r="P47" s="157"/>
    </row>
    <row r="48" spans="1:16" x14ac:dyDescent="0.15">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67</v>
      </c>
      <c r="B49" s="157">
        <f>'実質公債費比率（分子）の構造'!K$45</f>
        <v>96069</v>
      </c>
      <c r="C49" s="157"/>
      <c r="D49" s="157"/>
      <c r="E49" s="157">
        <f>'実質公債費比率（分子）の構造'!L$45</f>
        <v>95501</v>
      </c>
      <c r="F49" s="157"/>
      <c r="G49" s="157"/>
      <c r="H49" s="157">
        <f>'実質公債費比率（分子）の構造'!M$45</f>
        <v>105597</v>
      </c>
      <c r="I49" s="157"/>
      <c r="J49" s="157"/>
      <c r="K49" s="157">
        <f>'実質公債費比率（分子）の構造'!N$45</f>
        <v>90534</v>
      </c>
      <c r="L49" s="157"/>
      <c r="M49" s="157"/>
      <c r="N49" s="157">
        <f>'実質公債費比率（分子）の構造'!O$45</f>
        <v>89057</v>
      </c>
      <c r="O49" s="157"/>
      <c r="P49" s="157"/>
    </row>
    <row r="50" spans="1:16" x14ac:dyDescent="0.15">
      <c r="A50" s="157" t="s">
        <v>68</v>
      </c>
      <c r="B50" s="157" t="e">
        <f>NA()</f>
        <v>#N/A</v>
      </c>
      <c r="C50" s="157">
        <f>IF(ISNUMBER('実質公債費比率（分子）の構造'!K$53),'実質公債費比率（分子）の構造'!K$53,NA())</f>
        <v>33196</v>
      </c>
      <c r="D50" s="157" t="e">
        <f>NA()</f>
        <v>#N/A</v>
      </c>
      <c r="E50" s="157" t="e">
        <f>NA()</f>
        <v>#N/A</v>
      </c>
      <c r="F50" s="157">
        <f>IF(ISNUMBER('実質公債費比率（分子）の構造'!L$53),'実質公債費比率（分子）の構造'!L$53,NA())</f>
        <v>37651</v>
      </c>
      <c r="G50" s="157" t="e">
        <f>NA()</f>
        <v>#N/A</v>
      </c>
      <c r="H50" s="157" t="e">
        <f>NA()</f>
        <v>#N/A</v>
      </c>
      <c r="I50" s="157">
        <f>IF(ISNUMBER('実質公債費比率（分子）の構造'!M$53),'実質公債費比率（分子）の構造'!M$53,NA())</f>
        <v>50449</v>
      </c>
      <c r="J50" s="157" t="e">
        <f>NA()</f>
        <v>#N/A</v>
      </c>
      <c r="K50" s="157" t="e">
        <f>NA()</f>
        <v>#N/A</v>
      </c>
      <c r="L50" s="157">
        <f>IF(ISNUMBER('実質公債費比率（分子）の構造'!N$53),'実質公債費比率（分子）の構造'!N$53,NA())</f>
        <v>38362</v>
      </c>
      <c r="M50" s="157" t="e">
        <f>NA()</f>
        <v>#N/A</v>
      </c>
      <c r="N50" s="157" t="e">
        <f>NA()</f>
        <v>#N/A</v>
      </c>
      <c r="O50" s="157">
        <f>IF(ISNUMBER('実質公債費比率（分子）の構造'!O$53),'実質公債費比率（分子）の構造'!O$53,NA())</f>
        <v>39367</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662059</v>
      </c>
      <c r="E56" s="156"/>
      <c r="F56" s="156"/>
      <c r="G56" s="156">
        <f>'将来負担比率（分子）の構造'!J$52</f>
        <v>659475</v>
      </c>
      <c r="H56" s="156"/>
      <c r="I56" s="156"/>
      <c r="J56" s="156">
        <f>'将来負担比率（分子）の構造'!K$52</f>
        <v>655808</v>
      </c>
      <c r="K56" s="156"/>
      <c r="L56" s="156"/>
      <c r="M56" s="156">
        <f>'将来負担比率（分子）の構造'!L$52</f>
        <v>615107</v>
      </c>
      <c r="N56" s="156"/>
      <c r="O56" s="156"/>
      <c r="P56" s="156">
        <f>'将来負担比率（分子）の構造'!M$52</f>
        <v>598698</v>
      </c>
    </row>
    <row r="57" spans="1:16" x14ac:dyDescent="0.15">
      <c r="A57" s="156" t="s">
        <v>42</v>
      </c>
      <c r="B57" s="156"/>
      <c r="C57" s="156"/>
      <c r="D57" s="156">
        <f>'将来負担比率（分子）の構造'!I$51</f>
        <v>32823</v>
      </c>
      <c r="E57" s="156"/>
      <c r="F57" s="156"/>
      <c r="G57" s="156">
        <f>'将来負担比率（分子）の構造'!J$51</f>
        <v>31923</v>
      </c>
      <c r="H57" s="156"/>
      <c r="I57" s="156"/>
      <c r="J57" s="156">
        <f>'将来負担比率（分子）の構造'!K$51</f>
        <v>30199</v>
      </c>
      <c r="K57" s="156"/>
      <c r="L57" s="156"/>
      <c r="M57" s="156">
        <f>'将来負担比率（分子）の構造'!L$51</f>
        <v>28270</v>
      </c>
      <c r="N57" s="156"/>
      <c r="O57" s="156"/>
      <c r="P57" s="156">
        <f>'将来負担比率（分子）の構造'!M$51</f>
        <v>26097</v>
      </c>
    </row>
    <row r="58" spans="1:16" x14ac:dyDescent="0.15">
      <c r="A58" s="156" t="s">
        <v>41</v>
      </c>
      <c r="B58" s="156"/>
      <c r="C58" s="156"/>
      <c r="D58" s="156">
        <f>'将来負担比率（分子）の構造'!I$50</f>
        <v>45285</v>
      </c>
      <c r="E58" s="156"/>
      <c r="F58" s="156"/>
      <c r="G58" s="156">
        <f>'将来負担比率（分子）の構造'!J$50</f>
        <v>48637</v>
      </c>
      <c r="H58" s="156"/>
      <c r="I58" s="156"/>
      <c r="J58" s="156">
        <f>'将来負担比率（分子）の構造'!K$50</f>
        <v>67567</v>
      </c>
      <c r="K58" s="156"/>
      <c r="L58" s="156"/>
      <c r="M58" s="156">
        <f>'将来負担比率（分子）の構造'!L$50</f>
        <v>67810</v>
      </c>
      <c r="N58" s="156"/>
      <c r="O58" s="156"/>
      <c r="P58" s="156">
        <f>'将来負担比率（分子）の構造'!M$50</f>
        <v>81505</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10153</v>
      </c>
      <c r="C61" s="156"/>
      <c r="D61" s="156"/>
      <c r="E61" s="156">
        <f>'将来負担比率（分子）の構造'!J$46</f>
        <v>10213</v>
      </c>
      <c r="F61" s="156"/>
      <c r="G61" s="156"/>
      <c r="H61" s="156">
        <f>'将来負担比率（分子）の構造'!K$46</f>
        <v>9814</v>
      </c>
      <c r="I61" s="156"/>
      <c r="J61" s="156"/>
      <c r="K61" s="156">
        <f>'将来負担比率（分子）の構造'!L$46</f>
        <v>9427</v>
      </c>
      <c r="L61" s="156"/>
      <c r="M61" s="156"/>
      <c r="N61" s="156">
        <f>'将来負担比率（分子）の構造'!M$46</f>
        <v>9667</v>
      </c>
      <c r="O61" s="156"/>
      <c r="P61" s="156"/>
    </row>
    <row r="62" spans="1:16" x14ac:dyDescent="0.15">
      <c r="A62" s="156" t="s">
        <v>35</v>
      </c>
      <c r="B62" s="156">
        <f>'将来負担比率（分子）の構造'!I$45</f>
        <v>127063</v>
      </c>
      <c r="C62" s="156"/>
      <c r="D62" s="156"/>
      <c r="E62" s="156">
        <f>'将来負担比率（分子）の構造'!J$45</f>
        <v>123930</v>
      </c>
      <c r="F62" s="156"/>
      <c r="G62" s="156"/>
      <c r="H62" s="156">
        <f>'将来負担比率（分子）の構造'!K$45</f>
        <v>122026</v>
      </c>
      <c r="I62" s="156"/>
      <c r="J62" s="156"/>
      <c r="K62" s="156">
        <f>'将来負担比率（分子）の構造'!L$45</f>
        <v>116301</v>
      </c>
      <c r="L62" s="156"/>
      <c r="M62" s="156"/>
      <c r="N62" s="156">
        <f>'将来負担比率（分子）の構造'!M$45</f>
        <v>118211</v>
      </c>
      <c r="O62" s="156"/>
      <c r="P62" s="156"/>
    </row>
    <row r="63" spans="1:16" x14ac:dyDescent="0.15">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15">
      <c r="A64" s="156" t="s">
        <v>33</v>
      </c>
      <c r="B64" s="156">
        <f>'将来負担比率（分子）の構造'!I$43</f>
        <v>8813</v>
      </c>
      <c r="C64" s="156"/>
      <c r="D64" s="156"/>
      <c r="E64" s="156">
        <f>'将来負担比率（分子）の構造'!J$43</f>
        <v>7283</v>
      </c>
      <c r="F64" s="156"/>
      <c r="G64" s="156"/>
      <c r="H64" s="156">
        <f>'将来負担比率（分子）の構造'!K$43</f>
        <v>5537</v>
      </c>
      <c r="I64" s="156"/>
      <c r="J64" s="156"/>
      <c r="K64" s="156">
        <f>'将来負担比率（分子）の構造'!L$43</f>
        <v>4780</v>
      </c>
      <c r="L64" s="156"/>
      <c r="M64" s="156"/>
      <c r="N64" s="156">
        <f>'将来負担比率（分子）の構造'!M$43</f>
        <v>7018</v>
      </c>
      <c r="O64" s="156"/>
      <c r="P64" s="156"/>
    </row>
    <row r="65" spans="1:16" x14ac:dyDescent="0.15">
      <c r="A65" s="156" t="s">
        <v>32</v>
      </c>
      <c r="B65" s="156">
        <f>'将来負担比率（分子）の構造'!I$42</f>
        <v>1704</v>
      </c>
      <c r="C65" s="156"/>
      <c r="D65" s="156"/>
      <c r="E65" s="156">
        <f>'将来負担比率（分子）の構造'!J$42</f>
        <v>1962</v>
      </c>
      <c r="F65" s="156"/>
      <c r="G65" s="156"/>
      <c r="H65" s="156">
        <f>'将来負担比率（分子）の構造'!K$42</f>
        <v>1893</v>
      </c>
      <c r="I65" s="156"/>
      <c r="J65" s="156"/>
      <c r="K65" s="156">
        <f>'将来負担比率（分子）の構造'!L$42</f>
        <v>1778</v>
      </c>
      <c r="L65" s="156"/>
      <c r="M65" s="156"/>
      <c r="N65" s="156">
        <f>'将来負担比率（分子）の構造'!M$42</f>
        <v>1670</v>
      </c>
      <c r="O65" s="156"/>
      <c r="P65" s="156"/>
    </row>
    <row r="66" spans="1:16" x14ac:dyDescent="0.15">
      <c r="A66" s="156" t="s">
        <v>31</v>
      </c>
      <c r="B66" s="156">
        <f>'将来負担比率（分子）の構造'!I$41</f>
        <v>1261387</v>
      </c>
      <c r="C66" s="156"/>
      <c r="D66" s="156"/>
      <c r="E66" s="156">
        <f>'将来負担比率（分子）の構造'!J$41</f>
        <v>1265827</v>
      </c>
      <c r="F66" s="156"/>
      <c r="G66" s="156"/>
      <c r="H66" s="156">
        <f>'将来負担比率（分子）の構造'!K$41</f>
        <v>1267291</v>
      </c>
      <c r="I66" s="156"/>
      <c r="J66" s="156"/>
      <c r="K66" s="156">
        <f>'将来負担比率（分子）の構造'!L$41</f>
        <v>1249441</v>
      </c>
      <c r="L66" s="156"/>
      <c r="M66" s="156"/>
      <c r="N66" s="156">
        <f>'将来負担比率（分子）の構造'!M$41</f>
        <v>1237901</v>
      </c>
      <c r="O66" s="156"/>
      <c r="P66" s="156"/>
    </row>
    <row r="67" spans="1:16" x14ac:dyDescent="0.15">
      <c r="A67" s="156" t="s">
        <v>72</v>
      </c>
      <c r="B67" s="156" t="e">
        <f>NA()</f>
        <v>#N/A</v>
      </c>
      <c r="C67" s="156">
        <f>IF(ISNUMBER('将来負担比率（分子）の構造'!I$53), IF('将来負担比率（分子）の構造'!I$53 &lt; 0, 0, '将来負担比率（分子）の構造'!I$53), NA())</f>
        <v>668951</v>
      </c>
      <c r="D67" s="156" t="e">
        <f>NA()</f>
        <v>#N/A</v>
      </c>
      <c r="E67" s="156" t="e">
        <f>NA()</f>
        <v>#N/A</v>
      </c>
      <c r="F67" s="156">
        <f>IF(ISNUMBER('将来負担比率（分子）の構造'!J$53), IF('将来負担比率（分子）の構造'!J$53 &lt; 0, 0, '将来負担比率（分子）の構造'!J$53), NA())</f>
        <v>669180</v>
      </c>
      <c r="G67" s="156" t="e">
        <f>NA()</f>
        <v>#N/A</v>
      </c>
      <c r="H67" s="156" t="e">
        <f>NA()</f>
        <v>#N/A</v>
      </c>
      <c r="I67" s="156">
        <f>IF(ISNUMBER('将来負担比率（分子）の構造'!K$53), IF('将来負担比率（分子）の構造'!K$53 &lt; 0, 0, '将来負担比率（分子）の構造'!K$53), NA())</f>
        <v>652988</v>
      </c>
      <c r="J67" s="156" t="e">
        <f>NA()</f>
        <v>#N/A</v>
      </c>
      <c r="K67" s="156" t="e">
        <f>NA()</f>
        <v>#N/A</v>
      </c>
      <c r="L67" s="156">
        <f>IF(ISNUMBER('将来負担比率（分子）の構造'!L$53), IF('将来負担比率（分子）の構造'!L$53 &lt; 0, 0, '将来負担比率（分子）の構造'!L$53), NA())</f>
        <v>670540</v>
      </c>
      <c r="M67" s="156" t="e">
        <f>NA()</f>
        <v>#N/A</v>
      </c>
      <c r="N67" s="156" t="e">
        <f>NA()</f>
        <v>#N/A</v>
      </c>
      <c r="O67" s="156">
        <f>IF(ISNUMBER('将来負担比率（分子）の構造'!M$53), IF('将来負担比率（分子）の構造'!M$53 &lt; 0, 0, '将来負担比率（分子）の構造'!M$53), NA())</f>
        <v>668167</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14990</v>
      </c>
      <c r="C72" s="160">
        <f>基金残高に係る経年分析!G55</f>
        <v>14039</v>
      </c>
      <c r="D72" s="160">
        <f>基金残高に係る経年分析!H55</f>
        <v>16929</v>
      </c>
    </row>
    <row r="73" spans="1:16" x14ac:dyDescent="0.15">
      <c r="A73" s="159" t="s">
        <v>75</v>
      </c>
      <c r="B73" s="160">
        <f>基金残高に係る経年分析!F56</f>
        <v>21182</v>
      </c>
      <c r="C73" s="160">
        <f>基金残高に係る経年分析!G56</f>
        <v>24194</v>
      </c>
      <c r="D73" s="160">
        <f>基金残高に係る経年分析!H56</f>
        <v>30709</v>
      </c>
    </row>
    <row r="74" spans="1:16" x14ac:dyDescent="0.15">
      <c r="A74" s="159" t="s">
        <v>76</v>
      </c>
      <c r="B74" s="160">
        <f>基金残高に係る経年分析!F57</f>
        <v>35103</v>
      </c>
      <c r="C74" s="160">
        <f>基金残高に係る経年分析!G57</f>
        <v>30239</v>
      </c>
      <c r="D74" s="160">
        <f>基金残高に係る経年分析!H57</f>
        <v>30384</v>
      </c>
    </row>
  </sheetData>
  <sheetProtection algorithmName="SHA-512" hashValue="eVgPlDvod80llzK4xNu25xxiZeFk1zBEpDmPZSnWiyEX5bc3piwrPEKiKjpqlq/JwgDY9X0LfqzfuQyQGYECvA==" saltValue="QVtjXVhMyxHGvqOvds2E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前田　美咲</cp:lastModifiedBy>
  <cp:lastPrinted>2025-03-06T08:57:42Z</cp:lastPrinted>
  <dcterms:created xsi:type="dcterms:W3CDTF">2025-02-12T10:16:58Z</dcterms:created>
  <dcterms:modified xsi:type="dcterms:W3CDTF">2025-03-07T04:25:52Z</dcterms:modified>
  <cp:category/>
</cp:coreProperties>
</file>