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４件以上　【記載例】" sheetId="2" r:id="rId1"/>
    <sheet name="申請（事業実績）書一覧　【記載例】" sheetId="4" r:id="rId2"/>
    <sheet name="リスト" sheetId="1" r:id="rId3"/>
  </sheets>
  <definedNames>
    <definedName name="_xlnm.Print_Area" localSheetId="0">'申請書（様式第１号）４件以上　【記載例】'!$A$1:$J$96</definedName>
    <definedName name="_xlnm.Print_Area" localSheetId="1">'申請（事業実績）書一覧　【記載例】'!$A$1:$H$25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<sst xmlns="http://schemas.openxmlformats.org/spreadsheetml/2006/main" xmlns:r="http://schemas.openxmlformats.org/officeDocument/2006/relationships" count="105" uniqueCount="105">
  <si>
    <t>自立訓練（機能訓練）</t>
  </si>
  <si>
    <t>備　　考</t>
    <rPh sb="0" eb="1">
      <t>ビ</t>
    </rPh>
    <rPh sb="3" eb="4">
      <t>コウ</t>
    </rPh>
    <phoneticPr fontId="2"/>
  </si>
  <si>
    <t>施設等の名称</t>
    <rPh sb="0" eb="2">
      <t>シセツ</t>
    </rPh>
    <rPh sb="2" eb="3">
      <t>トウ</t>
    </rPh>
    <rPh sb="4" eb="6">
      <t>メイショウ</t>
    </rPh>
    <phoneticPr fontId="2"/>
  </si>
  <si>
    <t>居宅介護</t>
  </si>
  <si>
    <t>就労移行支援</t>
  </si>
  <si>
    <t>受付日</t>
    <rPh sb="0" eb="3">
      <t>ウケツケビ</t>
    </rPh>
    <phoneticPr fontId="2"/>
  </si>
  <si>
    <t>受付番号</t>
    <rPh sb="0" eb="2">
      <t>ウケツケ</t>
    </rPh>
    <rPh sb="2" eb="4">
      <t>バンゴウ</t>
    </rPh>
    <phoneticPr fontId="2"/>
  </si>
  <si>
    <t>１　申請書</t>
    <rPh sb="2" eb="5">
      <t>シンセイショ</t>
    </rPh>
    <phoneticPr fontId="2"/>
  </si>
  <si>
    <t>申請額合計（補助率1/2）</t>
    <rPh sb="0" eb="3">
      <t>シンセイガク</t>
    </rPh>
    <rPh sb="3" eb="5">
      <t>ゴウケイ</t>
    </rPh>
    <rPh sb="6" eb="9">
      <t>ホジョリツ</t>
    </rPh>
    <phoneticPr fontId="2"/>
  </si>
  <si>
    <t>代表取締役　県庁　太郎</t>
    <rPh sb="0" eb="5">
      <t>ダイヒョウトリシマリヤク</t>
    </rPh>
    <phoneticPr fontId="2"/>
  </si>
  <si>
    <t>職</t>
    <rPh sb="0" eb="1">
      <t>ショク</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</si>
  <si>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</si>
  <si>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又は出資する施設等ではない。</t>
    <rPh sb="0" eb="1">
      <t>マタ</t>
    </rPh>
    <rPh sb="2" eb="4">
      <t>シュッシ</t>
    </rPh>
    <rPh sb="6" eb="8">
      <t>シセツ</t>
    </rPh>
    <rPh sb="8" eb="9">
      <t>トウ</t>
    </rPh>
    <phoneticPr fontId="2"/>
  </si>
  <si>
    <t>事業所・施設等
の種別</t>
    <rPh sb="0" eb="3">
      <t>ジギョウショ</t>
    </rPh>
    <rPh sb="4" eb="6">
      <t>シセツ</t>
    </rPh>
    <rPh sb="6" eb="7">
      <t>トウ</t>
    </rPh>
    <rPh sb="9" eb="11">
      <t>シュベツ</t>
    </rPh>
    <phoneticPr fontId="2"/>
  </si>
  <si>
    <t>ﾌﾘｶﾞﾅ</t>
  </si>
  <si>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</si>
  <si>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</si>
  <si>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</si>
  <si>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法人の所在地</t>
    <rPh sb="0" eb="2">
      <t>ホウジン</t>
    </rPh>
    <rPh sb="3" eb="6">
      <t>ショザイチ</t>
    </rPh>
    <phoneticPr fontId="2"/>
  </si>
  <si>
    <t>NO.</t>
  </si>
  <si>
    <t>定員数（人）
または事業所数
（申請開始日時点)</t>
    <rPh sb="0" eb="3">
      <t>テイインスウ</t>
    </rPh>
    <rPh sb="4" eb="5">
      <t>ヒト</t>
    </rPh>
    <rPh sb="10" eb="13">
      <t>ジギョウショ</t>
    </rPh>
    <rPh sb="13" eb="14">
      <t>スウ</t>
    </rPh>
    <rPh sb="16" eb="20">
      <t>シンセイ</t>
    </rPh>
    <rPh sb="20" eb="21">
      <t>ビ</t>
    </rPh>
    <rPh sb="21" eb="23">
      <t>ジテン</t>
    </rPh>
    <phoneticPr fontId="2"/>
  </si>
  <si>
    <t>共同生活援助（日中サービス支援型）</t>
  </si>
  <si>
    <t>0110</t>
  </si>
  <si>
    <t>kenchou-care@fvk.biglobe.ne.jp</t>
  </si>
  <si>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</si>
  <si>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</si>
  <si>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</si>
  <si>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</si>
  <si>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</si>
  <si>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</si>
  <si>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法人の代表者</t>
    <rPh sb="0" eb="2">
      <t>ホウジン</t>
    </rPh>
    <rPh sb="3" eb="6">
      <t>ダイヒョウシャ</t>
    </rPh>
    <phoneticPr fontId="2"/>
  </si>
  <si>
    <t>補助単価
（円）</t>
    <rPh sb="0" eb="2">
      <t>ホジョ</t>
    </rPh>
    <rPh sb="2" eb="4">
      <t>タンカ</t>
    </rPh>
    <rPh sb="6" eb="7">
      <t>エン</t>
    </rPh>
    <phoneticPr fontId="2"/>
  </si>
  <si>
    <t>■</t>
  </si>
  <si>
    <t>申請日時点で運営中である。</t>
    <rPh sb="0" eb="3">
      <t>シンセイビ</t>
    </rPh>
    <rPh sb="3" eb="5">
      <t>ジテン</t>
    </rPh>
    <rPh sb="6" eb="8">
      <t>ウンエイ</t>
    </rPh>
    <rPh sb="8" eb="9">
      <t>チュウ</t>
    </rPh>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</si>
  <si>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</si>
  <si>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放課後等デイサービス</t>
  </si>
  <si>
    <t>018-860-1111</t>
  </si>
  <si>
    <t>法人の名称</t>
    <rPh sb="0" eb="2">
      <t>ホウジン</t>
    </rPh>
    <rPh sb="3" eb="5">
      <t>メイショウ</t>
    </rPh>
    <phoneticPr fontId="2"/>
  </si>
  <si>
    <t>通所系</t>
    <rPh sb="0" eb="2">
      <t>ツウショ</t>
    </rPh>
    <rPh sb="2" eb="3">
      <t>ケイ</t>
    </rPh>
    <phoneticPr fontId="2"/>
  </si>
  <si>
    <t>２　申請（実績）額</t>
    <rPh sb="2" eb="4">
      <t>シンセイ</t>
    </rPh>
    <rPh sb="5" eb="7">
      <t>ジッセキ</t>
    </rPh>
    <rPh sb="8" eb="9">
      <t>ガク</t>
    </rPh>
    <phoneticPr fontId="2"/>
  </si>
  <si>
    <t>施　　設　　名</t>
    <rPh sb="0" eb="1">
      <t>シ</t>
    </rPh>
    <rPh sb="3" eb="4">
      <t>セツ</t>
    </rPh>
    <rPh sb="6" eb="7">
      <t>ナ</t>
    </rPh>
    <phoneticPr fontId="2"/>
  </si>
  <si>
    <t xml:space="preserve">秋田　一郎 </t>
    <rPh sb="0" eb="2">
      <t>アキタ</t>
    </rPh>
    <rPh sb="3" eb="5">
      <t>イチロウ</t>
    </rPh>
    <phoneticPr fontId="2"/>
  </si>
  <si>
    <t>就労継続支援Ｂ型</t>
  </si>
  <si>
    <t>県庁ケアサービス株式会社</t>
    <rPh sb="0" eb="2">
      <t>ケンチョウ</t>
    </rPh>
    <rPh sb="8" eb="12">
      <t>カブシ</t>
    </rPh>
    <phoneticPr fontId="2"/>
  </si>
  <si>
    <t>区分</t>
    <rPh sb="0" eb="2">
      <t>クブン</t>
    </rPh>
    <phoneticPr fontId="2"/>
  </si>
  <si>
    <t>総事業費
（円）</t>
    <rPh sb="0" eb="1">
      <t>ソウ</t>
    </rPh>
    <rPh sb="1" eb="4">
      <t>ジギョウヒ</t>
    </rPh>
    <rPh sb="6" eb="7">
      <t>エン</t>
    </rPh>
    <phoneticPr fontId="2"/>
  </si>
  <si>
    <t>宿泊型自立訓練</t>
  </si>
  <si>
    <t>電話番号</t>
    <rPh sb="0" eb="2">
      <t>デンワ</t>
    </rPh>
    <rPh sb="2" eb="4">
      <t>バンゴウ</t>
    </rPh>
    <phoneticPr fontId="2"/>
  </si>
  <si>
    <t>自立訓練（生活訓練）</t>
  </si>
  <si>
    <t>居宅訪問型児童発達支援</t>
  </si>
  <si>
    <t>施設入所支援</t>
  </si>
  <si>
    <t>共同生活援助（外部サービス利用型）</t>
  </si>
  <si>
    <t>共同生活援助（介護サービス包括型）</t>
  </si>
  <si>
    <t>短期入所(空床型を除く)</t>
  </si>
  <si>
    <t>基準額</t>
    <rPh sb="0" eb="3">
      <t>キジュンガク</t>
    </rPh>
    <phoneticPr fontId="2"/>
  </si>
  <si>
    <t>本店</t>
    <rPh sb="0" eb="2">
      <t>ホンテン</t>
    </rPh>
    <phoneticPr fontId="2"/>
  </si>
  <si>
    <t>就労継続支援Ａ型</t>
  </si>
  <si>
    <t>児童発達支援</t>
  </si>
  <si>
    <t>就労選択支援</t>
  </si>
  <si>
    <t>生活介護</t>
  </si>
  <si>
    <t>※計算用</t>
    <rPh sb="1" eb="3">
      <t>ケイサン</t>
    </rPh>
    <rPh sb="3" eb="4">
      <t>ヨウ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</si>
  <si>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</si>
  <si>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基準額合計</t>
    <rPh sb="0" eb="3">
      <t>キジ</t>
    </rPh>
    <rPh sb="3" eb="5">
      <t>ゴウケイ</t>
    </rPh>
    <phoneticPr fontId="2"/>
  </si>
  <si>
    <t>ケンチョウケアサービス（カ</t>
  </si>
  <si>
    <t>ダイヒョウトリシマリヤク　ケンチョウ　タロウ</t>
  </si>
  <si>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</si>
  <si>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口座名義人（ｶﾀｶﾅ）</t>
    <rPh sb="0" eb="2">
      <t>コウザ</t>
    </rPh>
    <rPh sb="2" eb="5">
      <t>メイギニン</t>
    </rPh>
    <phoneticPr fontId="2"/>
  </si>
  <si>
    <t>口座種別
ゆうちょ銀行は不要</t>
    <rPh sb="0" eb="2">
      <t>コウザ</t>
    </rPh>
    <rPh sb="2" eb="4">
      <t>シュベツ</t>
    </rPh>
    <rPh sb="9" eb="11">
      <t>ギンコウ</t>
    </rPh>
    <rPh sb="12" eb="14">
      <t>フヨウ</t>
    </rPh>
    <phoneticPr fontId="2"/>
  </si>
  <si>
    <t>金融機関コード
ゆうちょ銀行は記号</t>
    <rPh sb="0" eb="2">
      <t>キンユウ</t>
    </rPh>
    <rPh sb="2" eb="4">
      <t>キカン</t>
    </rPh>
    <rPh sb="12" eb="14">
      <t>ギンコウ</t>
    </rPh>
    <rPh sb="15" eb="17">
      <t>キゴウ</t>
    </rPh>
    <phoneticPr fontId="2"/>
  </si>
  <si>
    <t>金融機関名</t>
    <rPh sb="0" eb="2">
      <t>キンユウ</t>
    </rPh>
    <rPh sb="2" eb="4">
      <t>キカン</t>
    </rPh>
    <rPh sb="4" eb="5">
      <t>メイ</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</si>
  <si>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</si>
  <si>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口座番号</t>
    <rPh sb="0" eb="2">
      <t>コウザ</t>
    </rPh>
    <rPh sb="2" eb="4">
      <t>バンゴウ</t>
    </rPh>
    <phoneticPr fontId="2"/>
  </si>
  <si>
    <t>支店コード</t>
    <rPh sb="0" eb="2">
      <t>シテン</t>
    </rPh>
    <phoneticPr fontId="2"/>
  </si>
  <si>
    <t>支店名</t>
    <rPh sb="0" eb="3">
      <t>シテンメイ</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</si>
  <si>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</si>
  <si>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施設所在地</t>
    <rPh sb="0" eb="1">
      <t>シ</t>
    </rPh>
    <rPh sb="1" eb="2">
      <t>セツ</t>
    </rPh>
    <rPh sb="2" eb="5">
      <t>ショザイチ</t>
    </rPh>
    <phoneticPr fontId="2"/>
  </si>
  <si>
    <t>秋田県秋田市山王四丁目１番１５１号</t>
    <rPh sb="0" eb="3">
      <t>アキタケン</t>
    </rPh>
    <rPh sb="3" eb="6">
      <t>アキタシ</t>
    </rPh>
    <rPh sb="6" eb="8">
      <t>サンノウ</t>
    </rPh>
    <rPh sb="8" eb="11">
      <t>ヨンチョウメ</t>
    </rPh>
    <rPh sb="12" eb="13">
      <t>バン</t>
    </rPh>
    <rPh sb="16" eb="17">
      <t>ゴウ</t>
    </rPh>
    <phoneticPr fontId="2"/>
  </si>
  <si>
    <t>秋田県秋田市旭北錦町２番３３１号</t>
    <rPh sb="0" eb="3">
      <t>アキタケン</t>
    </rPh>
    <rPh sb="3" eb="6">
      <t>アキタシ</t>
    </rPh>
    <rPh sb="6" eb="10">
      <t>キョクホ</t>
    </rPh>
    <rPh sb="11" eb="12">
      <t>バン</t>
    </rPh>
    <rPh sb="15" eb="16">
      <t>ゴウ</t>
    </rPh>
    <phoneticPr fontId="2"/>
  </si>
  <si>
    <t>〒　011－0123</t>
  </si>
  <si>
    <t>普通預金</t>
    <rPh sb="0" eb="4">
      <t>フツウヨキン</t>
    </rPh>
    <phoneticPr fontId="2"/>
  </si>
  <si>
    <t>継続支援銀行</t>
    <rPh sb="0" eb="4">
      <t>ケイゾ</t>
    </rPh>
    <rPh sb="4" eb="6">
      <t>ギンコウ</t>
    </rPh>
    <phoneticPr fontId="2"/>
  </si>
  <si>
    <t>111</t>
  </si>
  <si>
    <t>秋田県秋田市土崎港北７－２－９９</t>
  </si>
  <si>
    <t>定員数・
施設数(注)</t>
    <rPh sb="0" eb="2">
      <t>テイイン</t>
    </rPh>
    <rPh sb="2" eb="3">
      <t>スウ</t>
    </rPh>
    <rPh sb="5" eb="8">
      <t>シセツスウ</t>
    </rPh>
    <rPh sb="9" eb="10">
      <t>チュウ</t>
    </rPh>
    <phoneticPr fontId="2"/>
  </si>
  <si>
    <t>物価高騰対策事業</t>
    <rPh sb="0" eb="4">
      <t>ブッカ</t>
    </rPh>
    <rPh sb="4" eb="8">
      <t>タイサク</t>
    </rPh>
    <phoneticPr fontId="2"/>
  </si>
  <si>
    <t>重度訪問介護</t>
  </si>
  <si>
    <t>同行援護</t>
  </si>
  <si>
    <t>行動援護</t>
  </si>
  <si>
    <t>計画相談支援</t>
  </si>
  <si>
    <t>就労定着支援</t>
  </si>
  <si>
    <t>自立生活援助</t>
  </si>
  <si>
    <t>地域移行支援</t>
  </si>
  <si>
    <t>地域定着支援</t>
  </si>
  <si>
    <t>保育所等訪問支援</t>
  </si>
  <si>
    <t>障害児相談支援</t>
  </si>
  <si>
    <t>入所系</t>
    <rPh sb="0" eb="2">
      <t>ニュウショ</t>
    </rPh>
    <rPh sb="2" eb="3">
      <t>ケイ</t>
    </rPh>
    <phoneticPr fontId="2"/>
  </si>
  <si>
    <t>訪問・相談系</t>
    <rPh sb="0" eb="2">
      <t>ホウモン</t>
    </rPh>
    <rPh sb="3" eb="5">
      <t>ソウダン</t>
    </rPh>
    <rPh sb="5" eb="6">
      <t>ケイ</t>
    </rPh>
    <phoneticPr fontId="2"/>
  </si>
  <si>
    <t>【　　サービス種別ごとの基準額　　】</t>
    <rPh sb="7" eb="9">
      <t>シュベツ</t>
    </rPh>
    <rPh sb="12" eb="15">
      <t>キジ</t>
    </rPh>
    <phoneticPr fontId="2"/>
  </si>
  <si>
    <t>入所系
（13,600円/人）</t>
    <rPh sb="0" eb="2">
      <t>ニュウショ</t>
    </rPh>
    <rPh sb="2" eb="3">
      <t>ケイ</t>
    </rPh>
    <rPh sb="11" eb="12">
      <t>エン</t>
    </rPh>
    <rPh sb="13" eb="14">
      <t>ニン</t>
    </rPh>
    <phoneticPr fontId="2"/>
  </si>
  <si>
    <t>通所系
（9,400円/人）</t>
    <rPh sb="0" eb="2">
      <t>ツウショ</t>
    </rPh>
    <rPh sb="2" eb="3">
      <t>ケイ</t>
    </rPh>
    <rPh sb="10" eb="11">
      <t>エン</t>
    </rPh>
    <rPh sb="12" eb="13">
      <t>ニン</t>
    </rPh>
    <phoneticPr fontId="2"/>
  </si>
  <si>
    <t>訪問・相談系
（104,000円/施設）</t>
    <rPh sb="0" eb="2">
      <t>ホウモン</t>
    </rPh>
    <rPh sb="3" eb="5">
      <t>ソウダン</t>
    </rPh>
    <rPh sb="5" eb="6">
      <t>ケイ</t>
    </rPh>
    <rPh sb="15" eb="16">
      <t>エン</t>
    </rPh>
    <rPh sb="17" eb="19">
      <t>シセツ</t>
    </rPh>
    <phoneticPr fontId="2"/>
  </si>
  <si>
    <t>様式第１号（第７条関係）</t>
    <rPh sb="0" eb="2">
      <t>ヨウシキ</t>
    </rPh>
    <rPh sb="2" eb="3">
      <t>ダイ</t>
    </rPh>
    <rPh sb="4" eb="5">
      <t>ゴウ</t>
    </rPh>
    <rPh sb="6" eb="7">
      <t>ダイ</t>
    </rPh>
    <rPh sb="8" eb="9">
      <t>ジョウ</t>
    </rPh>
    <rPh sb="9" eb="11">
      <t>カンケイ</t>
    </rPh>
    <phoneticPr fontId="2"/>
  </si>
  <si>
    <t>事業費合計</t>
    <rPh sb="0" eb="3">
      <t>ジギョウヒ</t>
    </rPh>
    <rPh sb="3" eb="5">
      <t>ゴウケイ</t>
    </rPh>
    <phoneticPr fontId="2"/>
  </si>
  <si>
    <t>交付申請額（補助率1/2）</t>
    <rPh sb="0" eb="2">
      <t>コウフ</t>
    </rPh>
    <rPh sb="2" eb="5">
      <t>シンセイガク</t>
    </rPh>
    <rPh sb="6" eb="8">
      <t>ホジョ</t>
    </rPh>
    <rPh sb="8" eb="9">
      <t>リツ</t>
    </rPh>
    <phoneticPr fontId="2"/>
  </si>
  <si>
    <t xml:space="preserve">入所系　　       13,600円×定員数
通所系　　         9,400円×定員数
訪問・相談系 104,400円×施設数 </t>
    <rPh sb="0" eb="2">
      <t>ニュウショ</t>
    </rPh>
    <rPh sb="2" eb="3">
      <t>ケイ</t>
    </rPh>
    <rPh sb="18" eb="19">
      <t>エン</t>
    </rPh>
    <rPh sb="20" eb="23">
      <t>テイインスウ</t>
    </rPh>
    <rPh sb="24" eb="26">
      <t>ツウショ</t>
    </rPh>
    <rPh sb="54" eb="55">
      <t>ケイ</t>
    </rPh>
    <rPh sb="63" eb="64">
      <t>エン</t>
    </rPh>
    <rPh sb="65" eb="67">
      <t>シセツ</t>
    </rPh>
    <rPh sb="67" eb="68">
      <t>カズ</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</si>
</sst>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auto="1"/>
      </top>
      <bottom/>
      <diagonal/>
    </border>
    <border>
      <left/>
      <right/>
      <top/>
      <bottom style="thin">
        <color auto="1"/>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top style="thin">
        <color indexed="64"/>
      </top>
      <bottom/>
      <diagonal/>
    </border>
    <border>
      <left/>
      <right/>
      <top/>
      <bottom style="thin">
        <color indexed="64"/>
      </bottom>
      <diagonal/>
    </border>
    <border>
      <left/>
      <right/>
      <top style="thin">
        <color indexed="64"/>
      </top>
      <bottom/>
      <diagonal/>
    </border>
    <border>
      <left/>
      <right style="thin">
        <color auto="1"/>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auto="1"/>
      </right>
      <top style="thin">
        <color indexed="64"/>
      </top>
      <bottom/>
      <diagonal/>
    </border>
    <border>
      <left style="medium">
        <color indexed="64"/>
      </left>
      <right/>
      <top style="medium">
        <color indexed="64"/>
      </top>
      <bottom style="medium">
        <color indexed="64"/>
      </bottom>
      <diagonal/>
    </border>
    <border>
      <left style="thin">
        <color auto="1"/>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auto="1"/>
      </top>
      <bottom style="thin">
        <color auto="1"/>
      </bottom>
      <diagonal/>
    </border>
    <border>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indexed="64"/>
      </left>
      <right style="thin">
        <color indexed="64"/>
      </right>
      <top style="thick">
        <color indexed="64"/>
      </top>
      <bottom style="thick">
        <color indexed="64"/>
      </bottom>
      <diagonal/>
    </border>
    <border>
      <left style="thick">
        <color indexed="64"/>
      </left>
      <right style="thin">
        <color auto="1"/>
      </right>
      <top style="thick">
        <color indexed="64"/>
      </top>
      <bottom style="thin">
        <color auto="1"/>
      </bottom>
      <diagonal/>
    </border>
    <border>
      <left style="thick">
        <color indexed="64"/>
      </left>
      <right style="thin">
        <color auto="1"/>
      </right>
      <top style="thin">
        <color auto="1"/>
      </top>
      <bottom style="thin">
        <color auto="1"/>
      </bottom>
      <diagonal/>
    </border>
    <border>
      <left style="thick">
        <color indexed="64"/>
      </left>
      <right style="thin">
        <color auto="1"/>
      </right>
      <top/>
      <bottom style="thin">
        <color auto="1"/>
      </bottom>
      <diagonal/>
    </border>
    <border>
      <left style="thick">
        <color indexed="64"/>
      </left>
      <right/>
      <top/>
      <bottom style="thin">
        <color auto="1"/>
      </bottom>
      <diagonal/>
    </border>
    <border>
      <left style="thick">
        <color indexed="64"/>
      </left>
      <right/>
      <top style="thin">
        <color auto="1"/>
      </top>
      <bottom style="thin">
        <color auto="1"/>
      </bottom>
      <diagonal/>
    </border>
    <border>
      <left style="thick">
        <color indexed="64"/>
      </left>
      <right/>
      <top style="thin">
        <color auto="1"/>
      </top>
      <bottom style="thick">
        <color indexed="64"/>
      </bottom>
      <diagonal/>
    </border>
    <border>
      <left/>
      <right/>
      <top style="dotted">
        <color auto="1"/>
      </top>
      <bottom style="dotted">
        <color auto="1"/>
      </bottom>
      <diagonal/>
    </border>
    <border>
      <left style="thin">
        <color indexed="64"/>
      </left>
      <right style="thin">
        <color indexed="64"/>
      </right>
      <top style="thick">
        <color indexed="64"/>
      </top>
      <bottom style="thick">
        <color indexed="64"/>
      </bottom>
      <diagonal/>
    </border>
    <border>
      <left style="thin">
        <color auto="1"/>
      </left>
      <right style="thin">
        <color auto="1"/>
      </right>
      <top style="thick">
        <color indexed="64"/>
      </top>
      <bottom style="thin">
        <color auto="1"/>
      </bottom>
      <diagonal/>
    </border>
    <border>
      <left style="thin">
        <color indexed="64"/>
      </left>
      <right style="thin">
        <color indexed="64"/>
      </right>
      <top style="thin">
        <color indexed="64"/>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right style="dotted">
        <color auto="1"/>
      </right>
      <top style="dotted">
        <color auto="1"/>
      </top>
      <bottom style="dotted">
        <color auto="1"/>
      </bottom>
      <diagonal/>
    </border>
    <border>
      <left style="thin">
        <color indexed="64"/>
      </left>
      <right style="thick">
        <color indexed="64"/>
      </right>
      <top style="thick">
        <color indexed="64"/>
      </top>
      <bottom style="thick">
        <color indexed="64"/>
      </bottom>
      <diagonal/>
    </border>
    <border>
      <left style="thin">
        <color auto="1"/>
      </left>
      <right style="thick">
        <color indexed="64"/>
      </right>
      <top style="thick">
        <color indexed="64"/>
      </top>
      <bottom style="thin">
        <color auto="1"/>
      </bottom>
      <diagonal/>
    </border>
    <border>
      <left style="thin">
        <color auto="1"/>
      </left>
      <right style="thick">
        <color indexed="64"/>
      </right>
      <top style="thin">
        <color auto="1"/>
      </top>
      <bottom style="thin">
        <color auto="1"/>
      </bottom>
      <diagonal/>
    </border>
    <border>
      <left style="thin">
        <color auto="1"/>
      </left>
      <right style="thick">
        <color indexed="64"/>
      </right>
      <top style="thin">
        <color auto="1"/>
      </top>
      <bottom/>
      <diagonal/>
    </border>
    <border>
      <left style="thin">
        <color indexed="64"/>
      </left>
      <right style="thick">
        <color indexed="64"/>
      </right>
      <top style="thin">
        <color indexed="64"/>
      </top>
      <bottom style="thick">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thick">
        <color indexed="64"/>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style="medium">
        <color indexed="64"/>
      </left>
      <right style="medium">
        <color indexed="64"/>
      </right>
      <top style="medium">
        <color indexed="64"/>
      </top>
      <bottom/>
      <diagonal style="thin">
        <color auto="1"/>
      </diagonal>
    </border>
    <border diagonalDown="1">
      <left style="medium">
        <color indexed="64"/>
      </left>
      <right style="medium">
        <color indexed="64"/>
      </right>
      <top/>
      <bottom/>
      <diagonal style="thin">
        <color auto="1"/>
      </diagonal>
    </border>
    <border diagonalDown="1">
      <left style="medium">
        <color indexed="64"/>
      </left>
      <right style="medium">
        <color indexed="64"/>
      </right>
      <top/>
      <bottom style="medium">
        <color indexed="64"/>
      </bottom>
      <diagonal style="thin">
        <color auto="1"/>
      </diagonal>
    </border>
    <border>
      <left/>
      <right/>
      <top style="thick">
        <color auto="1"/>
      </top>
      <bottom style="thick">
        <color auto="1"/>
      </bottom>
      <diagonal/>
    </border>
    <border>
      <left/>
      <right/>
      <top style="thick">
        <color auto="1"/>
      </top>
      <bottom style="dotted">
        <color auto="1"/>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203">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8" fillId="0" borderId="1" xfId="0" applyFont="1" applyBorder="1" applyAlignment="1">
      <alignment horizontal="center" vertical="center"/>
    </xf>
    <xf numFmtId="0" fontId="3" fillId="0" borderId="16" xfId="0" applyFont="1" applyBorder="1">
      <alignment vertical="center"/>
    </xf>
    <xf numFmtId="0" fontId="3" fillId="0" borderId="0" xfId="0" applyFont="1" applyBorder="1">
      <alignment vertical="center"/>
    </xf>
    <xf numFmtId="0" fontId="3" fillId="0" borderId="17" xfId="0" applyFont="1" applyBorder="1">
      <alignment vertical="center"/>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4"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6" fillId="0" borderId="23" xfId="0" applyFont="1" applyBorder="1" applyAlignment="1">
      <alignment horizontal="center" vertical="center" wrapText="1"/>
    </xf>
    <xf numFmtId="0" fontId="6" fillId="0" borderId="2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6" fillId="0" borderId="27" xfId="0" applyFont="1" applyFill="1" applyBorder="1" applyAlignment="1">
      <alignment horizontal="center" vertical="center" wrapText="1"/>
    </xf>
    <xf numFmtId="0" fontId="0" fillId="0" borderId="1" xfId="0" applyBorder="1">
      <alignment vertical="center"/>
    </xf>
    <xf numFmtId="0" fontId="0" fillId="0" borderId="1" xfId="0" quotePrefix="1" applyBorder="1">
      <alignment vertical="center"/>
    </xf>
    <xf numFmtId="0" fontId="5" fillId="0" borderId="12" xfId="0" applyFont="1" applyFill="1" applyBorder="1" applyAlignment="1">
      <alignment horizontal="left" vertical="top" wrapText="1"/>
    </xf>
    <xf numFmtId="0" fontId="5" fillId="0" borderId="13" xfId="0" applyFont="1" applyFill="1" applyBorder="1" applyAlignment="1">
      <alignment horizontal="left"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54" fontId="0" fillId="0" borderId="0" xfId="0" applyNumberFormat="1" applyFont="1" applyAlignment="1">
      <alignment horizontal="right" vertical="center"/>
    </xf>
    <xf numFmtId="0" fontId="0" fillId="0" borderId="0" xfId="0" applyAlignment="1">
      <alignment horizontal="center" vertical="center"/>
    </xf>
    <xf numFmtId="0" fontId="5" fillId="0" borderId="4" xfId="0" applyFont="1" applyFill="1" applyBorder="1" applyAlignment="1">
      <alignment vertical="top" wrapText="1"/>
    </xf>
    <xf numFmtId="0" fontId="5" fillId="0" borderId="6" xfId="0" applyFont="1" applyFill="1" applyBorder="1" applyAlignment="1">
      <alignment vertical="top"/>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6" fillId="0" borderId="30" xfId="0" applyFont="1" applyBorder="1" applyAlignment="1">
      <alignment horizontal="center" vertical="center" wrapText="1"/>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5" fillId="0" borderId="31" xfId="0" applyFont="1" applyBorder="1" applyAlignment="1">
      <alignment horizontal="center" vertical="center"/>
    </xf>
    <xf numFmtId="0" fontId="5" fillId="0" borderId="33" xfId="0" applyFont="1" applyBorder="1" applyAlignment="1">
      <alignment horizontal="center" vertical="center"/>
    </xf>
    <xf numFmtId="0" fontId="6" fillId="0" borderId="34" xfId="0" applyFont="1" applyFill="1" applyBorder="1" applyAlignment="1">
      <alignment horizontal="center" vertical="center" wrapText="1"/>
    </xf>
    <xf numFmtId="0" fontId="0" fillId="0" borderId="35" xfId="0" applyBorder="1" applyAlignment="1">
      <alignment horizontal="center" vertical="center"/>
    </xf>
    <xf numFmtId="0" fontId="0" fillId="3" borderId="35" xfId="0" applyFill="1" applyBorder="1" applyAlignment="1">
      <alignment horizontal="center" vertical="center" wrapText="1"/>
    </xf>
    <xf numFmtId="0" fontId="0" fillId="0" borderId="0" xfId="0" applyAlignment="1">
      <alignment horizontal="right" vertical="center"/>
    </xf>
    <xf numFmtId="0" fontId="10" fillId="0" borderId="2" xfId="0" applyFont="1" applyFill="1" applyBorder="1">
      <alignment vertical="center"/>
    </xf>
    <xf numFmtId="0" fontId="5" fillId="0" borderId="24" xfId="0" applyFont="1" applyFill="1" applyBorder="1" applyAlignment="1">
      <alignment vertical="top"/>
    </xf>
    <xf numFmtId="0" fontId="6" fillId="0" borderId="26"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36" xfId="0" applyFont="1" applyBorder="1" applyAlignment="1">
      <alignment horizontal="center" vertical="center"/>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8" xfId="0" applyFont="1" applyFill="1" applyBorder="1" applyAlignment="1">
      <alignment horizontal="center" vertical="center"/>
    </xf>
    <xf numFmtId="0" fontId="0" fillId="0" borderId="39" xfId="0" applyBorder="1" applyAlignment="1">
      <alignment horizontal="center" vertical="center"/>
    </xf>
    <xf numFmtId="0" fontId="0" fillId="3" borderId="39" xfId="0" applyFill="1" applyBorder="1" applyAlignment="1">
      <alignment horizontal="center" vertical="center" wrapText="1"/>
    </xf>
    <xf numFmtId="0" fontId="0" fillId="0" borderId="0" xfId="0" applyBorder="1" applyAlignment="1">
      <alignment horizontal="center" vertical="center"/>
    </xf>
    <xf numFmtId="0" fontId="0" fillId="0" borderId="4" xfId="0" applyFont="1" applyFill="1" applyBorder="1" applyAlignment="1">
      <alignment vertical="center"/>
    </xf>
    <xf numFmtId="0" fontId="5" fillId="0" borderId="29" xfId="0" applyFont="1" applyFill="1" applyBorder="1" applyAlignment="1">
      <alignment horizontal="left" vertical="top"/>
    </xf>
    <xf numFmtId="0" fontId="6" fillId="0" borderId="28" xfId="0" applyFont="1" applyFill="1" applyBorder="1" applyAlignment="1">
      <alignment horizontal="left" vertical="center"/>
    </xf>
    <xf numFmtId="0" fontId="5" fillId="0" borderId="40"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8" xfId="0" applyFont="1" applyBorder="1" applyAlignment="1">
      <alignment horizontal="center" vertical="center"/>
    </xf>
    <xf numFmtId="0" fontId="0" fillId="0" borderId="41" xfId="0" applyBorder="1" applyAlignment="1">
      <alignment horizontal="center" vertical="center"/>
    </xf>
    <xf numFmtId="0" fontId="0" fillId="3" borderId="41" xfId="0" applyFill="1" applyBorder="1" applyAlignment="1">
      <alignment horizontal="center" vertical="center" wrapText="1"/>
    </xf>
    <xf numFmtId="38" fontId="0" fillId="0" borderId="0" xfId="3" applyFont="1" applyBorder="1" applyAlignment="1">
      <alignment vertical="center"/>
    </xf>
    <xf numFmtId="0" fontId="10" fillId="3" borderId="1" xfId="0" applyFont="1" applyFill="1" applyBorder="1" applyAlignment="1">
      <alignment horizontal="center" vertical="center"/>
    </xf>
    <xf numFmtId="0" fontId="0" fillId="0" borderId="18" xfId="0" applyFont="1" applyFill="1" applyBorder="1" applyAlignment="1">
      <alignment vertical="center"/>
    </xf>
    <xf numFmtId="0" fontId="5" fillId="0" borderId="31" xfId="0" applyFont="1" applyFill="1" applyBorder="1" applyAlignment="1">
      <alignment horizontal="left" vertical="top"/>
    </xf>
    <xf numFmtId="0" fontId="6" fillId="0" borderId="33" xfId="0" applyFont="1" applyFill="1" applyBorder="1" applyAlignment="1">
      <alignment horizontal="left" vertical="center"/>
    </xf>
    <xf numFmtId="0" fontId="5" fillId="0" borderId="19" xfId="0" applyFont="1" applyFill="1" applyBorder="1" applyAlignment="1">
      <alignment horizontal="left" vertical="top" wrapText="1"/>
    </xf>
    <xf numFmtId="0" fontId="5" fillId="0" borderId="20" xfId="0" applyFont="1" applyFill="1" applyBorder="1" applyAlignment="1">
      <alignment horizontal="left" vertical="top"/>
    </xf>
    <xf numFmtId="0" fontId="5" fillId="0" borderId="42" xfId="0" applyFont="1" applyBorder="1" applyAlignment="1">
      <alignment horizontal="center"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37" xfId="3" applyFont="1" applyFill="1" applyBorder="1" applyAlignment="1">
      <alignment horizontal="right" vertical="center"/>
    </xf>
    <xf numFmtId="38" fontId="6" fillId="0" borderId="38" xfId="3" applyFont="1" applyFill="1" applyBorder="1" applyAlignment="1">
      <alignment horizontal="right" vertical="center"/>
    </xf>
    <xf numFmtId="38" fontId="6" fillId="0" borderId="0" xfId="3" applyFont="1" applyFill="1" applyBorder="1" applyAlignment="1">
      <alignment horizontal="right" vertical="center"/>
    </xf>
    <xf numFmtId="38" fontId="0" fillId="0" borderId="43" xfId="3" applyFont="1" applyBorder="1" applyAlignment="1">
      <alignment vertical="center"/>
    </xf>
    <xf numFmtId="0" fontId="3" fillId="0" borderId="44" xfId="0" applyFont="1" applyBorder="1">
      <alignment vertical="center"/>
    </xf>
    <xf numFmtId="0" fontId="3" fillId="0" borderId="45" xfId="0" applyFont="1" applyBorder="1">
      <alignment vertical="center"/>
    </xf>
    <xf numFmtId="0" fontId="3" fillId="0" borderId="46" xfId="0" applyFont="1" applyBorder="1">
      <alignment vertical="center"/>
    </xf>
    <xf numFmtId="38" fontId="6" fillId="0" borderId="3" xfId="3" applyFont="1" applyFill="1" applyBorder="1" applyAlignment="1">
      <alignment horizontal="right" vertical="center"/>
    </xf>
    <xf numFmtId="38" fontId="6" fillId="0" borderId="18" xfId="3" applyFont="1" applyFill="1" applyBorder="1" applyAlignment="1">
      <alignment horizontal="right" vertical="center"/>
    </xf>
    <xf numFmtId="38" fontId="6" fillId="0" borderId="19" xfId="3" applyFont="1" applyFill="1" applyBorder="1" applyAlignment="1">
      <alignment horizontal="right" vertical="center"/>
    </xf>
    <xf numFmtId="38" fontId="6" fillId="0" borderId="20" xfId="3" applyFont="1" applyFill="1" applyBorder="1" applyAlignment="1">
      <alignment horizontal="right" vertical="center"/>
    </xf>
    <xf numFmtId="0" fontId="0" fillId="0" borderId="0" xfId="0" applyBorder="1">
      <alignment vertical="center"/>
    </xf>
    <xf numFmtId="0" fontId="11" fillId="0" borderId="47" xfId="0" applyFont="1" applyBorder="1" applyAlignment="1">
      <alignment horizontal="center" vertical="center"/>
    </xf>
    <xf numFmtId="0" fontId="4" fillId="0" borderId="48" xfId="0" applyFont="1" applyFill="1" applyBorder="1" applyAlignment="1">
      <alignment horizontal="center" vertical="center"/>
    </xf>
    <xf numFmtId="0" fontId="0" fillId="0" borderId="49" xfId="0" applyFont="1" applyBorder="1" applyAlignment="1">
      <alignment horizontal="center" vertical="center"/>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0" fillId="0" borderId="53" xfId="0" applyFont="1" applyBorder="1" applyAlignment="1">
      <alignment horizontal="center" vertical="center"/>
    </xf>
    <xf numFmtId="0" fontId="0" fillId="0" borderId="54" xfId="0" applyFont="1" applyBorder="1" applyAlignment="1">
      <alignment horizontal="center" vertical="center"/>
    </xf>
    <xf numFmtId="0" fontId="12" fillId="0" borderId="55" xfId="0" applyFont="1" applyBorder="1" applyAlignment="1">
      <alignment horizontal="center" vertical="center"/>
    </xf>
    <xf numFmtId="0" fontId="4" fillId="0" borderId="56" xfId="0" applyFont="1" applyFill="1" applyBorder="1" applyAlignment="1">
      <alignment horizontal="center" vertical="center" wrapText="1"/>
    </xf>
    <xf numFmtId="0" fontId="10" fillId="0" borderId="57" xfId="0" applyFont="1" applyBorder="1">
      <alignment vertical="center"/>
    </xf>
    <xf numFmtId="0" fontId="10" fillId="0" borderId="3" xfId="0" applyFont="1" applyBorder="1">
      <alignment vertical="center"/>
    </xf>
    <xf numFmtId="0" fontId="10" fillId="0" borderId="37" xfId="0" applyFont="1" applyBorder="1">
      <alignment vertical="center"/>
    </xf>
    <xf numFmtId="0" fontId="10" fillId="0" borderId="38" xfId="0" applyFont="1" applyBorder="1">
      <alignment vertical="center"/>
    </xf>
    <xf numFmtId="0" fontId="10" fillId="0" borderId="58" xfId="0" applyFont="1" applyBorder="1">
      <alignment vertical="center"/>
    </xf>
    <xf numFmtId="0" fontId="0" fillId="0" borderId="0" xfId="0" applyFont="1" applyBorder="1" applyAlignment="1">
      <alignment vertical="center"/>
    </xf>
    <xf numFmtId="0" fontId="0" fillId="0" borderId="57" xfId="0" applyBorder="1">
      <alignment vertical="center"/>
    </xf>
    <xf numFmtId="0" fontId="0" fillId="0" borderId="3" xfId="0" applyBorder="1">
      <alignment vertical="center"/>
    </xf>
    <xf numFmtId="0" fontId="0" fillId="0" borderId="20" xfId="0" applyBorder="1">
      <alignment vertical="center"/>
    </xf>
    <xf numFmtId="0" fontId="0" fillId="0" borderId="37" xfId="0" applyBorder="1">
      <alignment vertical="center"/>
    </xf>
    <xf numFmtId="0" fontId="0" fillId="0" borderId="58" xfId="0" applyBorder="1">
      <alignment vertical="center"/>
    </xf>
    <xf numFmtId="0" fontId="0" fillId="0" borderId="2" xfId="0" applyBorder="1">
      <alignment vertical="center"/>
    </xf>
    <xf numFmtId="0" fontId="0" fillId="0" borderId="58" xfId="0" applyFont="1" applyBorder="1" applyAlignment="1">
      <alignment horizontal="right" vertical="center"/>
    </xf>
    <xf numFmtId="38" fontId="0" fillId="0" borderId="57" xfId="3" applyFont="1" applyBorder="1">
      <alignment vertical="center"/>
    </xf>
    <xf numFmtId="38" fontId="0" fillId="0" borderId="3" xfId="3" applyFont="1" applyBorder="1">
      <alignment vertical="center"/>
    </xf>
    <xf numFmtId="38" fontId="0" fillId="0" borderId="37" xfId="3" applyFont="1" applyBorder="1">
      <alignment vertical="center"/>
    </xf>
    <xf numFmtId="38" fontId="0" fillId="0" borderId="58" xfId="3" applyFont="1" applyBorder="1">
      <alignment vertical="center"/>
    </xf>
    <xf numFmtId="0" fontId="5" fillId="0" borderId="56" xfId="0" applyFont="1" applyBorder="1" applyAlignment="1">
      <alignment horizontal="center" vertical="center" wrapText="1"/>
    </xf>
    <xf numFmtId="0" fontId="0" fillId="0" borderId="57" xfId="0" applyFont="1" applyBorder="1" applyAlignment="1">
      <alignment horizontal="right" vertical="center"/>
    </xf>
    <xf numFmtId="38" fontId="0" fillId="0" borderId="59" xfId="3" applyFont="1" applyBorder="1">
      <alignment vertical="center"/>
    </xf>
    <xf numFmtId="38" fontId="0" fillId="0" borderId="60" xfId="3" applyFont="1" applyBorder="1">
      <alignment vertical="center"/>
    </xf>
    <xf numFmtId="0" fontId="12" fillId="0" borderId="61" xfId="0" applyFont="1" applyBorder="1" applyAlignment="1">
      <alignment horizontal="center" vertical="center"/>
    </xf>
    <xf numFmtId="0" fontId="4" fillId="0" borderId="62" xfId="0" applyFont="1" applyFill="1" applyBorder="1" applyAlignment="1">
      <alignment horizontal="center" vertical="center" wrapText="1"/>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0" xfId="0" applyAlignment="1">
      <alignment vertical="center" wrapText="1"/>
    </xf>
    <xf numFmtId="0" fontId="11" fillId="0" borderId="69" xfId="0" applyFont="1" applyBorder="1" applyAlignment="1">
      <alignment horizontal="center" vertical="center"/>
    </xf>
    <xf numFmtId="0" fontId="4" fillId="0" borderId="70" xfId="0" applyFont="1" applyBorder="1" applyAlignment="1">
      <alignment horizontal="center" vertical="center"/>
    </xf>
    <xf numFmtId="0" fontId="4" fillId="4" borderId="71" xfId="0" applyFont="1" applyFill="1" applyBorder="1" applyAlignment="1">
      <alignment horizontal="center" vertical="center" wrapText="1"/>
    </xf>
    <xf numFmtId="0" fontId="4" fillId="4" borderId="72" xfId="0" applyFont="1" applyFill="1" applyBorder="1" applyAlignment="1">
      <alignment vertical="center" shrinkToFit="1"/>
    </xf>
    <xf numFmtId="0" fontId="4" fillId="4" borderId="73" xfId="0" applyFont="1" applyFill="1" applyBorder="1" applyAlignment="1">
      <alignment vertical="center" shrinkToFit="1"/>
    </xf>
    <xf numFmtId="0" fontId="4" fillId="5" borderId="73" xfId="0" applyFont="1" applyFill="1" applyBorder="1" applyAlignment="1">
      <alignment vertical="center" shrinkToFit="1"/>
    </xf>
    <xf numFmtId="0" fontId="4" fillId="5" borderId="74" xfId="0" applyFont="1" applyFill="1" applyBorder="1" applyAlignment="1">
      <alignment vertical="center" shrinkToFit="1"/>
    </xf>
    <xf numFmtId="0" fontId="0" fillId="0" borderId="75" xfId="0" applyBorder="1" applyAlignment="1">
      <alignment horizontal="center" vertical="center" shrinkToFit="1"/>
    </xf>
    <xf numFmtId="0" fontId="0" fillId="0" borderId="76" xfId="0" applyBorder="1" applyAlignment="1">
      <alignment horizontal="center" vertical="center" shrinkToFit="1"/>
    </xf>
    <xf numFmtId="0" fontId="0" fillId="0" borderId="77" xfId="0" applyBorder="1" applyAlignment="1">
      <alignment horizontal="center" vertical="center" shrinkToFit="1"/>
    </xf>
    <xf numFmtId="0" fontId="13" fillId="4" borderId="0" xfId="0" applyFont="1" applyFill="1" applyBorder="1" applyAlignment="1">
      <alignment vertical="center" shrinkToFit="1"/>
    </xf>
    <xf numFmtId="0" fontId="13" fillId="5" borderId="0" xfId="0" applyFont="1" applyFill="1" applyBorder="1" applyAlignment="1">
      <alignment vertical="center" shrinkToFit="1"/>
    </xf>
    <xf numFmtId="0" fontId="13" fillId="6" borderId="0" xfId="0" applyFont="1" applyFill="1" applyBorder="1" applyAlignment="1">
      <alignment vertical="center" shrinkToFit="1"/>
    </xf>
    <xf numFmtId="0" fontId="12" fillId="0" borderId="78" xfId="0" applyFont="1" applyBorder="1" applyAlignment="1">
      <alignment horizontal="center" vertical="center"/>
    </xf>
    <xf numFmtId="0" fontId="4" fillId="0" borderId="79" xfId="0" applyFont="1" applyBorder="1" applyAlignment="1">
      <alignment horizontal="center" vertical="center"/>
    </xf>
    <xf numFmtId="0" fontId="4" fillId="5" borderId="71" xfId="0" applyFont="1" applyFill="1" applyBorder="1" applyAlignment="1">
      <alignment horizontal="center" vertical="center" wrapText="1"/>
    </xf>
    <xf numFmtId="0" fontId="13" fillId="6" borderId="72" xfId="0" applyFont="1" applyFill="1" applyBorder="1" applyAlignment="1">
      <alignment vertical="center" shrinkToFit="1"/>
    </xf>
    <xf numFmtId="0" fontId="13" fillId="6" borderId="73" xfId="0" applyFont="1" applyFill="1" applyBorder="1" applyAlignment="1">
      <alignment vertical="center" shrinkToFit="1"/>
    </xf>
    <xf numFmtId="0" fontId="13" fillId="6" borderId="74" xfId="0" applyFont="1" applyFill="1" applyBorder="1" applyAlignment="1">
      <alignment vertical="center" shrinkToFit="1"/>
    </xf>
    <xf numFmtId="3" fontId="4" fillId="0" borderId="0" xfId="0" applyNumberFormat="1" applyFont="1" applyFill="1" applyBorder="1" applyAlignment="1">
      <alignment vertical="center" shrinkToFit="1"/>
    </xf>
    <xf numFmtId="0" fontId="12" fillId="0" borderId="80" xfId="0" applyFont="1" applyBorder="1" applyAlignment="1">
      <alignment horizontal="center" vertical="center"/>
    </xf>
    <xf numFmtId="0" fontId="4" fillId="0" borderId="81" xfId="0" applyFont="1" applyBorder="1" applyAlignment="1">
      <alignment horizontal="center" vertical="center"/>
    </xf>
    <xf numFmtId="0" fontId="4" fillId="6" borderId="82" xfId="0" applyFont="1" applyFill="1" applyBorder="1" applyAlignment="1">
      <alignment horizontal="center" vertical="center" wrapText="1"/>
    </xf>
    <xf numFmtId="0" fontId="13" fillId="6" borderId="83" xfId="0" applyFont="1" applyFill="1" applyBorder="1" applyAlignment="1">
      <alignment vertical="center" shrinkToFit="1"/>
    </xf>
    <xf numFmtId="0" fontId="13" fillId="6" borderId="84" xfId="0" applyFont="1" applyFill="1" applyBorder="1" applyAlignment="1">
      <alignment vertical="center" shrinkToFit="1"/>
    </xf>
    <xf numFmtId="0" fontId="13" fillId="6" borderId="85" xfId="0" applyFont="1" applyFill="1" applyBorder="1" applyAlignment="1">
      <alignment vertical="center" shrinkToFit="1"/>
    </xf>
    <xf numFmtId="0" fontId="0" fillId="0" borderId="0" xfId="0" applyAlignment="1">
      <alignment vertical="center"/>
    </xf>
    <xf numFmtId="0" fontId="5" fillId="0" borderId="38" xfId="0" applyFont="1" applyBorder="1" applyAlignment="1">
      <alignment vertical="center"/>
    </xf>
    <xf numFmtId="0" fontId="5" fillId="4" borderId="38" xfId="0" applyFont="1" applyFill="1" applyBorder="1" applyAlignment="1">
      <alignment vertical="center"/>
    </xf>
    <xf numFmtId="0" fontId="5" fillId="6" borderId="38" xfId="0" applyFont="1" applyFill="1" applyBorder="1" applyAlignment="1">
      <alignment vertical="center"/>
    </xf>
    <xf numFmtId="0" fontId="5" fillId="5" borderId="38" xfId="0" applyFont="1" applyFill="1" applyBorder="1">
      <alignment vertical="center"/>
    </xf>
    <xf numFmtId="0" fontId="5" fillId="0" borderId="0" xfId="0" applyFont="1" applyBorder="1" applyAlignment="1">
      <alignment vertical="center"/>
    </xf>
    <xf numFmtId="0" fontId="8" fillId="5" borderId="38" xfId="0" applyFont="1" applyFill="1" applyBorder="1" applyAlignment="1">
      <alignment vertical="center"/>
    </xf>
    <xf numFmtId="38" fontId="5" fillId="4" borderId="38" xfId="3" applyFont="1" applyFill="1" applyBorder="1" applyAlignment="1">
      <alignment vertical="center"/>
    </xf>
    <xf numFmtId="38" fontId="5" fillId="6" borderId="38" xfId="3" applyFont="1" applyFill="1" applyBorder="1" applyAlignment="1">
      <alignment vertical="center"/>
    </xf>
    <xf numFmtId="38" fontId="5" fillId="5" borderId="38" xfId="3" applyFont="1" applyFill="1" applyBorder="1" applyAlignment="1">
      <alignment vertical="center"/>
    </xf>
    <xf numFmtId="38" fontId="5" fillId="0"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153670</xdr:colOff>
      <xdr:row>14</xdr:row>
      <xdr:rowOff>55880</xdr:rowOff>
    </xdr:from>
    <xdr:to xmlns:xdr="http://schemas.openxmlformats.org/drawingml/2006/spreadsheetDrawing">
      <xdr:col>9</xdr:col>
      <xdr:colOff>1020445</xdr:colOff>
      <xdr:row>20</xdr:row>
      <xdr:rowOff>50165</xdr:rowOff>
    </xdr:to>
    <xdr:sp macro="" textlink="">
      <xdr:nvSpPr>
        <xdr:cNvPr id="2" name="図形 1"/>
        <xdr:cNvSpPr/>
      </xdr:nvSpPr>
      <xdr:spPr>
        <a:xfrm>
          <a:off x="3525520" y="2828925"/>
          <a:ext cx="3057525" cy="1323340"/>
        </a:xfrm>
        <a:prstGeom prst="borderCallout1">
          <a:avLst>
            <a:gd name="adj1" fmla="val 99001"/>
            <a:gd name="adj2" fmla="val -352"/>
            <a:gd name="adj3" fmla="val 130790"/>
            <a:gd name="adj4" fmla="val 21767"/>
          </a:avLst>
        </a:prstGeom>
        <a:solidFill>
          <a:srgbClr val="FFFFCC"/>
        </a:solidFill>
        <a:ln w="6350" cmpd="sng">
          <a:solidFill>
            <a:schemeClr val="tx1"/>
          </a:solidFill>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a:p>
          <a:r>
            <a:rPr kumimoji="1" lang="ja-JP" altLang="en-US"/>
            <a:t>・サービスごとに、全事業所の合計を入力してください。</a:t>
          </a:r>
          <a:endParaRPr kumimoji="1" lang="ja-JP" altLang="en-US"/>
        </a:p>
      </xdr:txBody>
    </xdr:sp>
    <xdr:clientData/>
  </xdr:twoCellAnchor>
  <xdr:twoCellAnchor>
    <xdr:from xmlns:xdr="http://schemas.openxmlformats.org/drawingml/2006/spreadsheetDrawing">
      <xdr:col>2</xdr:col>
      <xdr:colOff>49530</xdr:colOff>
      <xdr:row>25</xdr:row>
      <xdr:rowOff>80645</xdr:rowOff>
    </xdr:from>
    <xdr:to xmlns:xdr="http://schemas.openxmlformats.org/drawingml/2006/spreadsheetDrawing">
      <xdr:col>9</xdr:col>
      <xdr:colOff>887095</xdr:colOff>
      <xdr:row>26</xdr:row>
      <xdr:rowOff>128270</xdr:rowOff>
    </xdr:to>
    <xdr:sp macro="" textlink="">
      <xdr:nvSpPr>
        <xdr:cNvPr id="4" name="図形 4"/>
        <xdr:cNvSpPr/>
      </xdr:nvSpPr>
      <xdr:spPr>
        <a:xfrm>
          <a:off x="925830" y="5530850"/>
          <a:ext cx="5523865" cy="295275"/>
        </a:xfrm>
        <a:prstGeom prst="borderCallout1">
          <a:avLst>
            <a:gd name="adj1" fmla="val 3124"/>
            <a:gd name="adj2" fmla="val 13"/>
            <a:gd name="adj3" fmla="val -191904"/>
            <a:gd name="adj4" fmla="val 7395"/>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サービスごとに対象事業所が複数ある場合は、「〇〇他〇先」とご記載ください。</a:t>
          </a:r>
          <a:endParaRPr kumimoji="1" lang="ja-JP" altLang="en-US"/>
        </a:p>
      </xdr:txBody>
    </xdr:sp>
    <xdr:clientData/>
  </xdr:twoCellAnchor>
  <xdr:twoCellAnchor>
    <xdr:from xmlns:xdr="http://schemas.openxmlformats.org/drawingml/2006/spreadsheetDrawing">
      <xdr:col>10</xdr:col>
      <xdr:colOff>578485</xdr:colOff>
      <xdr:row>81</xdr:row>
      <xdr:rowOff>224790</xdr:rowOff>
    </xdr:from>
    <xdr:to xmlns:xdr="http://schemas.openxmlformats.org/drawingml/2006/spreadsheetDrawing">
      <xdr:col>13</xdr:col>
      <xdr:colOff>1502410</xdr:colOff>
      <xdr:row>85</xdr:row>
      <xdr:rowOff>49530</xdr:rowOff>
    </xdr:to>
    <xdr:sp macro="" textlink="">
      <xdr:nvSpPr>
        <xdr:cNvPr id="7" name="図形 7"/>
        <xdr:cNvSpPr/>
      </xdr:nvSpPr>
      <xdr:spPr>
        <a:xfrm>
          <a:off x="7379335" y="19662775"/>
          <a:ext cx="2981325" cy="701675"/>
        </a:xfrm>
        <a:prstGeom prst="borderCallout1">
          <a:avLst>
            <a:gd name="adj1" fmla="val 2751"/>
            <a:gd name="adj2" fmla="val -321"/>
            <a:gd name="adj3" fmla="val -31517"/>
            <a:gd name="adj4" fmla="val -19169"/>
          </a:avLst>
        </a:prstGeom>
        <a:solidFill>
          <a:srgbClr val="FFFFCC"/>
        </a:solidFill>
        <a:ln w="6350" cmpd="sng">
          <a:headEnd type="none" w="med" len="med"/>
          <a:tailEnd type="arrow"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申請（事業実績）書一覧と金額が一致する</a:t>
          </a:r>
          <a:endParaRPr kumimoji="1" lang="ja-JP" altLang="en-US"/>
        </a:p>
        <a:p>
          <a:r>
            <a:rPr kumimoji="1" lang="ja-JP" altLang="en-US"/>
            <a:t>ことをご確認ください。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316865</xdr:colOff>
      <xdr:row>17</xdr:row>
      <xdr:rowOff>198755</xdr:rowOff>
    </xdr:from>
    <xdr:to xmlns:xdr="http://schemas.openxmlformats.org/drawingml/2006/spreadsheetDrawing">
      <xdr:col>7</xdr:col>
      <xdr:colOff>908050</xdr:colOff>
      <xdr:row>22</xdr:row>
      <xdr:rowOff>127000</xdr:rowOff>
    </xdr:to>
    <xdr:sp macro="" textlink="">
      <xdr:nvSpPr>
        <xdr:cNvPr id="2" name="図形 1"/>
        <xdr:cNvSpPr/>
      </xdr:nvSpPr>
      <xdr:spPr>
        <a:xfrm>
          <a:off x="9184640" y="5264150"/>
          <a:ext cx="2972435" cy="1334770"/>
        </a:xfrm>
        <a:prstGeom prst="borderCallout1">
          <a:avLst>
            <a:gd name="adj1" fmla="val -309902"/>
            <a:gd name="adj2" fmla="val -10089"/>
            <a:gd name="adj3" fmla="val 1580"/>
            <a:gd name="adj4" fmla="val -161"/>
          </a:avLst>
        </a:prstGeom>
        <a:solidFill>
          <a:srgbClr val="FFFFCC"/>
        </a:solidFill>
        <a:ln w="6350" cmpd="sng">
          <a:headEnd type="arrow"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a:t>・定員数は令和8年11月1日時点です。</a:t>
          </a:r>
          <a:endParaRPr kumimoji="1" lang="ja-JP" altLang="en-US"/>
        </a:p>
        <a:p>
          <a:r>
            <a:rPr kumimoji="1" lang="ja-JP" altLang="en-US"/>
            <a:t>・入所系・通所系は定員数、訪問・相談系は事業所数をご記載ください。</a:t>
          </a:r>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kenchou-care@fvk.biglobe.ne.jp"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96"/>
  <sheetViews>
    <sheetView showZeros="0" tabSelected="1" view="pageBreakPreview" zoomScaleSheetLayoutView="100" workbookViewId="0">
      <selection activeCell="D13" sqref="D13:F14"/>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101</v>
      </c>
    </row>
    <row r="2" spans="1:10" ht="8.4499999999999993" customHeight="1"/>
    <row r="3" spans="1:10">
      <c r="F3" s="58" t="s">
        <v>5</v>
      </c>
      <c r="G3" s="60"/>
      <c r="H3" s="58" t="s">
        <v>6</v>
      </c>
      <c r="I3" s="60"/>
    </row>
    <row r="4" spans="1:10" ht="7.9" customHeight="1">
      <c r="F4" s="59"/>
      <c r="H4" s="59"/>
    </row>
    <row r="5" spans="1:10">
      <c r="A5" s="2" t="str">
        <v>障害者支援施設等物価高騰対策事業費補助金 支給申請書及び実績報告書</v>
      </c>
      <c r="B5" s="2"/>
      <c r="C5" s="2"/>
      <c r="D5" s="2"/>
      <c r="E5" s="2"/>
      <c r="F5" s="2"/>
      <c r="G5" s="2"/>
      <c r="H5" s="2"/>
      <c r="I5" s="2"/>
      <c r="J5" s="2"/>
    </row>
    <row r="6" spans="1:10">
      <c r="G6" s="61">
        <v>46330</v>
      </c>
      <c r="H6" s="76"/>
      <c r="I6" s="76"/>
      <c r="J6" s="76"/>
    </row>
    <row r="7" spans="1:10" ht="10.9" customHeight="1">
      <c r="G7" s="62"/>
      <c r="H7" s="62"/>
      <c r="I7" s="62"/>
    </row>
    <row r="8" spans="1:10">
      <c r="A8" t="s">
        <v>15</v>
      </c>
    </row>
    <row r="9" spans="1:10">
      <c r="A9" t="str">
        <v>次のとおり、障害者支援施設等物価高騰対策事業費補助金支給の申請と実績の報告をします。</v>
      </c>
    </row>
    <row r="10" spans="1:10" ht="10.9" customHeight="1"/>
    <row r="11" spans="1:10">
      <c r="A11" s="3" t="s">
        <v>7</v>
      </c>
    </row>
    <row r="12" spans="1:10" ht="11.45" customHeight="1">
      <c r="A12" s="4" t="s">
        <v>14</v>
      </c>
      <c r="B12" s="4"/>
      <c r="C12" s="4"/>
      <c r="D12" s="35" t="s">
        <v>63</v>
      </c>
      <c r="E12" s="35"/>
      <c r="F12" s="35"/>
      <c r="G12" s="4" t="s">
        <v>14</v>
      </c>
      <c r="H12" s="77" t="s">
        <v>64</v>
      </c>
      <c r="I12" s="94"/>
      <c r="J12" s="106"/>
    </row>
    <row r="13" spans="1:10">
      <c r="A13" s="5" t="s">
        <v>37</v>
      </c>
      <c r="B13" s="6"/>
      <c r="C13" s="6"/>
      <c r="D13" s="36" t="s">
        <v>43</v>
      </c>
      <c r="E13" s="36"/>
      <c r="F13" s="36"/>
      <c r="G13" s="63" t="s">
        <v>30</v>
      </c>
      <c r="H13" s="78" t="s">
        <v>10</v>
      </c>
      <c r="I13" s="95" t="s">
        <v>16</v>
      </c>
      <c r="J13" s="107"/>
    </row>
    <row r="14" spans="1:10">
      <c r="A14" s="6"/>
      <c r="B14" s="6"/>
      <c r="C14" s="6"/>
      <c r="D14" s="36"/>
      <c r="E14" s="36"/>
      <c r="F14" s="36"/>
      <c r="G14" s="64"/>
      <c r="H14" s="79" t="s">
        <v>9</v>
      </c>
      <c r="I14" s="96"/>
      <c r="J14" s="108"/>
    </row>
    <row r="15" spans="1:10">
      <c r="A15" s="5" t="s">
        <v>18</v>
      </c>
      <c r="B15" s="6"/>
      <c r="C15" s="6"/>
      <c r="D15" s="37" t="s">
        <v>78</v>
      </c>
      <c r="E15" s="50"/>
      <c r="F15" s="50"/>
      <c r="G15" s="50"/>
      <c r="H15" s="80"/>
      <c r="I15" s="80"/>
      <c r="J15" s="109"/>
    </row>
    <row r="16" spans="1:10">
      <c r="A16" s="6"/>
      <c r="B16" s="6"/>
      <c r="C16" s="6"/>
      <c r="D16" s="38" t="s">
        <v>82</v>
      </c>
      <c r="E16" s="51"/>
      <c r="F16" s="51"/>
      <c r="G16" s="51"/>
      <c r="H16" s="51"/>
      <c r="I16" s="51"/>
      <c r="J16" s="110"/>
    </row>
    <row r="17" spans="1:11">
      <c r="A17" s="7" t="s">
        <v>17</v>
      </c>
      <c r="B17" s="7"/>
      <c r="C17" s="7"/>
      <c r="D17" s="36" t="s">
        <v>41</v>
      </c>
      <c r="E17" s="36"/>
      <c r="F17" s="36"/>
      <c r="G17" s="36"/>
      <c r="H17" s="36"/>
      <c r="I17" s="36"/>
      <c r="J17" s="36"/>
    </row>
    <row r="18" spans="1:11">
      <c r="A18" s="7" t="s">
        <v>24</v>
      </c>
      <c r="B18" s="7"/>
      <c r="C18" s="7"/>
      <c r="D18" s="36" t="s">
        <v>23</v>
      </c>
      <c r="E18" s="36"/>
      <c r="F18" s="36"/>
      <c r="G18" s="36"/>
      <c r="H18" s="36"/>
      <c r="I18" s="36"/>
      <c r="J18" s="36"/>
    </row>
    <row r="19" spans="1:11">
      <c r="A19" s="7" t="s">
        <v>47</v>
      </c>
      <c r="B19" s="7"/>
      <c r="C19" s="7"/>
      <c r="D19" s="36" t="s">
        <v>36</v>
      </c>
      <c r="E19" s="36"/>
      <c r="F19" s="36"/>
      <c r="G19" s="36"/>
      <c r="H19" s="36"/>
      <c r="I19" s="36"/>
      <c r="J19" s="36"/>
    </row>
    <row r="20" spans="1:11" ht="10.9" customHeight="1"/>
    <row r="21" spans="1:11">
      <c r="A21" s="3" t="s">
        <v>39</v>
      </c>
    </row>
    <row r="22" spans="1:11" ht="16.149999999999999" customHeight="1">
      <c r="A22" s="8" t="s">
        <v>27</v>
      </c>
      <c r="B22" s="8"/>
      <c r="C22" s="8"/>
      <c r="D22" s="39" t="s">
        <v>2</v>
      </c>
      <c r="E22" s="52"/>
      <c r="F22" s="52"/>
      <c r="G22" s="65"/>
      <c r="H22" s="81" t="s">
        <v>84</v>
      </c>
      <c r="I22" s="97"/>
      <c r="J22" s="111"/>
    </row>
    <row r="23" spans="1:11" ht="32.25" customHeight="1">
      <c r="A23" s="9"/>
      <c r="B23" s="9"/>
      <c r="C23" s="9"/>
      <c r="D23" s="40"/>
      <c r="E23" s="53"/>
      <c r="F23" s="53"/>
      <c r="G23" s="66"/>
      <c r="H23" s="82" t="s">
        <v>83</v>
      </c>
      <c r="I23" s="4" t="s">
        <v>44</v>
      </c>
      <c r="J23" s="112" t="s">
        <v>104</v>
      </c>
      <c r="K23" t="s">
        <v>60</v>
      </c>
    </row>
    <row r="24" spans="1:11" ht="19.5" customHeight="1">
      <c r="A24" s="10" t="s">
        <v>50</v>
      </c>
      <c r="B24" s="22"/>
      <c r="C24" s="30"/>
      <c r="D24" s="10" t="str">
        <v>山王ハウス　他１先</v>
      </c>
      <c r="E24" s="22"/>
      <c r="F24" s="22"/>
      <c r="G24" s="30"/>
      <c r="H24" s="83">
        <v>20</v>
      </c>
      <c r="I24" s="83" t="str">
        <f>IF(A24="","",VLOOKUP(A24,リスト!$A$2:$C$29,2,FALSE))</f>
        <v>入所系</v>
      </c>
      <c r="J24" s="113">
        <f>IF(I24="",0,H24*K24)</f>
        <v>272000</v>
      </c>
      <c r="K24" s="113">
        <f>IF(A24="","",VLOOKUP(A24,リスト!$A$2:$C$29,3,FALSE))</f>
        <v>13600</v>
      </c>
    </row>
    <row r="25" spans="1:11" ht="19.5" customHeight="1">
      <c r="A25" s="11"/>
      <c r="B25" s="13"/>
      <c r="C25" s="31"/>
      <c r="D25" s="11"/>
      <c r="E25" s="13"/>
      <c r="F25" s="13"/>
      <c r="G25" s="31"/>
      <c r="H25" s="84"/>
      <c r="I25" s="84"/>
      <c r="J25" s="114"/>
      <c r="K25" s="114"/>
    </row>
    <row r="26" spans="1:11" ht="19.5" customHeight="1">
      <c r="A26" s="12"/>
      <c r="B26" s="23"/>
      <c r="C26" s="32"/>
      <c r="D26" s="41"/>
      <c r="E26" s="54"/>
      <c r="F26" s="54"/>
      <c r="G26" s="67"/>
      <c r="H26" s="85"/>
      <c r="I26" s="84"/>
      <c r="J26" s="114"/>
      <c r="K26" s="121"/>
    </row>
    <row r="27" spans="1:11" ht="19.5" customHeight="1">
      <c r="A27" s="10" t="s">
        <v>59</v>
      </c>
      <c r="B27" s="22"/>
      <c r="C27" s="30"/>
      <c r="D27" s="10" t="str">
        <v>山王ハウス　他１先</v>
      </c>
      <c r="E27" s="22"/>
      <c r="F27" s="22"/>
      <c r="G27" s="30"/>
      <c r="H27" s="83">
        <v>30</v>
      </c>
      <c r="I27" s="83" t="str">
        <f>IF(A27="","",VLOOKUP(A27,リスト!$A$2:$C$29,2,FALSE))</f>
        <v>通所系</v>
      </c>
      <c r="J27" s="113">
        <f>IF(I27="",0,H27*K27)</f>
        <v>282000</v>
      </c>
      <c r="K27" s="113">
        <f>IF(A27="","",VLOOKUP(A27,リスト!$A$2:$C$29,3,FALSE))</f>
        <v>9400</v>
      </c>
    </row>
    <row r="28" spans="1:11" ht="19.5" customHeight="1">
      <c r="A28" s="11"/>
      <c r="B28" s="13"/>
      <c r="C28" s="31"/>
      <c r="D28" s="11"/>
      <c r="E28" s="13"/>
      <c r="F28" s="13"/>
      <c r="G28" s="31"/>
      <c r="H28" s="84"/>
      <c r="I28" s="84"/>
      <c r="J28" s="114"/>
      <c r="K28" s="114"/>
    </row>
    <row r="29" spans="1:11" ht="19.5" customHeight="1">
      <c r="A29" s="12"/>
      <c r="B29" s="23"/>
      <c r="C29" s="32"/>
      <c r="D29" s="41"/>
      <c r="E29" s="54"/>
      <c r="F29" s="54"/>
      <c r="G29" s="67"/>
      <c r="H29" s="85"/>
      <c r="I29" s="84"/>
      <c r="J29" s="114"/>
      <c r="K29" s="121"/>
    </row>
    <row r="30" spans="1:11" ht="19.5" customHeight="1">
      <c r="A30" s="10" t="s">
        <v>88</v>
      </c>
      <c r="B30" s="22"/>
      <c r="C30" s="30"/>
      <c r="D30" s="10" t="str">
        <v>山王ハウス</v>
      </c>
      <c r="E30" s="22"/>
      <c r="F30" s="22"/>
      <c r="G30" s="30"/>
      <c r="H30" s="83">
        <v>1</v>
      </c>
      <c r="I30" s="98" t="str">
        <f>IF(A30="","",VLOOKUP(A30,リスト!$A$2:$C$29,2,FALSE))</f>
        <v>訪問・相談系</v>
      </c>
      <c r="J30" s="113">
        <f>IF(I30="",0,H30*K30)</f>
        <v>104000</v>
      </c>
      <c r="K30" s="113">
        <f>IF(A30="","",VLOOKUP(A30,リスト!$A$2:$C$29,3,FALSE))</f>
        <v>104000</v>
      </c>
    </row>
    <row r="31" spans="1:11" ht="19.5" customHeight="1">
      <c r="A31" s="11"/>
      <c r="B31" s="13"/>
      <c r="C31" s="31"/>
      <c r="D31" s="11"/>
      <c r="E31" s="13"/>
      <c r="F31" s="13"/>
      <c r="G31" s="31"/>
      <c r="H31" s="84"/>
      <c r="I31" s="99"/>
      <c r="J31" s="114"/>
      <c r="K31" s="114"/>
    </row>
    <row r="32" spans="1:11" ht="19.5" customHeight="1">
      <c r="A32" s="12"/>
      <c r="B32" s="23"/>
      <c r="C32" s="32"/>
      <c r="D32" s="12"/>
      <c r="E32" s="23"/>
      <c r="F32" s="23"/>
      <c r="G32" s="32"/>
      <c r="H32" s="85"/>
      <c r="I32" s="100"/>
      <c r="J32" s="114"/>
      <c r="K32" s="121"/>
    </row>
    <row r="33" spans="1:11" ht="19.5" customHeight="1">
      <c r="A33" s="10" t="s">
        <v>46</v>
      </c>
      <c r="B33" s="22"/>
      <c r="C33" s="30"/>
      <c r="D33" s="10" t="str">
        <v>山王ハウス</v>
      </c>
      <c r="E33" s="22"/>
      <c r="F33" s="22"/>
      <c r="G33" s="30"/>
      <c r="H33" s="83">
        <v>5</v>
      </c>
      <c r="I33" s="83" t="str">
        <f>IF(A33="","",VLOOKUP(A33,リスト!$A$2:$C$29,2,FALSE))</f>
        <v>入所系</v>
      </c>
      <c r="J33" s="113">
        <f>IF(I33="",0,H33*K33)</f>
        <v>68000</v>
      </c>
      <c r="K33" s="113">
        <f>IF(A33="","",VLOOKUP(A33,リスト!$A$2:$C$29,3,FALSE))</f>
        <v>13600</v>
      </c>
    </row>
    <row r="34" spans="1:11" ht="19.5" customHeight="1">
      <c r="A34" s="11"/>
      <c r="B34" s="13"/>
      <c r="C34" s="31"/>
      <c r="D34" s="11"/>
      <c r="E34" s="13"/>
      <c r="F34" s="13"/>
      <c r="G34" s="31"/>
      <c r="H34" s="84"/>
      <c r="I34" s="84"/>
      <c r="J34" s="114"/>
      <c r="K34" s="114"/>
    </row>
    <row r="35" spans="1:11" ht="19.5" customHeight="1">
      <c r="A35" s="12"/>
      <c r="B35" s="23"/>
      <c r="C35" s="32"/>
      <c r="D35" s="12"/>
      <c r="E35" s="23"/>
      <c r="F35" s="23"/>
      <c r="G35" s="32"/>
      <c r="H35" s="85"/>
      <c r="I35" s="84"/>
      <c r="J35" s="114"/>
      <c r="K35" s="121"/>
    </row>
    <row r="36" spans="1:11" ht="19.5" customHeight="1">
      <c r="A36" s="10" t="s">
        <v>53</v>
      </c>
      <c r="B36" s="22"/>
      <c r="C36" s="30"/>
      <c r="D36" s="10" t="str">
        <v>山王ハウス</v>
      </c>
      <c r="E36" s="22"/>
      <c r="F36" s="22"/>
      <c r="G36" s="30"/>
      <c r="H36" s="83">
        <v>8</v>
      </c>
      <c r="I36" s="83" t="str">
        <f>IF(A36="","",VLOOKUP(A36,リスト!$A$2:$C$29,2,FALSE))</f>
        <v>入所系</v>
      </c>
      <c r="J36" s="113">
        <f>IF(I36="",0,H36*K36)</f>
        <v>108800</v>
      </c>
      <c r="K36" s="113">
        <f>IF(A36="","",VLOOKUP(A36,リスト!$A$2:$C$29,3,FALSE))</f>
        <v>13600</v>
      </c>
    </row>
    <row r="37" spans="1:11" ht="19.5" customHeight="1">
      <c r="A37" s="11"/>
      <c r="B37" s="13"/>
      <c r="C37" s="31"/>
      <c r="D37" s="11"/>
      <c r="E37" s="13"/>
      <c r="F37" s="13"/>
      <c r="G37" s="31"/>
      <c r="H37" s="84"/>
      <c r="I37" s="84"/>
      <c r="J37" s="114"/>
      <c r="K37" s="114"/>
    </row>
    <row r="38" spans="1:11" ht="19.5" customHeight="1">
      <c r="A38" s="12"/>
      <c r="B38" s="23"/>
      <c r="C38" s="32"/>
      <c r="D38" s="12"/>
      <c r="E38" s="23"/>
      <c r="F38" s="23"/>
      <c r="G38" s="32"/>
      <c r="H38" s="85"/>
      <c r="I38" s="84"/>
      <c r="J38" s="114"/>
      <c r="K38" s="121"/>
    </row>
    <row r="39" spans="1:11" ht="19.5" customHeight="1">
      <c r="A39" s="10" t="s">
        <v>0</v>
      </c>
      <c r="B39" s="22"/>
      <c r="C39" s="30"/>
      <c r="D39" s="10" t="str">
        <v>山王ハウス</v>
      </c>
      <c r="E39" s="22"/>
      <c r="F39" s="22"/>
      <c r="G39" s="30"/>
      <c r="H39" s="83">
        <v>10</v>
      </c>
      <c r="I39" s="83" t="str">
        <f>IF(A39="","",VLOOKUP(A39,リスト!$A$2:$C$29,2,FALSE))</f>
        <v>通所系</v>
      </c>
      <c r="J39" s="113">
        <f>IF(I39="",0,H39*K39)</f>
        <v>94000</v>
      </c>
      <c r="K39" s="113">
        <f>IF(A39="","",VLOOKUP(A39,リスト!$A$2:$C$29,3,FALSE))</f>
        <v>9400</v>
      </c>
    </row>
    <row r="40" spans="1:11" ht="19.5" customHeight="1">
      <c r="A40" s="11"/>
      <c r="B40" s="13"/>
      <c r="C40" s="31"/>
      <c r="D40" s="11"/>
      <c r="E40" s="13"/>
      <c r="F40" s="13"/>
      <c r="G40" s="31"/>
      <c r="H40" s="84"/>
      <c r="I40" s="84"/>
      <c r="J40" s="114"/>
      <c r="K40" s="114"/>
    </row>
    <row r="41" spans="1:11" ht="19.5" customHeight="1">
      <c r="A41" s="12"/>
      <c r="B41" s="23"/>
      <c r="C41" s="32"/>
      <c r="D41" s="12"/>
      <c r="E41" s="23"/>
      <c r="F41" s="23"/>
      <c r="G41" s="32"/>
      <c r="H41" s="85"/>
      <c r="I41" s="84"/>
      <c r="J41" s="114"/>
      <c r="K41" s="121"/>
    </row>
    <row r="42" spans="1:11" ht="19.5" customHeight="1">
      <c r="A42" s="10" t="s">
        <v>48</v>
      </c>
      <c r="B42" s="22"/>
      <c r="C42" s="30"/>
      <c r="D42" s="10" t="str">
        <v>山王ハウス</v>
      </c>
      <c r="E42" s="22"/>
      <c r="F42" s="22"/>
      <c r="G42" s="30"/>
      <c r="H42" s="83">
        <v>5</v>
      </c>
      <c r="I42" s="83" t="str">
        <f>IF(A42="","",VLOOKUP(A42,リスト!$A$2:$C$29,2,FALSE))</f>
        <v>通所系</v>
      </c>
      <c r="J42" s="113">
        <f>IF(I42="",0,H42*K42)</f>
        <v>47000</v>
      </c>
      <c r="K42" s="113">
        <f>IF(A42="","",VLOOKUP(A42,リスト!$A$2:$C$29,3,FALSE))</f>
        <v>9400</v>
      </c>
    </row>
    <row r="43" spans="1:11" ht="19.5" customHeight="1">
      <c r="A43" s="11"/>
      <c r="B43" s="13"/>
      <c r="C43" s="31"/>
      <c r="D43" s="11"/>
      <c r="E43" s="13"/>
      <c r="F43" s="13"/>
      <c r="G43" s="31"/>
      <c r="H43" s="84"/>
      <c r="I43" s="84"/>
      <c r="J43" s="114"/>
      <c r="K43" s="114"/>
    </row>
    <row r="44" spans="1:11" ht="19.5" customHeight="1">
      <c r="A44" s="12"/>
      <c r="B44" s="23"/>
      <c r="C44" s="32"/>
      <c r="D44" s="41"/>
      <c r="E44" s="54"/>
      <c r="F44" s="54"/>
      <c r="G44" s="67"/>
      <c r="H44" s="85"/>
      <c r="I44" s="84"/>
      <c r="J44" s="114"/>
      <c r="K44" s="121"/>
    </row>
    <row r="45" spans="1:11" ht="19.5" customHeight="1">
      <c r="A45" s="10" t="s">
        <v>4</v>
      </c>
      <c r="B45" s="22"/>
      <c r="C45" s="30"/>
      <c r="D45" s="42" t="str">
        <v>山王ハウス</v>
      </c>
      <c r="E45" s="55"/>
      <c r="F45" s="55"/>
      <c r="G45" s="68"/>
      <c r="H45" s="86">
        <v>8</v>
      </c>
      <c r="I45" s="90" t="str">
        <f>IF(A45="","",VLOOKUP(A45,リスト!$A$2:$C$29,2,FALSE))</f>
        <v>通所系</v>
      </c>
      <c r="J45" s="115">
        <f>IF(I45="",0,H45*K45)</f>
        <v>75200</v>
      </c>
      <c r="K45" s="122">
        <f>IF(A45="","",VLOOKUP(A45,リスト!$A$2:$C$29,3,FALSE))</f>
        <v>9400</v>
      </c>
    </row>
    <row r="46" spans="1:11" ht="19.5" customHeight="1">
      <c r="A46" s="11"/>
      <c r="B46" s="13"/>
      <c r="C46" s="31"/>
      <c r="D46" s="43"/>
      <c r="E46" s="13"/>
      <c r="F46" s="13"/>
      <c r="G46" s="69"/>
      <c r="H46" s="87"/>
      <c r="I46" s="90"/>
      <c r="J46" s="115"/>
      <c r="K46" s="123"/>
    </row>
    <row r="47" spans="1:11" ht="19.5" customHeight="1">
      <c r="A47" s="12"/>
      <c r="B47" s="23"/>
      <c r="C47" s="32"/>
      <c r="D47" s="44"/>
      <c r="E47" s="54"/>
      <c r="F47" s="54"/>
      <c r="G47" s="70"/>
      <c r="H47" s="88"/>
      <c r="I47" s="90"/>
      <c r="J47" s="115"/>
      <c r="K47" s="124"/>
    </row>
    <row r="48" spans="1:11" ht="19.5" customHeight="1">
      <c r="A48" s="13"/>
      <c r="B48" s="13"/>
      <c r="C48" s="13"/>
      <c r="D48" s="13"/>
      <c r="E48" s="13"/>
      <c r="F48" s="13"/>
      <c r="G48" s="13"/>
      <c r="H48" s="89"/>
      <c r="I48" s="89"/>
      <c r="J48" s="116"/>
      <c r="K48" s="116"/>
    </row>
    <row r="49" spans="1:11" ht="15.75" customHeight="1">
      <c r="A49" s="14" t="s">
        <v>27</v>
      </c>
      <c r="B49" s="24"/>
      <c r="C49" s="33"/>
      <c r="D49" s="45" t="s">
        <v>2</v>
      </c>
      <c r="E49" s="56"/>
      <c r="F49" s="56"/>
      <c r="G49" s="71"/>
      <c r="H49" s="81" t="s">
        <v>84</v>
      </c>
      <c r="I49" s="97"/>
      <c r="J49" s="111"/>
      <c r="K49" s="116"/>
    </row>
    <row r="50" spans="1:11" ht="32.25" customHeight="1">
      <c r="A50" s="15"/>
      <c r="B50" s="25"/>
      <c r="C50" s="34"/>
      <c r="D50" s="46"/>
      <c r="E50" s="57"/>
      <c r="F50" s="57"/>
      <c r="G50" s="72"/>
      <c r="H50" s="82" t="s">
        <v>83</v>
      </c>
      <c r="I50" s="101" t="s">
        <v>44</v>
      </c>
      <c r="J50" s="112" t="s">
        <v>104</v>
      </c>
      <c r="K50" s="125" t="s">
        <v>60</v>
      </c>
    </row>
    <row r="51" spans="1:11" ht="19.5" customHeight="1">
      <c r="A51" s="10" t="s">
        <v>56</v>
      </c>
      <c r="B51" s="22"/>
      <c r="C51" s="30"/>
      <c r="D51" s="47" t="str">
        <v>山王ハウス</v>
      </c>
      <c r="E51" s="55"/>
      <c r="F51" s="55"/>
      <c r="G51" s="73"/>
      <c r="H51" s="83">
        <v>10</v>
      </c>
      <c r="I51" s="83" t="str">
        <f>IF(A51="","",VLOOKUP(A51,リスト!$A$2:$C$29,2,FALSE))</f>
        <v>通所系</v>
      </c>
      <c r="J51" s="113">
        <f>IF(I51="",0,H51*K51)</f>
        <v>94000</v>
      </c>
      <c r="K51" s="113">
        <f>IF(A51="","",VLOOKUP(A51,リスト!$A$2:$C$29,3,FALSE))</f>
        <v>9400</v>
      </c>
    </row>
    <row r="52" spans="1:11" ht="19.5" customHeight="1">
      <c r="A52" s="11"/>
      <c r="B52" s="13"/>
      <c r="C52" s="31"/>
      <c r="D52" s="11"/>
      <c r="E52" s="13"/>
      <c r="F52" s="13"/>
      <c r="G52" s="31"/>
      <c r="H52" s="84"/>
      <c r="I52" s="84"/>
      <c r="J52" s="114"/>
      <c r="K52" s="114"/>
    </row>
    <row r="53" spans="1:11" ht="19.5" customHeight="1">
      <c r="A53" s="12"/>
      <c r="B53" s="23"/>
      <c r="C53" s="32"/>
      <c r="D53" s="12"/>
      <c r="E53" s="23"/>
      <c r="F53" s="23"/>
      <c r="G53" s="32"/>
      <c r="H53" s="85"/>
      <c r="I53" s="84"/>
      <c r="J53" s="114"/>
      <c r="K53" s="121"/>
    </row>
    <row r="54" spans="1:11" ht="19.5" customHeight="1">
      <c r="A54" s="10" t="s">
        <v>42</v>
      </c>
      <c r="B54" s="22"/>
      <c r="C54" s="30"/>
      <c r="D54" s="10" t="str">
        <v>山王ハウス</v>
      </c>
      <c r="E54" s="22"/>
      <c r="F54" s="22"/>
      <c r="G54" s="30"/>
      <c r="H54" s="83">
        <v>5</v>
      </c>
      <c r="I54" s="83" t="str">
        <f>IF(A54="","",VLOOKUP(A54,リスト!$A$2:$C$29,2,FALSE))</f>
        <v>通所系</v>
      </c>
      <c r="J54" s="113">
        <f>IF(I54="",0,H54*K54)</f>
        <v>47000</v>
      </c>
      <c r="K54" s="113">
        <f>IF(A54="","",VLOOKUP(A54,リスト!$A$2:$C$29,3,FALSE))</f>
        <v>9400</v>
      </c>
    </row>
    <row r="55" spans="1:11" ht="19.5" customHeight="1">
      <c r="A55" s="11"/>
      <c r="B55" s="13"/>
      <c r="C55" s="31"/>
      <c r="D55" s="11"/>
      <c r="E55" s="13"/>
      <c r="F55" s="13"/>
      <c r="G55" s="31"/>
      <c r="H55" s="84"/>
      <c r="I55" s="84"/>
      <c r="J55" s="114"/>
      <c r="K55" s="114"/>
    </row>
    <row r="56" spans="1:11" ht="19.5" customHeight="1">
      <c r="A56" s="12"/>
      <c r="B56" s="23"/>
      <c r="C56" s="32"/>
      <c r="D56" s="12"/>
      <c r="E56" s="23"/>
      <c r="F56" s="23"/>
      <c r="G56" s="32"/>
      <c r="H56" s="85"/>
      <c r="I56" s="84"/>
      <c r="J56" s="114"/>
      <c r="K56" s="121"/>
    </row>
    <row r="57" spans="1:11" ht="19.5" customHeight="1">
      <c r="A57" s="10" t="s">
        <v>57</v>
      </c>
      <c r="B57" s="22"/>
      <c r="C57" s="30"/>
      <c r="D57" s="10" t="str">
        <v>山王ハウス</v>
      </c>
      <c r="E57" s="22"/>
      <c r="F57" s="22"/>
      <c r="G57" s="30"/>
      <c r="H57" s="83">
        <v>8</v>
      </c>
      <c r="I57" s="83" t="str">
        <f>IF(A57="","",VLOOKUP(A57,リスト!$A$2:$C$29,2,FALSE))</f>
        <v>通所系</v>
      </c>
      <c r="J57" s="113">
        <f>IF(I57="",0,H57*K57)</f>
        <v>75200</v>
      </c>
      <c r="K57" s="113">
        <f>IF(A57="","",VLOOKUP(A57,リスト!$A$2:$C$29,3,FALSE))</f>
        <v>9400</v>
      </c>
    </row>
    <row r="58" spans="1:11" ht="19.5" customHeight="1">
      <c r="A58" s="11"/>
      <c r="B58" s="13"/>
      <c r="C58" s="31"/>
      <c r="D58" s="11"/>
      <c r="E58" s="13"/>
      <c r="F58" s="13"/>
      <c r="G58" s="31"/>
      <c r="H58" s="84"/>
      <c r="I58" s="84"/>
      <c r="J58" s="114"/>
      <c r="K58" s="114"/>
    </row>
    <row r="59" spans="1:11" ht="19.5" customHeight="1">
      <c r="A59" s="12"/>
      <c r="B59" s="23"/>
      <c r="C59" s="32"/>
      <c r="D59" s="12"/>
      <c r="E59" s="23"/>
      <c r="F59" s="23"/>
      <c r="G59" s="32"/>
      <c r="H59" s="85"/>
      <c r="I59" s="84"/>
      <c r="J59" s="114"/>
      <c r="K59" s="121"/>
    </row>
    <row r="60" spans="1:11" ht="19.5" customHeight="1">
      <c r="A60" s="10" t="s">
        <v>35</v>
      </c>
      <c r="B60" s="22"/>
      <c r="C60" s="30"/>
      <c r="D60" s="10" t="str">
        <v>山王ハウス</v>
      </c>
      <c r="E60" s="22"/>
      <c r="F60" s="22"/>
      <c r="G60" s="30"/>
      <c r="H60" s="83">
        <v>10</v>
      </c>
      <c r="I60" s="83" t="str">
        <f>IF(A60="","",VLOOKUP(A60,リスト!$A$2:$C$29,2,FALSE))</f>
        <v>通所系</v>
      </c>
      <c r="J60" s="113">
        <f>IF(I60="",0,H60*K60)</f>
        <v>94000</v>
      </c>
      <c r="K60" s="113">
        <f>IF(A60="","",VLOOKUP(A60,リスト!$A$2:$C$29,3,FALSE))</f>
        <v>9400</v>
      </c>
    </row>
    <row r="61" spans="1:11" ht="19.5" customHeight="1">
      <c r="A61" s="11"/>
      <c r="B61" s="13"/>
      <c r="C61" s="31"/>
      <c r="D61" s="11"/>
      <c r="E61" s="13"/>
      <c r="F61" s="13"/>
      <c r="G61" s="31"/>
      <c r="H61" s="84"/>
      <c r="I61" s="84"/>
      <c r="J61" s="114"/>
      <c r="K61" s="114"/>
    </row>
    <row r="62" spans="1:11" ht="19.5" customHeight="1">
      <c r="A62" s="12"/>
      <c r="B62" s="23"/>
      <c r="C62" s="32"/>
      <c r="D62" s="12"/>
      <c r="E62" s="23"/>
      <c r="F62" s="23"/>
      <c r="G62" s="32"/>
      <c r="H62" s="85"/>
      <c r="I62" s="84"/>
      <c r="J62" s="114"/>
      <c r="K62" s="121"/>
    </row>
    <row r="63" spans="1:11" ht="19.5" customHeight="1">
      <c r="A63" s="10"/>
      <c r="B63" s="22"/>
      <c r="C63" s="30"/>
      <c r="D63" s="10"/>
      <c r="E63" s="22"/>
      <c r="F63" s="22"/>
      <c r="G63" s="30"/>
      <c r="H63" s="83"/>
      <c r="I63" s="83" t="str">
        <f>IF(A63="","",VLOOKUP(A63,リスト!$A$2:$C$29,2,FALSE))</f>
        <v/>
      </c>
      <c r="J63" s="113">
        <f>IF(I63="",0,H63*K63)</f>
        <v>0</v>
      </c>
      <c r="K63" s="113" t="str">
        <f>IF(A63="","",VLOOKUP(A63,リスト!$A$2:$C$29,3,FALSE))</f>
        <v/>
      </c>
    </row>
    <row r="64" spans="1:11" ht="19.5" customHeight="1">
      <c r="A64" s="11"/>
      <c r="B64" s="13"/>
      <c r="C64" s="31"/>
      <c r="D64" s="11"/>
      <c r="E64" s="13"/>
      <c r="F64" s="13"/>
      <c r="G64" s="31"/>
      <c r="H64" s="84"/>
      <c r="I64" s="84"/>
      <c r="J64" s="114"/>
      <c r="K64" s="114"/>
    </row>
    <row r="65" spans="1:11" ht="19.5" customHeight="1">
      <c r="A65" s="12"/>
      <c r="B65" s="23"/>
      <c r="C65" s="32"/>
      <c r="D65" s="12"/>
      <c r="E65" s="23"/>
      <c r="F65" s="23"/>
      <c r="G65" s="32"/>
      <c r="H65" s="85"/>
      <c r="I65" s="84"/>
      <c r="J65" s="114"/>
      <c r="K65" s="121"/>
    </row>
    <row r="66" spans="1:11" ht="19.5" customHeight="1">
      <c r="A66" s="10"/>
      <c r="B66" s="22"/>
      <c r="C66" s="30"/>
      <c r="D66" s="10"/>
      <c r="E66" s="22"/>
      <c r="F66" s="22"/>
      <c r="G66" s="30"/>
      <c r="H66" s="83"/>
      <c r="I66" s="83" t="str">
        <f>IF(A66="","",VLOOKUP(A66,リスト!$A$2:$C$29,2,FALSE))</f>
        <v/>
      </c>
      <c r="J66" s="113">
        <f>IF(I66="",0,H66*K66)</f>
        <v>0</v>
      </c>
      <c r="K66" s="113" t="str">
        <f>IF(A66="","",VLOOKUP(A66,リスト!$A$2:$C$29,3,FALSE))</f>
        <v/>
      </c>
    </row>
    <row r="67" spans="1:11" ht="19.5" customHeight="1">
      <c r="A67" s="11"/>
      <c r="B67" s="13"/>
      <c r="C67" s="31"/>
      <c r="D67" s="11"/>
      <c r="E67" s="13"/>
      <c r="F67" s="13"/>
      <c r="G67" s="31"/>
      <c r="H67" s="84"/>
      <c r="I67" s="84"/>
      <c r="J67" s="114"/>
      <c r="K67" s="114"/>
    </row>
    <row r="68" spans="1:11" ht="19.5" customHeight="1">
      <c r="A68" s="12"/>
      <c r="B68" s="23"/>
      <c r="C68" s="32"/>
      <c r="D68" s="12"/>
      <c r="E68" s="23"/>
      <c r="F68" s="23"/>
      <c r="G68" s="32"/>
      <c r="H68" s="85"/>
      <c r="I68" s="84"/>
      <c r="J68" s="114"/>
      <c r="K68" s="121"/>
    </row>
    <row r="69" spans="1:11" ht="19.5" customHeight="1">
      <c r="A69" s="10"/>
      <c r="B69" s="22"/>
      <c r="C69" s="30"/>
      <c r="D69" s="10"/>
      <c r="E69" s="22"/>
      <c r="F69" s="22"/>
      <c r="G69" s="30"/>
      <c r="H69" s="83"/>
      <c r="I69" s="83" t="str">
        <f>IF(A69="","",VLOOKUP(A69,リスト!$A$2:$C$29,2,FALSE))</f>
        <v/>
      </c>
      <c r="J69" s="113">
        <f>IF(I69="",0,H69*K69)</f>
        <v>0</v>
      </c>
      <c r="K69" s="113" t="str">
        <f>IF(A69="","",VLOOKUP(A69,リスト!$A$2:$C$29,3,FALSE))</f>
        <v/>
      </c>
    </row>
    <row r="70" spans="1:11" ht="19.5" customHeight="1">
      <c r="A70" s="11"/>
      <c r="B70" s="13"/>
      <c r="C70" s="31"/>
      <c r="D70" s="11"/>
      <c r="E70" s="13"/>
      <c r="F70" s="13"/>
      <c r="G70" s="31"/>
      <c r="H70" s="84"/>
      <c r="I70" s="84"/>
      <c r="J70" s="114"/>
      <c r="K70" s="114"/>
    </row>
    <row r="71" spans="1:11" ht="19.5" customHeight="1">
      <c r="A71" s="12"/>
      <c r="B71" s="23"/>
      <c r="C71" s="32"/>
      <c r="D71" s="12"/>
      <c r="E71" s="23"/>
      <c r="F71" s="23"/>
      <c r="G71" s="32"/>
      <c r="H71" s="85"/>
      <c r="I71" s="84"/>
      <c r="J71" s="114"/>
      <c r="K71" s="121"/>
    </row>
    <row r="72" spans="1:11" ht="19.5" customHeight="1">
      <c r="A72" s="10"/>
      <c r="B72" s="22"/>
      <c r="C72" s="30"/>
      <c r="D72" s="10"/>
      <c r="E72" s="22"/>
      <c r="F72" s="22"/>
      <c r="G72" s="30"/>
      <c r="H72" s="83"/>
      <c r="I72" s="83" t="str">
        <f>IF(A72="","",VLOOKUP(A72,リスト!$A$2:$C$29,2,FALSE))</f>
        <v/>
      </c>
      <c r="J72" s="113">
        <f>IF(I72="",0,H72*K72)</f>
        <v>0</v>
      </c>
      <c r="K72" s="113" t="str">
        <f>IF(A72="","",VLOOKUP(A72,リスト!$A$2:$C$29,3,FALSE))</f>
        <v/>
      </c>
    </row>
    <row r="73" spans="1:11" ht="19.5" customHeight="1">
      <c r="A73" s="11"/>
      <c r="B73" s="13"/>
      <c r="C73" s="31"/>
      <c r="D73" s="11"/>
      <c r="E73" s="13"/>
      <c r="F73" s="13"/>
      <c r="G73" s="31"/>
      <c r="H73" s="84"/>
      <c r="I73" s="84"/>
      <c r="J73" s="114"/>
      <c r="K73" s="114"/>
    </row>
    <row r="74" spans="1:11" ht="19.5" customHeight="1">
      <c r="A74" s="12"/>
      <c r="B74" s="23"/>
      <c r="C74" s="32"/>
      <c r="D74" s="12"/>
      <c r="E74" s="23"/>
      <c r="F74" s="23"/>
      <c r="G74" s="32"/>
      <c r="H74" s="84"/>
      <c r="I74" s="84"/>
      <c r="J74" s="114"/>
      <c r="K74" s="121"/>
    </row>
    <row r="75" spans="1:11" ht="19.5" customHeight="1">
      <c r="A75" s="10"/>
      <c r="B75" s="22"/>
      <c r="C75" s="30"/>
      <c r="D75" s="10"/>
      <c r="E75" s="22"/>
      <c r="F75" s="22"/>
      <c r="G75" s="30"/>
      <c r="H75" s="90"/>
      <c r="I75" s="83" t="str">
        <f>IF(A75="","",VLOOKUP(A75,リスト!$A$2:$C$29,2,FALSE))</f>
        <v/>
      </c>
      <c r="J75" s="113">
        <f>IF(I75="",0,H75*K75)</f>
        <v>0</v>
      </c>
      <c r="K75" s="113" t="str">
        <f>IF(A75="","",VLOOKUP(A75,リスト!$A$2:$C$29,3,FALSE))</f>
        <v/>
      </c>
    </row>
    <row r="76" spans="1:11" ht="19.5" customHeight="1">
      <c r="A76" s="11"/>
      <c r="B76" s="13"/>
      <c r="C76" s="31"/>
      <c r="D76" s="11"/>
      <c r="E76" s="13"/>
      <c r="F76" s="13"/>
      <c r="G76" s="31"/>
      <c r="H76" s="90"/>
      <c r="I76" s="84"/>
      <c r="J76" s="114"/>
      <c r="K76" s="114"/>
    </row>
    <row r="77" spans="1:11" ht="19.5" customHeight="1">
      <c r="A77" s="12"/>
      <c r="B77" s="23"/>
      <c r="C77" s="32"/>
      <c r="D77" s="41"/>
      <c r="E77" s="54"/>
      <c r="F77" s="54"/>
      <c r="G77" s="67"/>
      <c r="H77" s="90"/>
      <c r="I77" s="84"/>
      <c r="J77" s="114"/>
      <c r="K77" s="121"/>
    </row>
    <row r="78" spans="1:11" ht="19.5" customHeight="1">
      <c r="A78" s="10"/>
      <c r="B78" s="22"/>
      <c r="C78" s="30"/>
      <c r="D78" s="42"/>
      <c r="E78" s="55"/>
      <c r="F78" s="55"/>
      <c r="G78" s="68"/>
      <c r="H78" s="90"/>
      <c r="I78" s="83" t="str">
        <f>IF(A78="","",VLOOKUP(A78,リスト!$A$2:$C$29,2,FALSE))</f>
        <v/>
      </c>
      <c r="J78" s="113">
        <f>IF(I78="",0,H78*K78)</f>
        <v>0</v>
      </c>
      <c r="K78" s="113" t="str">
        <f>IF(A78="","",VLOOKUP(A78,リスト!$A$2:$C$29,3,FALSE))</f>
        <v/>
      </c>
    </row>
    <row r="79" spans="1:11" ht="19.5" customHeight="1">
      <c r="A79" s="11"/>
      <c r="B79" s="13"/>
      <c r="C79" s="31"/>
      <c r="D79" s="43"/>
      <c r="E79" s="13"/>
      <c r="F79" s="13"/>
      <c r="G79" s="69"/>
      <c r="H79" s="90"/>
      <c r="I79" s="84"/>
      <c r="J79" s="114"/>
      <c r="K79" s="114"/>
    </row>
    <row r="80" spans="1:11" ht="19.5" customHeight="1">
      <c r="A80" s="12"/>
      <c r="B80" s="23"/>
      <c r="C80" s="32"/>
      <c r="D80" s="44"/>
      <c r="E80" s="54"/>
      <c r="F80" s="54"/>
      <c r="G80" s="70"/>
      <c r="H80" s="90"/>
      <c r="I80" s="84"/>
      <c r="J80" s="114"/>
      <c r="K80" s="121"/>
    </row>
    <row r="81" spans="1:11" ht="19.899999999999999" customHeight="1">
      <c r="G81" s="74" t="s">
        <v>62</v>
      </c>
      <c r="H81" s="91"/>
      <c r="I81" s="102"/>
      <c r="J81" s="117">
        <f>IFERROR(IF(J24+J27+J30+J33+J36+J39+J42+J45+J51+J54+J57+J60+J63+J66+J69+J72+J75+J78=0," ",J24+J27+J30+J33+J36+J39+J42+J45+J51+J54+J57+J60+J63+J66+J69+J72+J75+J78)," ")</f>
        <v>1361200</v>
      </c>
    </row>
    <row r="82" spans="1:11" ht="19.899999999999999" customHeight="1">
      <c r="G82" s="75" t="s">
        <v>103</v>
      </c>
      <c r="H82" s="92"/>
      <c r="I82" s="103"/>
      <c r="J82" s="117">
        <f>IFERROR(IF(J24+J27+J30=0," ",J81/2)," ")</f>
        <v>680600</v>
      </c>
    </row>
    <row r="83" spans="1:11" ht="10.5" customHeight="1">
      <c r="H83" s="93"/>
      <c r="I83" s="104"/>
      <c r="J83" s="104"/>
    </row>
    <row r="84" spans="1:11" ht="18.75" customHeight="1">
      <c r="A84" s="3" t="s">
        <v>70</v>
      </c>
    </row>
    <row r="85" spans="1:11" ht="19.899999999999999" customHeight="1">
      <c r="A85" s="16" t="s">
        <v>69</v>
      </c>
      <c r="B85" s="16"/>
      <c r="C85" s="16"/>
      <c r="D85" s="48" t="s">
        <v>80</v>
      </c>
      <c r="E85" s="48"/>
      <c r="F85" s="48"/>
      <c r="G85" s="16" t="s">
        <v>73</v>
      </c>
      <c r="H85" s="48" t="s">
        <v>55</v>
      </c>
      <c r="I85" s="48"/>
      <c r="J85" s="48"/>
    </row>
    <row r="86" spans="1:11" ht="19.899999999999999" customHeight="1">
      <c r="A86" s="17" t="s">
        <v>68</v>
      </c>
      <c r="B86" s="26"/>
      <c r="C86" s="26"/>
      <c r="D86" s="49" t="s">
        <v>22</v>
      </c>
      <c r="E86" s="48"/>
      <c r="F86" s="48"/>
      <c r="G86" s="16" t="s">
        <v>72</v>
      </c>
      <c r="H86" s="49" t="s">
        <v>81</v>
      </c>
      <c r="I86" s="105" t="s">
        <v>25</v>
      </c>
      <c r="J86" s="105"/>
    </row>
    <row r="87" spans="1:11" ht="19.899999999999999" customHeight="1">
      <c r="A87" s="17" t="s">
        <v>67</v>
      </c>
      <c r="B87" s="26"/>
      <c r="C87" s="26"/>
      <c r="D87" s="48" t="s">
        <v>79</v>
      </c>
      <c r="E87" s="48"/>
      <c r="F87" s="48"/>
      <c r="G87" s="16" t="s">
        <v>71</v>
      </c>
      <c r="H87" s="48">
        <v>1234567</v>
      </c>
      <c r="I87" s="48"/>
      <c r="J87" s="48"/>
    </row>
    <row r="88" spans="1:11" ht="19.899999999999999" customHeight="1">
      <c r="A88" s="16" t="s">
        <v>66</v>
      </c>
      <c r="B88" s="16"/>
      <c r="C88" s="16"/>
      <c r="D88" s="48" t="s">
        <v>63</v>
      </c>
      <c r="E88" s="48"/>
      <c r="F88" s="48"/>
      <c r="G88" s="48"/>
      <c r="H88" s="48"/>
      <c r="I88" s="48"/>
      <c r="J88" s="48"/>
    </row>
    <row r="89" spans="1:11">
      <c r="A89" s="18" t="s">
        <v>65</v>
      </c>
    </row>
    <row r="90" spans="1:11" ht="10.9" customHeight="1"/>
    <row r="91" spans="1:11">
      <c r="A91" s="3" t="s">
        <v>74</v>
      </c>
    </row>
    <row r="92" spans="1:11" ht="19.5">
      <c r="A92" t="s">
        <v>28</v>
      </c>
    </row>
    <row r="93" spans="1:11" ht="16.149999999999999" customHeight="1">
      <c r="A93" s="19" t="s">
        <v>32</v>
      </c>
      <c r="B93" s="27" t="s">
        <v>33</v>
      </c>
      <c r="C93" s="27"/>
      <c r="D93" s="27"/>
      <c r="E93" s="27"/>
      <c r="F93" s="27"/>
      <c r="G93" s="27"/>
      <c r="H93" s="27"/>
      <c r="I93" s="27"/>
      <c r="J93" s="118"/>
      <c r="K93" t="s">
        <v>29</v>
      </c>
    </row>
    <row r="94" spans="1:11" ht="16.149999999999999" customHeight="1">
      <c r="A94" s="20" t="s">
        <v>32</v>
      </c>
      <c r="B94" s="28" t="s">
        <v>34</v>
      </c>
      <c r="C94" s="28"/>
      <c r="D94" s="28"/>
      <c r="E94" s="28"/>
      <c r="F94" s="28"/>
      <c r="G94" s="28"/>
      <c r="H94" s="28"/>
      <c r="I94" s="28"/>
      <c r="J94" s="119"/>
      <c r="K94" t="s">
        <v>32</v>
      </c>
    </row>
    <row r="95" spans="1:11" ht="16.149999999999999" customHeight="1">
      <c r="A95" s="20"/>
      <c r="B95" s="28" t="s">
        <v>12</v>
      </c>
      <c r="C95" s="28"/>
      <c r="D95" s="28"/>
      <c r="E95" s="28"/>
      <c r="F95" s="28"/>
      <c r="G95" s="28"/>
      <c r="H95" s="28"/>
      <c r="I95" s="28"/>
      <c r="J95" s="119"/>
    </row>
    <row r="96" spans="1:11" ht="16.149999999999999" customHeight="1">
      <c r="A96" s="21" t="s">
        <v>32</v>
      </c>
      <c r="B96" s="29" t="s">
        <v>61</v>
      </c>
      <c r="C96" s="29"/>
      <c r="D96" s="29"/>
      <c r="E96" s="29"/>
      <c r="F96" s="29"/>
      <c r="G96" s="29"/>
      <c r="H96" s="29"/>
      <c r="I96" s="29"/>
      <c r="J96" s="120"/>
    </row>
  </sheetData>
  <sheetProtection password="CC0D" sheet="1" objects="1" scenarios="1"/>
  <mergeCells count="146">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H22:J22"/>
    <mergeCell ref="A48:C48"/>
    <mergeCell ref="H49:J49"/>
    <mergeCell ref="G81:I81"/>
    <mergeCell ref="G82:I82"/>
    <mergeCell ref="A85:C85"/>
    <mergeCell ref="D85:F85"/>
    <mergeCell ref="H85:J85"/>
    <mergeCell ref="A86:C86"/>
    <mergeCell ref="D86:F86"/>
    <mergeCell ref="I86:J86"/>
    <mergeCell ref="A87:C87"/>
    <mergeCell ref="D87:F87"/>
    <mergeCell ref="H87:J87"/>
    <mergeCell ref="A88:C88"/>
    <mergeCell ref="D88:J88"/>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 ref="A33:C35"/>
    <mergeCell ref="D33:G35"/>
    <mergeCell ref="H33:H35"/>
    <mergeCell ref="I33:I35"/>
    <mergeCell ref="J33:J35"/>
    <mergeCell ref="K33:K35"/>
    <mergeCell ref="A36:C38"/>
    <mergeCell ref="D36:G38"/>
    <mergeCell ref="H36:H38"/>
    <mergeCell ref="I36:I38"/>
    <mergeCell ref="J36:J38"/>
    <mergeCell ref="K36:K38"/>
    <mergeCell ref="A39:C41"/>
    <mergeCell ref="D39:G41"/>
    <mergeCell ref="H39:H41"/>
    <mergeCell ref="I39:I41"/>
    <mergeCell ref="J39:J41"/>
    <mergeCell ref="K39:K41"/>
    <mergeCell ref="A42:C44"/>
    <mergeCell ref="D42:G44"/>
    <mergeCell ref="H42:H44"/>
    <mergeCell ref="I42:I44"/>
    <mergeCell ref="J42:J44"/>
    <mergeCell ref="K42:K44"/>
    <mergeCell ref="A45:C47"/>
    <mergeCell ref="D45:G47"/>
    <mergeCell ref="H45:H47"/>
    <mergeCell ref="I45:I47"/>
    <mergeCell ref="J45:J47"/>
    <mergeCell ref="K45:K47"/>
    <mergeCell ref="A49:C50"/>
    <mergeCell ref="D49:G50"/>
    <mergeCell ref="A51:C53"/>
    <mergeCell ref="D51:G53"/>
    <mergeCell ref="H51:H53"/>
    <mergeCell ref="I51:I53"/>
    <mergeCell ref="J51:J53"/>
    <mergeCell ref="K51:K53"/>
    <mergeCell ref="A54:C56"/>
    <mergeCell ref="D54:G56"/>
    <mergeCell ref="H54:H56"/>
    <mergeCell ref="I54:I56"/>
    <mergeCell ref="J54:J56"/>
    <mergeCell ref="K54:K56"/>
    <mergeCell ref="A57:C59"/>
    <mergeCell ref="D57:G59"/>
    <mergeCell ref="H57:H59"/>
    <mergeCell ref="I57:I59"/>
    <mergeCell ref="J57:J59"/>
    <mergeCell ref="K57:K59"/>
    <mergeCell ref="A60:C62"/>
    <mergeCell ref="D60:G62"/>
    <mergeCell ref="H60:H62"/>
    <mergeCell ref="I60:I62"/>
    <mergeCell ref="J60:J62"/>
    <mergeCell ref="K60:K62"/>
    <mergeCell ref="A63:C65"/>
    <mergeCell ref="D63:G65"/>
    <mergeCell ref="H63:H65"/>
    <mergeCell ref="I63:I65"/>
    <mergeCell ref="J63:J65"/>
    <mergeCell ref="K63:K65"/>
    <mergeCell ref="A66:C68"/>
    <mergeCell ref="D66:G68"/>
    <mergeCell ref="H66:H68"/>
    <mergeCell ref="I66:I68"/>
    <mergeCell ref="J66:J68"/>
    <mergeCell ref="K66:K68"/>
    <mergeCell ref="A69:C71"/>
    <mergeCell ref="D69:G71"/>
    <mergeCell ref="H69:H71"/>
    <mergeCell ref="I69:I71"/>
    <mergeCell ref="J69:J71"/>
    <mergeCell ref="K69:K71"/>
    <mergeCell ref="A72:C74"/>
    <mergeCell ref="D72:G74"/>
    <mergeCell ref="H72:H74"/>
    <mergeCell ref="I72:I74"/>
    <mergeCell ref="J72:J74"/>
    <mergeCell ref="K72:K74"/>
    <mergeCell ref="A75:C77"/>
    <mergeCell ref="D75:G77"/>
    <mergeCell ref="H75:H77"/>
    <mergeCell ref="I75:I77"/>
    <mergeCell ref="J75:J77"/>
    <mergeCell ref="K75:K77"/>
    <mergeCell ref="A78:C80"/>
    <mergeCell ref="D78:G80"/>
    <mergeCell ref="H78:H80"/>
    <mergeCell ref="I78:I80"/>
    <mergeCell ref="J78:J80"/>
    <mergeCell ref="K78:K80"/>
  </mergeCells>
  <phoneticPr fontId="2"/>
  <dataValidations count="2">
    <dataValidation type="list" allowBlank="1" showDropDown="0" showInputMessage="1" showErrorMessage="1" sqref="N14">
      <formula1>#REF!</formula1>
    </dataValidation>
    <dataValidation type="list" allowBlank="1" showDropDown="0" showInputMessage="1" showErrorMessage="1" sqref="A93:A94 A96">
      <formula1>$K$93:$K$94</formula1>
    </dataValidation>
  </dataValidations>
  <hyperlinks>
    <hyperlink ref="D18" r:id="rId1"/>
  </hyperlinks>
  <pageMargins left="0.70866141732283472" right="0" top="0.19685039370078741" bottom="0.15748031496062992" header="0.31496062992125984" footer="0.31496062992125984"/>
  <pageSetup paperSize="9" scale="90" fitToWidth="1" fitToHeight="1" orientation="portrait" usePrinterDefaults="1" r:id="rId2"/>
  <rowBreaks count="1" manualBreakCount="1">
    <brk id="48" max="9" man="1"/>
  </rowBreaks>
  <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A51:C80 A24:C47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0"/>
  <sheetViews>
    <sheetView showZeros="0" view="pageBreakPreview" zoomScale="115" zoomScaleSheetLayoutView="115" workbookViewId="0">
      <selection activeCell="C4" sqref="C4"/>
    </sheetView>
  </sheetViews>
  <sheetFormatPr defaultRowHeight="18.75"/>
  <cols>
    <col min="1" max="1" width="6.25" style="62"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26" t="str">
        <v>障害者支援施設等物価高騰対策事業費補助金  申請（事業実績）書一覧表</v>
      </c>
      <c r="B1" s="134"/>
      <c r="C1" s="134"/>
      <c r="D1" s="134"/>
      <c r="E1" s="134"/>
      <c r="F1" s="134"/>
      <c r="G1" s="134"/>
      <c r="H1" s="157"/>
      <c r="I1" s="2"/>
      <c r="J1" s="2"/>
      <c r="K1" s="166" t="s">
        <v>97</v>
      </c>
      <c r="L1" s="179"/>
      <c r="M1" s="186"/>
      <c r="N1" s="2"/>
      <c r="O1" s="2"/>
    </row>
    <row r="2" spans="1:15" ht="18" customHeight="1">
      <c r="K2" s="167" t="s">
        <v>11</v>
      </c>
      <c r="L2" s="180"/>
      <c r="M2" s="187"/>
    </row>
    <row r="3" spans="1:15" ht="45.6" customHeight="1">
      <c r="A3" s="127" t="s">
        <v>19</v>
      </c>
      <c r="B3" s="135" t="s">
        <v>13</v>
      </c>
      <c r="C3" s="135" t="s">
        <v>40</v>
      </c>
      <c r="D3" s="135" t="s">
        <v>75</v>
      </c>
      <c r="E3" s="135" t="s">
        <v>31</v>
      </c>
      <c r="F3" s="153" t="s">
        <v>20</v>
      </c>
      <c r="G3" s="135" t="s">
        <v>45</v>
      </c>
      <c r="H3" s="158" t="s">
        <v>1</v>
      </c>
      <c r="J3" s="165"/>
      <c r="K3" s="168" t="s">
        <v>98</v>
      </c>
      <c r="L3" s="181" t="s">
        <v>99</v>
      </c>
      <c r="M3" s="188" t="s">
        <v>100</v>
      </c>
    </row>
    <row r="4" spans="1:15" ht="22.15" customHeight="1">
      <c r="A4" s="128">
        <v>1</v>
      </c>
      <c r="B4" s="136" t="s">
        <v>50</v>
      </c>
      <c r="C4" s="142" t="str">
        <v>山王ハウス</v>
      </c>
      <c r="D4" s="142" t="s">
        <v>76</v>
      </c>
      <c r="E4" s="149">
        <f>IF(B4="","",VLOOKUP(B4,リスト!$A$2:$C$29,3,FALSE))</f>
        <v>13600</v>
      </c>
      <c r="F4" s="154">
        <v>10</v>
      </c>
      <c r="G4" s="149">
        <f t="shared" ref="G4:G23" si="0">IF(E4="","",E4*F4)</f>
        <v>136000</v>
      </c>
      <c r="H4" s="159"/>
      <c r="K4" s="169" t="s">
        <v>21</v>
      </c>
      <c r="L4" s="182" t="s">
        <v>59</v>
      </c>
      <c r="M4" s="189" t="s">
        <v>3</v>
      </c>
      <c r="O4" s="192"/>
    </row>
    <row r="5" spans="1:15" ht="22.15" customHeight="1">
      <c r="A5" s="129">
        <v>2</v>
      </c>
      <c r="B5" s="137" t="s">
        <v>50</v>
      </c>
      <c r="C5" s="60" t="str">
        <v>旭北ハウス</v>
      </c>
      <c r="D5" s="60" t="s">
        <v>77</v>
      </c>
      <c r="E5" s="150">
        <f>IF(B5="","",VLOOKUP(B5,リスト!$A$2:$C$29,3,FALSE))</f>
        <v>13600</v>
      </c>
      <c r="F5" s="60">
        <v>10</v>
      </c>
      <c r="G5" s="150">
        <f t="shared" si="0"/>
        <v>136000</v>
      </c>
      <c r="H5" s="160"/>
      <c r="K5" s="170" t="s">
        <v>26</v>
      </c>
      <c r="L5" s="183" t="s">
        <v>0</v>
      </c>
      <c r="M5" s="190" t="s">
        <v>85</v>
      </c>
    </row>
    <row r="6" spans="1:15" ht="22.15" customHeight="1">
      <c r="A6" s="130">
        <v>3</v>
      </c>
      <c r="B6" s="137" t="s">
        <v>59</v>
      </c>
      <c r="C6" s="143" t="str">
        <v>山王ハウス</v>
      </c>
      <c r="D6" s="143" t="s">
        <v>76</v>
      </c>
      <c r="E6" s="150">
        <f>IF(B6="","",VLOOKUP(B6,リスト!$A$2:$C$29,3,FALSE))</f>
        <v>9400</v>
      </c>
      <c r="F6" s="60">
        <v>15</v>
      </c>
      <c r="G6" s="150">
        <f t="shared" si="0"/>
        <v>141000</v>
      </c>
      <c r="H6" s="160"/>
      <c r="K6" s="171" t="s">
        <v>50</v>
      </c>
      <c r="L6" s="183" t="s">
        <v>48</v>
      </c>
      <c r="M6" s="190" t="s">
        <v>86</v>
      </c>
    </row>
    <row r="7" spans="1:15" ht="22.15" customHeight="1">
      <c r="A7" s="129">
        <v>4</v>
      </c>
      <c r="B7" s="138" t="s">
        <v>59</v>
      </c>
      <c r="C7" s="60" t="str">
        <v>旭北ハウス</v>
      </c>
      <c r="D7" s="60" t="s">
        <v>77</v>
      </c>
      <c r="E7" s="150">
        <f>IF(B7="","",VLOOKUP(B7,リスト!$A$2:$C$29,3,FALSE))</f>
        <v>9400</v>
      </c>
      <c r="F7" s="60">
        <v>15</v>
      </c>
      <c r="G7" s="150">
        <f t="shared" si="0"/>
        <v>141000</v>
      </c>
      <c r="H7" s="160"/>
      <c r="K7" s="171" t="s">
        <v>46</v>
      </c>
      <c r="L7" s="183" t="s">
        <v>4</v>
      </c>
      <c r="M7" s="190" t="s">
        <v>87</v>
      </c>
    </row>
    <row r="8" spans="1:15" ht="22.15" customHeight="1">
      <c r="A8" s="131">
        <v>5</v>
      </c>
      <c r="B8" s="139" t="s">
        <v>88</v>
      </c>
      <c r="C8" s="144" t="str">
        <v>山王ハウス</v>
      </c>
      <c r="D8" s="143" t="s">
        <v>76</v>
      </c>
      <c r="E8" s="150">
        <f>IF(B8="","",VLOOKUP(B8,リスト!$A$2:$C$29,3,FALSE))</f>
        <v>104000</v>
      </c>
      <c r="F8" s="60">
        <v>1</v>
      </c>
      <c r="G8" s="150">
        <f t="shared" si="0"/>
        <v>104000</v>
      </c>
      <c r="H8" s="160"/>
      <c r="K8" s="171" t="s">
        <v>52</v>
      </c>
      <c r="L8" s="183" t="s">
        <v>56</v>
      </c>
      <c r="M8" s="190" t="s">
        <v>89</v>
      </c>
    </row>
    <row r="9" spans="1:15" ht="22.15" customHeight="1">
      <c r="A9" s="132">
        <v>6</v>
      </c>
      <c r="B9" s="139" t="s">
        <v>46</v>
      </c>
      <c r="C9" s="144" t="str">
        <v>山王ハウス</v>
      </c>
      <c r="D9" s="143" t="s">
        <v>76</v>
      </c>
      <c r="E9" s="150">
        <f>IF(B9="","",VLOOKUP(B9,リスト!$A$2:$C$29,3,FALSE))</f>
        <v>13600</v>
      </c>
      <c r="F9" s="60">
        <v>5</v>
      </c>
      <c r="G9" s="150">
        <f t="shared" si="0"/>
        <v>68000</v>
      </c>
      <c r="H9" s="160"/>
      <c r="K9" s="171" t="s">
        <v>51</v>
      </c>
      <c r="L9" s="183" t="s">
        <v>42</v>
      </c>
      <c r="M9" s="190" t="s">
        <v>90</v>
      </c>
    </row>
    <row r="10" spans="1:15" ht="22.15" customHeight="1">
      <c r="A10" s="131">
        <v>7</v>
      </c>
      <c r="B10" s="139" t="s">
        <v>53</v>
      </c>
      <c r="C10" s="144" t="str">
        <v>山王ハウス</v>
      </c>
      <c r="D10" s="143" t="s">
        <v>76</v>
      </c>
      <c r="E10" s="150">
        <f>IF(B10="","",VLOOKUP(B10,リスト!$A$2:$C$29,3,FALSE))</f>
        <v>13600</v>
      </c>
      <c r="F10" s="60">
        <v>8</v>
      </c>
      <c r="G10" s="150">
        <f t="shared" si="0"/>
        <v>108800</v>
      </c>
      <c r="H10" s="160"/>
      <c r="K10" s="172" t="s">
        <v>53</v>
      </c>
      <c r="L10" s="183" t="s">
        <v>57</v>
      </c>
      <c r="M10" s="190" t="s">
        <v>88</v>
      </c>
    </row>
    <row r="11" spans="1:15" ht="22.15" customHeight="1">
      <c r="A11" s="132">
        <v>8</v>
      </c>
      <c r="B11" s="139" t="s">
        <v>0</v>
      </c>
      <c r="C11" s="144" t="str">
        <v>山王ハウス</v>
      </c>
      <c r="D11" s="143" t="s">
        <v>76</v>
      </c>
      <c r="E11" s="150">
        <f>IF(B11="","",VLOOKUP(B11,リスト!$A$2:$C$29,3,FALSE))</f>
        <v>9400</v>
      </c>
      <c r="F11" s="60">
        <v>10</v>
      </c>
      <c r="G11" s="150">
        <f t="shared" si="0"/>
        <v>94000</v>
      </c>
      <c r="H11" s="160"/>
      <c r="K11" s="173"/>
      <c r="L11" s="183" t="s">
        <v>35</v>
      </c>
      <c r="M11" s="190" t="s">
        <v>91</v>
      </c>
    </row>
    <row r="12" spans="1:15" ht="22.15" customHeight="1">
      <c r="A12" s="131">
        <v>9</v>
      </c>
      <c r="B12" s="139" t="s">
        <v>48</v>
      </c>
      <c r="C12" s="144" t="str">
        <v>山王ハウス</v>
      </c>
      <c r="D12" s="143" t="s">
        <v>76</v>
      </c>
      <c r="E12" s="150">
        <f>IF(B12="","",VLOOKUP(B12,リスト!$A$2:$C$29,3,FALSE))</f>
        <v>9400</v>
      </c>
      <c r="F12" s="60">
        <v>5</v>
      </c>
      <c r="G12" s="150">
        <f t="shared" si="0"/>
        <v>47000</v>
      </c>
      <c r="H12" s="160"/>
      <c r="K12" s="174"/>
      <c r="L12" s="184" t="s">
        <v>58</v>
      </c>
      <c r="M12" s="190" t="s">
        <v>92</v>
      </c>
    </row>
    <row r="13" spans="1:15" ht="22.15" customHeight="1">
      <c r="A13" s="129">
        <v>10</v>
      </c>
      <c r="B13" s="137" t="s">
        <v>4</v>
      </c>
      <c r="C13" s="143" t="str">
        <v>山王ハウス</v>
      </c>
      <c r="D13" s="143" t="s">
        <v>76</v>
      </c>
      <c r="E13" s="150">
        <f>IF(B13="","",VLOOKUP(B13,リスト!$A$2:$C$29,3,FALSE))</f>
        <v>9400</v>
      </c>
      <c r="F13" s="60">
        <v>8</v>
      </c>
      <c r="G13" s="150">
        <f t="shared" si="0"/>
        <v>75200</v>
      </c>
      <c r="H13" s="160"/>
      <c r="K13" s="174"/>
      <c r="L13" s="173"/>
      <c r="M13" s="190" t="s">
        <v>49</v>
      </c>
    </row>
    <row r="14" spans="1:15" ht="22.15" customHeight="1">
      <c r="A14" s="130">
        <v>11</v>
      </c>
      <c r="B14" s="137" t="s">
        <v>56</v>
      </c>
      <c r="C14" s="143" t="str">
        <v>山王ハウス</v>
      </c>
      <c r="D14" s="143" t="s">
        <v>76</v>
      </c>
      <c r="E14" s="150">
        <f>IF(B14="","",VLOOKUP(B14,リスト!$A$2:$C$29,3,FALSE))</f>
        <v>9400</v>
      </c>
      <c r="F14" s="60">
        <v>10</v>
      </c>
      <c r="G14" s="150">
        <f t="shared" si="0"/>
        <v>94000</v>
      </c>
      <c r="H14" s="160"/>
      <c r="K14" s="174"/>
      <c r="L14" s="174"/>
      <c r="M14" s="190" t="s">
        <v>93</v>
      </c>
    </row>
    <row r="15" spans="1:15" ht="22.15" customHeight="1">
      <c r="A15" s="129">
        <v>12</v>
      </c>
      <c r="B15" s="137" t="s">
        <v>42</v>
      </c>
      <c r="C15" s="143" t="str">
        <v>山王ハウス</v>
      </c>
      <c r="D15" s="143" t="s">
        <v>76</v>
      </c>
      <c r="E15" s="150">
        <f>IF(B15="","",VLOOKUP(B15,リスト!$A$2:$C$29,3,FALSE))</f>
        <v>9400</v>
      </c>
      <c r="F15" s="60">
        <v>5</v>
      </c>
      <c r="G15" s="150">
        <f t="shared" si="0"/>
        <v>47000</v>
      </c>
      <c r="H15" s="160"/>
      <c r="K15" s="175"/>
      <c r="L15" s="175"/>
      <c r="M15" s="191" t="s">
        <v>94</v>
      </c>
    </row>
    <row r="16" spans="1:15" ht="22.15" customHeight="1">
      <c r="A16" s="130">
        <v>13</v>
      </c>
      <c r="B16" s="137" t="s">
        <v>57</v>
      </c>
      <c r="C16" s="143" t="str">
        <v>山王ハウス</v>
      </c>
      <c r="D16" s="143" t="s">
        <v>76</v>
      </c>
      <c r="E16" s="150">
        <f>IF(B16="","",VLOOKUP(B16,リスト!$A$2:$C$29,3,FALSE))</f>
        <v>9400</v>
      </c>
      <c r="F16" s="60">
        <v>8</v>
      </c>
      <c r="G16" s="150">
        <f t="shared" si="0"/>
        <v>75200</v>
      </c>
      <c r="H16" s="160"/>
      <c r="K16" s="176"/>
      <c r="L16" s="185"/>
    </row>
    <row r="17" spans="1:12" ht="22.15" customHeight="1">
      <c r="A17" s="129">
        <v>14</v>
      </c>
      <c r="B17" s="137" t="s">
        <v>35</v>
      </c>
      <c r="C17" s="143" t="str">
        <v>山王ハウス</v>
      </c>
      <c r="D17" s="143" t="s">
        <v>76</v>
      </c>
      <c r="E17" s="150">
        <f>IF(B17="","",VLOOKUP(B17,リスト!$A$2:$C$29,3,FALSE))</f>
        <v>9400</v>
      </c>
      <c r="F17" s="60">
        <v>10</v>
      </c>
      <c r="G17" s="150">
        <f t="shared" si="0"/>
        <v>94000</v>
      </c>
      <c r="H17" s="160"/>
      <c r="K17" s="177"/>
      <c r="L17" s="185"/>
    </row>
    <row r="18" spans="1:12" ht="22.15" customHeight="1">
      <c r="A18" s="130">
        <v>15</v>
      </c>
      <c r="B18" s="137"/>
      <c r="C18" s="143"/>
      <c r="D18" s="143"/>
      <c r="E18" s="150" t="str">
        <f>IF(B18="","",VLOOKUP(B18,リスト!$A$2:$C$29,3,FALSE))</f>
        <v/>
      </c>
      <c r="F18" s="60"/>
      <c r="G18" s="150" t="str">
        <f t="shared" si="0"/>
        <v/>
      </c>
      <c r="H18" s="160"/>
      <c r="K18" s="177"/>
    </row>
    <row r="19" spans="1:12" ht="22.15" customHeight="1">
      <c r="A19" s="129">
        <v>16</v>
      </c>
      <c r="B19" s="137"/>
      <c r="C19" s="143"/>
      <c r="D19" s="143"/>
      <c r="E19" s="150" t="str">
        <f>IF(B19="","",VLOOKUP(B19,リスト!$A$2:$C$29,3,FALSE))</f>
        <v/>
      </c>
      <c r="F19" s="60"/>
      <c r="G19" s="150" t="str">
        <f t="shared" si="0"/>
        <v/>
      </c>
      <c r="H19" s="160"/>
      <c r="K19" s="177"/>
    </row>
    <row r="20" spans="1:12" ht="22.15" customHeight="1">
      <c r="A20" s="130">
        <v>17</v>
      </c>
      <c r="B20" s="137"/>
      <c r="C20" s="143"/>
      <c r="D20" s="143"/>
      <c r="E20" s="150" t="str">
        <f>IF(B20="","",VLOOKUP(B20,リスト!$A$2:$C$29,3,FALSE))</f>
        <v/>
      </c>
      <c r="F20" s="60"/>
      <c r="G20" s="150" t="str">
        <f t="shared" si="0"/>
        <v/>
      </c>
      <c r="H20" s="160"/>
      <c r="K20" s="177"/>
    </row>
    <row r="21" spans="1:12" ht="22.15" customHeight="1">
      <c r="A21" s="129">
        <v>18</v>
      </c>
      <c r="B21" s="137"/>
      <c r="C21" s="143"/>
      <c r="D21" s="143"/>
      <c r="E21" s="150" t="str">
        <f>IF(B21="","",VLOOKUP(B21,リスト!$A$2:$C$29,3,FALSE))</f>
        <v/>
      </c>
      <c r="F21" s="60"/>
      <c r="G21" s="150" t="str">
        <f t="shared" si="0"/>
        <v/>
      </c>
      <c r="H21" s="160"/>
      <c r="K21" s="177"/>
    </row>
    <row r="22" spans="1:12" ht="22.15" customHeight="1">
      <c r="A22" s="130">
        <v>19</v>
      </c>
      <c r="B22" s="138"/>
      <c r="C22" s="145"/>
      <c r="D22" s="147"/>
      <c r="E22" s="151" t="str">
        <f>IF(B22="","",VLOOKUP(B22,リスト!$A$2:$C$29,3,FALSE))</f>
        <v/>
      </c>
      <c r="F22" s="147"/>
      <c r="G22" s="151" t="str">
        <f t="shared" si="0"/>
        <v/>
      </c>
      <c r="H22" s="161"/>
      <c r="K22" s="178"/>
    </row>
    <row r="23" spans="1:12" ht="22.15" customHeight="1">
      <c r="A23" s="133">
        <v>20</v>
      </c>
      <c r="B23" s="140"/>
      <c r="C23" s="146"/>
      <c r="D23" s="148"/>
      <c r="E23" s="152" t="str">
        <f>IF(B23="","",VLOOKUP(B23,リスト!$A$2:$C$29,3,FALSE))</f>
        <v/>
      </c>
      <c r="F23" s="148"/>
      <c r="G23" s="152" t="str">
        <f t="shared" si="0"/>
        <v/>
      </c>
      <c r="H23" s="162"/>
      <c r="K23" s="178"/>
    </row>
    <row r="24" spans="1:12" ht="22.15" customHeight="1">
      <c r="B24" s="141"/>
      <c r="C24" s="141"/>
      <c r="D24" s="141"/>
      <c r="E24" s="93" t="s">
        <v>102</v>
      </c>
      <c r="F24" s="93"/>
      <c r="G24" s="155">
        <f>IF(G4="","",SUM(G4:G23))</f>
        <v>1361200</v>
      </c>
      <c r="H24" s="163" t="str">
        <f>IF(G24=0," ",IF('申請書（様式第１号）４件以上　【記載例】'!J81=G24,"金額合致","金額不一致"))</f>
        <v>金額合致</v>
      </c>
      <c r="K24" s="178"/>
    </row>
    <row r="25" spans="1:12" ht="19.5">
      <c r="E25" s="93" t="s">
        <v>8</v>
      </c>
      <c r="F25" s="93"/>
      <c r="G25" s="156">
        <f>IF(G24="","",G24/2)</f>
        <v>680600</v>
      </c>
      <c r="H25" s="164" t="str">
        <f>IF(G25=0," ",IF('申請書（様式第１号）４件以上　【記載例】'!J82=G25,"金額合致","金額不一致"))</f>
        <v>金額合致</v>
      </c>
      <c r="K25" s="178"/>
    </row>
    <row r="26" spans="1:12" ht="19.5">
      <c r="K26" s="178"/>
    </row>
    <row r="27" spans="1:12">
      <c r="K27" s="178"/>
    </row>
    <row r="28" spans="1:12">
      <c r="K28" s="178"/>
    </row>
    <row r="29" spans="1:12">
      <c r="K29" s="178"/>
    </row>
    <row r="30" spans="1:12">
      <c r="K30" s="178"/>
    </row>
  </sheetData>
  <sheetProtection password="CC0D" sheet="1" objects="1" scenarios="1"/>
  <mergeCells count="7">
    <mergeCell ref="A1:H1"/>
    <mergeCell ref="K1:M1"/>
    <mergeCell ref="K2:M2"/>
    <mergeCell ref="E24:F24"/>
    <mergeCell ref="E25:F25"/>
    <mergeCell ref="K11:K15"/>
    <mergeCell ref="L13:L15"/>
  </mergeCells>
  <phoneticPr fontId="2"/>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リスト!$A$2:$A$29</xm:f>
          </x14:formula1>
          <xm:sqref>B4:B23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D34"/>
  <sheetViews>
    <sheetView workbookViewId="0"/>
  </sheetViews>
  <sheetFormatPr defaultRowHeight="18.75"/>
  <cols>
    <col min="1" max="1" width="26.5" bestFit="1" customWidth="1"/>
  </cols>
  <sheetData>
    <row r="1" spans="1:4">
      <c r="A1" s="193" t="s">
        <v>27</v>
      </c>
      <c r="B1" s="193" t="s">
        <v>44</v>
      </c>
      <c r="C1" s="193" t="s">
        <v>54</v>
      </c>
    </row>
    <row r="2" spans="1:4">
      <c r="A2" s="194" t="s">
        <v>21</v>
      </c>
      <c r="B2" s="194" t="s">
        <v>95</v>
      </c>
      <c r="C2" s="199">
        <v>13600</v>
      </c>
      <c r="D2" s="202"/>
    </row>
    <row r="3" spans="1:4">
      <c r="A3" s="194" t="s">
        <v>26</v>
      </c>
      <c r="B3" s="194" t="s">
        <v>95</v>
      </c>
      <c r="C3" s="199">
        <v>13600</v>
      </c>
      <c r="D3" s="202"/>
    </row>
    <row r="4" spans="1:4">
      <c r="A4" s="194" t="s">
        <v>50</v>
      </c>
      <c r="B4" s="194" t="s">
        <v>95</v>
      </c>
      <c r="C4" s="199">
        <v>13600</v>
      </c>
      <c r="D4" s="202"/>
    </row>
    <row r="5" spans="1:4">
      <c r="A5" s="194" t="s">
        <v>46</v>
      </c>
      <c r="B5" s="194" t="s">
        <v>95</v>
      </c>
      <c r="C5" s="199">
        <v>13600</v>
      </c>
    </row>
    <row r="6" spans="1:4">
      <c r="A6" s="194" t="s">
        <v>52</v>
      </c>
      <c r="B6" s="194" t="s">
        <v>95</v>
      </c>
      <c r="C6" s="199">
        <v>13600</v>
      </c>
    </row>
    <row r="7" spans="1:4">
      <c r="A7" s="194" t="s">
        <v>51</v>
      </c>
      <c r="B7" s="194" t="s">
        <v>95</v>
      </c>
      <c r="C7" s="199">
        <v>13600</v>
      </c>
    </row>
    <row r="8" spans="1:4">
      <c r="A8" s="194" t="s">
        <v>53</v>
      </c>
      <c r="B8" s="194" t="s">
        <v>95</v>
      </c>
      <c r="C8" s="199">
        <v>13600</v>
      </c>
    </row>
    <row r="9" spans="1:4">
      <c r="A9" s="195" t="s">
        <v>59</v>
      </c>
      <c r="B9" s="195" t="s">
        <v>38</v>
      </c>
      <c r="C9" s="200">
        <v>9400</v>
      </c>
    </row>
    <row r="10" spans="1:4">
      <c r="A10" s="195" t="s">
        <v>0</v>
      </c>
      <c r="B10" s="195" t="s">
        <v>38</v>
      </c>
      <c r="C10" s="200">
        <v>9400</v>
      </c>
    </row>
    <row r="11" spans="1:4">
      <c r="A11" s="195" t="s">
        <v>48</v>
      </c>
      <c r="B11" s="195" t="s">
        <v>38</v>
      </c>
      <c r="C11" s="200">
        <v>9400</v>
      </c>
    </row>
    <row r="12" spans="1:4">
      <c r="A12" s="195" t="s">
        <v>4</v>
      </c>
      <c r="B12" s="195" t="s">
        <v>38</v>
      </c>
      <c r="C12" s="200">
        <v>9400</v>
      </c>
    </row>
    <row r="13" spans="1:4">
      <c r="A13" s="195" t="s">
        <v>56</v>
      </c>
      <c r="B13" s="195" t="s">
        <v>38</v>
      </c>
      <c r="C13" s="200">
        <v>9400</v>
      </c>
    </row>
    <row r="14" spans="1:4">
      <c r="A14" s="195" t="s">
        <v>42</v>
      </c>
      <c r="B14" s="195" t="s">
        <v>38</v>
      </c>
      <c r="C14" s="200">
        <v>9400</v>
      </c>
    </row>
    <row r="15" spans="1:4">
      <c r="A15" s="195" t="s">
        <v>57</v>
      </c>
      <c r="B15" s="195" t="s">
        <v>38</v>
      </c>
      <c r="C15" s="200">
        <v>9400</v>
      </c>
    </row>
    <row r="16" spans="1:4">
      <c r="A16" s="195" t="s">
        <v>35</v>
      </c>
      <c r="B16" s="195" t="s">
        <v>38</v>
      </c>
      <c r="C16" s="200">
        <v>9400</v>
      </c>
    </row>
    <row r="17" spans="1:3">
      <c r="A17" s="195" t="s">
        <v>58</v>
      </c>
      <c r="B17" s="195" t="s">
        <v>38</v>
      </c>
      <c r="C17" s="200">
        <v>9400</v>
      </c>
    </row>
    <row r="18" spans="1:3">
      <c r="A18" s="196" t="s">
        <v>3</v>
      </c>
      <c r="B18" s="198" t="s">
        <v>96</v>
      </c>
      <c r="C18" s="201">
        <v>104000</v>
      </c>
    </row>
    <row r="19" spans="1:3">
      <c r="A19" s="196" t="s">
        <v>85</v>
      </c>
      <c r="B19" s="198" t="s">
        <v>96</v>
      </c>
      <c r="C19" s="201">
        <v>104000</v>
      </c>
    </row>
    <row r="20" spans="1:3">
      <c r="A20" s="196" t="s">
        <v>86</v>
      </c>
      <c r="B20" s="198" t="s">
        <v>96</v>
      </c>
      <c r="C20" s="201">
        <v>104000</v>
      </c>
    </row>
    <row r="21" spans="1:3">
      <c r="A21" s="196" t="s">
        <v>87</v>
      </c>
      <c r="B21" s="198" t="s">
        <v>96</v>
      </c>
      <c r="C21" s="201">
        <v>104000</v>
      </c>
    </row>
    <row r="22" spans="1:3">
      <c r="A22" s="196" t="s">
        <v>89</v>
      </c>
      <c r="B22" s="198" t="s">
        <v>96</v>
      </c>
      <c r="C22" s="201">
        <v>104000</v>
      </c>
    </row>
    <row r="23" spans="1:3">
      <c r="A23" s="196" t="s">
        <v>90</v>
      </c>
      <c r="B23" s="198" t="s">
        <v>96</v>
      </c>
      <c r="C23" s="201">
        <v>104000</v>
      </c>
    </row>
    <row r="24" spans="1:3">
      <c r="A24" s="196" t="s">
        <v>88</v>
      </c>
      <c r="B24" s="198" t="s">
        <v>96</v>
      </c>
      <c r="C24" s="201">
        <v>104000</v>
      </c>
    </row>
    <row r="25" spans="1:3">
      <c r="A25" s="196" t="s">
        <v>91</v>
      </c>
      <c r="B25" s="198" t="s">
        <v>96</v>
      </c>
      <c r="C25" s="201">
        <v>104000</v>
      </c>
    </row>
    <row r="26" spans="1:3">
      <c r="A26" s="196" t="s">
        <v>92</v>
      </c>
      <c r="B26" s="198" t="s">
        <v>96</v>
      </c>
      <c r="C26" s="201">
        <v>104000</v>
      </c>
    </row>
    <row r="27" spans="1:3">
      <c r="A27" s="196" t="s">
        <v>49</v>
      </c>
      <c r="B27" s="198" t="s">
        <v>96</v>
      </c>
      <c r="C27" s="201">
        <v>104000</v>
      </c>
    </row>
    <row r="28" spans="1:3">
      <c r="A28" s="196" t="s">
        <v>93</v>
      </c>
      <c r="B28" s="198" t="s">
        <v>96</v>
      </c>
      <c r="C28" s="201">
        <v>104000</v>
      </c>
    </row>
    <row r="29" spans="1:3">
      <c r="A29" s="196" t="s">
        <v>94</v>
      </c>
      <c r="B29" s="198" t="s">
        <v>96</v>
      </c>
      <c r="C29" s="201">
        <v>104000</v>
      </c>
    </row>
    <row r="30" spans="1:3">
      <c r="A30" s="197"/>
    </row>
    <row r="31" spans="1:3">
      <c r="A31" s="197"/>
    </row>
    <row r="32" spans="1:3">
      <c r="A32" s="197"/>
    </row>
    <row r="33" spans="1:1">
      <c r="A33" s="197"/>
    </row>
    <row r="34" spans="1:1">
      <c r="A34" s="197"/>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申請書（様式第１号）４件以上　【記載例】</vt:lpstr>
      <vt:lpstr>申請（事業実績）書一覧　【記載例】</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2026-10-14T06:18:28Z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2026-10-14T06:18:28Z</vt:filetime>
  </property>
</Properties>
</file>