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akitasv01\調査統計課\003 企画・解析班\２．業務主要\Ｍ）産業連関表\★a）波及効果分析\★分析ツール等\★02目的特化型分析ツール\08-1-R8更新\"/>
    </mc:Choice>
  </mc:AlternateContent>
  <xr:revisionPtr revIDLastSave="0" documentId="13_ncr:1_{29651769-357D-4C9E-AE13-C72763AAC61F}" xr6:coauthVersionLast="47" xr6:coauthVersionMax="47" xr10:uidLastSave="{00000000-0000-0000-0000-000000000000}"/>
  <bookViews>
    <workbookView xWindow="-120" yWindow="-120" windowWidth="29040" windowHeight="15720" tabRatio="868" xr2:uid="{00000000-000D-0000-FFFF-FFFF00000000}"/>
  </bookViews>
  <sheets>
    <sheet name="利用の手引き(必ず読んでください！) " sheetId="21" r:id="rId1"/>
    <sheet name="（入力）データ入力表 " sheetId="7" r:id="rId2"/>
    <sheet name="分析結果１ページ(総括表)" sheetId="22" r:id="rId3"/>
    <sheet name="２ページ～" sheetId="23" r:id="rId4"/>
    <sheet name="４ページ～" sheetId="24" r:id="rId5"/>
    <sheet name="６ページ～" sheetId="25" r:id="rId6"/>
    <sheet name="８ページ～" sheetId="26" r:id="rId7"/>
    <sheet name="１２ページ～" sheetId="27" r:id="rId8"/>
    <sheet name="固定資本M " sheetId="18" r:id="rId9"/>
    <sheet name="固定資本M係数 " sheetId="19" r:id="rId10"/>
    <sheet name="設備投資組替" sheetId="20" r:id="rId11"/>
    <sheet name="★価格変換(最終需要額)" sheetId="28" r:id="rId12"/>
    <sheet name="★波及効果計算ｼｰﾄ" sheetId="29" r:id="rId13"/>
    <sheet name="取引基本表" sheetId="30" r:id="rId14"/>
    <sheet name="投入係数" sheetId="31" r:id="rId15"/>
    <sheet name="県内自給率" sheetId="32" r:id="rId16"/>
    <sheet name="開放経済型逆行列係数" sheetId="33" r:id="rId17"/>
    <sheet name="消費パターン" sheetId="34" r:id="rId18"/>
    <sheet name="手順⑤" sheetId="35" r:id="rId19"/>
    <sheet name="手順⑦" sheetId="36" r:id="rId20"/>
    <sheet name="手順⑭" sheetId="37" r:id="rId21"/>
    <sheet name="雇用表" sheetId="38" r:id="rId22"/>
  </sheets>
  <definedNames>
    <definedName name="_TK503">#REF!</definedName>
    <definedName name="LOCAL_MYSQL_DATE_FORMAT" localSheetId="11"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_xlnm.Print_Area" localSheetId="12">★波及効果計算ｼｰﾄ!$B$2:$Y$138</definedName>
    <definedName name="_xlnm.Print_Area" localSheetId="7">'１２ページ～'!$B$2:$J$61</definedName>
    <definedName name="_xlnm.Print_Area" localSheetId="3">'２ページ～'!$B$2:$F$91</definedName>
    <definedName name="_xlnm.Print_Area" localSheetId="4">'４ページ～'!$B$2:$AH$99</definedName>
    <definedName name="_xlnm.Print_Area" localSheetId="5">'６ページ～'!$A$2:$E$34</definedName>
    <definedName name="_xlnm.Print_Area" localSheetId="6">'８ページ～'!$B$2:$K$183</definedName>
    <definedName name="_xlnm.Print_Area" localSheetId="16">開放経済型逆行列係数!$B$2:$AQ$45</definedName>
    <definedName name="_xlnm.Print_Area" localSheetId="15">県内自給率!$B$2:$E$45</definedName>
    <definedName name="_xlnm.Print_Area" localSheetId="21">雇用表!$B$2:$M$47</definedName>
    <definedName name="_xlnm.Print_Area" localSheetId="13">取引基本表!$B$2:$BE$53</definedName>
    <definedName name="_xlnm.Print_Area" localSheetId="18">手順⑤!$B$2:$AQ$53</definedName>
    <definedName name="_xlnm.Print_Area" localSheetId="19">手順⑦!$B$2:$D$44</definedName>
    <definedName name="_xlnm.Print_Area" localSheetId="20">手順⑭!$B$2:$D$44</definedName>
    <definedName name="_xlnm.Print_Area" localSheetId="17">消費パターン!$B$2:$E$45</definedName>
    <definedName name="_xlnm.Print_Area" localSheetId="14">投入係数!$B$2:$AQ$53</definedName>
    <definedName name="_xlnm.Print_Area" localSheetId="2">'分析結果１ページ(総括表)'!$B$2:$H$42</definedName>
    <definedName name="_xlnm.Print_Area" localSheetId="0">'利用の手引き(必ず読んでください！) '!$B$2:$J$154</definedName>
    <definedName name="_xlnm.Print_Titles" localSheetId="11">'★価格変換(最終需要額)'!$1:$5</definedName>
    <definedName name="_xlnm.Print_Titles" localSheetId="16">開放経済型逆行列係数!$B:$C</definedName>
    <definedName name="_xlnm.Print_Titles" localSheetId="13">取引基本表!$B:$C</definedName>
    <definedName name="_xlnm.Print_Titles" localSheetId="18">手順⑤!$B:$C</definedName>
    <definedName name="_xlnm.Print_Titles" localSheetId="14">投入係数!$B:$C</definedName>
    <definedName name="rinku">#REF!</definedName>
    <definedName name="SAN">#REF!</definedName>
    <definedName name="YON">#REF!</definedName>
    <definedName name="医療６０">#REF!</definedName>
    <definedName name="医療６１">#REF!</definedName>
    <definedName name="医療６２">#REF!</definedName>
    <definedName name="教育６０">#REF!</definedName>
    <definedName name="教育６１">#REF!</definedName>
    <definedName name="教育６２">#REF!</definedName>
    <definedName name="他サビ６０">#REF!</definedName>
    <definedName name="他サビ６１">#REF!</definedName>
    <definedName name="他サビ６２">#REF!</definedName>
    <definedName name="他構成比">#REF!</definedName>
    <definedName name="保留１" localSheetId="16">#REF!</definedName>
    <definedName name="保留１" localSheetId="13">#REF!</definedName>
    <definedName name="保留１" localSheetId="18">#REF!</definedName>
    <definedName name="保留１" localSheetId="14">#REF!</definedName>
    <definedName name="保留１">#REF!</definedName>
    <definedName name="保留13" localSheetId="16">#REF!</definedName>
    <definedName name="保留13" localSheetId="13">#REF!</definedName>
    <definedName name="保留13" localSheetId="18">#REF!</definedName>
    <definedName name="保留13" localSheetId="14">#REF!</definedName>
    <definedName name="保留13">#REF!</definedName>
    <definedName name="保留２" localSheetId="16">#REF!</definedName>
    <definedName name="保留２" localSheetId="13">#REF!</definedName>
    <definedName name="保留２" localSheetId="18">#REF!</definedName>
    <definedName name="保留２" localSheetId="14">#REF!</definedName>
    <definedName name="保留２">#REF!</definedName>
    <definedName name="保留３" localSheetId="16">#REF!</definedName>
    <definedName name="保留３" localSheetId="13">#REF!</definedName>
    <definedName name="保留３" localSheetId="18">#REF!</definedName>
    <definedName name="保留３" localSheetId="14">#REF!</definedName>
    <definedName name="保留３">#REF!</definedName>
    <definedName name="保留４" localSheetId="16">#REF!</definedName>
    <definedName name="保留４" localSheetId="13">#REF!</definedName>
    <definedName name="保留４" localSheetId="18">#REF!</definedName>
    <definedName name="保留４" localSheetId="14">#REF!</definedName>
    <definedName name="保留４">#REF!</definedName>
    <definedName name="保留５" localSheetId="16">#REF!</definedName>
    <definedName name="保留５" localSheetId="13">#REF!</definedName>
    <definedName name="保留５" localSheetId="18">#REF!</definedName>
    <definedName name="保留５" localSheetId="14">#REF!</definedName>
    <definedName name="保留５">#REF!</definedName>
    <definedName name="保留６" localSheetId="16">#REF!</definedName>
    <definedName name="保留６" localSheetId="13">#REF!</definedName>
    <definedName name="保留６" localSheetId="18">#REF!</definedName>
    <definedName name="保留６" localSheetId="14">#REF!</definedName>
    <definedName name="保留６">#REF!</definedName>
    <definedName name="保留９" localSheetId="16">#REF!</definedName>
    <definedName name="保留９" localSheetId="13">#REF!</definedName>
    <definedName name="保留９" localSheetId="18">#REF!</definedName>
    <definedName name="保留９" localSheetId="14">#REF!</definedName>
    <definedName name="保留９">#REF!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39" i="28" l="1"/>
  <c r="G7" i="28"/>
  <c r="F6" i="28"/>
  <c r="AP6" i="20" l="1"/>
  <c r="O12" i="20"/>
  <c r="O5" i="20"/>
  <c r="C7" i="19"/>
  <c r="C10" i="19"/>
  <c r="D13" i="19"/>
  <c r="AN15" i="19"/>
  <c r="AO43" i="19"/>
  <c r="D45" i="34"/>
  <c r="D60" i="7"/>
  <c r="D55" i="7" s="1"/>
  <c r="D61" i="7"/>
  <c r="E61" i="7" s="1"/>
  <c r="D62" i="7"/>
  <c r="E62" i="7" s="1"/>
  <c r="D64" i="7"/>
  <c r="E64" i="7" s="1"/>
  <c r="D65" i="7"/>
  <c r="E65" i="7" s="1"/>
  <c r="D66" i="7"/>
  <c r="E66" i="7" s="1"/>
  <c r="D67" i="7"/>
  <c r="E67" i="7" s="1"/>
  <c r="E68" i="7"/>
  <c r="E69" i="7"/>
  <c r="E86" i="7"/>
  <c r="E60" i="7" l="1"/>
  <c r="E63" i="7"/>
  <c r="D45" i="32"/>
  <c r="D8" i="32"/>
  <c r="D9" i="32"/>
  <c r="D10" i="32"/>
  <c r="D11" i="32"/>
  <c r="D12" i="32"/>
  <c r="D13" i="32"/>
  <c r="D14" i="32"/>
  <c r="D15" i="32"/>
  <c r="D16" i="32"/>
  <c r="D17" i="32"/>
  <c r="D18" i="32"/>
  <c r="D19" i="32"/>
  <c r="D20" i="32"/>
  <c r="D21" i="32"/>
  <c r="D22" i="32"/>
  <c r="D23" i="32"/>
  <c r="D24" i="32"/>
  <c r="D25" i="32"/>
  <c r="D26" i="32"/>
  <c r="D27" i="32"/>
  <c r="D28" i="32"/>
  <c r="D29" i="32"/>
  <c r="D30" i="32"/>
  <c r="D31" i="32"/>
  <c r="D32" i="32"/>
  <c r="D33" i="32"/>
  <c r="D34" i="32"/>
  <c r="D35" i="32"/>
  <c r="D36" i="32"/>
  <c r="D37" i="32"/>
  <c r="D38" i="32"/>
  <c r="D39" i="32"/>
  <c r="D40" i="32"/>
  <c r="D41" i="32"/>
  <c r="D42" i="32"/>
  <c r="D43" i="32"/>
  <c r="D44" i="32"/>
  <c r="D7" i="32"/>
  <c r="D6" i="32"/>
  <c r="B5" i="22" l="1"/>
  <c r="E48" i="7" l="1"/>
  <c r="C44" i="28"/>
  <c r="C43" i="28"/>
  <c r="G43" i="28" s="1"/>
  <c r="C42" i="28"/>
  <c r="G42" i="28" s="1"/>
  <c r="C41" i="28"/>
  <c r="G41" i="28" s="1"/>
  <c r="C40" i="28"/>
  <c r="C39" i="28"/>
  <c r="G39" i="28" s="1"/>
  <c r="C38" i="28"/>
  <c r="G38" i="28" s="1"/>
  <c r="C37" i="28"/>
  <c r="F37" i="28" s="1"/>
  <c r="C36" i="28"/>
  <c r="C35" i="28"/>
  <c r="C34" i="28"/>
  <c r="G34" i="28" s="1"/>
  <c r="C33" i="28"/>
  <c r="F33" i="28" s="1"/>
  <c r="C32" i="28"/>
  <c r="C31" i="28"/>
  <c r="C30" i="28"/>
  <c r="G30" i="28" s="1"/>
  <c r="C29" i="28"/>
  <c r="G29" i="28" s="1"/>
  <c r="C28" i="28"/>
  <c r="C27" i="28"/>
  <c r="C26" i="28"/>
  <c r="G26" i="28" s="1"/>
  <c r="C25" i="28"/>
  <c r="G25" i="28" s="1"/>
  <c r="C24" i="28"/>
  <c r="C23" i="28"/>
  <c r="C22" i="28"/>
  <c r="G22" i="28" s="1"/>
  <c r="C21" i="28"/>
  <c r="G21" i="28" s="1"/>
  <c r="C20" i="28"/>
  <c r="C19" i="28"/>
  <c r="C18" i="28"/>
  <c r="G18" i="28" s="1"/>
  <c r="C17" i="28"/>
  <c r="G17" i="28" s="1"/>
  <c r="C16" i="28"/>
  <c r="C15" i="28"/>
  <c r="C14" i="28"/>
  <c r="G14" i="28" s="1"/>
  <c r="C13" i="28"/>
  <c r="G13" i="28" s="1"/>
  <c r="C12" i="28"/>
  <c r="C11" i="28"/>
  <c r="C10" i="28"/>
  <c r="G10" i="28" s="1"/>
  <c r="C9" i="28"/>
  <c r="G9" i="28" s="1"/>
  <c r="C8" i="28"/>
  <c r="C7" i="28"/>
  <c r="C6" i="28"/>
  <c r="G6" i="28" s="1"/>
  <c r="G44" i="28"/>
  <c r="G40" i="28"/>
  <c r="G36" i="28"/>
  <c r="G32" i="28"/>
  <c r="G31" i="28"/>
  <c r="G28" i="28"/>
  <c r="G27" i="28"/>
  <c r="G24" i="28"/>
  <c r="G23" i="28"/>
  <c r="G20" i="28"/>
  <c r="G19" i="28"/>
  <c r="G16" i="28"/>
  <c r="G15" i="28"/>
  <c r="G12" i="28"/>
  <c r="G11" i="28"/>
  <c r="G8" i="28"/>
  <c r="F44" i="28"/>
  <c r="F43" i="28"/>
  <c r="F42" i="28"/>
  <c r="F40" i="28"/>
  <c r="F39" i="28"/>
  <c r="F38" i="28"/>
  <c r="F36" i="28"/>
  <c r="F35" i="28"/>
  <c r="F34" i="28"/>
  <c r="F31" i="28"/>
  <c r="F30" i="28"/>
  <c r="F29" i="28"/>
  <c r="F28" i="28"/>
  <c r="F27" i="28"/>
  <c r="F26" i="28"/>
  <c r="F25" i="28"/>
  <c r="F24" i="28"/>
  <c r="F23" i="28"/>
  <c r="F22" i="28"/>
  <c r="F21" i="28"/>
  <c r="F20" i="28"/>
  <c r="F19" i="28"/>
  <c r="F18" i="28"/>
  <c r="F17" i="28"/>
  <c r="F16" i="28"/>
  <c r="F15" i="28"/>
  <c r="F14" i="28"/>
  <c r="F13" i="28"/>
  <c r="F12" i="28"/>
  <c r="F11" i="28"/>
  <c r="F10" i="28"/>
  <c r="F9" i="28"/>
  <c r="F8" i="28"/>
  <c r="F7" i="28"/>
  <c r="I138" i="29" l="1"/>
  <c r="G37" i="28"/>
  <c r="G33" i="28"/>
  <c r="F41" i="28"/>
  <c r="C4" i="20" a="1"/>
  <c r="D4" i="20" s="1"/>
  <c r="AI4" i="20" l="1"/>
  <c r="AA4" i="20"/>
  <c r="O4" i="20"/>
  <c r="G4" i="20"/>
  <c r="AL4" i="20"/>
  <c r="AD4" i="20"/>
  <c r="V4" i="20"/>
  <c r="R4" i="20"/>
  <c r="N4" i="20"/>
  <c r="J4" i="20"/>
  <c r="AO4" i="20"/>
  <c r="AK4" i="20"/>
  <c r="AG4" i="20"/>
  <c r="AC4" i="20"/>
  <c r="Y4" i="20"/>
  <c r="U4" i="20"/>
  <c r="Q4" i="20"/>
  <c r="M4" i="20"/>
  <c r="I4" i="20"/>
  <c r="E4" i="20"/>
  <c r="AM4" i="20"/>
  <c r="AE4" i="20"/>
  <c r="W4" i="20"/>
  <c r="S4" i="20"/>
  <c r="K4" i="20"/>
  <c r="C4" i="20"/>
  <c r="AH4" i="20"/>
  <c r="Z4" i="20"/>
  <c r="F4" i="20"/>
  <c r="AN4" i="20"/>
  <c r="AJ4" i="20"/>
  <c r="AF4" i="20"/>
  <c r="AB4" i="20"/>
  <c r="X4" i="20"/>
  <c r="T4" i="20"/>
  <c r="P4" i="20"/>
  <c r="L4" i="20"/>
  <c r="H4" i="20"/>
  <c r="D4" i="19"/>
  <c r="E4" i="19"/>
  <c r="F4" i="19"/>
  <c r="G4" i="19"/>
  <c r="H4" i="19"/>
  <c r="I4" i="19"/>
  <c r="J4" i="19"/>
  <c r="K4" i="19"/>
  <c r="L4" i="19"/>
  <c r="M4" i="19"/>
  <c r="N4" i="19"/>
  <c r="O4" i="19"/>
  <c r="P4" i="19"/>
  <c r="Q4" i="19"/>
  <c r="R4" i="19"/>
  <c r="S4" i="19"/>
  <c r="T4" i="19"/>
  <c r="U4" i="19"/>
  <c r="V4" i="19"/>
  <c r="W4" i="19"/>
  <c r="X4" i="19"/>
  <c r="Y4" i="19"/>
  <c r="Z4" i="19"/>
  <c r="AA4" i="19"/>
  <c r="AB4" i="19"/>
  <c r="AC4" i="19"/>
  <c r="AD4" i="19"/>
  <c r="AE4" i="19"/>
  <c r="AF4" i="19"/>
  <c r="AG4" i="19"/>
  <c r="AH4" i="19"/>
  <c r="AI4" i="19"/>
  <c r="AJ4" i="19"/>
  <c r="AK4" i="19"/>
  <c r="AL4" i="19"/>
  <c r="AM4" i="19"/>
  <c r="AN4" i="19"/>
  <c r="AO4" i="19"/>
  <c r="AP4" i="19"/>
  <c r="D5" i="19"/>
  <c r="E5" i="19"/>
  <c r="F5" i="19"/>
  <c r="G5" i="19"/>
  <c r="H5" i="19"/>
  <c r="I5" i="19"/>
  <c r="J5" i="19"/>
  <c r="K5" i="19"/>
  <c r="L5" i="19"/>
  <c r="M5" i="19"/>
  <c r="N5" i="19"/>
  <c r="O5" i="19"/>
  <c r="P5" i="19"/>
  <c r="Q5" i="19"/>
  <c r="R5" i="19"/>
  <c r="S5" i="19"/>
  <c r="T5" i="19"/>
  <c r="U5" i="19"/>
  <c r="V5" i="19"/>
  <c r="W5" i="19"/>
  <c r="X5" i="19"/>
  <c r="Y5" i="19"/>
  <c r="Z5" i="19"/>
  <c r="AA5" i="19"/>
  <c r="AB5" i="19"/>
  <c r="AC5" i="19"/>
  <c r="AD5" i="19"/>
  <c r="AE5" i="19"/>
  <c r="AF5" i="19"/>
  <c r="AG5" i="19"/>
  <c r="AH5" i="19"/>
  <c r="AI5" i="19"/>
  <c r="AJ5" i="19"/>
  <c r="AK5" i="19"/>
  <c r="AL5" i="19"/>
  <c r="AM5" i="19"/>
  <c r="AN5" i="19"/>
  <c r="AO5" i="19"/>
  <c r="AP5" i="19"/>
  <c r="D6" i="19"/>
  <c r="E6" i="19"/>
  <c r="F6" i="19"/>
  <c r="G6" i="19"/>
  <c r="H6" i="19"/>
  <c r="I6" i="19"/>
  <c r="J6" i="19"/>
  <c r="K6" i="19"/>
  <c r="L6" i="19"/>
  <c r="M6" i="19"/>
  <c r="N6" i="19"/>
  <c r="O6" i="19"/>
  <c r="P6" i="19"/>
  <c r="Q6" i="19"/>
  <c r="R6" i="19"/>
  <c r="S6" i="19"/>
  <c r="T6" i="19"/>
  <c r="U6" i="19"/>
  <c r="V6" i="19"/>
  <c r="W6" i="19"/>
  <c r="X6" i="19"/>
  <c r="Y6" i="19"/>
  <c r="Z6" i="19"/>
  <c r="AA6" i="19"/>
  <c r="AB6" i="19"/>
  <c r="AC6" i="19"/>
  <c r="AD6" i="19"/>
  <c r="AE6" i="19"/>
  <c r="AF6" i="19"/>
  <c r="AG6" i="19"/>
  <c r="AH6" i="19"/>
  <c r="AI6" i="19"/>
  <c r="AJ6" i="19"/>
  <c r="AK6" i="19"/>
  <c r="AL6" i="19"/>
  <c r="AM6" i="19"/>
  <c r="AN6" i="19"/>
  <c r="AO6" i="19"/>
  <c r="AP6" i="19"/>
  <c r="D7" i="19"/>
  <c r="E7" i="19"/>
  <c r="F7" i="19"/>
  <c r="G7" i="19"/>
  <c r="H7" i="19"/>
  <c r="I7" i="19"/>
  <c r="J7" i="19"/>
  <c r="K7" i="19"/>
  <c r="L7" i="19"/>
  <c r="M7" i="19"/>
  <c r="N7" i="19"/>
  <c r="O7" i="19"/>
  <c r="P7" i="19"/>
  <c r="Q7" i="19"/>
  <c r="R7" i="19"/>
  <c r="S7" i="19"/>
  <c r="T7" i="19"/>
  <c r="U7" i="19"/>
  <c r="V7" i="19"/>
  <c r="W7" i="19"/>
  <c r="X7" i="19"/>
  <c r="Y7" i="19"/>
  <c r="Z7" i="19"/>
  <c r="AA7" i="19"/>
  <c r="AB7" i="19"/>
  <c r="AC7" i="19"/>
  <c r="AD7" i="19"/>
  <c r="AE7" i="19"/>
  <c r="AF7" i="19"/>
  <c r="AG7" i="19"/>
  <c r="AH7" i="19"/>
  <c r="AI7" i="19"/>
  <c r="AJ7" i="19"/>
  <c r="AK7" i="19"/>
  <c r="AL7" i="19"/>
  <c r="AM7" i="19"/>
  <c r="AN7" i="19"/>
  <c r="AO7" i="19"/>
  <c r="AP7" i="19"/>
  <c r="D8" i="19"/>
  <c r="E8" i="19"/>
  <c r="F8" i="19"/>
  <c r="G8" i="19"/>
  <c r="H8" i="19"/>
  <c r="I8" i="19"/>
  <c r="J8" i="19"/>
  <c r="K8" i="19"/>
  <c r="L8" i="19"/>
  <c r="M8" i="19"/>
  <c r="N8" i="19"/>
  <c r="O8" i="19"/>
  <c r="P8" i="19"/>
  <c r="Q8" i="19"/>
  <c r="R8" i="19"/>
  <c r="S8" i="19"/>
  <c r="T8" i="19"/>
  <c r="U8" i="19"/>
  <c r="V8" i="19"/>
  <c r="W8" i="19"/>
  <c r="X8" i="19"/>
  <c r="Y8" i="19"/>
  <c r="Z8" i="19"/>
  <c r="AA8" i="19"/>
  <c r="AB8" i="19"/>
  <c r="AC8" i="19"/>
  <c r="AD8" i="19"/>
  <c r="AE8" i="19"/>
  <c r="AF8" i="19"/>
  <c r="AG8" i="19"/>
  <c r="AH8" i="19"/>
  <c r="AI8" i="19"/>
  <c r="AJ8" i="19"/>
  <c r="AK8" i="19"/>
  <c r="AL8" i="19"/>
  <c r="AM8" i="19"/>
  <c r="AN8" i="19"/>
  <c r="AO8" i="19"/>
  <c r="AP8" i="19"/>
  <c r="D9" i="19"/>
  <c r="E9" i="19"/>
  <c r="F9" i="19"/>
  <c r="G9" i="19"/>
  <c r="H9" i="19"/>
  <c r="I9" i="19"/>
  <c r="J9" i="19"/>
  <c r="K9" i="19"/>
  <c r="L9" i="19"/>
  <c r="M9" i="19"/>
  <c r="N9" i="19"/>
  <c r="O9" i="19"/>
  <c r="P9" i="19"/>
  <c r="Q9" i="19"/>
  <c r="R9" i="19"/>
  <c r="S9" i="19"/>
  <c r="T9" i="19"/>
  <c r="U9" i="19"/>
  <c r="V9" i="19"/>
  <c r="W9" i="19"/>
  <c r="X9" i="19"/>
  <c r="Y9" i="19"/>
  <c r="Z9" i="19"/>
  <c r="AA9" i="19"/>
  <c r="AB9" i="19"/>
  <c r="AC9" i="19"/>
  <c r="AD9" i="19"/>
  <c r="AE9" i="19"/>
  <c r="AF9" i="19"/>
  <c r="AG9" i="19"/>
  <c r="AH9" i="19"/>
  <c r="AI9" i="19"/>
  <c r="AJ9" i="19"/>
  <c r="AK9" i="19"/>
  <c r="AL9" i="19"/>
  <c r="AM9" i="19"/>
  <c r="AN9" i="19"/>
  <c r="AO9" i="19"/>
  <c r="AP9" i="19"/>
  <c r="D10" i="19"/>
  <c r="E10" i="19"/>
  <c r="F10" i="19"/>
  <c r="G10" i="19"/>
  <c r="H10" i="19"/>
  <c r="I10" i="19"/>
  <c r="J10" i="19"/>
  <c r="K10" i="19"/>
  <c r="L10" i="19"/>
  <c r="M10" i="19"/>
  <c r="N10" i="19"/>
  <c r="O10" i="19"/>
  <c r="P10" i="19"/>
  <c r="Q10" i="19"/>
  <c r="R10" i="19"/>
  <c r="S10" i="19"/>
  <c r="T10" i="19"/>
  <c r="U10" i="19"/>
  <c r="V10" i="19"/>
  <c r="W10" i="19"/>
  <c r="X10" i="19"/>
  <c r="Y10" i="19"/>
  <c r="Z10" i="19"/>
  <c r="AA10" i="19"/>
  <c r="AB10" i="19"/>
  <c r="AC10" i="19"/>
  <c r="AD10" i="19"/>
  <c r="AE10" i="19"/>
  <c r="AF10" i="19"/>
  <c r="AG10" i="19"/>
  <c r="AH10" i="19"/>
  <c r="AI10" i="19"/>
  <c r="AJ10" i="19"/>
  <c r="AK10" i="19"/>
  <c r="AL10" i="19"/>
  <c r="AM10" i="19"/>
  <c r="AN10" i="19"/>
  <c r="AO10" i="19"/>
  <c r="AP10" i="19"/>
  <c r="D11" i="19"/>
  <c r="E11" i="19"/>
  <c r="F11" i="19"/>
  <c r="G11" i="19"/>
  <c r="H11" i="19"/>
  <c r="I11" i="19"/>
  <c r="J11" i="19"/>
  <c r="K11" i="19"/>
  <c r="L11" i="19"/>
  <c r="M11" i="19"/>
  <c r="N11" i="19"/>
  <c r="O11" i="19"/>
  <c r="P11" i="19"/>
  <c r="Q11" i="19"/>
  <c r="R11" i="19"/>
  <c r="S11" i="19"/>
  <c r="T11" i="19"/>
  <c r="U11" i="19"/>
  <c r="V11" i="19"/>
  <c r="W11" i="19"/>
  <c r="X11" i="19"/>
  <c r="Y11" i="19"/>
  <c r="Z11" i="19"/>
  <c r="AA11" i="19"/>
  <c r="AB11" i="19"/>
  <c r="AC11" i="19"/>
  <c r="AD11" i="19"/>
  <c r="AE11" i="19"/>
  <c r="AF11" i="19"/>
  <c r="AG11" i="19"/>
  <c r="AH11" i="19"/>
  <c r="AI11" i="19"/>
  <c r="AJ11" i="19"/>
  <c r="AK11" i="19"/>
  <c r="AL11" i="19"/>
  <c r="AM11" i="19"/>
  <c r="AN11" i="19"/>
  <c r="AO11" i="19"/>
  <c r="AP11" i="19"/>
  <c r="D12" i="19"/>
  <c r="E12" i="19"/>
  <c r="F12" i="19"/>
  <c r="G12" i="19"/>
  <c r="H12" i="19"/>
  <c r="I12" i="19"/>
  <c r="J12" i="19"/>
  <c r="K12" i="19"/>
  <c r="L12" i="19"/>
  <c r="M12" i="19"/>
  <c r="N12" i="19"/>
  <c r="O12" i="19"/>
  <c r="P12" i="19"/>
  <c r="Q12" i="19"/>
  <c r="R12" i="19"/>
  <c r="S12" i="19"/>
  <c r="T12" i="19"/>
  <c r="U12" i="19"/>
  <c r="V12" i="19"/>
  <c r="W12" i="19"/>
  <c r="X12" i="19"/>
  <c r="Y12" i="19"/>
  <c r="Z12" i="19"/>
  <c r="AA12" i="19"/>
  <c r="AB12" i="19"/>
  <c r="AC12" i="19"/>
  <c r="AD12" i="19"/>
  <c r="AE12" i="19"/>
  <c r="AF12" i="19"/>
  <c r="AG12" i="19"/>
  <c r="AH12" i="19"/>
  <c r="AI12" i="19"/>
  <c r="AJ12" i="19"/>
  <c r="AK12" i="19"/>
  <c r="AL12" i="19"/>
  <c r="AM12" i="19"/>
  <c r="AN12" i="19"/>
  <c r="AO12" i="19"/>
  <c r="AP12" i="19"/>
  <c r="E13" i="19"/>
  <c r="F13" i="19"/>
  <c r="G13" i="19"/>
  <c r="H13" i="19"/>
  <c r="I13" i="19"/>
  <c r="J13" i="19"/>
  <c r="K13" i="19"/>
  <c r="L13" i="19"/>
  <c r="M13" i="19"/>
  <c r="N13" i="19"/>
  <c r="O13" i="19"/>
  <c r="P13" i="19"/>
  <c r="Q13" i="19"/>
  <c r="R13" i="19"/>
  <c r="S13" i="19"/>
  <c r="T13" i="19"/>
  <c r="U13" i="19"/>
  <c r="V13" i="19"/>
  <c r="W13" i="19"/>
  <c r="X13" i="19"/>
  <c r="Y13" i="19"/>
  <c r="Z13" i="19"/>
  <c r="AA13" i="19"/>
  <c r="AB13" i="19"/>
  <c r="AC13" i="19"/>
  <c r="AD13" i="19"/>
  <c r="AE13" i="19"/>
  <c r="AF13" i="19"/>
  <c r="AG13" i="19"/>
  <c r="AH13" i="19"/>
  <c r="AI13" i="19"/>
  <c r="AJ13" i="19"/>
  <c r="AK13" i="19"/>
  <c r="AL13" i="19"/>
  <c r="AM13" i="19"/>
  <c r="AN13" i="19"/>
  <c r="AO13" i="19"/>
  <c r="AP13" i="19"/>
  <c r="D14" i="19"/>
  <c r="E14" i="19"/>
  <c r="F14" i="19"/>
  <c r="G14" i="19"/>
  <c r="H14" i="19"/>
  <c r="I14" i="19"/>
  <c r="J14" i="19"/>
  <c r="K14" i="19"/>
  <c r="L14" i="19"/>
  <c r="M14" i="19"/>
  <c r="N14" i="19"/>
  <c r="O14" i="19"/>
  <c r="P14" i="19"/>
  <c r="Q14" i="19"/>
  <c r="R14" i="19"/>
  <c r="S14" i="19"/>
  <c r="T14" i="19"/>
  <c r="U14" i="19"/>
  <c r="V14" i="19"/>
  <c r="W14" i="19"/>
  <c r="X14" i="19"/>
  <c r="Y14" i="19"/>
  <c r="Z14" i="19"/>
  <c r="AA14" i="19"/>
  <c r="AB14" i="19"/>
  <c r="AC14" i="19"/>
  <c r="AD14" i="19"/>
  <c r="AE14" i="19"/>
  <c r="AF14" i="19"/>
  <c r="AG14" i="19"/>
  <c r="AH14" i="19"/>
  <c r="AI14" i="19"/>
  <c r="AJ14" i="19"/>
  <c r="AK14" i="19"/>
  <c r="AL14" i="19"/>
  <c r="AM14" i="19"/>
  <c r="AN14" i="19"/>
  <c r="AO14" i="19"/>
  <c r="AP14" i="19"/>
  <c r="D15" i="19"/>
  <c r="E15" i="19"/>
  <c r="F15" i="19"/>
  <c r="G15" i="19"/>
  <c r="H15" i="19"/>
  <c r="I15" i="19"/>
  <c r="J15" i="19"/>
  <c r="K15" i="19"/>
  <c r="L15" i="19"/>
  <c r="M15" i="19"/>
  <c r="N15" i="19"/>
  <c r="O15" i="19"/>
  <c r="P15" i="19"/>
  <c r="Q15" i="19"/>
  <c r="R15" i="19"/>
  <c r="S15" i="19"/>
  <c r="T15" i="19"/>
  <c r="U15" i="19"/>
  <c r="V15" i="19"/>
  <c r="W15" i="19"/>
  <c r="X15" i="19"/>
  <c r="Y15" i="19"/>
  <c r="Z15" i="19"/>
  <c r="AA15" i="19"/>
  <c r="AB15" i="19"/>
  <c r="AC15" i="19"/>
  <c r="AD15" i="19"/>
  <c r="AE15" i="19"/>
  <c r="AF15" i="19"/>
  <c r="AG15" i="19"/>
  <c r="AH15" i="19"/>
  <c r="AI15" i="19"/>
  <c r="AJ15" i="19"/>
  <c r="AK15" i="19"/>
  <c r="AL15" i="19"/>
  <c r="AM15" i="19"/>
  <c r="AO15" i="19"/>
  <c r="AP15" i="19"/>
  <c r="D16" i="19"/>
  <c r="E16" i="19"/>
  <c r="F16" i="19"/>
  <c r="G16" i="19"/>
  <c r="H16" i="19"/>
  <c r="I16" i="19"/>
  <c r="J16" i="19"/>
  <c r="K16" i="19"/>
  <c r="L16" i="19"/>
  <c r="M16" i="19"/>
  <c r="N16" i="19"/>
  <c r="O16" i="19"/>
  <c r="P16" i="19"/>
  <c r="Q16" i="19"/>
  <c r="R16" i="19"/>
  <c r="S16" i="19"/>
  <c r="T16" i="19"/>
  <c r="U16" i="19"/>
  <c r="V16" i="19"/>
  <c r="W16" i="19"/>
  <c r="X16" i="19"/>
  <c r="Y16" i="19"/>
  <c r="Z16" i="19"/>
  <c r="AA16" i="19"/>
  <c r="AB16" i="19"/>
  <c r="AC16" i="19"/>
  <c r="AD16" i="19"/>
  <c r="AE16" i="19"/>
  <c r="AF16" i="19"/>
  <c r="AG16" i="19"/>
  <c r="AH16" i="19"/>
  <c r="AI16" i="19"/>
  <c r="AJ16" i="19"/>
  <c r="AK16" i="19"/>
  <c r="AL16" i="19"/>
  <c r="AM16" i="19"/>
  <c r="AN16" i="19"/>
  <c r="AO16" i="19"/>
  <c r="AP16" i="19"/>
  <c r="D17" i="19"/>
  <c r="E17" i="19"/>
  <c r="F17" i="19"/>
  <c r="G17" i="19"/>
  <c r="H17" i="19"/>
  <c r="I17" i="19"/>
  <c r="J17" i="19"/>
  <c r="K17" i="19"/>
  <c r="L17" i="19"/>
  <c r="M17" i="19"/>
  <c r="N17" i="19"/>
  <c r="O17" i="19"/>
  <c r="P17" i="19"/>
  <c r="Q17" i="19"/>
  <c r="R17" i="19"/>
  <c r="S17" i="19"/>
  <c r="T17" i="19"/>
  <c r="U17" i="19"/>
  <c r="V17" i="19"/>
  <c r="W17" i="19"/>
  <c r="X17" i="19"/>
  <c r="Y17" i="19"/>
  <c r="Z17" i="19"/>
  <c r="AA17" i="19"/>
  <c r="AB17" i="19"/>
  <c r="AC17" i="19"/>
  <c r="AD17" i="19"/>
  <c r="AE17" i="19"/>
  <c r="AF17" i="19"/>
  <c r="AG17" i="19"/>
  <c r="AH17" i="19"/>
  <c r="AI17" i="19"/>
  <c r="AJ17" i="19"/>
  <c r="AK17" i="19"/>
  <c r="AL17" i="19"/>
  <c r="AM17" i="19"/>
  <c r="AN17" i="19"/>
  <c r="AO17" i="19"/>
  <c r="AP17" i="19"/>
  <c r="D18" i="19"/>
  <c r="E18" i="19"/>
  <c r="F18" i="19"/>
  <c r="G18" i="19"/>
  <c r="H18" i="19"/>
  <c r="I18" i="19"/>
  <c r="J18" i="19"/>
  <c r="K18" i="19"/>
  <c r="L18" i="19"/>
  <c r="M18" i="19"/>
  <c r="N18" i="19"/>
  <c r="O18" i="19"/>
  <c r="P18" i="19"/>
  <c r="Q18" i="19"/>
  <c r="R18" i="19"/>
  <c r="S18" i="19"/>
  <c r="T18" i="19"/>
  <c r="U18" i="19"/>
  <c r="V18" i="19"/>
  <c r="W18" i="19"/>
  <c r="X18" i="19"/>
  <c r="Y18" i="19"/>
  <c r="Z18" i="19"/>
  <c r="AA18" i="19"/>
  <c r="AB18" i="19"/>
  <c r="AC18" i="19"/>
  <c r="AD18" i="19"/>
  <c r="AE18" i="19"/>
  <c r="AF18" i="19"/>
  <c r="AG18" i="19"/>
  <c r="AH18" i="19"/>
  <c r="AI18" i="19"/>
  <c r="AJ18" i="19"/>
  <c r="AK18" i="19"/>
  <c r="AL18" i="19"/>
  <c r="AM18" i="19"/>
  <c r="AN18" i="19"/>
  <c r="AO18" i="19"/>
  <c r="AP18" i="19"/>
  <c r="D19" i="19"/>
  <c r="E19" i="19"/>
  <c r="F19" i="19"/>
  <c r="G19" i="19"/>
  <c r="H19" i="19"/>
  <c r="I19" i="19"/>
  <c r="J19" i="19"/>
  <c r="K19" i="19"/>
  <c r="L19" i="19"/>
  <c r="M19" i="19"/>
  <c r="N19" i="19"/>
  <c r="O19" i="19"/>
  <c r="P19" i="19"/>
  <c r="Q19" i="19"/>
  <c r="R19" i="19"/>
  <c r="S19" i="19"/>
  <c r="T19" i="19"/>
  <c r="U19" i="19"/>
  <c r="V19" i="19"/>
  <c r="W19" i="19"/>
  <c r="X19" i="19"/>
  <c r="Y19" i="19"/>
  <c r="Z19" i="19"/>
  <c r="AA19" i="19"/>
  <c r="AB19" i="19"/>
  <c r="AC19" i="19"/>
  <c r="AD19" i="19"/>
  <c r="AE19" i="19"/>
  <c r="AF19" i="19"/>
  <c r="AG19" i="19"/>
  <c r="AH19" i="19"/>
  <c r="AI19" i="19"/>
  <c r="AJ19" i="19"/>
  <c r="AK19" i="19"/>
  <c r="AL19" i="19"/>
  <c r="AM19" i="19"/>
  <c r="AN19" i="19"/>
  <c r="AO19" i="19"/>
  <c r="AP19" i="19"/>
  <c r="D20" i="19"/>
  <c r="E20" i="19"/>
  <c r="F20" i="19"/>
  <c r="G20" i="19"/>
  <c r="H20" i="19"/>
  <c r="I20" i="19"/>
  <c r="J20" i="19"/>
  <c r="K20" i="19"/>
  <c r="L20" i="19"/>
  <c r="M20" i="19"/>
  <c r="N20" i="19"/>
  <c r="O20" i="19"/>
  <c r="P20" i="19"/>
  <c r="Q20" i="19"/>
  <c r="R20" i="19"/>
  <c r="S20" i="19"/>
  <c r="T20" i="19"/>
  <c r="U20" i="19"/>
  <c r="V20" i="19"/>
  <c r="W20" i="19"/>
  <c r="X20" i="19"/>
  <c r="Y20" i="19"/>
  <c r="Z20" i="19"/>
  <c r="AA20" i="19"/>
  <c r="AB20" i="19"/>
  <c r="AC20" i="19"/>
  <c r="AD20" i="19"/>
  <c r="AE20" i="19"/>
  <c r="AF20" i="19"/>
  <c r="AG20" i="19"/>
  <c r="AH20" i="19"/>
  <c r="AI20" i="19"/>
  <c r="AJ20" i="19"/>
  <c r="AK20" i="19"/>
  <c r="AL20" i="19"/>
  <c r="AM20" i="19"/>
  <c r="AN20" i="19"/>
  <c r="AO20" i="19"/>
  <c r="AP20" i="19"/>
  <c r="D21" i="19"/>
  <c r="E21" i="19"/>
  <c r="F21" i="19"/>
  <c r="G21" i="19"/>
  <c r="H21" i="19"/>
  <c r="I21" i="19"/>
  <c r="J21" i="19"/>
  <c r="K21" i="19"/>
  <c r="L21" i="19"/>
  <c r="M21" i="19"/>
  <c r="N21" i="19"/>
  <c r="O21" i="19"/>
  <c r="P21" i="19"/>
  <c r="Q21" i="19"/>
  <c r="R21" i="19"/>
  <c r="S21" i="19"/>
  <c r="T21" i="19"/>
  <c r="U21" i="19"/>
  <c r="V21" i="19"/>
  <c r="W21" i="19"/>
  <c r="X21" i="19"/>
  <c r="Y21" i="19"/>
  <c r="Z21" i="19"/>
  <c r="AA21" i="19"/>
  <c r="AB21" i="19"/>
  <c r="AC21" i="19"/>
  <c r="AD21" i="19"/>
  <c r="AE21" i="19"/>
  <c r="AF21" i="19"/>
  <c r="AG21" i="19"/>
  <c r="AH21" i="19"/>
  <c r="AI21" i="19"/>
  <c r="AJ21" i="19"/>
  <c r="AK21" i="19"/>
  <c r="AL21" i="19"/>
  <c r="AM21" i="19"/>
  <c r="AN21" i="19"/>
  <c r="AO21" i="19"/>
  <c r="AP21" i="19"/>
  <c r="D22" i="19"/>
  <c r="E22" i="19"/>
  <c r="F22" i="19"/>
  <c r="G22" i="19"/>
  <c r="H22" i="19"/>
  <c r="I22" i="19"/>
  <c r="J22" i="19"/>
  <c r="K22" i="19"/>
  <c r="L22" i="19"/>
  <c r="M22" i="19"/>
  <c r="N22" i="19"/>
  <c r="O22" i="19"/>
  <c r="P22" i="19"/>
  <c r="Q22" i="19"/>
  <c r="R22" i="19"/>
  <c r="S22" i="19"/>
  <c r="T22" i="19"/>
  <c r="U22" i="19"/>
  <c r="V22" i="19"/>
  <c r="W22" i="19"/>
  <c r="X22" i="19"/>
  <c r="Y22" i="19"/>
  <c r="Z22" i="19"/>
  <c r="AA22" i="19"/>
  <c r="AB22" i="19"/>
  <c r="AC22" i="19"/>
  <c r="AD22" i="19"/>
  <c r="AE22" i="19"/>
  <c r="AF22" i="19"/>
  <c r="AG22" i="19"/>
  <c r="AH22" i="19"/>
  <c r="AI22" i="19"/>
  <c r="AJ22" i="19"/>
  <c r="AK22" i="19"/>
  <c r="AL22" i="19"/>
  <c r="AM22" i="19"/>
  <c r="AN22" i="19"/>
  <c r="AO22" i="19"/>
  <c r="AP22" i="19"/>
  <c r="D23" i="19"/>
  <c r="E23" i="19"/>
  <c r="F23" i="19"/>
  <c r="G23" i="19"/>
  <c r="H23" i="19"/>
  <c r="I23" i="19"/>
  <c r="J23" i="19"/>
  <c r="K23" i="19"/>
  <c r="L23" i="19"/>
  <c r="M23" i="19"/>
  <c r="N23" i="19"/>
  <c r="O23" i="19"/>
  <c r="P23" i="19"/>
  <c r="Q23" i="19"/>
  <c r="R23" i="19"/>
  <c r="S23" i="19"/>
  <c r="T23" i="19"/>
  <c r="U23" i="19"/>
  <c r="V23" i="19"/>
  <c r="W23" i="19"/>
  <c r="X23" i="19"/>
  <c r="Y23" i="19"/>
  <c r="Z23" i="19"/>
  <c r="AA23" i="19"/>
  <c r="AB23" i="19"/>
  <c r="AC23" i="19"/>
  <c r="AD23" i="19"/>
  <c r="AE23" i="19"/>
  <c r="AF23" i="19"/>
  <c r="AG23" i="19"/>
  <c r="AH23" i="19"/>
  <c r="AI23" i="19"/>
  <c r="AJ23" i="19"/>
  <c r="AK23" i="19"/>
  <c r="AL23" i="19"/>
  <c r="AM23" i="19"/>
  <c r="AN23" i="19"/>
  <c r="AO23" i="19"/>
  <c r="AP23" i="19"/>
  <c r="D24" i="19"/>
  <c r="E24" i="19"/>
  <c r="F24" i="19"/>
  <c r="G24" i="19"/>
  <c r="H24" i="19"/>
  <c r="I24" i="19"/>
  <c r="J24" i="19"/>
  <c r="K24" i="19"/>
  <c r="L24" i="19"/>
  <c r="M24" i="19"/>
  <c r="N24" i="19"/>
  <c r="O24" i="19"/>
  <c r="P24" i="19"/>
  <c r="Q24" i="19"/>
  <c r="R24" i="19"/>
  <c r="S24" i="19"/>
  <c r="T24" i="19"/>
  <c r="U24" i="19"/>
  <c r="V24" i="19"/>
  <c r="W24" i="19"/>
  <c r="X24" i="19"/>
  <c r="Y24" i="19"/>
  <c r="Z24" i="19"/>
  <c r="AA24" i="19"/>
  <c r="AB24" i="19"/>
  <c r="AC24" i="19"/>
  <c r="AD24" i="19"/>
  <c r="AE24" i="19"/>
  <c r="AF24" i="19"/>
  <c r="AG24" i="19"/>
  <c r="AH24" i="19"/>
  <c r="AI24" i="19"/>
  <c r="AJ24" i="19"/>
  <c r="AK24" i="19"/>
  <c r="AL24" i="19"/>
  <c r="AM24" i="19"/>
  <c r="AN24" i="19"/>
  <c r="AO24" i="19"/>
  <c r="AP24" i="19"/>
  <c r="D25" i="19"/>
  <c r="E25" i="19"/>
  <c r="F25" i="19"/>
  <c r="G25" i="19"/>
  <c r="H25" i="19"/>
  <c r="I25" i="19"/>
  <c r="J25" i="19"/>
  <c r="K25" i="19"/>
  <c r="L25" i="19"/>
  <c r="M25" i="19"/>
  <c r="N25" i="19"/>
  <c r="O25" i="19"/>
  <c r="P25" i="19"/>
  <c r="Q25" i="19"/>
  <c r="R25" i="19"/>
  <c r="S25" i="19"/>
  <c r="T25" i="19"/>
  <c r="U25" i="19"/>
  <c r="V25" i="19"/>
  <c r="W25" i="19"/>
  <c r="X25" i="19"/>
  <c r="Y25" i="19"/>
  <c r="Z25" i="19"/>
  <c r="AA25" i="19"/>
  <c r="AB25" i="19"/>
  <c r="AC25" i="19"/>
  <c r="AD25" i="19"/>
  <c r="AE25" i="19"/>
  <c r="AF25" i="19"/>
  <c r="AG25" i="19"/>
  <c r="AH25" i="19"/>
  <c r="AI25" i="19"/>
  <c r="AJ25" i="19"/>
  <c r="AK25" i="19"/>
  <c r="AL25" i="19"/>
  <c r="AM25" i="19"/>
  <c r="AN25" i="19"/>
  <c r="AO25" i="19"/>
  <c r="AP25" i="19"/>
  <c r="D26" i="19"/>
  <c r="E26" i="19"/>
  <c r="F26" i="19"/>
  <c r="G26" i="19"/>
  <c r="H26" i="19"/>
  <c r="I26" i="19"/>
  <c r="J26" i="19"/>
  <c r="K26" i="19"/>
  <c r="L26" i="19"/>
  <c r="M26" i="19"/>
  <c r="N26" i="19"/>
  <c r="O26" i="19"/>
  <c r="P26" i="19"/>
  <c r="Q26" i="19"/>
  <c r="R26" i="19"/>
  <c r="S26" i="19"/>
  <c r="T26" i="19"/>
  <c r="U26" i="19"/>
  <c r="V26" i="19"/>
  <c r="W26" i="19"/>
  <c r="X26" i="19"/>
  <c r="Y26" i="19"/>
  <c r="Z26" i="19"/>
  <c r="AA26" i="19"/>
  <c r="AB26" i="19"/>
  <c r="AC26" i="19"/>
  <c r="AD26" i="19"/>
  <c r="AE26" i="19"/>
  <c r="AF26" i="19"/>
  <c r="AG26" i="19"/>
  <c r="AH26" i="19"/>
  <c r="AI26" i="19"/>
  <c r="AJ26" i="19"/>
  <c r="AK26" i="19"/>
  <c r="AL26" i="19"/>
  <c r="AM26" i="19"/>
  <c r="AN26" i="19"/>
  <c r="AO26" i="19"/>
  <c r="AP26" i="19"/>
  <c r="D27" i="19"/>
  <c r="E27" i="19"/>
  <c r="F27" i="19"/>
  <c r="G27" i="19"/>
  <c r="H27" i="19"/>
  <c r="I27" i="19"/>
  <c r="J27" i="19"/>
  <c r="K27" i="19"/>
  <c r="L27" i="19"/>
  <c r="M27" i="19"/>
  <c r="N27" i="19"/>
  <c r="O27" i="19"/>
  <c r="P27" i="19"/>
  <c r="Q27" i="19"/>
  <c r="R27" i="19"/>
  <c r="S27" i="19"/>
  <c r="T27" i="19"/>
  <c r="U27" i="19"/>
  <c r="V27" i="19"/>
  <c r="W27" i="19"/>
  <c r="X27" i="19"/>
  <c r="Y27" i="19"/>
  <c r="Z27" i="19"/>
  <c r="AA27" i="19"/>
  <c r="AB27" i="19"/>
  <c r="AC27" i="19"/>
  <c r="AD27" i="19"/>
  <c r="AE27" i="19"/>
  <c r="AF27" i="19"/>
  <c r="AG27" i="19"/>
  <c r="AH27" i="19"/>
  <c r="AI27" i="19"/>
  <c r="AJ27" i="19"/>
  <c r="AK27" i="19"/>
  <c r="AL27" i="19"/>
  <c r="AM27" i="19"/>
  <c r="AN27" i="19"/>
  <c r="AO27" i="19"/>
  <c r="AP27" i="19"/>
  <c r="D28" i="19"/>
  <c r="E28" i="19"/>
  <c r="F28" i="19"/>
  <c r="G28" i="19"/>
  <c r="H28" i="19"/>
  <c r="I28" i="19"/>
  <c r="J28" i="19"/>
  <c r="K28" i="19"/>
  <c r="L28" i="19"/>
  <c r="M28" i="19"/>
  <c r="N28" i="19"/>
  <c r="O28" i="19"/>
  <c r="P28" i="19"/>
  <c r="Q28" i="19"/>
  <c r="R28" i="19"/>
  <c r="S28" i="19"/>
  <c r="T28" i="19"/>
  <c r="U28" i="19"/>
  <c r="V28" i="19"/>
  <c r="W28" i="19"/>
  <c r="X28" i="19"/>
  <c r="Y28" i="19"/>
  <c r="Z28" i="19"/>
  <c r="AA28" i="19"/>
  <c r="AB28" i="19"/>
  <c r="AC28" i="19"/>
  <c r="AD28" i="19"/>
  <c r="AE28" i="19"/>
  <c r="AF28" i="19"/>
  <c r="AG28" i="19"/>
  <c r="AH28" i="19"/>
  <c r="AI28" i="19"/>
  <c r="AJ28" i="19"/>
  <c r="AK28" i="19"/>
  <c r="AL28" i="19"/>
  <c r="AM28" i="19"/>
  <c r="AN28" i="19"/>
  <c r="AO28" i="19"/>
  <c r="AP28" i="19"/>
  <c r="D29" i="19"/>
  <c r="E29" i="19"/>
  <c r="F29" i="19"/>
  <c r="G29" i="19"/>
  <c r="H29" i="19"/>
  <c r="I29" i="19"/>
  <c r="J29" i="19"/>
  <c r="K29" i="19"/>
  <c r="L29" i="19"/>
  <c r="M29" i="19"/>
  <c r="N29" i="19"/>
  <c r="O29" i="19"/>
  <c r="P29" i="19"/>
  <c r="Q29" i="19"/>
  <c r="R29" i="19"/>
  <c r="S29" i="19"/>
  <c r="T29" i="19"/>
  <c r="U29" i="19"/>
  <c r="V29" i="19"/>
  <c r="W29" i="19"/>
  <c r="X29" i="19"/>
  <c r="Y29" i="19"/>
  <c r="Z29" i="19"/>
  <c r="AA29" i="19"/>
  <c r="AB29" i="19"/>
  <c r="AC29" i="19"/>
  <c r="AD29" i="19"/>
  <c r="AE29" i="19"/>
  <c r="AF29" i="19"/>
  <c r="AG29" i="19"/>
  <c r="AH29" i="19"/>
  <c r="AI29" i="19"/>
  <c r="AJ29" i="19"/>
  <c r="AK29" i="19"/>
  <c r="AL29" i="19"/>
  <c r="AM29" i="19"/>
  <c r="AN29" i="19"/>
  <c r="AO29" i="19"/>
  <c r="AP29" i="19"/>
  <c r="D30" i="19"/>
  <c r="E30" i="19"/>
  <c r="F30" i="19"/>
  <c r="G30" i="19"/>
  <c r="H30" i="19"/>
  <c r="I30" i="19"/>
  <c r="J30" i="19"/>
  <c r="K30" i="19"/>
  <c r="L30" i="19"/>
  <c r="M30" i="19"/>
  <c r="N30" i="19"/>
  <c r="O30" i="19"/>
  <c r="P30" i="19"/>
  <c r="Q30" i="19"/>
  <c r="R30" i="19"/>
  <c r="S30" i="19"/>
  <c r="T30" i="19"/>
  <c r="U30" i="19"/>
  <c r="V30" i="19"/>
  <c r="W30" i="19"/>
  <c r="X30" i="19"/>
  <c r="Y30" i="19"/>
  <c r="Z30" i="19"/>
  <c r="AA30" i="19"/>
  <c r="AB30" i="19"/>
  <c r="AC30" i="19"/>
  <c r="AD30" i="19"/>
  <c r="AE30" i="19"/>
  <c r="AF30" i="19"/>
  <c r="AG30" i="19"/>
  <c r="AH30" i="19"/>
  <c r="AI30" i="19"/>
  <c r="AJ30" i="19"/>
  <c r="AK30" i="19"/>
  <c r="AL30" i="19"/>
  <c r="AM30" i="19"/>
  <c r="AN30" i="19"/>
  <c r="AO30" i="19"/>
  <c r="AP30" i="19"/>
  <c r="D31" i="19"/>
  <c r="E31" i="19"/>
  <c r="F31" i="19"/>
  <c r="G31" i="19"/>
  <c r="H31" i="19"/>
  <c r="I31" i="19"/>
  <c r="J31" i="19"/>
  <c r="K31" i="19"/>
  <c r="L31" i="19"/>
  <c r="M31" i="19"/>
  <c r="N31" i="19"/>
  <c r="O31" i="19"/>
  <c r="P31" i="19"/>
  <c r="Q31" i="19"/>
  <c r="R31" i="19"/>
  <c r="S31" i="19"/>
  <c r="T31" i="19"/>
  <c r="U31" i="19"/>
  <c r="V31" i="19"/>
  <c r="W31" i="19"/>
  <c r="X31" i="19"/>
  <c r="Y31" i="19"/>
  <c r="Z31" i="19"/>
  <c r="AA31" i="19"/>
  <c r="AB31" i="19"/>
  <c r="AC31" i="19"/>
  <c r="AD31" i="19"/>
  <c r="AE31" i="19"/>
  <c r="AF31" i="19"/>
  <c r="AG31" i="19"/>
  <c r="AH31" i="19"/>
  <c r="AI31" i="19"/>
  <c r="AJ31" i="19"/>
  <c r="AK31" i="19"/>
  <c r="AL31" i="19"/>
  <c r="AM31" i="19"/>
  <c r="AN31" i="19"/>
  <c r="AO31" i="19"/>
  <c r="AP31" i="19"/>
  <c r="D32" i="19"/>
  <c r="E32" i="19"/>
  <c r="F32" i="19"/>
  <c r="G32" i="19"/>
  <c r="H32" i="19"/>
  <c r="I32" i="19"/>
  <c r="J32" i="19"/>
  <c r="K32" i="19"/>
  <c r="L32" i="19"/>
  <c r="M32" i="19"/>
  <c r="N32" i="19"/>
  <c r="O32" i="19"/>
  <c r="P32" i="19"/>
  <c r="Q32" i="19"/>
  <c r="R32" i="19"/>
  <c r="S32" i="19"/>
  <c r="T32" i="19"/>
  <c r="U32" i="19"/>
  <c r="V32" i="19"/>
  <c r="W32" i="19"/>
  <c r="X32" i="19"/>
  <c r="Y32" i="19"/>
  <c r="Z32" i="19"/>
  <c r="AA32" i="19"/>
  <c r="AB32" i="19"/>
  <c r="AC32" i="19"/>
  <c r="AD32" i="19"/>
  <c r="AE32" i="19"/>
  <c r="AF32" i="19"/>
  <c r="AG32" i="19"/>
  <c r="AH32" i="19"/>
  <c r="AI32" i="19"/>
  <c r="AJ32" i="19"/>
  <c r="AK32" i="19"/>
  <c r="AL32" i="19"/>
  <c r="AM32" i="19"/>
  <c r="AN32" i="19"/>
  <c r="AO32" i="19"/>
  <c r="AP32" i="19"/>
  <c r="D33" i="19"/>
  <c r="E33" i="19"/>
  <c r="F33" i="19"/>
  <c r="G33" i="19"/>
  <c r="H33" i="19"/>
  <c r="I33" i="19"/>
  <c r="J33" i="19"/>
  <c r="K33" i="19"/>
  <c r="L33" i="19"/>
  <c r="M33" i="19"/>
  <c r="N33" i="19"/>
  <c r="O33" i="19"/>
  <c r="P33" i="19"/>
  <c r="Q33" i="19"/>
  <c r="R33" i="19"/>
  <c r="S33" i="19"/>
  <c r="T33" i="19"/>
  <c r="U33" i="19"/>
  <c r="V33" i="19"/>
  <c r="W33" i="19"/>
  <c r="X33" i="19"/>
  <c r="Y33" i="19"/>
  <c r="Z33" i="19"/>
  <c r="AA33" i="19"/>
  <c r="AB33" i="19"/>
  <c r="AC33" i="19"/>
  <c r="AD33" i="19"/>
  <c r="AE33" i="19"/>
  <c r="AF33" i="19"/>
  <c r="AG33" i="19"/>
  <c r="AH33" i="19"/>
  <c r="AI33" i="19"/>
  <c r="AJ33" i="19"/>
  <c r="AK33" i="19"/>
  <c r="AL33" i="19"/>
  <c r="AM33" i="19"/>
  <c r="AN33" i="19"/>
  <c r="AO33" i="19"/>
  <c r="AP33" i="19"/>
  <c r="D34" i="19"/>
  <c r="E34" i="19"/>
  <c r="F34" i="19"/>
  <c r="G34" i="19"/>
  <c r="H34" i="19"/>
  <c r="I34" i="19"/>
  <c r="J34" i="19"/>
  <c r="K34" i="19"/>
  <c r="L34" i="19"/>
  <c r="M34" i="19"/>
  <c r="N34" i="19"/>
  <c r="O34" i="19"/>
  <c r="P34" i="19"/>
  <c r="Q34" i="19"/>
  <c r="R34" i="19"/>
  <c r="S34" i="19"/>
  <c r="T34" i="19"/>
  <c r="U34" i="19"/>
  <c r="V34" i="19"/>
  <c r="W34" i="19"/>
  <c r="X34" i="19"/>
  <c r="Y34" i="19"/>
  <c r="Z34" i="19"/>
  <c r="AA34" i="19"/>
  <c r="AB34" i="19"/>
  <c r="AC34" i="19"/>
  <c r="AD34" i="19"/>
  <c r="AE34" i="19"/>
  <c r="AF34" i="19"/>
  <c r="AG34" i="19"/>
  <c r="AH34" i="19"/>
  <c r="AI34" i="19"/>
  <c r="AJ34" i="19"/>
  <c r="AK34" i="19"/>
  <c r="AL34" i="19"/>
  <c r="AM34" i="19"/>
  <c r="AN34" i="19"/>
  <c r="AO34" i="19"/>
  <c r="AP34" i="19"/>
  <c r="D35" i="19"/>
  <c r="E35" i="19"/>
  <c r="F35" i="19"/>
  <c r="G35" i="19"/>
  <c r="H35" i="19"/>
  <c r="I35" i="19"/>
  <c r="J35" i="19"/>
  <c r="K35" i="19"/>
  <c r="L35" i="19"/>
  <c r="M35" i="19"/>
  <c r="N35" i="19"/>
  <c r="O35" i="19"/>
  <c r="P35" i="19"/>
  <c r="Q35" i="19"/>
  <c r="R35" i="19"/>
  <c r="S35" i="19"/>
  <c r="T35" i="19"/>
  <c r="U35" i="19"/>
  <c r="V35" i="19"/>
  <c r="W35" i="19"/>
  <c r="X35" i="19"/>
  <c r="Y35" i="19"/>
  <c r="Z35" i="19"/>
  <c r="AA35" i="19"/>
  <c r="AB35" i="19"/>
  <c r="AC35" i="19"/>
  <c r="AD35" i="19"/>
  <c r="AE35" i="19"/>
  <c r="AF35" i="19"/>
  <c r="AG35" i="19"/>
  <c r="AH35" i="19"/>
  <c r="AI35" i="19"/>
  <c r="AJ35" i="19"/>
  <c r="AK35" i="19"/>
  <c r="AL35" i="19"/>
  <c r="AM35" i="19"/>
  <c r="AN35" i="19"/>
  <c r="AO35" i="19"/>
  <c r="AP35" i="19"/>
  <c r="D36" i="19"/>
  <c r="E36" i="19"/>
  <c r="F36" i="19"/>
  <c r="G36" i="19"/>
  <c r="H36" i="19"/>
  <c r="I36" i="19"/>
  <c r="J36" i="19"/>
  <c r="K36" i="19"/>
  <c r="L36" i="19"/>
  <c r="M36" i="19"/>
  <c r="N36" i="19"/>
  <c r="O36" i="19"/>
  <c r="P36" i="19"/>
  <c r="Q36" i="19"/>
  <c r="R36" i="19"/>
  <c r="S36" i="19"/>
  <c r="T36" i="19"/>
  <c r="U36" i="19"/>
  <c r="V36" i="19"/>
  <c r="W36" i="19"/>
  <c r="X36" i="19"/>
  <c r="Y36" i="19"/>
  <c r="Z36" i="19"/>
  <c r="AA36" i="19"/>
  <c r="AB36" i="19"/>
  <c r="AC36" i="19"/>
  <c r="AD36" i="19"/>
  <c r="AE36" i="19"/>
  <c r="AF36" i="19"/>
  <c r="AG36" i="19"/>
  <c r="AH36" i="19"/>
  <c r="AI36" i="19"/>
  <c r="AJ36" i="19"/>
  <c r="AK36" i="19"/>
  <c r="AL36" i="19"/>
  <c r="AM36" i="19"/>
  <c r="AN36" i="19"/>
  <c r="AO36" i="19"/>
  <c r="AP36" i="19"/>
  <c r="D37" i="19"/>
  <c r="E37" i="19"/>
  <c r="F37" i="19"/>
  <c r="G37" i="19"/>
  <c r="H37" i="19"/>
  <c r="I37" i="19"/>
  <c r="J37" i="19"/>
  <c r="K37" i="19"/>
  <c r="L37" i="19"/>
  <c r="M37" i="19"/>
  <c r="N37" i="19"/>
  <c r="O37" i="19"/>
  <c r="P37" i="19"/>
  <c r="Q37" i="19"/>
  <c r="R37" i="19"/>
  <c r="S37" i="19"/>
  <c r="T37" i="19"/>
  <c r="U37" i="19"/>
  <c r="V37" i="19"/>
  <c r="W37" i="19"/>
  <c r="X37" i="19"/>
  <c r="Y37" i="19"/>
  <c r="Z37" i="19"/>
  <c r="AA37" i="19"/>
  <c r="AB37" i="19"/>
  <c r="AC37" i="19"/>
  <c r="AD37" i="19"/>
  <c r="AE37" i="19"/>
  <c r="AF37" i="19"/>
  <c r="AG37" i="19"/>
  <c r="AH37" i="19"/>
  <c r="AI37" i="19"/>
  <c r="AJ37" i="19"/>
  <c r="AK37" i="19"/>
  <c r="AL37" i="19"/>
  <c r="AM37" i="19"/>
  <c r="AN37" i="19"/>
  <c r="AO37" i="19"/>
  <c r="AP37" i="19"/>
  <c r="D38" i="19"/>
  <c r="E38" i="19"/>
  <c r="F38" i="19"/>
  <c r="G38" i="19"/>
  <c r="H38" i="19"/>
  <c r="I38" i="19"/>
  <c r="J38" i="19"/>
  <c r="K38" i="19"/>
  <c r="L38" i="19"/>
  <c r="M38" i="19"/>
  <c r="N38" i="19"/>
  <c r="O38" i="19"/>
  <c r="P38" i="19"/>
  <c r="Q38" i="19"/>
  <c r="R38" i="19"/>
  <c r="S38" i="19"/>
  <c r="T38" i="19"/>
  <c r="U38" i="19"/>
  <c r="V38" i="19"/>
  <c r="W38" i="19"/>
  <c r="X38" i="19"/>
  <c r="Y38" i="19"/>
  <c r="Z38" i="19"/>
  <c r="AA38" i="19"/>
  <c r="AB38" i="19"/>
  <c r="AC38" i="19"/>
  <c r="AD38" i="19"/>
  <c r="AE38" i="19"/>
  <c r="AF38" i="19"/>
  <c r="AG38" i="19"/>
  <c r="AH38" i="19"/>
  <c r="AI38" i="19"/>
  <c r="AJ38" i="19"/>
  <c r="AK38" i="19"/>
  <c r="AL38" i="19"/>
  <c r="AM38" i="19"/>
  <c r="AN38" i="19"/>
  <c r="AO38" i="19"/>
  <c r="AP38" i="19"/>
  <c r="D39" i="19"/>
  <c r="E39" i="19"/>
  <c r="F39" i="19"/>
  <c r="G39" i="19"/>
  <c r="H39" i="19"/>
  <c r="I39" i="19"/>
  <c r="J39" i="19"/>
  <c r="K39" i="19"/>
  <c r="L39" i="19"/>
  <c r="M39" i="19"/>
  <c r="N39" i="19"/>
  <c r="O39" i="19"/>
  <c r="P39" i="19"/>
  <c r="Q39" i="19"/>
  <c r="R39" i="19"/>
  <c r="S39" i="19"/>
  <c r="T39" i="19"/>
  <c r="U39" i="19"/>
  <c r="V39" i="19"/>
  <c r="W39" i="19"/>
  <c r="X39" i="19"/>
  <c r="Y39" i="19"/>
  <c r="Z39" i="19"/>
  <c r="AA39" i="19"/>
  <c r="AB39" i="19"/>
  <c r="AC39" i="19"/>
  <c r="AD39" i="19"/>
  <c r="AE39" i="19"/>
  <c r="AF39" i="19"/>
  <c r="AG39" i="19"/>
  <c r="AH39" i="19"/>
  <c r="AI39" i="19"/>
  <c r="AJ39" i="19"/>
  <c r="AK39" i="19"/>
  <c r="AL39" i="19"/>
  <c r="AM39" i="19"/>
  <c r="AN39" i="19"/>
  <c r="AO39" i="19"/>
  <c r="AP39" i="19"/>
  <c r="D40" i="19"/>
  <c r="E40" i="19"/>
  <c r="F40" i="19"/>
  <c r="G40" i="19"/>
  <c r="H40" i="19"/>
  <c r="I40" i="19"/>
  <c r="J40" i="19"/>
  <c r="K40" i="19"/>
  <c r="L40" i="19"/>
  <c r="M40" i="19"/>
  <c r="N40" i="19"/>
  <c r="O40" i="19"/>
  <c r="P40" i="19"/>
  <c r="Q40" i="19"/>
  <c r="R40" i="19"/>
  <c r="S40" i="19"/>
  <c r="T40" i="19"/>
  <c r="U40" i="19"/>
  <c r="V40" i="19"/>
  <c r="W40" i="19"/>
  <c r="X40" i="19"/>
  <c r="Y40" i="19"/>
  <c r="Z40" i="19"/>
  <c r="AA40" i="19"/>
  <c r="AB40" i="19"/>
  <c r="AC40" i="19"/>
  <c r="AD40" i="19"/>
  <c r="AE40" i="19"/>
  <c r="AF40" i="19"/>
  <c r="AG40" i="19"/>
  <c r="AH40" i="19"/>
  <c r="AI40" i="19"/>
  <c r="AJ40" i="19"/>
  <c r="AK40" i="19"/>
  <c r="AL40" i="19"/>
  <c r="AM40" i="19"/>
  <c r="AN40" i="19"/>
  <c r="AO40" i="19"/>
  <c r="AP40" i="19"/>
  <c r="D41" i="19"/>
  <c r="E41" i="19"/>
  <c r="F41" i="19"/>
  <c r="G41" i="19"/>
  <c r="H41" i="19"/>
  <c r="I41" i="19"/>
  <c r="J41" i="19"/>
  <c r="K41" i="19"/>
  <c r="L41" i="19"/>
  <c r="M41" i="19"/>
  <c r="N41" i="19"/>
  <c r="O41" i="19"/>
  <c r="P41" i="19"/>
  <c r="Q41" i="19"/>
  <c r="R41" i="19"/>
  <c r="S41" i="19"/>
  <c r="T41" i="19"/>
  <c r="U41" i="19"/>
  <c r="V41" i="19"/>
  <c r="W41" i="19"/>
  <c r="X41" i="19"/>
  <c r="Y41" i="19"/>
  <c r="Z41" i="19"/>
  <c r="AA41" i="19"/>
  <c r="AB41" i="19"/>
  <c r="AC41" i="19"/>
  <c r="AD41" i="19"/>
  <c r="AE41" i="19"/>
  <c r="AF41" i="19"/>
  <c r="AG41" i="19"/>
  <c r="AH41" i="19"/>
  <c r="AI41" i="19"/>
  <c r="AJ41" i="19"/>
  <c r="AK41" i="19"/>
  <c r="AL41" i="19"/>
  <c r="AM41" i="19"/>
  <c r="AN41" i="19"/>
  <c r="AO41" i="19"/>
  <c r="AP41" i="19"/>
  <c r="D42" i="19"/>
  <c r="E42" i="19"/>
  <c r="F42" i="19"/>
  <c r="G42" i="19"/>
  <c r="H42" i="19"/>
  <c r="I42" i="19"/>
  <c r="J42" i="19"/>
  <c r="K42" i="19"/>
  <c r="L42" i="19"/>
  <c r="M42" i="19"/>
  <c r="N42" i="19"/>
  <c r="O42" i="19"/>
  <c r="P42" i="19"/>
  <c r="Q42" i="19"/>
  <c r="R42" i="19"/>
  <c r="S42" i="19"/>
  <c r="T42" i="19"/>
  <c r="U42" i="19"/>
  <c r="V42" i="19"/>
  <c r="W42" i="19"/>
  <c r="X42" i="19"/>
  <c r="Y42" i="19"/>
  <c r="Z42" i="19"/>
  <c r="AA42" i="19"/>
  <c r="AB42" i="19"/>
  <c r="AC42" i="19"/>
  <c r="AD42" i="19"/>
  <c r="AE42" i="19"/>
  <c r="AF42" i="19"/>
  <c r="AG42" i="19"/>
  <c r="AH42" i="19"/>
  <c r="AI42" i="19"/>
  <c r="AJ42" i="19"/>
  <c r="AK42" i="19"/>
  <c r="AL42" i="19"/>
  <c r="AM42" i="19"/>
  <c r="AN42" i="19"/>
  <c r="AO42" i="19"/>
  <c r="AP42" i="19"/>
  <c r="D43" i="19"/>
  <c r="E43" i="19"/>
  <c r="F43" i="19"/>
  <c r="G43" i="19"/>
  <c r="H43" i="19"/>
  <c r="I43" i="19"/>
  <c r="J43" i="19"/>
  <c r="K43" i="19"/>
  <c r="L43" i="19"/>
  <c r="M43" i="19"/>
  <c r="N43" i="19"/>
  <c r="O43" i="19"/>
  <c r="P43" i="19"/>
  <c r="Q43" i="19"/>
  <c r="R43" i="19"/>
  <c r="S43" i="19"/>
  <c r="T43" i="19"/>
  <c r="U43" i="19"/>
  <c r="V43" i="19"/>
  <c r="W43" i="19"/>
  <c r="X43" i="19"/>
  <c r="Y43" i="19"/>
  <c r="Z43" i="19"/>
  <c r="AA43" i="19"/>
  <c r="AB43" i="19"/>
  <c r="AC43" i="19"/>
  <c r="AD43" i="19"/>
  <c r="AE43" i="19"/>
  <c r="AF43" i="19"/>
  <c r="AG43" i="19"/>
  <c r="AH43" i="19"/>
  <c r="AI43" i="19"/>
  <c r="AJ43" i="19"/>
  <c r="AK43" i="19"/>
  <c r="AL43" i="19"/>
  <c r="AM43" i="19"/>
  <c r="AN43" i="19"/>
  <c r="AP43" i="19"/>
  <c r="C43" i="19"/>
  <c r="C6" i="19"/>
  <c r="C8" i="19"/>
  <c r="C9" i="19"/>
  <c r="C11" i="19"/>
  <c r="C12" i="19"/>
  <c r="C13" i="19"/>
  <c r="C14" i="19"/>
  <c r="C15" i="19"/>
  <c r="C16" i="19"/>
  <c r="C17" i="19"/>
  <c r="C18" i="19"/>
  <c r="C19" i="19"/>
  <c r="C20" i="19"/>
  <c r="C21" i="19"/>
  <c r="C22" i="19"/>
  <c r="C23" i="19"/>
  <c r="C24" i="19"/>
  <c r="C25" i="19"/>
  <c r="C26" i="19"/>
  <c r="C27" i="19"/>
  <c r="C28" i="19"/>
  <c r="C29" i="19"/>
  <c r="C30" i="19"/>
  <c r="C31" i="19"/>
  <c r="C32" i="19"/>
  <c r="C33" i="19"/>
  <c r="C34" i="19"/>
  <c r="C35" i="19"/>
  <c r="C36" i="19"/>
  <c r="C37" i="19"/>
  <c r="C38" i="19"/>
  <c r="C39" i="19"/>
  <c r="C40" i="19"/>
  <c r="C41" i="19"/>
  <c r="C42" i="19"/>
  <c r="C5" i="19"/>
  <c r="C4" i="19"/>
  <c r="C7" i="20" l="1"/>
  <c r="C11" i="20"/>
  <c r="C15" i="20"/>
  <c r="C19" i="20"/>
  <c r="C23" i="20"/>
  <c r="C27" i="20"/>
  <c r="C31" i="20"/>
  <c r="C35" i="20"/>
  <c r="C39" i="20"/>
  <c r="C43" i="20"/>
  <c r="C8" i="20"/>
  <c r="C12" i="20"/>
  <c r="C16" i="20"/>
  <c r="C20" i="20"/>
  <c r="C24" i="20"/>
  <c r="C28" i="20"/>
  <c r="C32" i="20"/>
  <c r="C36" i="20"/>
  <c r="C40" i="20"/>
  <c r="C6" i="20"/>
  <c r="C13" i="20"/>
  <c r="C21" i="20"/>
  <c r="C29" i="20"/>
  <c r="C37" i="20"/>
  <c r="C22" i="20"/>
  <c r="C38" i="20"/>
  <c r="C34" i="20"/>
  <c r="C42" i="20"/>
  <c r="C14" i="20"/>
  <c r="C30" i="20"/>
  <c r="C9" i="20"/>
  <c r="C17" i="20"/>
  <c r="C25" i="20"/>
  <c r="C33" i="20"/>
  <c r="C41" i="20"/>
  <c r="C10" i="20"/>
  <c r="C18" i="20"/>
  <c r="C26" i="20"/>
  <c r="D44" i="34"/>
  <c r="D43" i="34"/>
  <c r="D42" i="34"/>
  <c r="D41" i="34"/>
  <c r="D40" i="34"/>
  <c r="D39" i="34"/>
  <c r="D38" i="34"/>
  <c r="D37" i="34"/>
  <c r="D36" i="34"/>
  <c r="D35" i="34"/>
  <c r="D34" i="34"/>
  <c r="D33" i="34"/>
  <c r="D32" i="34"/>
  <c r="D31" i="34"/>
  <c r="D30" i="34"/>
  <c r="D29" i="34"/>
  <c r="D28" i="34"/>
  <c r="D27" i="34"/>
  <c r="D26" i="34"/>
  <c r="D25" i="34"/>
  <c r="D24" i="34"/>
  <c r="D23" i="34"/>
  <c r="D22" i="34"/>
  <c r="D21" i="34"/>
  <c r="D20" i="34"/>
  <c r="D19" i="34"/>
  <c r="D18" i="34"/>
  <c r="D17" i="34"/>
  <c r="D16" i="34"/>
  <c r="D15" i="34"/>
  <c r="D14" i="34"/>
  <c r="D13" i="34"/>
  <c r="D12" i="34"/>
  <c r="D11" i="34"/>
  <c r="D10" i="34"/>
  <c r="D9" i="34"/>
  <c r="D8" i="34"/>
  <c r="D7" i="34"/>
  <c r="D6" i="34"/>
  <c r="E45" i="32"/>
  <c r="E44" i="32"/>
  <c r="D137" i="29" s="1"/>
  <c r="D44" i="27" s="1"/>
  <c r="E43" i="32"/>
  <c r="D136" i="29" s="1"/>
  <c r="D43" i="27" s="1"/>
  <c r="E42" i="32"/>
  <c r="D135" i="29" s="1"/>
  <c r="E41" i="32"/>
  <c r="D134" i="29" s="1"/>
  <c r="E40" i="32"/>
  <c r="D133" i="29" s="1"/>
  <c r="D40" i="27" s="1"/>
  <c r="E39" i="32"/>
  <c r="D132" i="29" s="1"/>
  <c r="D39" i="27" s="1"/>
  <c r="E38" i="32"/>
  <c r="D131" i="29" s="1"/>
  <c r="E37" i="32"/>
  <c r="D130" i="29" s="1"/>
  <c r="E36" i="32"/>
  <c r="D129" i="29" s="1"/>
  <c r="E35" i="32"/>
  <c r="D128" i="29" s="1"/>
  <c r="D35" i="27" s="1"/>
  <c r="E34" i="32"/>
  <c r="D127" i="29" s="1"/>
  <c r="E33" i="32"/>
  <c r="D126" i="29" s="1"/>
  <c r="E32" i="32"/>
  <c r="D125" i="29" s="1"/>
  <c r="D32" i="27" s="1"/>
  <c r="E31" i="32"/>
  <c r="D124" i="29" s="1"/>
  <c r="E30" i="32"/>
  <c r="D123" i="29" s="1"/>
  <c r="E29" i="32"/>
  <c r="D122" i="29" s="1"/>
  <c r="E28" i="32"/>
  <c r="D121" i="29" s="1"/>
  <c r="D28" i="27" s="1"/>
  <c r="E27" i="32"/>
  <c r="D120" i="29" s="1"/>
  <c r="D27" i="27" s="1"/>
  <c r="E26" i="32"/>
  <c r="D119" i="29" s="1"/>
  <c r="E25" i="32"/>
  <c r="D118" i="29" s="1"/>
  <c r="E24" i="32"/>
  <c r="D117" i="29" s="1"/>
  <c r="D24" i="27" s="1"/>
  <c r="E23" i="32"/>
  <c r="D116" i="29" s="1"/>
  <c r="E22" i="32"/>
  <c r="D115" i="29" s="1"/>
  <c r="E21" i="32"/>
  <c r="D114" i="29" s="1"/>
  <c r="E20" i="32"/>
  <c r="D113" i="29" s="1"/>
  <c r="E19" i="32"/>
  <c r="D112" i="29" s="1"/>
  <c r="D19" i="27" s="1"/>
  <c r="E18" i="32"/>
  <c r="D111" i="29" s="1"/>
  <c r="E17" i="32"/>
  <c r="D110" i="29" s="1"/>
  <c r="E16" i="32"/>
  <c r="D109" i="29" s="1"/>
  <c r="D16" i="27" s="1"/>
  <c r="E15" i="32"/>
  <c r="D108" i="29" s="1"/>
  <c r="D15" i="27" s="1"/>
  <c r="E14" i="32"/>
  <c r="D107" i="29" s="1"/>
  <c r="E13" i="32"/>
  <c r="D106" i="29" s="1"/>
  <c r="E12" i="32"/>
  <c r="D105" i="29" s="1"/>
  <c r="E11" i="32"/>
  <c r="D104" i="29" s="1"/>
  <c r="D11" i="27" s="1"/>
  <c r="E10" i="32"/>
  <c r="D103" i="29" s="1"/>
  <c r="E9" i="32"/>
  <c r="D102" i="29" s="1"/>
  <c r="E8" i="32"/>
  <c r="D101" i="29" s="1"/>
  <c r="D8" i="27" s="1"/>
  <c r="E7" i="32"/>
  <c r="D100" i="29" s="1"/>
  <c r="E6" i="32"/>
  <c r="D99" i="29" s="1"/>
  <c r="L138" i="29"/>
  <c r="K138" i="29"/>
  <c r="L137" i="29"/>
  <c r="J44" i="27" s="1"/>
  <c r="K137" i="29"/>
  <c r="I44" i="27" s="1"/>
  <c r="L136" i="29"/>
  <c r="K136" i="29"/>
  <c r="I43" i="27" s="1"/>
  <c r="L135" i="29"/>
  <c r="J42" i="27" s="1"/>
  <c r="K135" i="29"/>
  <c r="I42" i="27" s="1"/>
  <c r="L134" i="29"/>
  <c r="K134" i="29"/>
  <c r="I41" i="27" s="1"/>
  <c r="L133" i="29"/>
  <c r="J40" i="27" s="1"/>
  <c r="K133" i="29"/>
  <c r="L132" i="29"/>
  <c r="K132" i="29"/>
  <c r="I39" i="27" s="1"/>
  <c r="L131" i="29"/>
  <c r="J38" i="27" s="1"/>
  <c r="K131" i="29"/>
  <c r="L130" i="29"/>
  <c r="K130" i="29"/>
  <c r="I37" i="27" s="1"/>
  <c r="L129" i="29"/>
  <c r="J36" i="27" s="1"/>
  <c r="K129" i="29"/>
  <c r="I36" i="27" s="1"/>
  <c r="L128" i="29"/>
  <c r="J35" i="27" s="1"/>
  <c r="K128" i="29"/>
  <c r="I35" i="27" s="1"/>
  <c r="L127" i="29"/>
  <c r="J34" i="27" s="1"/>
  <c r="K127" i="29"/>
  <c r="I34" i="27" s="1"/>
  <c r="L126" i="29"/>
  <c r="K126" i="29"/>
  <c r="I33" i="27" s="1"/>
  <c r="L125" i="29"/>
  <c r="J32" i="27" s="1"/>
  <c r="K125" i="29"/>
  <c r="L124" i="29"/>
  <c r="K124" i="29"/>
  <c r="L123" i="29"/>
  <c r="J30" i="27" s="1"/>
  <c r="K123" i="29"/>
  <c r="I30" i="27" s="1"/>
  <c r="L122" i="29"/>
  <c r="J29" i="27" s="1"/>
  <c r="K122" i="29"/>
  <c r="I29" i="27" s="1"/>
  <c r="L121" i="29"/>
  <c r="J28" i="27" s="1"/>
  <c r="K121" i="29"/>
  <c r="I28" i="27" s="1"/>
  <c r="L120" i="29"/>
  <c r="J27" i="27" s="1"/>
  <c r="K120" i="29"/>
  <c r="I27" i="27" s="1"/>
  <c r="L119" i="29"/>
  <c r="J26" i="27" s="1"/>
  <c r="K119" i="29"/>
  <c r="L118" i="29"/>
  <c r="K118" i="29"/>
  <c r="I25" i="27" s="1"/>
  <c r="L117" i="29"/>
  <c r="J24" i="27" s="1"/>
  <c r="K117" i="29"/>
  <c r="L116" i="29"/>
  <c r="J23" i="27" s="1"/>
  <c r="K116" i="29"/>
  <c r="I23" i="27" s="1"/>
  <c r="L115" i="29"/>
  <c r="J22" i="27" s="1"/>
  <c r="K115" i="29"/>
  <c r="I22" i="27" s="1"/>
  <c r="L114" i="29"/>
  <c r="J21" i="27" s="1"/>
  <c r="K114" i="29"/>
  <c r="I21" i="27" s="1"/>
  <c r="L113" i="29"/>
  <c r="J20" i="27" s="1"/>
  <c r="K113" i="29"/>
  <c r="L112" i="29"/>
  <c r="K112" i="29"/>
  <c r="I19" i="27" s="1"/>
  <c r="L111" i="29"/>
  <c r="J18" i="27" s="1"/>
  <c r="K111" i="29"/>
  <c r="L110" i="29"/>
  <c r="J17" i="27" s="1"/>
  <c r="K110" i="29"/>
  <c r="I17" i="27" s="1"/>
  <c r="L109" i="29"/>
  <c r="J16" i="27" s="1"/>
  <c r="K109" i="29"/>
  <c r="I16" i="27" s="1"/>
  <c r="L108" i="29"/>
  <c r="J15" i="27" s="1"/>
  <c r="K108" i="29"/>
  <c r="I15" i="27" s="1"/>
  <c r="L107" i="29"/>
  <c r="J14" i="27" s="1"/>
  <c r="K107" i="29"/>
  <c r="L106" i="29"/>
  <c r="K106" i="29"/>
  <c r="I13" i="27" s="1"/>
  <c r="L105" i="29"/>
  <c r="J12" i="27" s="1"/>
  <c r="K105" i="29"/>
  <c r="L104" i="29"/>
  <c r="K104" i="29"/>
  <c r="I11" i="27" s="1"/>
  <c r="L103" i="29"/>
  <c r="J10" i="27" s="1"/>
  <c r="K103" i="29"/>
  <c r="I10" i="27" s="1"/>
  <c r="L102" i="29"/>
  <c r="J9" i="27" s="1"/>
  <c r="K102" i="29"/>
  <c r="I9" i="27" s="1"/>
  <c r="L101" i="29"/>
  <c r="J8" i="27" s="1"/>
  <c r="K101" i="29"/>
  <c r="L100" i="29"/>
  <c r="K100" i="29"/>
  <c r="L99" i="29"/>
  <c r="J6" i="27" s="1"/>
  <c r="K99" i="29"/>
  <c r="F99" i="29" a="1"/>
  <c r="F134" i="29" s="1"/>
  <c r="F41" i="27" s="1"/>
  <c r="E99" i="29" a="1"/>
  <c r="E134" i="29" s="1"/>
  <c r="E41" i="27" s="1"/>
  <c r="H41" i="28"/>
  <c r="H37" i="28"/>
  <c r="H35" i="28"/>
  <c r="H32" i="28"/>
  <c r="H29" i="28"/>
  <c r="H28" i="28"/>
  <c r="H25" i="28"/>
  <c r="H24" i="28"/>
  <c r="H21" i="28"/>
  <c r="H20" i="28"/>
  <c r="H17" i="28"/>
  <c r="H16" i="28"/>
  <c r="H13" i="28"/>
  <c r="H12" i="28"/>
  <c r="H9" i="28"/>
  <c r="J45" i="27"/>
  <c r="I45" i="27"/>
  <c r="G45" i="27"/>
  <c r="J43" i="27"/>
  <c r="D42" i="27"/>
  <c r="J41" i="27"/>
  <c r="D41" i="27"/>
  <c r="I40" i="27"/>
  <c r="J39" i="27"/>
  <c r="I38" i="27"/>
  <c r="D38" i="27"/>
  <c r="J37" i="27"/>
  <c r="D37" i="27"/>
  <c r="D36" i="27"/>
  <c r="D34" i="27"/>
  <c r="J33" i="27"/>
  <c r="D33" i="27"/>
  <c r="I32" i="27"/>
  <c r="J31" i="27"/>
  <c r="I31" i="27"/>
  <c r="D31" i="27"/>
  <c r="D30" i="27"/>
  <c r="D29" i="27"/>
  <c r="I26" i="27"/>
  <c r="D26" i="27"/>
  <c r="J25" i="27"/>
  <c r="D25" i="27"/>
  <c r="I24" i="27"/>
  <c r="D23" i="27"/>
  <c r="D22" i="27"/>
  <c r="D21" i="27"/>
  <c r="I20" i="27"/>
  <c r="D20" i="27"/>
  <c r="J19" i="27"/>
  <c r="I18" i="27"/>
  <c r="D18" i="27"/>
  <c r="D17" i="27"/>
  <c r="I14" i="27"/>
  <c r="D14" i="27"/>
  <c r="J13" i="27"/>
  <c r="D13" i="27"/>
  <c r="I12" i="27"/>
  <c r="D12" i="27"/>
  <c r="J11" i="27"/>
  <c r="D10" i="27"/>
  <c r="D9" i="27"/>
  <c r="I8" i="27"/>
  <c r="J7" i="27"/>
  <c r="I7" i="27"/>
  <c r="D7" i="27"/>
  <c r="I6" i="27"/>
  <c r="D6" i="27"/>
  <c r="D16" i="22"/>
  <c r="G3" i="22"/>
  <c r="E107" i="29" l="1"/>
  <c r="E14" i="27" s="1"/>
  <c r="E128" i="29"/>
  <c r="E35" i="27" s="1"/>
  <c r="E112" i="29"/>
  <c r="E19" i="27" s="1"/>
  <c r="E133" i="29"/>
  <c r="E40" i="27" s="1"/>
  <c r="E117" i="29"/>
  <c r="E24" i="27" s="1"/>
  <c r="E101" i="29"/>
  <c r="E8" i="27" s="1"/>
  <c r="E123" i="29"/>
  <c r="E30" i="27" s="1"/>
  <c r="F103" i="29"/>
  <c r="F10" i="27" s="1"/>
  <c r="F108" i="29"/>
  <c r="F15" i="27" s="1"/>
  <c r="F113" i="29"/>
  <c r="F20" i="27" s="1"/>
  <c r="F119" i="29"/>
  <c r="F26" i="27" s="1"/>
  <c r="F124" i="29"/>
  <c r="F31" i="27" s="1"/>
  <c r="F129" i="29"/>
  <c r="F36" i="27" s="1"/>
  <c r="F135" i="29"/>
  <c r="F42" i="27" s="1"/>
  <c r="E108" i="29"/>
  <c r="E15" i="27" s="1"/>
  <c r="E113" i="29"/>
  <c r="E20" i="27" s="1"/>
  <c r="E119" i="29"/>
  <c r="E26" i="27" s="1"/>
  <c r="E124" i="29"/>
  <c r="E31" i="27" s="1"/>
  <c r="E129" i="29"/>
  <c r="E36" i="27" s="1"/>
  <c r="E135" i="29"/>
  <c r="E42" i="27" s="1"/>
  <c r="F99" i="29"/>
  <c r="F6" i="27" s="1"/>
  <c r="F104" i="29"/>
  <c r="F11" i="27" s="1"/>
  <c r="F109" i="29"/>
  <c r="F16" i="27" s="1"/>
  <c r="F120" i="29"/>
  <c r="F27" i="27" s="1"/>
  <c r="F125" i="29"/>
  <c r="F32" i="27" s="1"/>
  <c r="F131" i="29"/>
  <c r="F38" i="27" s="1"/>
  <c r="F136" i="29"/>
  <c r="F43" i="27" s="1"/>
  <c r="E99" i="29"/>
  <c r="E6" i="27" s="1"/>
  <c r="E104" i="29"/>
  <c r="E11" i="27" s="1"/>
  <c r="E109" i="29"/>
  <c r="E16" i="27" s="1"/>
  <c r="E115" i="29"/>
  <c r="E22" i="27" s="1"/>
  <c r="E120" i="29"/>
  <c r="E27" i="27" s="1"/>
  <c r="E125" i="29"/>
  <c r="E32" i="27" s="1"/>
  <c r="E131" i="29"/>
  <c r="E38" i="27" s="1"/>
  <c r="E136" i="29"/>
  <c r="E43" i="27" s="1"/>
  <c r="F100" i="29"/>
  <c r="F7" i="27" s="1"/>
  <c r="F105" i="29"/>
  <c r="F12" i="27" s="1"/>
  <c r="F111" i="29"/>
  <c r="F18" i="27" s="1"/>
  <c r="F116" i="29"/>
  <c r="F23" i="27" s="1"/>
  <c r="F121" i="29"/>
  <c r="F28" i="27" s="1"/>
  <c r="F127" i="29"/>
  <c r="F34" i="27" s="1"/>
  <c r="F132" i="29"/>
  <c r="F39" i="27" s="1"/>
  <c r="F137" i="29"/>
  <c r="F44" i="27" s="1"/>
  <c r="E103" i="29"/>
  <c r="E10" i="27" s="1"/>
  <c r="F115" i="29"/>
  <c r="F22" i="27" s="1"/>
  <c r="E100" i="29"/>
  <c r="E7" i="27" s="1"/>
  <c r="E105" i="29"/>
  <c r="E12" i="27" s="1"/>
  <c r="E111" i="29"/>
  <c r="E18" i="27" s="1"/>
  <c r="E116" i="29"/>
  <c r="E23" i="27" s="1"/>
  <c r="E121" i="29"/>
  <c r="E28" i="27" s="1"/>
  <c r="E127" i="29"/>
  <c r="E34" i="27" s="1"/>
  <c r="E132" i="29"/>
  <c r="E39" i="27" s="1"/>
  <c r="E137" i="29"/>
  <c r="E44" i="27" s="1"/>
  <c r="F101" i="29"/>
  <c r="F8" i="27" s="1"/>
  <c r="F107" i="29"/>
  <c r="F14" i="27" s="1"/>
  <c r="F112" i="29"/>
  <c r="F19" i="27" s="1"/>
  <c r="F117" i="29"/>
  <c r="F24" i="27" s="1"/>
  <c r="F123" i="29"/>
  <c r="F30" i="27" s="1"/>
  <c r="F128" i="29"/>
  <c r="F35" i="27" s="1"/>
  <c r="F133" i="29"/>
  <c r="F40" i="27" s="1"/>
  <c r="H8" i="28"/>
  <c r="H19" i="28"/>
  <c r="H7" i="28"/>
  <c r="H11" i="28"/>
  <c r="H15" i="28"/>
  <c r="H23" i="28"/>
  <c r="H27" i="28"/>
  <c r="H31" i="28"/>
  <c r="H33" i="28"/>
  <c r="H39" i="28"/>
  <c r="H43" i="28"/>
  <c r="K5" i="20"/>
  <c r="K7" i="20"/>
  <c r="K9" i="20"/>
  <c r="K11" i="20"/>
  <c r="K13" i="20"/>
  <c r="K10" i="20"/>
  <c r="K14" i="20"/>
  <c r="K6" i="20"/>
  <c r="K15" i="20"/>
  <c r="K8" i="20"/>
  <c r="K12" i="20"/>
  <c r="K16" i="20"/>
  <c r="K18" i="20"/>
  <c r="K20" i="20"/>
  <c r="K23" i="20"/>
  <c r="K24" i="20"/>
  <c r="K26" i="20"/>
  <c r="K17" i="20"/>
  <c r="K25" i="20"/>
  <c r="K27" i="20"/>
  <c r="K29" i="20"/>
  <c r="K31" i="20"/>
  <c r="K33" i="20"/>
  <c r="K35" i="20"/>
  <c r="K37" i="20"/>
  <c r="K39" i="20"/>
  <c r="K19" i="20"/>
  <c r="K22" i="20"/>
  <c r="K30" i="20"/>
  <c r="K41" i="20"/>
  <c r="K43" i="20"/>
  <c r="K21" i="20"/>
  <c r="K28" i="20"/>
  <c r="K32" i="20"/>
  <c r="K36" i="20"/>
  <c r="K38" i="20"/>
  <c r="K42" i="20"/>
  <c r="K34" i="20"/>
  <c r="K40" i="20"/>
  <c r="AA5" i="20"/>
  <c r="AA7" i="20"/>
  <c r="AA9" i="20"/>
  <c r="AA11" i="20"/>
  <c r="AA13" i="20"/>
  <c r="AA10" i="20"/>
  <c r="AA14" i="20"/>
  <c r="AA6" i="20"/>
  <c r="AA15" i="20"/>
  <c r="AA16" i="20"/>
  <c r="AA18" i="20"/>
  <c r="AA20" i="20"/>
  <c r="AA8" i="20"/>
  <c r="AA23" i="20"/>
  <c r="AA24" i="20"/>
  <c r="AA12" i="20"/>
  <c r="AA17" i="20"/>
  <c r="AA25" i="20"/>
  <c r="AA27" i="20"/>
  <c r="AA29" i="20"/>
  <c r="AA31" i="20"/>
  <c r="AA33" i="20"/>
  <c r="AA35" i="20"/>
  <c r="AA37" i="20"/>
  <c r="AA39" i="20"/>
  <c r="AA22" i="20"/>
  <c r="AA21" i="20"/>
  <c r="AA19" i="20"/>
  <c r="AA26" i="20"/>
  <c r="AA30" i="20"/>
  <c r="AA34" i="20"/>
  <c r="AA41" i="20"/>
  <c r="AA43" i="20"/>
  <c r="AA28" i="20"/>
  <c r="AA32" i="20"/>
  <c r="AA36" i="20"/>
  <c r="AA42" i="20"/>
  <c r="AA38" i="20"/>
  <c r="AA40" i="20"/>
  <c r="D5" i="20"/>
  <c r="D12" i="20"/>
  <c r="D13" i="20"/>
  <c r="D6" i="20"/>
  <c r="D7" i="20"/>
  <c r="D8" i="20"/>
  <c r="D9" i="20"/>
  <c r="D11" i="20"/>
  <c r="D17" i="20"/>
  <c r="D19" i="20"/>
  <c r="D21" i="20"/>
  <c r="D23" i="20"/>
  <c r="D15" i="20"/>
  <c r="D18" i="20"/>
  <c r="D10" i="20"/>
  <c r="D20" i="20"/>
  <c r="D22" i="20"/>
  <c r="D26" i="20"/>
  <c r="D14" i="20"/>
  <c r="D25" i="20"/>
  <c r="D27" i="20"/>
  <c r="D29" i="20"/>
  <c r="D31" i="20"/>
  <c r="D33" i="20"/>
  <c r="D16" i="20"/>
  <c r="D24" i="20"/>
  <c r="D30" i="20"/>
  <c r="D34" i="20"/>
  <c r="D36" i="20"/>
  <c r="D37" i="20"/>
  <c r="D41" i="20"/>
  <c r="D38" i="20"/>
  <c r="D39" i="20"/>
  <c r="D43" i="20"/>
  <c r="D32" i="20"/>
  <c r="D40" i="20"/>
  <c r="D28" i="20"/>
  <c r="D35" i="20"/>
  <c r="D42" i="20"/>
  <c r="T5" i="20"/>
  <c r="T12" i="20"/>
  <c r="T13" i="20"/>
  <c r="T6" i="20"/>
  <c r="T8" i="20"/>
  <c r="T9" i="20"/>
  <c r="T10" i="20"/>
  <c r="T17" i="20"/>
  <c r="T19" i="20"/>
  <c r="T21" i="20"/>
  <c r="T23" i="20"/>
  <c r="T7" i="20"/>
  <c r="T11" i="20"/>
  <c r="T15" i="20"/>
  <c r="T18" i="20"/>
  <c r="T16" i="20"/>
  <c r="T20" i="20"/>
  <c r="T22" i="20"/>
  <c r="T25" i="20"/>
  <c r="T27" i="20"/>
  <c r="T29" i="20"/>
  <c r="T31" i="20"/>
  <c r="T33" i="20"/>
  <c r="T14" i="20"/>
  <c r="T24" i="20"/>
  <c r="T26" i="20"/>
  <c r="T30" i="20"/>
  <c r="T34" i="20"/>
  <c r="T36" i="20"/>
  <c r="T37" i="20"/>
  <c r="T38" i="20"/>
  <c r="T39" i="20"/>
  <c r="T41" i="20"/>
  <c r="T43" i="20"/>
  <c r="T40" i="20"/>
  <c r="T28" i="20"/>
  <c r="T32" i="20"/>
  <c r="T35" i="20"/>
  <c r="T42" i="20"/>
  <c r="AJ5" i="20"/>
  <c r="AJ12" i="20"/>
  <c r="AJ13" i="20"/>
  <c r="AJ6" i="20"/>
  <c r="AJ8" i="20"/>
  <c r="AJ9" i="20"/>
  <c r="AJ11" i="20"/>
  <c r="AJ17" i="20"/>
  <c r="AJ19" i="20"/>
  <c r="AJ21" i="20"/>
  <c r="AJ10" i="20"/>
  <c r="AJ18" i="20"/>
  <c r="AJ15" i="20"/>
  <c r="AJ16" i="20"/>
  <c r="AJ20" i="20"/>
  <c r="AJ22" i="20"/>
  <c r="AJ25" i="20"/>
  <c r="AJ27" i="20"/>
  <c r="AJ29" i="20"/>
  <c r="AJ31" i="20"/>
  <c r="AJ33" i="20"/>
  <c r="AJ7" i="20"/>
  <c r="AJ24" i="20"/>
  <c r="AJ23" i="20"/>
  <c r="AJ26" i="20"/>
  <c r="AJ30" i="20"/>
  <c r="AJ36" i="20"/>
  <c r="AJ37" i="20"/>
  <c r="AJ32" i="20"/>
  <c r="AJ38" i="20"/>
  <c r="AJ39" i="20"/>
  <c r="AJ41" i="20"/>
  <c r="AJ43" i="20"/>
  <c r="AJ40" i="20"/>
  <c r="AJ14" i="20"/>
  <c r="AJ28" i="20"/>
  <c r="AJ34" i="20"/>
  <c r="AJ42" i="20"/>
  <c r="AJ35" i="20"/>
  <c r="N5" i="20"/>
  <c r="N6" i="20"/>
  <c r="N13" i="20"/>
  <c r="N7" i="20"/>
  <c r="N9" i="20"/>
  <c r="N10" i="20"/>
  <c r="N11" i="20"/>
  <c r="N14" i="20"/>
  <c r="N16" i="20"/>
  <c r="N18" i="20"/>
  <c r="N20" i="20"/>
  <c r="N22" i="20"/>
  <c r="N8" i="20"/>
  <c r="N19" i="20"/>
  <c r="N21" i="20"/>
  <c r="N12" i="20"/>
  <c r="N17" i="20"/>
  <c r="N23" i="20"/>
  <c r="N15" i="20"/>
  <c r="N28" i="20"/>
  <c r="N30" i="20"/>
  <c r="N32" i="20"/>
  <c r="N34" i="20"/>
  <c r="N25" i="20"/>
  <c r="N27" i="20"/>
  <c r="N31" i="20"/>
  <c r="N37" i="20"/>
  <c r="N38" i="20"/>
  <c r="N33" i="20"/>
  <c r="N24" i="20"/>
  <c r="N26" i="20"/>
  <c r="N39" i="20"/>
  <c r="N40" i="20"/>
  <c r="N42" i="20"/>
  <c r="N29" i="20"/>
  <c r="N43" i="20"/>
  <c r="N36" i="20"/>
  <c r="N41" i="20"/>
  <c r="N35" i="20"/>
  <c r="AD5" i="20"/>
  <c r="AD6" i="20"/>
  <c r="AD13" i="20"/>
  <c r="AD9" i="20"/>
  <c r="AD10" i="20"/>
  <c r="AD12" i="20"/>
  <c r="AD14" i="20"/>
  <c r="AD16" i="20"/>
  <c r="AD18" i="20"/>
  <c r="AD20" i="20"/>
  <c r="AD22" i="20"/>
  <c r="AD7" i="20"/>
  <c r="AD19" i="20"/>
  <c r="AD8" i="20"/>
  <c r="AD21" i="20"/>
  <c r="AD11" i="20"/>
  <c r="AD17" i="20"/>
  <c r="AD23" i="20"/>
  <c r="AD15" i="20"/>
  <c r="AD26" i="20"/>
  <c r="AD28" i="20"/>
  <c r="AD30" i="20"/>
  <c r="AD32" i="20"/>
  <c r="AD25" i="20"/>
  <c r="AD24" i="20"/>
  <c r="AD27" i="20"/>
  <c r="AD31" i="20"/>
  <c r="AD37" i="20"/>
  <c r="AD38" i="20"/>
  <c r="AD34" i="20"/>
  <c r="AD39" i="20"/>
  <c r="AD40" i="20"/>
  <c r="AD42" i="20"/>
  <c r="AD29" i="20"/>
  <c r="AD33" i="20"/>
  <c r="AD36" i="20"/>
  <c r="AD43" i="20"/>
  <c r="AD35" i="20"/>
  <c r="AD41" i="20"/>
  <c r="I6" i="20"/>
  <c r="I8" i="20"/>
  <c r="I10" i="20"/>
  <c r="I12" i="20"/>
  <c r="I5" i="20"/>
  <c r="I13" i="20"/>
  <c r="I15" i="20"/>
  <c r="I7" i="20"/>
  <c r="I9" i="20"/>
  <c r="I14" i="20"/>
  <c r="I17" i="20"/>
  <c r="I19" i="20"/>
  <c r="I25" i="20"/>
  <c r="I16" i="20"/>
  <c r="I20" i="20"/>
  <c r="I21" i="20"/>
  <c r="I11" i="20"/>
  <c r="I22" i="20"/>
  <c r="I23" i="20"/>
  <c r="I24" i="20"/>
  <c r="I26" i="20"/>
  <c r="I18" i="20"/>
  <c r="I28" i="20"/>
  <c r="I30" i="20"/>
  <c r="I32" i="20"/>
  <c r="I34" i="20"/>
  <c r="I36" i="20"/>
  <c r="I38" i="20"/>
  <c r="I40" i="20"/>
  <c r="I29" i="20"/>
  <c r="I33" i="20"/>
  <c r="I37" i="20"/>
  <c r="I42" i="20"/>
  <c r="I27" i="20"/>
  <c r="I31" i="20"/>
  <c r="I39" i="20"/>
  <c r="I41" i="20"/>
  <c r="I43" i="20"/>
  <c r="I35" i="20"/>
  <c r="Y6" i="20"/>
  <c r="Y8" i="20"/>
  <c r="Y10" i="20"/>
  <c r="Y12" i="20"/>
  <c r="Y5" i="20"/>
  <c r="Y13" i="20"/>
  <c r="Y15" i="20"/>
  <c r="Y9" i="20"/>
  <c r="Y14" i="20"/>
  <c r="Y11" i="20"/>
  <c r="Y17" i="20"/>
  <c r="Y19" i="20"/>
  <c r="Y25" i="20"/>
  <c r="Y7" i="20"/>
  <c r="Y16" i="20"/>
  <c r="Y20" i="20"/>
  <c r="Y21" i="20"/>
  <c r="Y22" i="20"/>
  <c r="Y23" i="20"/>
  <c r="Y24" i="20"/>
  <c r="Y26" i="20"/>
  <c r="Y28" i="20"/>
  <c r="Y30" i="20"/>
  <c r="Y32" i="20"/>
  <c r="Y34" i="20"/>
  <c r="Y36" i="20"/>
  <c r="Y38" i="20"/>
  <c r="Y40" i="20"/>
  <c r="Y18" i="20"/>
  <c r="Y29" i="20"/>
  <c r="Y37" i="20"/>
  <c r="Y42" i="20"/>
  <c r="Y27" i="20"/>
  <c r="Y31" i="20"/>
  <c r="Y39" i="20"/>
  <c r="Y41" i="20"/>
  <c r="Y33" i="20"/>
  <c r="Y35" i="20"/>
  <c r="Y43" i="20"/>
  <c r="AO6" i="20"/>
  <c r="AO8" i="20"/>
  <c r="AO10" i="20"/>
  <c r="AO12" i="20"/>
  <c r="AO5" i="20"/>
  <c r="AO13" i="20"/>
  <c r="AO15" i="20"/>
  <c r="AO9" i="20"/>
  <c r="AO14" i="20"/>
  <c r="AO7" i="20"/>
  <c r="AO17" i="20"/>
  <c r="AO19" i="20"/>
  <c r="AO11" i="20"/>
  <c r="AO23" i="20"/>
  <c r="AO25" i="20"/>
  <c r="AO16" i="20"/>
  <c r="AO20" i="20"/>
  <c r="AO21" i="20"/>
  <c r="AO22" i="20"/>
  <c r="AO24" i="20"/>
  <c r="AO18" i="20"/>
  <c r="AO26" i="20"/>
  <c r="AO28" i="20"/>
  <c r="AO30" i="20"/>
  <c r="AO32" i="20"/>
  <c r="AO34" i="20"/>
  <c r="AO36" i="20"/>
  <c r="AO38" i="20"/>
  <c r="AO40" i="20"/>
  <c r="AO29" i="20"/>
  <c r="AO37" i="20"/>
  <c r="AO42" i="20"/>
  <c r="AO27" i="20"/>
  <c r="AO31" i="20"/>
  <c r="AO39" i="20"/>
  <c r="AO41" i="20"/>
  <c r="AO35" i="20"/>
  <c r="AO43" i="20"/>
  <c r="AO33" i="20"/>
  <c r="O7" i="20"/>
  <c r="O9" i="20"/>
  <c r="O11" i="20"/>
  <c r="O13" i="20"/>
  <c r="O14" i="20"/>
  <c r="O6" i="20"/>
  <c r="O8" i="20"/>
  <c r="O15" i="20"/>
  <c r="O16" i="20"/>
  <c r="O18" i="20"/>
  <c r="O20" i="20"/>
  <c r="O10" i="20"/>
  <c r="O24" i="20"/>
  <c r="O26" i="20"/>
  <c r="O19" i="20"/>
  <c r="O21" i="20"/>
  <c r="O22" i="20"/>
  <c r="O25" i="20"/>
  <c r="O17" i="20"/>
  <c r="O27" i="20"/>
  <c r="O29" i="20"/>
  <c r="O31" i="20"/>
  <c r="O33" i="20"/>
  <c r="O35" i="20"/>
  <c r="O37" i="20"/>
  <c r="O39" i="20"/>
  <c r="O28" i="20"/>
  <c r="O32" i="20"/>
  <c r="O36" i="20"/>
  <c r="O41" i="20"/>
  <c r="O43" i="20"/>
  <c r="O23" i="20"/>
  <c r="O30" i="20"/>
  <c r="O34" i="20"/>
  <c r="O38" i="20"/>
  <c r="O42" i="20"/>
  <c r="O40" i="20"/>
  <c r="AE5" i="20"/>
  <c r="AE7" i="20"/>
  <c r="AE9" i="20"/>
  <c r="AE11" i="20"/>
  <c r="AE13" i="20"/>
  <c r="AE12" i="20"/>
  <c r="AE14" i="20"/>
  <c r="AE6" i="20"/>
  <c r="AE8" i="20"/>
  <c r="AE15" i="20"/>
  <c r="AE10" i="20"/>
  <c r="AE16" i="20"/>
  <c r="AE18" i="20"/>
  <c r="AE20" i="20"/>
  <c r="AE24" i="20"/>
  <c r="AE19" i="20"/>
  <c r="AE21" i="20"/>
  <c r="AE22" i="20"/>
  <c r="AE25" i="20"/>
  <c r="AE27" i="20"/>
  <c r="AE29" i="20"/>
  <c r="AE31" i="20"/>
  <c r="AE33" i="20"/>
  <c r="AE35" i="20"/>
  <c r="AE37" i="20"/>
  <c r="AE39" i="20"/>
  <c r="AE23" i="20"/>
  <c r="AE17" i="20"/>
  <c r="AE28" i="20"/>
  <c r="AE32" i="20"/>
  <c r="AE36" i="20"/>
  <c r="AE41" i="20"/>
  <c r="AE43" i="20"/>
  <c r="AE42" i="20"/>
  <c r="AE26" i="20"/>
  <c r="AE30" i="20"/>
  <c r="AE38" i="20"/>
  <c r="AE40" i="20"/>
  <c r="AE34" i="20"/>
  <c r="H6" i="20"/>
  <c r="H7" i="20"/>
  <c r="H10" i="20"/>
  <c r="H11" i="20"/>
  <c r="H5" i="20"/>
  <c r="H12" i="20"/>
  <c r="H15" i="20"/>
  <c r="H17" i="20"/>
  <c r="H19" i="20"/>
  <c r="H21" i="20"/>
  <c r="H23" i="20"/>
  <c r="H9" i="20"/>
  <c r="H14" i="20"/>
  <c r="H13" i="20"/>
  <c r="H16" i="20"/>
  <c r="H20" i="20"/>
  <c r="H8" i="20"/>
  <c r="H22" i="20"/>
  <c r="H18" i="20"/>
  <c r="H24" i="20"/>
  <c r="H27" i="20"/>
  <c r="H29" i="20"/>
  <c r="H31" i="20"/>
  <c r="H33" i="20"/>
  <c r="H26" i="20"/>
  <c r="H28" i="20"/>
  <c r="H32" i="20"/>
  <c r="H38" i="20"/>
  <c r="H39" i="20"/>
  <c r="H34" i="20"/>
  <c r="H25" i="20"/>
  <c r="H40" i="20"/>
  <c r="H41" i="20"/>
  <c r="H43" i="20"/>
  <c r="H30" i="20"/>
  <c r="H35" i="20"/>
  <c r="H37" i="20"/>
  <c r="H36" i="20"/>
  <c r="H42" i="20"/>
  <c r="X6" i="20"/>
  <c r="X7" i="20"/>
  <c r="X10" i="20"/>
  <c r="X11" i="20"/>
  <c r="X13" i="20"/>
  <c r="X15" i="20"/>
  <c r="X17" i="20"/>
  <c r="X19" i="20"/>
  <c r="X21" i="20"/>
  <c r="X23" i="20"/>
  <c r="X8" i="20"/>
  <c r="X14" i="20"/>
  <c r="X12" i="20"/>
  <c r="X16" i="20"/>
  <c r="X20" i="20"/>
  <c r="X5" i="20"/>
  <c r="X22" i="20"/>
  <c r="X18" i="20"/>
  <c r="X24" i="20"/>
  <c r="X9" i="20"/>
  <c r="X27" i="20"/>
  <c r="X29" i="20"/>
  <c r="X31" i="20"/>
  <c r="X33" i="20"/>
  <c r="X25" i="20"/>
  <c r="X28" i="20"/>
  <c r="X32" i="20"/>
  <c r="X38" i="20"/>
  <c r="X39" i="20"/>
  <c r="X30" i="20"/>
  <c r="X35" i="20"/>
  <c r="X40" i="20"/>
  <c r="X41" i="20"/>
  <c r="X43" i="20"/>
  <c r="X26" i="20"/>
  <c r="X34" i="20"/>
  <c r="X36" i="20"/>
  <c r="X42" i="20"/>
  <c r="X37" i="20"/>
  <c r="AN6" i="20"/>
  <c r="AN7" i="20"/>
  <c r="AN10" i="20"/>
  <c r="AN11" i="20"/>
  <c r="AN12" i="20"/>
  <c r="AN17" i="20"/>
  <c r="AN19" i="20"/>
  <c r="AN21" i="20"/>
  <c r="AN9" i="20"/>
  <c r="AN14" i="20"/>
  <c r="AN16" i="20"/>
  <c r="AN20" i="20"/>
  <c r="AN22" i="20"/>
  <c r="AN5" i="20"/>
  <c r="AN13" i="20"/>
  <c r="AN15" i="20"/>
  <c r="AN18" i="20"/>
  <c r="AN8" i="20"/>
  <c r="AN24" i="20"/>
  <c r="AN23" i="20"/>
  <c r="AN27" i="20"/>
  <c r="AN29" i="20"/>
  <c r="AN31" i="20"/>
  <c r="AN33" i="20"/>
  <c r="AN28" i="20"/>
  <c r="AN32" i="20"/>
  <c r="AN38" i="20"/>
  <c r="AN39" i="20"/>
  <c r="AN34" i="20"/>
  <c r="AN35" i="20"/>
  <c r="AN40" i="20"/>
  <c r="AN41" i="20"/>
  <c r="AN43" i="20"/>
  <c r="AN25" i="20"/>
  <c r="AN26" i="20"/>
  <c r="AN30" i="20"/>
  <c r="AN37" i="20"/>
  <c r="AN42" i="20"/>
  <c r="AN36" i="20"/>
  <c r="R7" i="20"/>
  <c r="R8" i="20"/>
  <c r="R11" i="20"/>
  <c r="R12" i="20"/>
  <c r="R16" i="20"/>
  <c r="R18" i="20"/>
  <c r="R20" i="20"/>
  <c r="R22" i="20"/>
  <c r="R6" i="20"/>
  <c r="R9" i="20"/>
  <c r="R15" i="20"/>
  <c r="R5" i="20"/>
  <c r="R17" i="20"/>
  <c r="R21" i="20"/>
  <c r="R10" i="20"/>
  <c r="R13" i="20"/>
  <c r="R14" i="20"/>
  <c r="R19" i="20"/>
  <c r="R23" i="20"/>
  <c r="R25" i="20"/>
  <c r="R24" i="20"/>
  <c r="R26" i="20"/>
  <c r="R28" i="20"/>
  <c r="R30" i="20"/>
  <c r="R32" i="20"/>
  <c r="R34" i="20"/>
  <c r="R29" i="20"/>
  <c r="R33" i="20"/>
  <c r="R39" i="20"/>
  <c r="R40" i="20"/>
  <c r="R36" i="20"/>
  <c r="R42" i="20"/>
  <c r="R31" i="20"/>
  <c r="R35" i="20"/>
  <c r="R27" i="20"/>
  <c r="R38" i="20"/>
  <c r="R37" i="20"/>
  <c r="R41" i="20"/>
  <c r="R43" i="20"/>
  <c r="AH7" i="20"/>
  <c r="AH8" i="20"/>
  <c r="AH11" i="20"/>
  <c r="AH12" i="20"/>
  <c r="AH6" i="20"/>
  <c r="AH13" i="20"/>
  <c r="AH16" i="20"/>
  <c r="AH18" i="20"/>
  <c r="AH20" i="20"/>
  <c r="AH22" i="20"/>
  <c r="AH5" i="20"/>
  <c r="AH10" i="20"/>
  <c r="AH15" i="20"/>
  <c r="AH17" i="20"/>
  <c r="AH21" i="20"/>
  <c r="AH9" i="20"/>
  <c r="AH14" i="20"/>
  <c r="AH19" i="20"/>
  <c r="AH25" i="20"/>
  <c r="AH24" i="20"/>
  <c r="AH26" i="20"/>
  <c r="AH28" i="20"/>
  <c r="AH30" i="20"/>
  <c r="AH32" i="20"/>
  <c r="AH23" i="20"/>
  <c r="AH29" i="20"/>
  <c r="AH33" i="20"/>
  <c r="AH39" i="20"/>
  <c r="AH40" i="20"/>
  <c r="AH36" i="20"/>
  <c r="AH34" i="20"/>
  <c r="AH42" i="20"/>
  <c r="AH35" i="20"/>
  <c r="AH27" i="20"/>
  <c r="AH31" i="20"/>
  <c r="AH38" i="20"/>
  <c r="AH37" i="20"/>
  <c r="AH41" i="20"/>
  <c r="AH43" i="20"/>
  <c r="M6" i="20"/>
  <c r="M8" i="20"/>
  <c r="M10" i="20"/>
  <c r="M12" i="20"/>
  <c r="M7" i="20"/>
  <c r="M15" i="20"/>
  <c r="M11" i="20"/>
  <c r="M14" i="20"/>
  <c r="M13" i="20"/>
  <c r="M5" i="20"/>
  <c r="M17" i="20"/>
  <c r="M19" i="20"/>
  <c r="M21" i="20"/>
  <c r="M25" i="20"/>
  <c r="M9" i="20"/>
  <c r="M18" i="20"/>
  <c r="M22" i="20"/>
  <c r="M24" i="20"/>
  <c r="M28" i="20"/>
  <c r="M30" i="20"/>
  <c r="M32" i="20"/>
  <c r="M34" i="20"/>
  <c r="M36" i="20"/>
  <c r="M38" i="20"/>
  <c r="M40" i="20"/>
  <c r="M26" i="20"/>
  <c r="M20" i="20"/>
  <c r="M23" i="20"/>
  <c r="M16" i="20"/>
  <c r="M27" i="20"/>
  <c r="M31" i="20"/>
  <c r="M39" i="20"/>
  <c r="M42" i="20"/>
  <c r="M35" i="20"/>
  <c r="M41" i="20"/>
  <c r="M29" i="20"/>
  <c r="M33" i="20"/>
  <c r="M43" i="20"/>
  <c r="M37" i="20"/>
  <c r="AC6" i="20"/>
  <c r="AC8" i="20"/>
  <c r="AC10" i="20"/>
  <c r="AC12" i="20"/>
  <c r="AC7" i="20"/>
  <c r="AC15" i="20"/>
  <c r="AC11" i="20"/>
  <c r="AC14" i="20"/>
  <c r="AC5" i="20"/>
  <c r="AC9" i="20"/>
  <c r="AC17" i="20"/>
  <c r="AC19" i="20"/>
  <c r="AC13" i="20"/>
  <c r="AC21" i="20"/>
  <c r="AC25" i="20"/>
  <c r="AC18" i="20"/>
  <c r="AC22" i="20"/>
  <c r="AC24" i="20"/>
  <c r="AC20" i="20"/>
  <c r="AC23" i="20"/>
  <c r="AC26" i="20"/>
  <c r="AC28" i="20"/>
  <c r="AC30" i="20"/>
  <c r="AC32" i="20"/>
  <c r="AC34" i="20"/>
  <c r="AC36" i="20"/>
  <c r="AC38" i="20"/>
  <c r="AC40" i="20"/>
  <c r="AC16" i="20"/>
  <c r="AC27" i="20"/>
  <c r="AC31" i="20"/>
  <c r="AC39" i="20"/>
  <c r="AC42" i="20"/>
  <c r="AC29" i="20"/>
  <c r="AC33" i="20"/>
  <c r="AC41" i="20"/>
  <c r="AC35" i="20"/>
  <c r="AC37" i="20"/>
  <c r="AC43" i="20"/>
  <c r="S5" i="20"/>
  <c r="S7" i="20"/>
  <c r="S9" i="20"/>
  <c r="S11" i="20"/>
  <c r="S13" i="20"/>
  <c r="S6" i="20"/>
  <c r="S14" i="20"/>
  <c r="S10" i="20"/>
  <c r="S15" i="20"/>
  <c r="S12" i="20"/>
  <c r="S16" i="20"/>
  <c r="S18" i="20"/>
  <c r="S20" i="20"/>
  <c r="S24" i="20"/>
  <c r="S17" i="20"/>
  <c r="S21" i="20"/>
  <c r="S22" i="20"/>
  <c r="S23" i="20"/>
  <c r="S25" i="20"/>
  <c r="S27" i="20"/>
  <c r="S29" i="20"/>
  <c r="S31" i="20"/>
  <c r="S33" i="20"/>
  <c r="S35" i="20"/>
  <c r="S37" i="20"/>
  <c r="S39" i="20"/>
  <c r="S19" i="20"/>
  <c r="S8" i="20"/>
  <c r="S26" i="20"/>
  <c r="S30" i="20"/>
  <c r="S38" i="20"/>
  <c r="S41" i="20"/>
  <c r="S43" i="20"/>
  <c r="S42" i="20"/>
  <c r="S28" i="20"/>
  <c r="S32" i="20"/>
  <c r="S40" i="20"/>
  <c r="S34" i="20"/>
  <c r="S36" i="20"/>
  <c r="AI5" i="20"/>
  <c r="AI7" i="20"/>
  <c r="AI9" i="20"/>
  <c r="AI11" i="20"/>
  <c r="AI13" i="20"/>
  <c r="AI6" i="20"/>
  <c r="AI14" i="20"/>
  <c r="AI10" i="20"/>
  <c r="AI8" i="20"/>
  <c r="AI16" i="20"/>
  <c r="AI18" i="20"/>
  <c r="AI20" i="20"/>
  <c r="AI15" i="20"/>
  <c r="AI24" i="20"/>
  <c r="AI17" i="20"/>
  <c r="AI21" i="20"/>
  <c r="AI22" i="20"/>
  <c r="AI12" i="20"/>
  <c r="AI23" i="20"/>
  <c r="AI25" i="20"/>
  <c r="AI19" i="20"/>
  <c r="AI27" i="20"/>
  <c r="AI29" i="20"/>
  <c r="AI31" i="20"/>
  <c r="AI33" i="20"/>
  <c r="AI35" i="20"/>
  <c r="AI37" i="20"/>
  <c r="AI39" i="20"/>
  <c r="AI26" i="20"/>
  <c r="AI30" i="20"/>
  <c r="AI38" i="20"/>
  <c r="AI41" i="20"/>
  <c r="AI43" i="20"/>
  <c r="AI28" i="20"/>
  <c r="AI32" i="20"/>
  <c r="AI40" i="20"/>
  <c r="AI34" i="20"/>
  <c r="AI42" i="20"/>
  <c r="AI36" i="20"/>
  <c r="L8" i="20"/>
  <c r="L9" i="20"/>
  <c r="L5" i="20"/>
  <c r="L12" i="20"/>
  <c r="L13" i="20"/>
  <c r="L6" i="20"/>
  <c r="L17" i="20"/>
  <c r="L19" i="20"/>
  <c r="L21" i="20"/>
  <c r="L23" i="20"/>
  <c r="L10" i="20"/>
  <c r="L18" i="20"/>
  <c r="L22" i="20"/>
  <c r="L14" i="20"/>
  <c r="L15" i="20"/>
  <c r="L16" i="20"/>
  <c r="L20" i="20"/>
  <c r="L11" i="20"/>
  <c r="L26" i="20"/>
  <c r="L7" i="20"/>
  <c r="L25" i="20"/>
  <c r="L27" i="20"/>
  <c r="L29" i="20"/>
  <c r="L31" i="20"/>
  <c r="L33" i="20"/>
  <c r="L24" i="20"/>
  <c r="L30" i="20"/>
  <c r="L34" i="20"/>
  <c r="L40" i="20"/>
  <c r="L32" i="20"/>
  <c r="L37" i="20"/>
  <c r="L35" i="20"/>
  <c r="L41" i="20"/>
  <c r="L43" i="20"/>
  <c r="L36" i="20"/>
  <c r="L28" i="20"/>
  <c r="L38" i="20"/>
  <c r="L39" i="20"/>
  <c r="L42" i="20"/>
  <c r="AB8" i="20"/>
  <c r="AB9" i="20"/>
  <c r="AB5" i="20"/>
  <c r="AB12" i="20"/>
  <c r="AB13" i="20"/>
  <c r="AB7" i="20"/>
  <c r="AB17" i="20"/>
  <c r="AB19" i="20"/>
  <c r="AB21" i="20"/>
  <c r="AB23" i="20"/>
  <c r="AB11" i="20"/>
  <c r="AB18" i="20"/>
  <c r="AB22" i="20"/>
  <c r="AB6" i="20"/>
  <c r="AB14" i="20"/>
  <c r="AB15" i="20"/>
  <c r="AB16" i="20"/>
  <c r="AB20" i="20"/>
  <c r="AB25" i="20"/>
  <c r="AB27" i="20"/>
  <c r="AB29" i="20"/>
  <c r="AB31" i="20"/>
  <c r="AB33" i="20"/>
  <c r="AB24" i="20"/>
  <c r="AB10" i="20"/>
  <c r="AB26" i="20"/>
  <c r="AB30" i="20"/>
  <c r="AB40" i="20"/>
  <c r="AB37" i="20"/>
  <c r="AB34" i="20"/>
  <c r="AB35" i="20"/>
  <c r="AB41" i="20"/>
  <c r="AB43" i="20"/>
  <c r="AB32" i="20"/>
  <c r="AB36" i="20"/>
  <c r="AB28" i="20"/>
  <c r="AB39" i="20"/>
  <c r="AB38" i="20"/>
  <c r="AB42" i="20"/>
  <c r="F9" i="20"/>
  <c r="F10" i="20"/>
  <c r="F5" i="20"/>
  <c r="F6" i="20"/>
  <c r="F13" i="20"/>
  <c r="F14" i="20"/>
  <c r="F18" i="20"/>
  <c r="F20" i="20"/>
  <c r="F22" i="20"/>
  <c r="F11" i="20"/>
  <c r="F16" i="20"/>
  <c r="F8" i="20"/>
  <c r="F19" i="20"/>
  <c r="F23" i="20"/>
  <c r="F12" i="20"/>
  <c r="F15" i="20"/>
  <c r="F7" i="20"/>
  <c r="F17" i="20"/>
  <c r="F26" i="20"/>
  <c r="F28" i="20"/>
  <c r="F30" i="20"/>
  <c r="F32" i="20"/>
  <c r="F34" i="20"/>
  <c r="F21" i="20"/>
  <c r="F25" i="20"/>
  <c r="F24" i="20"/>
  <c r="F27" i="20"/>
  <c r="F31" i="20"/>
  <c r="F41" i="20"/>
  <c r="F38" i="20"/>
  <c r="F35" i="20"/>
  <c r="F36" i="20"/>
  <c r="F42" i="20"/>
  <c r="F37" i="20"/>
  <c r="F29" i="20"/>
  <c r="F33" i="20"/>
  <c r="F40" i="20"/>
  <c r="F39" i="20"/>
  <c r="F43" i="20"/>
  <c r="V9" i="20"/>
  <c r="V10" i="20"/>
  <c r="V5" i="20"/>
  <c r="V6" i="20"/>
  <c r="V13" i="20"/>
  <c r="V8" i="20"/>
  <c r="V14" i="20"/>
  <c r="V16" i="20"/>
  <c r="V18" i="20"/>
  <c r="V20" i="20"/>
  <c r="V22" i="20"/>
  <c r="V12" i="20"/>
  <c r="V7" i="20"/>
  <c r="V19" i="20"/>
  <c r="V23" i="20"/>
  <c r="V11" i="20"/>
  <c r="V15" i="20"/>
  <c r="V17" i="20"/>
  <c r="V21" i="20"/>
  <c r="V26" i="20"/>
  <c r="V28" i="20"/>
  <c r="V30" i="20"/>
  <c r="V32" i="20"/>
  <c r="V34" i="20"/>
  <c r="V25" i="20"/>
  <c r="V27" i="20"/>
  <c r="V31" i="20"/>
  <c r="V24" i="20"/>
  <c r="V38" i="20"/>
  <c r="V35" i="20"/>
  <c r="V36" i="20"/>
  <c r="V42" i="20"/>
  <c r="V29" i="20"/>
  <c r="V33" i="20"/>
  <c r="V37" i="20"/>
  <c r="V40" i="20"/>
  <c r="V41" i="20"/>
  <c r="V39" i="20"/>
  <c r="V43" i="20"/>
  <c r="AL9" i="20"/>
  <c r="AL10" i="20"/>
  <c r="AL5" i="20"/>
  <c r="AL6" i="20"/>
  <c r="AL13" i="20"/>
  <c r="AL7" i="20"/>
  <c r="AL14" i="20"/>
  <c r="AL15" i="20"/>
  <c r="AL16" i="20"/>
  <c r="AL18" i="20"/>
  <c r="AL20" i="20"/>
  <c r="AL22" i="20"/>
  <c r="AL11" i="20"/>
  <c r="AL19" i="20"/>
  <c r="AL8" i="20"/>
  <c r="AL17" i="20"/>
  <c r="AL21" i="20"/>
  <c r="AL23" i="20"/>
  <c r="AL26" i="20"/>
  <c r="AL28" i="20"/>
  <c r="AL30" i="20"/>
  <c r="AL32" i="20"/>
  <c r="AL24" i="20"/>
  <c r="AL27" i="20"/>
  <c r="AL31" i="20"/>
  <c r="AL34" i="20"/>
  <c r="AL29" i="20"/>
  <c r="AL33" i="20"/>
  <c r="AL38" i="20"/>
  <c r="AL12" i="20"/>
  <c r="AL25" i="20"/>
  <c r="AL35" i="20"/>
  <c r="AL36" i="20"/>
  <c r="AL42" i="20"/>
  <c r="AL37" i="20"/>
  <c r="AL39" i="20"/>
  <c r="AL41" i="20"/>
  <c r="AL43" i="20"/>
  <c r="AL40" i="20"/>
  <c r="Q6" i="20"/>
  <c r="Q8" i="20"/>
  <c r="Q10" i="20"/>
  <c r="Q12" i="20"/>
  <c r="Q9" i="20"/>
  <c r="Q15" i="20"/>
  <c r="Q5" i="20"/>
  <c r="Q13" i="20"/>
  <c r="Q14" i="20"/>
  <c r="Q7" i="20"/>
  <c r="Q11" i="20"/>
  <c r="Q17" i="20"/>
  <c r="Q19" i="20"/>
  <c r="Q22" i="20"/>
  <c r="Q23" i="20"/>
  <c r="Q25" i="20"/>
  <c r="Q16" i="20"/>
  <c r="Q20" i="20"/>
  <c r="Q24" i="20"/>
  <c r="Q21" i="20"/>
  <c r="Q26" i="20"/>
  <c r="Q28" i="20"/>
  <c r="Q30" i="20"/>
  <c r="Q32" i="20"/>
  <c r="Q34" i="20"/>
  <c r="Q36" i="20"/>
  <c r="Q38" i="20"/>
  <c r="Q40" i="20"/>
  <c r="Q18" i="20"/>
  <c r="Q29" i="20"/>
  <c r="Q42" i="20"/>
  <c r="Q27" i="20"/>
  <c r="Q31" i="20"/>
  <c r="Q35" i="20"/>
  <c r="Q41" i="20"/>
  <c r="Q37" i="20"/>
  <c r="Q33" i="20"/>
  <c r="Q39" i="20"/>
  <c r="Q43" i="20"/>
  <c r="AG6" i="20"/>
  <c r="AG8" i="20"/>
  <c r="AG10" i="20"/>
  <c r="AG12" i="20"/>
  <c r="AG9" i="20"/>
  <c r="AG15" i="20"/>
  <c r="AG5" i="20"/>
  <c r="AG13" i="20"/>
  <c r="AG14" i="20"/>
  <c r="AG17" i="20"/>
  <c r="AG19" i="20"/>
  <c r="AG22" i="20"/>
  <c r="AG23" i="20"/>
  <c r="AG25" i="20"/>
  <c r="AG16" i="20"/>
  <c r="AG20" i="20"/>
  <c r="AG7" i="20"/>
  <c r="AG24" i="20"/>
  <c r="AG26" i="20"/>
  <c r="AG28" i="20"/>
  <c r="AG30" i="20"/>
  <c r="AG32" i="20"/>
  <c r="AG34" i="20"/>
  <c r="AG36" i="20"/>
  <c r="AG38" i="20"/>
  <c r="AG40" i="20"/>
  <c r="AG11" i="20"/>
  <c r="AG29" i="20"/>
  <c r="AG42" i="20"/>
  <c r="AG41" i="20"/>
  <c r="AG27" i="20"/>
  <c r="AG31" i="20"/>
  <c r="AG35" i="20"/>
  <c r="AG18" i="20"/>
  <c r="AG21" i="20"/>
  <c r="AG37" i="20"/>
  <c r="AG33" i="20"/>
  <c r="AG43" i="20"/>
  <c r="AG39" i="20"/>
  <c r="G5" i="20"/>
  <c r="G7" i="20"/>
  <c r="G9" i="20"/>
  <c r="G11" i="20"/>
  <c r="G13" i="20"/>
  <c r="G8" i="20"/>
  <c r="G14" i="20"/>
  <c r="G16" i="20"/>
  <c r="G12" i="20"/>
  <c r="G15" i="20"/>
  <c r="G18" i="20"/>
  <c r="G20" i="20"/>
  <c r="G21" i="20"/>
  <c r="G22" i="20"/>
  <c r="G24" i="20"/>
  <c r="G26" i="20"/>
  <c r="G19" i="20"/>
  <c r="G23" i="20"/>
  <c r="G25" i="20"/>
  <c r="G6" i="20"/>
  <c r="G27" i="20"/>
  <c r="G29" i="20"/>
  <c r="G31" i="20"/>
  <c r="G33" i="20"/>
  <c r="G35" i="20"/>
  <c r="G37" i="20"/>
  <c r="G39" i="20"/>
  <c r="G41" i="20"/>
  <c r="G10" i="20"/>
  <c r="G28" i="20"/>
  <c r="G32" i="20"/>
  <c r="G17" i="20"/>
  <c r="G40" i="20"/>
  <c r="G43" i="20"/>
  <c r="G42" i="20"/>
  <c r="G30" i="20"/>
  <c r="G34" i="20"/>
  <c r="G36" i="20"/>
  <c r="G38" i="20"/>
  <c r="W5" i="20"/>
  <c r="W7" i="20"/>
  <c r="W9" i="20"/>
  <c r="W11" i="20"/>
  <c r="W13" i="20"/>
  <c r="W8" i="20"/>
  <c r="W14" i="20"/>
  <c r="W12" i="20"/>
  <c r="W15" i="20"/>
  <c r="W10" i="20"/>
  <c r="W16" i="20"/>
  <c r="W18" i="20"/>
  <c r="W20" i="20"/>
  <c r="W6" i="20"/>
  <c r="W21" i="20"/>
  <c r="W22" i="20"/>
  <c r="W24" i="20"/>
  <c r="W19" i="20"/>
  <c r="W25" i="20"/>
  <c r="W27" i="20"/>
  <c r="W29" i="20"/>
  <c r="W31" i="20"/>
  <c r="W33" i="20"/>
  <c r="W35" i="20"/>
  <c r="W37" i="20"/>
  <c r="W39" i="20"/>
  <c r="W17" i="20"/>
  <c r="W23" i="20"/>
  <c r="W28" i="20"/>
  <c r="W32" i="20"/>
  <c r="W40" i="20"/>
  <c r="W41" i="20"/>
  <c r="W43" i="20"/>
  <c r="W26" i="20"/>
  <c r="W30" i="20"/>
  <c r="W34" i="20"/>
  <c r="W36" i="20"/>
  <c r="W42" i="20"/>
  <c r="W38" i="20"/>
  <c r="AM5" i="20"/>
  <c r="AM7" i="20"/>
  <c r="AM9" i="20"/>
  <c r="AM11" i="20"/>
  <c r="AM13" i="20"/>
  <c r="AM8" i="20"/>
  <c r="AM14" i="20"/>
  <c r="AM12" i="20"/>
  <c r="AM6" i="20"/>
  <c r="AM15" i="20"/>
  <c r="AM16" i="20"/>
  <c r="AM18" i="20"/>
  <c r="AM20" i="20"/>
  <c r="AM21" i="20"/>
  <c r="AM22" i="20"/>
  <c r="AM24" i="20"/>
  <c r="AM10" i="20"/>
  <c r="AM19" i="20"/>
  <c r="AM23" i="20"/>
  <c r="AM25" i="20"/>
  <c r="AM27" i="20"/>
  <c r="AM29" i="20"/>
  <c r="AM31" i="20"/>
  <c r="AM33" i="20"/>
  <c r="AM35" i="20"/>
  <c r="AM37" i="20"/>
  <c r="AM39" i="20"/>
  <c r="AM28" i="20"/>
  <c r="AM32" i="20"/>
  <c r="AM40" i="20"/>
  <c r="AM41" i="20"/>
  <c r="AM43" i="20"/>
  <c r="AM17" i="20"/>
  <c r="AM26" i="20"/>
  <c r="AM30" i="20"/>
  <c r="AM34" i="20"/>
  <c r="AM42" i="20"/>
  <c r="AM36" i="20"/>
  <c r="AM38" i="20"/>
  <c r="P10" i="20"/>
  <c r="P11" i="20"/>
  <c r="P5" i="20"/>
  <c r="P6" i="20"/>
  <c r="P7" i="20"/>
  <c r="P9" i="20"/>
  <c r="P15" i="20"/>
  <c r="P17" i="20"/>
  <c r="P19" i="20"/>
  <c r="P21" i="20"/>
  <c r="P23" i="20"/>
  <c r="P13" i="20"/>
  <c r="P14" i="20"/>
  <c r="P16" i="20"/>
  <c r="P20" i="20"/>
  <c r="P8" i="20"/>
  <c r="P18" i="20"/>
  <c r="P24" i="20"/>
  <c r="P27" i="20"/>
  <c r="P29" i="20"/>
  <c r="P31" i="20"/>
  <c r="P33" i="20"/>
  <c r="P12" i="20"/>
  <c r="P22" i="20"/>
  <c r="P28" i="20"/>
  <c r="P32" i="20"/>
  <c r="P35" i="20"/>
  <c r="P39" i="20"/>
  <c r="P36" i="20"/>
  <c r="P37" i="20"/>
  <c r="P41" i="20"/>
  <c r="P43" i="20"/>
  <c r="P34" i="20"/>
  <c r="P38" i="20"/>
  <c r="P25" i="20"/>
  <c r="P26" i="20"/>
  <c r="P30" i="20"/>
  <c r="P42" i="20"/>
  <c r="P40" i="20"/>
  <c r="AF10" i="20"/>
  <c r="AF11" i="20"/>
  <c r="AF5" i="20"/>
  <c r="AF6" i="20"/>
  <c r="AF7" i="20"/>
  <c r="AF8" i="20"/>
  <c r="AF15" i="20"/>
  <c r="AF17" i="20"/>
  <c r="AF19" i="20"/>
  <c r="AF21" i="20"/>
  <c r="AF23" i="20"/>
  <c r="AF12" i="20"/>
  <c r="AF14" i="20"/>
  <c r="AF9" i="20"/>
  <c r="AF16" i="20"/>
  <c r="AF20" i="20"/>
  <c r="AF13" i="20"/>
  <c r="AF18" i="20"/>
  <c r="AF24" i="20"/>
  <c r="AF27" i="20"/>
  <c r="AF29" i="20"/>
  <c r="AF31" i="20"/>
  <c r="AF33" i="20"/>
  <c r="AF22" i="20"/>
  <c r="AF25" i="20"/>
  <c r="AF28" i="20"/>
  <c r="AF32" i="20"/>
  <c r="AF34" i="20"/>
  <c r="AF35" i="20"/>
  <c r="AF36" i="20"/>
  <c r="AF37" i="20"/>
  <c r="AF41" i="20"/>
  <c r="AF43" i="20"/>
  <c r="AF30" i="20"/>
  <c r="AF38" i="20"/>
  <c r="AF26" i="20"/>
  <c r="AF39" i="20"/>
  <c r="AF42" i="20"/>
  <c r="AF40" i="20"/>
  <c r="J11" i="20"/>
  <c r="J12" i="20"/>
  <c r="J5" i="20"/>
  <c r="J6" i="20"/>
  <c r="J7" i="20"/>
  <c r="J8" i="20"/>
  <c r="J10" i="20"/>
  <c r="J16" i="20"/>
  <c r="J18" i="20"/>
  <c r="J20" i="20"/>
  <c r="J22" i="20"/>
  <c r="J15" i="20"/>
  <c r="J9" i="20"/>
  <c r="J14" i="20"/>
  <c r="J17" i="20"/>
  <c r="J13" i="20"/>
  <c r="J19" i="20"/>
  <c r="J21" i="20"/>
  <c r="J25" i="20"/>
  <c r="J23" i="20"/>
  <c r="J24" i="20"/>
  <c r="J28" i="20"/>
  <c r="J30" i="20"/>
  <c r="J32" i="20"/>
  <c r="J34" i="20"/>
  <c r="J26" i="20"/>
  <c r="J29" i="20"/>
  <c r="J33" i="20"/>
  <c r="J35" i="20"/>
  <c r="J36" i="20"/>
  <c r="J31" i="20"/>
  <c r="J40" i="20"/>
  <c r="J37" i="20"/>
  <c r="J38" i="20"/>
  <c r="J42" i="20"/>
  <c r="J39" i="20"/>
  <c r="J27" i="20"/>
  <c r="J43" i="20"/>
  <c r="J41" i="20"/>
  <c r="Z11" i="20"/>
  <c r="Z12" i="20"/>
  <c r="Z5" i="20"/>
  <c r="Z6" i="20"/>
  <c r="Z7" i="20"/>
  <c r="Z8" i="20"/>
  <c r="Z9" i="20"/>
  <c r="Z16" i="20"/>
  <c r="Z18" i="20"/>
  <c r="Z20" i="20"/>
  <c r="Z22" i="20"/>
  <c r="Z13" i="20"/>
  <c r="Z15" i="20"/>
  <c r="Z14" i="20"/>
  <c r="Z17" i="20"/>
  <c r="Z10" i="20"/>
  <c r="Z19" i="20"/>
  <c r="Z21" i="20"/>
  <c r="Z25" i="20"/>
  <c r="Z24" i="20"/>
  <c r="Z26" i="20"/>
  <c r="Z28" i="20"/>
  <c r="Z30" i="20"/>
  <c r="Z32" i="20"/>
  <c r="Z29" i="20"/>
  <c r="Z33" i="20"/>
  <c r="Z35" i="20"/>
  <c r="Z36" i="20"/>
  <c r="Z31" i="20"/>
  <c r="Z40" i="20"/>
  <c r="Z37" i="20"/>
  <c r="Z38" i="20"/>
  <c r="Z42" i="20"/>
  <c r="Z23" i="20"/>
  <c r="Z39" i="20"/>
  <c r="Z27" i="20"/>
  <c r="Z41" i="20"/>
  <c r="Z34" i="20"/>
  <c r="Z43" i="20"/>
  <c r="E6" i="20"/>
  <c r="E8" i="20"/>
  <c r="E10" i="20"/>
  <c r="E12" i="20"/>
  <c r="E11" i="20"/>
  <c r="E15" i="20"/>
  <c r="E5" i="20"/>
  <c r="E7" i="20"/>
  <c r="E14" i="20"/>
  <c r="E9" i="20"/>
  <c r="E16" i="20"/>
  <c r="E13" i="20"/>
  <c r="E17" i="20"/>
  <c r="E19" i="20"/>
  <c r="E25" i="20"/>
  <c r="E18" i="20"/>
  <c r="E21" i="20"/>
  <c r="E24" i="20"/>
  <c r="E26" i="20"/>
  <c r="E23" i="20"/>
  <c r="E28" i="20"/>
  <c r="E30" i="20"/>
  <c r="E32" i="20"/>
  <c r="E34" i="20"/>
  <c r="E36" i="20"/>
  <c r="E38" i="20"/>
  <c r="E40" i="20"/>
  <c r="E20" i="20"/>
  <c r="E22" i="20"/>
  <c r="E27" i="20"/>
  <c r="E31" i="20"/>
  <c r="E35" i="20"/>
  <c r="E42" i="20"/>
  <c r="E43" i="20"/>
  <c r="E29" i="20"/>
  <c r="E33" i="20"/>
  <c r="E37" i="20"/>
  <c r="E39" i="20"/>
  <c r="E41" i="20"/>
  <c r="U6" i="20"/>
  <c r="U8" i="20"/>
  <c r="U10" i="20"/>
  <c r="U12" i="20"/>
  <c r="U11" i="20"/>
  <c r="U15" i="20"/>
  <c r="U5" i="20"/>
  <c r="U7" i="20"/>
  <c r="U14" i="20"/>
  <c r="U17" i="20"/>
  <c r="U19" i="20"/>
  <c r="U25" i="20"/>
  <c r="U18" i="20"/>
  <c r="U9" i="20"/>
  <c r="U21" i="20"/>
  <c r="U24" i="20"/>
  <c r="U13" i="20"/>
  <c r="U16" i="20"/>
  <c r="U22" i="20"/>
  <c r="U26" i="20"/>
  <c r="U28" i="20"/>
  <c r="U30" i="20"/>
  <c r="U32" i="20"/>
  <c r="U34" i="20"/>
  <c r="U36" i="20"/>
  <c r="U38" i="20"/>
  <c r="U40" i="20"/>
  <c r="U23" i="20"/>
  <c r="U27" i="20"/>
  <c r="U31" i="20"/>
  <c r="U20" i="20"/>
  <c r="U35" i="20"/>
  <c r="U42" i="20"/>
  <c r="U41" i="20"/>
  <c r="U29" i="20"/>
  <c r="U33" i="20"/>
  <c r="U37" i="20"/>
  <c r="U39" i="20"/>
  <c r="U43" i="20"/>
  <c r="AK6" i="20"/>
  <c r="AK8" i="20"/>
  <c r="AK10" i="20"/>
  <c r="AK12" i="20"/>
  <c r="AK11" i="20"/>
  <c r="AK15" i="20"/>
  <c r="AK5" i="20"/>
  <c r="AK7" i="20"/>
  <c r="AK14" i="20"/>
  <c r="AK9" i="20"/>
  <c r="AK13" i="20"/>
  <c r="AK17" i="20"/>
  <c r="AK19" i="20"/>
  <c r="AK23" i="20"/>
  <c r="AK25" i="20"/>
  <c r="AK18" i="20"/>
  <c r="AK21" i="20"/>
  <c r="AK24" i="20"/>
  <c r="AK26" i="20"/>
  <c r="AK28" i="20"/>
  <c r="AK30" i="20"/>
  <c r="AK32" i="20"/>
  <c r="AK34" i="20"/>
  <c r="AK36" i="20"/>
  <c r="AK38" i="20"/>
  <c r="AK40" i="20"/>
  <c r="AK20" i="20"/>
  <c r="AK16" i="20"/>
  <c r="AK27" i="20"/>
  <c r="AK31" i="20"/>
  <c r="AK22" i="20"/>
  <c r="AK35" i="20"/>
  <c r="AK42" i="20"/>
  <c r="AK39" i="20"/>
  <c r="AK29" i="20"/>
  <c r="AK33" i="20"/>
  <c r="AK37" i="20"/>
  <c r="AK41" i="20"/>
  <c r="AK43" i="20"/>
  <c r="AP4" i="20"/>
  <c r="H14" i="28"/>
  <c r="H22" i="28"/>
  <c r="H30" i="28"/>
  <c r="H38" i="28"/>
  <c r="C45" i="28"/>
  <c r="E102" i="29"/>
  <c r="E9" i="27" s="1"/>
  <c r="E106" i="29"/>
  <c r="E13" i="27" s="1"/>
  <c r="E110" i="29"/>
  <c r="E17" i="27" s="1"/>
  <c r="E114" i="29"/>
  <c r="E21" i="27" s="1"/>
  <c r="E118" i="29"/>
  <c r="E25" i="27" s="1"/>
  <c r="E122" i="29"/>
  <c r="E29" i="27" s="1"/>
  <c r="E126" i="29"/>
  <c r="E33" i="27" s="1"/>
  <c r="E130" i="29"/>
  <c r="E37" i="27" s="1"/>
  <c r="F102" i="29"/>
  <c r="F9" i="27" s="1"/>
  <c r="F106" i="29"/>
  <c r="F13" i="27" s="1"/>
  <c r="F110" i="29"/>
  <c r="F17" i="27" s="1"/>
  <c r="F114" i="29"/>
  <c r="F21" i="27" s="1"/>
  <c r="F118" i="29"/>
  <c r="F25" i="27" s="1"/>
  <c r="F122" i="29"/>
  <c r="F29" i="27" s="1"/>
  <c r="F126" i="29"/>
  <c r="F33" i="27" s="1"/>
  <c r="F130" i="29"/>
  <c r="F37" i="27" s="1"/>
  <c r="E17" i="34"/>
  <c r="J110" i="29" s="1"/>
  <c r="H17" i="27" s="1"/>
  <c r="AP33" i="20" l="1"/>
  <c r="AP34" i="20"/>
  <c r="G38" i="7" s="1"/>
  <c r="AP23" i="20"/>
  <c r="J24" i="28" s="1"/>
  <c r="D26" i="29" s="1"/>
  <c r="E26" i="29" s="1"/>
  <c r="AP7" i="20"/>
  <c r="J8" i="28" s="1"/>
  <c r="D10" i="29" s="1"/>
  <c r="AP17" i="20"/>
  <c r="AP36" i="20"/>
  <c r="J37" i="28" s="1"/>
  <c r="D39" i="29" s="1"/>
  <c r="AP28" i="20"/>
  <c r="J29" i="28" s="1"/>
  <c r="D31" i="29" s="1"/>
  <c r="AP8" i="20"/>
  <c r="J9" i="28" s="1"/>
  <c r="D11" i="29" s="1"/>
  <c r="AP11" i="20"/>
  <c r="G15" i="7" s="1"/>
  <c r="AP16" i="20"/>
  <c r="J17" i="28" s="1"/>
  <c r="D19" i="29" s="1"/>
  <c r="AP42" i="20"/>
  <c r="G46" i="7" s="1"/>
  <c r="AP32" i="20"/>
  <c r="G36" i="7" s="1"/>
  <c r="AP41" i="20"/>
  <c r="AP30" i="20"/>
  <c r="G34" i="7" s="1"/>
  <c r="AP31" i="20"/>
  <c r="J32" i="28" s="1"/>
  <c r="AP14" i="20"/>
  <c r="G18" i="7" s="1"/>
  <c r="AP10" i="20"/>
  <c r="G14" i="7" s="1"/>
  <c r="AP21" i="20"/>
  <c r="J22" i="28" s="1"/>
  <c r="D24" i="29" s="1"/>
  <c r="AP9" i="20"/>
  <c r="AP13" i="20"/>
  <c r="G17" i="7" s="1"/>
  <c r="AP25" i="20"/>
  <c r="AP35" i="20"/>
  <c r="G39" i="7" s="1"/>
  <c r="AP43" i="20"/>
  <c r="J44" i="28" s="1"/>
  <c r="AP37" i="20"/>
  <c r="J38" i="28" s="1"/>
  <c r="D40" i="29" s="1"/>
  <c r="AP24" i="20"/>
  <c r="J25" i="28" s="1"/>
  <c r="D27" i="29" s="1"/>
  <c r="AP29" i="20"/>
  <c r="J30" i="28" s="1"/>
  <c r="D32" i="29" s="1"/>
  <c r="AP26" i="20"/>
  <c r="G30" i="7" s="1"/>
  <c r="AP18" i="20"/>
  <c r="J19" i="28" s="1"/>
  <c r="D21" i="29" s="1"/>
  <c r="E21" i="29" s="1"/>
  <c r="AP19" i="20"/>
  <c r="G23" i="7" s="1"/>
  <c r="AP12" i="20"/>
  <c r="J13" i="28" s="1"/>
  <c r="D15" i="29" s="1"/>
  <c r="AP39" i="20"/>
  <c r="J40" i="28" s="1"/>
  <c r="AP22" i="20"/>
  <c r="G26" i="7" s="1"/>
  <c r="AP15" i="20"/>
  <c r="G19" i="7" s="1"/>
  <c r="AP27" i="20"/>
  <c r="G31" i="7" s="1"/>
  <c r="G10" i="7"/>
  <c r="AP40" i="20"/>
  <c r="J41" i="28" s="1"/>
  <c r="D43" i="29" s="1"/>
  <c r="AP38" i="20"/>
  <c r="G42" i="7" s="1"/>
  <c r="AP20" i="20"/>
  <c r="J21" i="28" s="1"/>
  <c r="D23" i="29" s="1"/>
  <c r="G43" i="7"/>
  <c r="G27" i="7"/>
  <c r="G40" i="7"/>
  <c r="G32" i="7"/>
  <c r="U44" i="20"/>
  <c r="R44" i="20"/>
  <c r="H44" i="28"/>
  <c r="H40" i="28"/>
  <c r="H36" i="28"/>
  <c r="J44" i="20"/>
  <c r="P44" i="20"/>
  <c r="W44" i="20"/>
  <c r="AG44" i="20"/>
  <c r="Q44" i="20"/>
  <c r="F44" i="20"/>
  <c r="AN44" i="20"/>
  <c r="AO44" i="20"/>
  <c r="AA44" i="20"/>
  <c r="E44" i="20"/>
  <c r="AF44" i="20"/>
  <c r="AM44" i="20"/>
  <c r="AL44" i="20"/>
  <c r="V44" i="20"/>
  <c r="M44" i="20"/>
  <c r="X44" i="20"/>
  <c r="O44" i="20"/>
  <c r="Y44" i="20"/>
  <c r="D44" i="20"/>
  <c r="L44" i="20"/>
  <c r="S44" i="20"/>
  <c r="AC44" i="20"/>
  <c r="AE44" i="20"/>
  <c r="AD44" i="20"/>
  <c r="N44" i="20"/>
  <c r="T44" i="20"/>
  <c r="AK44" i="20"/>
  <c r="Z44" i="20"/>
  <c r="G44" i="20"/>
  <c r="AB44" i="20"/>
  <c r="AI44" i="20"/>
  <c r="AH44" i="20"/>
  <c r="H44" i="20"/>
  <c r="I44" i="20"/>
  <c r="AJ44" i="20"/>
  <c r="K44" i="20"/>
  <c r="E39" i="34"/>
  <c r="J132" i="29" s="1"/>
  <c r="H39" i="27" s="1"/>
  <c r="E7" i="34"/>
  <c r="J100" i="29" s="1"/>
  <c r="H7" i="27" s="1"/>
  <c r="E37" i="34"/>
  <c r="J130" i="29" s="1"/>
  <c r="H37" i="27" s="1"/>
  <c r="E21" i="34"/>
  <c r="J114" i="29" s="1"/>
  <c r="H21" i="27" s="1"/>
  <c r="E12" i="34"/>
  <c r="J105" i="29" s="1"/>
  <c r="H12" i="27" s="1"/>
  <c r="E19" i="34"/>
  <c r="J112" i="29" s="1"/>
  <c r="H19" i="27" s="1"/>
  <c r="E10" i="34"/>
  <c r="J103" i="29" s="1"/>
  <c r="H10" i="27" s="1"/>
  <c r="E33" i="34"/>
  <c r="J126" i="29" s="1"/>
  <c r="H33" i="27" s="1"/>
  <c r="E40" i="34"/>
  <c r="J133" i="29" s="1"/>
  <c r="H40" i="27" s="1"/>
  <c r="E24" i="34"/>
  <c r="J117" i="29" s="1"/>
  <c r="H24" i="27" s="1"/>
  <c r="E8" i="34"/>
  <c r="J101" i="29" s="1"/>
  <c r="H8" i="27" s="1"/>
  <c r="E31" i="34"/>
  <c r="J124" i="29" s="1"/>
  <c r="H31" i="27" s="1"/>
  <c r="E15" i="34"/>
  <c r="J108" i="29" s="1"/>
  <c r="H15" i="27" s="1"/>
  <c r="E38" i="34"/>
  <c r="J131" i="29" s="1"/>
  <c r="H38" i="27" s="1"/>
  <c r="E22" i="34"/>
  <c r="J115" i="29" s="1"/>
  <c r="H22" i="27" s="1"/>
  <c r="E6" i="34"/>
  <c r="E29" i="34"/>
  <c r="J122" i="29" s="1"/>
  <c r="H29" i="27" s="1"/>
  <c r="E13" i="34"/>
  <c r="J106" i="29" s="1"/>
  <c r="H13" i="27" s="1"/>
  <c r="G45" i="28"/>
  <c r="I35" i="28" s="1"/>
  <c r="J35" i="28" s="1"/>
  <c r="E32" i="34"/>
  <c r="J125" i="29" s="1"/>
  <c r="H32" i="27" s="1"/>
  <c r="E23" i="34"/>
  <c r="J116" i="29" s="1"/>
  <c r="H23" i="27" s="1"/>
  <c r="E14" i="34"/>
  <c r="J107" i="29" s="1"/>
  <c r="H14" i="27" s="1"/>
  <c r="E28" i="34"/>
  <c r="J121" i="29" s="1"/>
  <c r="H28" i="27" s="1"/>
  <c r="E42" i="34"/>
  <c r="J135" i="29" s="1"/>
  <c r="H42" i="27" s="1"/>
  <c r="E36" i="34"/>
  <c r="J129" i="29" s="1"/>
  <c r="H36" i="27" s="1"/>
  <c r="E20" i="34"/>
  <c r="J113" i="29" s="1"/>
  <c r="H20" i="27" s="1"/>
  <c r="E43" i="34"/>
  <c r="J136" i="29" s="1"/>
  <c r="H43" i="27" s="1"/>
  <c r="E27" i="34"/>
  <c r="J120" i="29" s="1"/>
  <c r="H27" i="27" s="1"/>
  <c r="E11" i="34"/>
  <c r="J104" i="29" s="1"/>
  <c r="H11" i="27" s="1"/>
  <c r="E34" i="34"/>
  <c r="J127" i="29" s="1"/>
  <c r="H34" i="27" s="1"/>
  <c r="E18" i="34"/>
  <c r="J111" i="29" s="1"/>
  <c r="H18" i="27" s="1"/>
  <c r="E41" i="34"/>
  <c r="J134" i="29" s="1"/>
  <c r="H41" i="27" s="1"/>
  <c r="E25" i="34"/>
  <c r="J118" i="29" s="1"/>
  <c r="H25" i="27" s="1"/>
  <c r="E9" i="34"/>
  <c r="J102" i="29" s="1"/>
  <c r="H9" i="27" s="1"/>
  <c r="H42" i="28"/>
  <c r="H34" i="28"/>
  <c r="H26" i="28"/>
  <c r="H18" i="28"/>
  <c r="H10" i="28"/>
  <c r="E16" i="34"/>
  <c r="J109" i="29" s="1"/>
  <c r="H16" i="27" s="1"/>
  <c r="E30" i="34"/>
  <c r="J123" i="29" s="1"/>
  <c r="H30" i="27" s="1"/>
  <c r="E44" i="34"/>
  <c r="J137" i="29" s="1"/>
  <c r="H44" i="27" s="1"/>
  <c r="E35" i="34"/>
  <c r="J128" i="29" s="1"/>
  <c r="H35" i="27" s="1"/>
  <c r="E26" i="34"/>
  <c r="J119" i="29" s="1"/>
  <c r="H26" i="27" s="1"/>
  <c r="F45" i="28"/>
  <c r="I32" i="28" s="1"/>
  <c r="H6" i="28"/>
  <c r="G20" i="7" l="1"/>
  <c r="G35" i="7"/>
  <c r="G47" i="7"/>
  <c r="J10" i="28"/>
  <c r="J26" i="28"/>
  <c r="D28" i="29" s="1"/>
  <c r="E28" i="29" s="1"/>
  <c r="J42" i="28"/>
  <c r="D44" i="29" s="1"/>
  <c r="E44" i="29" s="1"/>
  <c r="J18" i="28"/>
  <c r="D20" i="29" s="1"/>
  <c r="E20" i="29" s="1"/>
  <c r="J34" i="28"/>
  <c r="D36" i="29" s="1"/>
  <c r="E36" i="29" s="1"/>
  <c r="J23" i="28"/>
  <c r="D25" i="29" s="1"/>
  <c r="D25" i="26" s="1"/>
  <c r="D72" i="29"/>
  <c r="D162" i="26" s="1"/>
  <c r="G26" i="29"/>
  <c r="G26" i="26" s="1"/>
  <c r="J27" i="28"/>
  <c r="D29" i="29" s="1"/>
  <c r="E29" i="29" s="1"/>
  <c r="D75" i="29" s="1"/>
  <c r="G13" i="7"/>
  <c r="J43" i="28"/>
  <c r="D45" i="29" s="1"/>
  <c r="E45" i="29" s="1"/>
  <c r="D91" i="29" s="1"/>
  <c r="J7" i="28"/>
  <c r="D9" i="29" s="1"/>
  <c r="E9" i="29" s="1"/>
  <c r="F9" i="29" s="1"/>
  <c r="D26" i="26"/>
  <c r="G33" i="7"/>
  <c r="J36" i="28"/>
  <c r="D38" i="29" s="1"/>
  <c r="E38" i="29" s="1"/>
  <c r="G16" i="7"/>
  <c r="G41" i="7"/>
  <c r="J31" i="28"/>
  <c r="D33" i="29" s="1"/>
  <c r="D33" i="26" s="1"/>
  <c r="G24" i="7"/>
  <c r="G25" i="7"/>
  <c r="J33" i="28"/>
  <c r="D35" i="29" s="1"/>
  <c r="E35" i="29" s="1"/>
  <c r="G12" i="7"/>
  <c r="G22" i="7"/>
  <c r="D46" i="29"/>
  <c r="E46" i="29" s="1"/>
  <c r="D12" i="29"/>
  <c r="E12" i="29" s="1"/>
  <c r="G44" i="7"/>
  <c r="J14" i="28"/>
  <c r="D16" i="29" s="1"/>
  <c r="E16" i="29" s="1"/>
  <c r="J15" i="28"/>
  <c r="D17" i="29" s="1"/>
  <c r="E17" i="29" s="1"/>
  <c r="G11" i="7"/>
  <c r="E40" i="29"/>
  <c r="F40" i="29" s="1"/>
  <c r="D40" i="26"/>
  <c r="E32" i="29"/>
  <c r="E78" i="29" s="1"/>
  <c r="D32" i="26"/>
  <c r="D24" i="26"/>
  <c r="E24" i="29"/>
  <c r="G24" i="29" s="1"/>
  <c r="D21" i="26"/>
  <c r="D42" i="29"/>
  <c r="E42" i="29" s="1"/>
  <c r="D41" i="29"/>
  <c r="E41" i="29" s="1"/>
  <c r="J20" i="28"/>
  <c r="D22" i="29" s="1"/>
  <c r="E22" i="29" s="1"/>
  <c r="G28" i="7"/>
  <c r="G29" i="7"/>
  <c r="J11" i="28"/>
  <c r="D13" i="29" s="1"/>
  <c r="G45" i="7"/>
  <c r="J12" i="28"/>
  <c r="D14" i="29" s="1"/>
  <c r="G21" i="7"/>
  <c r="G37" i="7"/>
  <c r="J16" i="28"/>
  <c r="D18" i="29" s="1"/>
  <c r="J28" i="28"/>
  <c r="D30" i="29" s="1"/>
  <c r="D37" i="29"/>
  <c r="E37" i="29" s="1"/>
  <c r="E10" i="29"/>
  <c r="G10" i="29" s="1"/>
  <c r="G10" i="26" s="1"/>
  <c r="D10" i="26"/>
  <c r="E23" i="29"/>
  <c r="D23" i="26"/>
  <c r="E43" i="29"/>
  <c r="D43" i="26"/>
  <c r="E15" i="29"/>
  <c r="D15" i="26"/>
  <c r="E19" i="29"/>
  <c r="D19" i="26"/>
  <c r="E11" i="29"/>
  <c r="D11" i="26"/>
  <c r="E39" i="29"/>
  <c r="D39" i="26"/>
  <c r="E26" i="26"/>
  <c r="F26" i="29"/>
  <c r="F26" i="26" s="1"/>
  <c r="E72" i="29"/>
  <c r="E162" i="26" s="1"/>
  <c r="E27" i="29"/>
  <c r="D27" i="26"/>
  <c r="E31" i="29"/>
  <c r="D31" i="26"/>
  <c r="H45" i="28"/>
  <c r="I45" i="28"/>
  <c r="D34" i="29"/>
  <c r="E34" i="29" s="1"/>
  <c r="E45" i="34"/>
  <c r="J138" i="29" s="1"/>
  <c r="H45" i="27" s="1"/>
  <c r="J99" i="29"/>
  <c r="H6" i="27" s="1"/>
  <c r="E67" i="29"/>
  <c r="D67" i="29"/>
  <c r="F21" i="29"/>
  <c r="G21" i="29"/>
  <c r="E21" i="26"/>
  <c r="D35" i="26" l="1"/>
  <c r="F45" i="29"/>
  <c r="G29" i="29"/>
  <c r="G29" i="26" s="1"/>
  <c r="D9" i="26"/>
  <c r="D29" i="26"/>
  <c r="E45" i="26"/>
  <c r="E91" i="29"/>
  <c r="E181" i="26" s="1"/>
  <c r="G45" i="29"/>
  <c r="G45" i="26" s="1"/>
  <c r="E25" i="29"/>
  <c r="G25" i="29" s="1"/>
  <c r="G25" i="26" s="1"/>
  <c r="F29" i="29"/>
  <c r="F29" i="26" s="1"/>
  <c r="E33" i="29"/>
  <c r="G33" i="29" s="1"/>
  <c r="G33" i="26" s="1"/>
  <c r="D45" i="26"/>
  <c r="E29" i="26"/>
  <c r="E75" i="29"/>
  <c r="E165" i="26" s="1"/>
  <c r="D41" i="26"/>
  <c r="D28" i="26"/>
  <c r="D46" i="26"/>
  <c r="D78" i="29"/>
  <c r="D168" i="26" s="1"/>
  <c r="D70" i="29"/>
  <c r="D160" i="26" s="1"/>
  <c r="G9" i="29"/>
  <c r="G9" i="26" s="1"/>
  <c r="E70" i="29"/>
  <c r="E160" i="26" s="1"/>
  <c r="E24" i="26"/>
  <c r="E9" i="26"/>
  <c r="D86" i="29"/>
  <c r="D176" i="26" s="1"/>
  <c r="D20" i="26"/>
  <c r="E10" i="26"/>
  <c r="D63" i="29"/>
  <c r="D153" i="26" s="1"/>
  <c r="E63" i="29"/>
  <c r="E153" i="26" s="1"/>
  <c r="G17" i="29"/>
  <c r="G17" i="26" s="1"/>
  <c r="E17" i="26"/>
  <c r="F17" i="29"/>
  <c r="F17" i="26" s="1"/>
  <c r="D62" i="29"/>
  <c r="D152" i="26" s="1"/>
  <c r="E62" i="29"/>
  <c r="E152" i="26" s="1"/>
  <c r="D37" i="26"/>
  <c r="D16" i="26"/>
  <c r="D44" i="26"/>
  <c r="D55" i="29"/>
  <c r="D145" i="26" s="1"/>
  <c r="F32" i="29"/>
  <c r="F32" i="26" s="1"/>
  <c r="E55" i="29"/>
  <c r="E145" i="26" s="1"/>
  <c r="E40" i="26"/>
  <c r="F24" i="29"/>
  <c r="F24" i="26" s="1"/>
  <c r="G32" i="29"/>
  <c r="G32" i="26" s="1"/>
  <c r="G40" i="29"/>
  <c r="G40" i="26" s="1"/>
  <c r="D17" i="26"/>
  <c r="E86" i="29"/>
  <c r="E176" i="26" s="1"/>
  <c r="D42" i="26"/>
  <c r="E87" i="29"/>
  <c r="E177" i="26" s="1"/>
  <c r="G41" i="29"/>
  <c r="G41" i="26" s="1"/>
  <c r="D87" i="29"/>
  <c r="D177" i="26" s="1"/>
  <c r="E56" i="29"/>
  <c r="E146" i="26" s="1"/>
  <c r="D12" i="26"/>
  <c r="E16" i="26"/>
  <c r="D36" i="26"/>
  <c r="D56" i="29"/>
  <c r="D146" i="26" s="1"/>
  <c r="E18" i="29"/>
  <c r="D18" i="26"/>
  <c r="G22" i="29"/>
  <c r="G22" i="26" s="1"/>
  <c r="E68" i="29"/>
  <c r="E158" i="26" s="1"/>
  <c r="F22" i="29"/>
  <c r="F22" i="26" s="1"/>
  <c r="F16" i="29"/>
  <c r="F16" i="26" s="1"/>
  <c r="D38" i="26"/>
  <c r="E13" i="29"/>
  <c r="D13" i="26"/>
  <c r="F41" i="29"/>
  <c r="F41" i="26" s="1"/>
  <c r="G16" i="29"/>
  <c r="G16" i="26" s="1"/>
  <c r="F10" i="29"/>
  <c r="F10" i="26" s="1"/>
  <c r="D22" i="26"/>
  <c r="D68" i="29"/>
  <c r="D158" i="26" s="1"/>
  <c r="E41" i="26"/>
  <c r="E32" i="26"/>
  <c r="E22" i="26"/>
  <c r="E30" i="29"/>
  <c r="D30" i="26"/>
  <c r="E14" i="29"/>
  <c r="D14" i="26"/>
  <c r="G27" i="29"/>
  <c r="G27" i="26" s="1"/>
  <c r="F27" i="29"/>
  <c r="F27" i="26" s="1"/>
  <c r="D73" i="29"/>
  <c r="D163" i="26" s="1"/>
  <c r="E73" i="29"/>
  <c r="E163" i="26" s="1"/>
  <c r="E27" i="26"/>
  <c r="E85" i="29"/>
  <c r="E175" i="26" s="1"/>
  <c r="E39" i="26"/>
  <c r="D85" i="29"/>
  <c r="D175" i="26" s="1"/>
  <c r="G39" i="29"/>
  <c r="G39" i="26" s="1"/>
  <c r="F39" i="29"/>
  <c r="F39" i="26" s="1"/>
  <c r="F19" i="29"/>
  <c r="F19" i="26" s="1"/>
  <c r="E65" i="29"/>
  <c r="E155" i="26" s="1"/>
  <c r="E19" i="26"/>
  <c r="G19" i="29"/>
  <c r="G19" i="26" s="1"/>
  <c r="D65" i="29"/>
  <c r="D155" i="26" s="1"/>
  <c r="F43" i="29"/>
  <c r="F43" i="26" s="1"/>
  <c r="E89" i="29"/>
  <c r="E179" i="26" s="1"/>
  <c r="E43" i="26"/>
  <c r="D89" i="29"/>
  <c r="D179" i="26" s="1"/>
  <c r="G43" i="29"/>
  <c r="G43" i="26" s="1"/>
  <c r="E81" i="29"/>
  <c r="E171" i="26" s="1"/>
  <c r="D81" i="29"/>
  <c r="D171" i="26" s="1"/>
  <c r="F35" i="29"/>
  <c r="F35" i="26" s="1"/>
  <c r="E35" i="26"/>
  <c r="G35" i="29"/>
  <c r="G35" i="26" s="1"/>
  <c r="E77" i="29"/>
  <c r="E167" i="26" s="1"/>
  <c r="E31" i="26"/>
  <c r="G31" i="29"/>
  <c r="G31" i="26" s="1"/>
  <c r="D77" i="29"/>
  <c r="D167" i="26" s="1"/>
  <c r="F31" i="29"/>
  <c r="F31" i="26" s="1"/>
  <c r="D57" i="29"/>
  <c r="D147" i="26" s="1"/>
  <c r="F11" i="29"/>
  <c r="F11" i="26" s="1"/>
  <c r="G11" i="29"/>
  <c r="G11" i="26" s="1"/>
  <c r="E57" i="29"/>
  <c r="E147" i="26" s="1"/>
  <c r="E11" i="26"/>
  <c r="F15" i="29"/>
  <c r="F15" i="26" s="1"/>
  <c r="E61" i="29"/>
  <c r="E151" i="26" s="1"/>
  <c r="E15" i="26"/>
  <c r="D61" i="29"/>
  <c r="D151" i="26" s="1"/>
  <c r="G15" i="29"/>
  <c r="G15" i="26" s="1"/>
  <c r="F23" i="29"/>
  <c r="F23" i="26" s="1"/>
  <c r="D69" i="29"/>
  <c r="D159" i="26" s="1"/>
  <c r="E69" i="29"/>
  <c r="E159" i="26" s="1"/>
  <c r="E23" i="26"/>
  <c r="G23" i="29"/>
  <c r="G23" i="26" s="1"/>
  <c r="E46" i="26"/>
  <c r="D92" i="29"/>
  <c r="D182" i="26" s="1"/>
  <c r="F46" i="29"/>
  <c r="F46" i="26" s="1"/>
  <c r="G46" i="29"/>
  <c r="G46" i="26" s="1"/>
  <c r="E92" i="29"/>
  <c r="E182" i="26" s="1"/>
  <c r="E38" i="26"/>
  <c r="D84" i="29"/>
  <c r="D174" i="26" s="1"/>
  <c r="E84" i="29"/>
  <c r="E174" i="26" s="1"/>
  <c r="F38" i="29"/>
  <c r="F38" i="26" s="1"/>
  <c r="G38" i="29"/>
  <c r="G38" i="26" s="1"/>
  <c r="E42" i="26"/>
  <c r="D88" i="29"/>
  <c r="D178" i="26" s="1"/>
  <c r="G42" i="29"/>
  <c r="G42" i="26" s="1"/>
  <c r="E88" i="29"/>
  <c r="E178" i="26" s="1"/>
  <c r="F42" i="29"/>
  <c r="F42" i="26" s="1"/>
  <c r="D181" i="26"/>
  <c r="D165" i="26"/>
  <c r="D34" i="26"/>
  <c r="F21" i="26"/>
  <c r="E58" i="29"/>
  <c r="D58" i="29"/>
  <c r="F12" i="29"/>
  <c r="G12" i="29"/>
  <c r="E12" i="26"/>
  <c r="F45" i="26"/>
  <c r="F40" i="26"/>
  <c r="E82" i="29"/>
  <c r="G36" i="29"/>
  <c r="D82" i="29"/>
  <c r="F36" i="29"/>
  <c r="E36" i="26"/>
  <c r="G24" i="26"/>
  <c r="D157" i="26"/>
  <c r="F9" i="26"/>
  <c r="G21" i="26"/>
  <c r="E157" i="26"/>
  <c r="E83" i="29"/>
  <c r="F37" i="29"/>
  <c r="D83" i="29"/>
  <c r="G37" i="29"/>
  <c r="E37" i="26"/>
  <c r="E90" i="29"/>
  <c r="G44" i="29"/>
  <c r="D90" i="29"/>
  <c r="F44" i="29"/>
  <c r="E44" i="26"/>
  <c r="E168" i="26"/>
  <c r="E74" i="29"/>
  <c r="G28" i="29"/>
  <c r="D74" i="29"/>
  <c r="F28" i="29"/>
  <c r="E28" i="26"/>
  <c r="E66" i="29"/>
  <c r="D66" i="29"/>
  <c r="G20" i="29"/>
  <c r="F20" i="29"/>
  <c r="E20" i="26"/>
  <c r="E79" i="29" l="1"/>
  <c r="E169" i="26" s="1"/>
  <c r="E33" i="26"/>
  <c r="D71" i="29"/>
  <c r="D161" i="26" s="1"/>
  <c r="E71" i="29"/>
  <c r="E161" i="26" s="1"/>
  <c r="E25" i="26"/>
  <c r="F25" i="29"/>
  <c r="F25" i="26" s="1"/>
  <c r="D79" i="29"/>
  <c r="D169" i="26" s="1"/>
  <c r="F33" i="29"/>
  <c r="F33" i="26" s="1"/>
  <c r="E14" i="26"/>
  <c r="D60" i="29"/>
  <c r="D150" i="26" s="1"/>
  <c r="G14" i="29"/>
  <c r="G14" i="26" s="1"/>
  <c r="F14" i="29"/>
  <c r="F14" i="26" s="1"/>
  <c r="E60" i="29"/>
  <c r="E150" i="26" s="1"/>
  <c r="E13" i="26"/>
  <c r="E59" i="29"/>
  <c r="E149" i="26" s="1"/>
  <c r="F13" i="29"/>
  <c r="F13" i="26" s="1"/>
  <c r="D59" i="29"/>
  <c r="D149" i="26" s="1"/>
  <c r="G13" i="29"/>
  <c r="G13" i="26" s="1"/>
  <c r="E76" i="29"/>
  <c r="E166" i="26" s="1"/>
  <c r="D76" i="29"/>
  <c r="D166" i="26" s="1"/>
  <c r="F30" i="29"/>
  <c r="F30" i="26" s="1"/>
  <c r="E30" i="26"/>
  <c r="G30" i="29"/>
  <c r="G30" i="26" s="1"/>
  <c r="D64" i="29"/>
  <c r="D154" i="26" s="1"/>
  <c r="E18" i="26"/>
  <c r="G18" i="29"/>
  <c r="G18" i="26" s="1"/>
  <c r="F18" i="29"/>
  <c r="F18" i="26" s="1"/>
  <c r="E64" i="29"/>
  <c r="E154" i="26" s="1"/>
  <c r="D148" i="26"/>
  <c r="D156" i="26"/>
  <c r="G44" i="26"/>
  <c r="D173" i="26"/>
  <c r="G36" i="26"/>
  <c r="E156" i="26"/>
  <c r="D164" i="26"/>
  <c r="F44" i="26"/>
  <c r="E180" i="26"/>
  <c r="F37" i="26"/>
  <c r="F36" i="26"/>
  <c r="E172" i="26"/>
  <c r="F12" i="26"/>
  <c r="E80" i="29"/>
  <c r="D80" i="29"/>
  <c r="G34" i="29"/>
  <c r="F34" i="29"/>
  <c r="E34" i="26"/>
  <c r="F20" i="26"/>
  <c r="G28" i="26"/>
  <c r="G20" i="26"/>
  <c r="F28" i="26"/>
  <c r="E164" i="26"/>
  <c r="D180" i="26"/>
  <c r="G37" i="26"/>
  <c r="E173" i="26"/>
  <c r="D172" i="26"/>
  <c r="G12" i="26"/>
  <c r="E148" i="26"/>
  <c r="F34" i="26" l="1"/>
  <c r="D170" i="26"/>
  <c r="E170" i="26"/>
  <c r="G34" i="26"/>
  <c r="C5" i="20" l="1"/>
  <c r="C44" i="20" l="1"/>
  <c r="AP5" i="20"/>
  <c r="J6" i="28" l="1"/>
  <c r="G9" i="7"/>
  <c r="G48" i="7" s="1"/>
  <c r="AP44" i="20"/>
  <c r="J45" i="28" l="1"/>
  <c r="D8" i="29"/>
  <c r="E8" i="29" l="1"/>
  <c r="D47" i="29"/>
  <c r="D8" i="26"/>
  <c r="D47" i="26" l="1"/>
  <c r="C59" i="24"/>
  <c r="C7" i="24"/>
  <c r="D14" i="22"/>
  <c r="E54" i="29"/>
  <c r="F8" i="29"/>
  <c r="E8" i="26"/>
  <c r="G8" i="29"/>
  <c r="D54" i="29"/>
  <c r="D53" i="35" a="1"/>
  <c r="E47" i="29"/>
  <c r="G47" i="29" l="1"/>
  <c r="G8" i="26"/>
  <c r="C67" i="24"/>
  <c r="C13" i="24"/>
  <c r="D23" i="22"/>
  <c r="D15" i="22"/>
  <c r="E47" i="26"/>
  <c r="F47" i="29"/>
  <c r="F8" i="26"/>
  <c r="AO53" i="35"/>
  <c r="Y53" i="35"/>
  <c r="I53" i="35"/>
  <c r="AD53" i="35"/>
  <c r="H53" i="35"/>
  <c r="V53" i="35"/>
  <c r="AP53" i="35"/>
  <c r="T53" i="35"/>
  <c r="AH53" i="35"/>
  <c r="AM53" i="35"/>
  <c r="AK53" i="35"/>
  <c r="U53" i="35"/>
  <c r="E53" i="35"/>
  <c r="X53" i="35"/>
  <c r="P53" i="35"/>
  <c r="AJ53" i="35"/>
  <c r="O53" i="35"/>
  <c r="L53" i="35"/>
  <c r="AC53" i="35"/>
  <c r="AI53" i="35"/>
  <c r="AA53" i="35"/>
  <c r="D53" i="35"/>
  <c r="AL53" i="35"/>
  <c r="R53" i="35"/>
  <c r="F53" i="35"/>
  <c r="G53" i="35"/>
  <c r="AG53" i="35"/>
  <c r="Q53" i="35"/>
  <c r="AN53" i="35"/>
  <c r="S53" i="35"/>
  <c r="AF53" i="35"/>
  <c r="K53" i="35"/>
  <c r="AE53" i="35"/>
  <c r="J53" i="35"/>
  <c r="AB53" i="35"/>
  <c r="W53" i="35"/>
  <c r="M53" i="35"/>
  <c r="N53" i="35"/>
  <c r="Z53" i="35"/>
  <c r="D93" i="29"/>
  <c r="D144" i="26"/>
  <c r="E144" i="26"/>
  <c r="E93" i="29"/>
  <c r="E183" i="26" l="1"/>
  <c r="H23" i="22"/>
  <c r="U73" i="24"/>
  <c r="Q46" i="35"/>
  <c r="Q41" i="35"/>
  <c r="Q44" i="35"/>
  <c r="Q35" i="35"/>
  <c r="Q31" i="35"/>
  <c r="Q27" i="35"/>
  <c r="Q23" i="35"/>
  <c r="Q19" i="35"/>
  <c r="Q15" i="35"/>
  <c r="Q11" i="35"/>
  <c r="Q7" i="35"/>
  <c r="Q50" i="35"/>
  <c r="Q51" i="35"/>
  <c r="Q40" i="35"/>
  <c r="Q43" i="35"/>
  <c r="Q34" i="35"/>
  <c r="Q30" i="35"/>
  <c r="Q26" i="35"/>
  <c r="Q22" i="35"/>
  <c r="Q18" i="35"/>
  <c r="Q14" i="35"/>
  <c r="Q10" i="35"/>
  <c r="Q6" i="35"/>
  <c r="Q48" i="35"/>
  <c r="Q39" i="35"/>
  <c r="Q33" i="35"/>
  <c r="Q25" i="35"/>
  <c r="Q17" i="35"/>
  <c r="Q9" i="35"/>
  <c r="Q47" i="35"/>
  <c r="Q32" i="35"/>
  <c r="Q16" i="35"/>
  <c r="Q49" i="35"/>
  <c r="Q37" i="35"/>
  <c r="Q29" i="35"/>
  <c r="Q21" i="35"/>
  <c r="Q13" i="35"/>
  <c r="Q42" i="35"/>
  <c r="Q36" i="35"/>
  <c r="Q28" i="35"/>
  <c r="Q20" i="35"/>
  <c r="Q12" i="35"/>
  <c r="Q38" i="35"/>
  <c r="Q24" i="35"/>
  <c r="Q8" i="35"/>
  <c r="U46" i="35"/>
  <c r="U43" i="35"/>
  <c r="U39" i="35"/>
  <c r="U36" i="35"/>
  <c r="U32" i="35"/>
  <c r="U28" i="35"/>
  <c r="U21" i="35"/>
  <c r="U22" i="35"/>
  <c r="U17" i="35"/>
  <c r="U13" i="35"/>
  <c r="U9" i="35"/>
  <c r="U51" i="35"/>
  <c r="U42" i="35"/>
  <c r="U38" i="35"/>
  <c r="U35" i="35"/>
  <c r="U31" i="35"/>
  <c r="U27" i="35"/>
  <c r="U25" i="35"/>
  <c r="U20" i="35"/>
  <c r="U16" i="35"/>
  <c r="U12" i="35"/>
  <c r="U8" i="35"/>
  <c r="U49" i="35"/>
  <c r="U41" i="35"/>
  <c r="U50" i="35"/>
  <c r="U34" i="35"/>
  <c r="U30" i="35"/>
  <c r="U26" i="35"/>
  <c r="U24" i="35"/>
  <c r="U19" i="35"/>
  <c r="U15" i="35"/>
  <c r="U11" i="35"/>
  <c r="U7" i="35"/>
  <c r="U47" i="35"/>
  <c r="U33" i="35"/>
  <c r="U18" i="35"/>
  <c r="U48" i="35"/>
  <c r="U29" i="35"/>
  <c r="U14" i="35"/>
  <c r="U40" i="35"/>
  <c r="U44" i="35"/>
  <c r="U10" i="35"/>
  <c r="U37" i="35"/>
  <c r="U23" i="35"/>
  <c r="U6" i="35"/>
  <c r="W50" i="35"/>
  <c r="W47" i="35"/>
  <c r="W39" i="35"/>
  <c r="W22" i="35"/>
  <c r="W42" i="35"/>
  <c r="W33" i="35"/>
  <c r="W30" i="35"/>
  <c r="W20" i="35"/>
  <c r="W12" i="35"/>
  <c r="W6" i="35"/>
  <c r="W17" i="35"/>
  <c r="W9" i="35"/>
  <c r="W49" i="35"/>
  <c r="W43" i="35"/>
  <c r="W23" i="35"/>
  <c r="W41" i="35"/>
  <c r="W35" i="35"/>
  <c r="W27" i="35"/>
  <c r="W28" i="35"/>
  <c r="W14" i="35"/>
  <c r="W7" i="35"/>
  <c r="W19" i="35"/>
  <c r="W11" i="35"/>
  <c r="W48" i="35"/>
  <c r="W25" i="35"/>
  <c r="W38" i="35"/>
  <c r="W34" i="35"/>
  <c r="W10" i="35"/>
  <c r="W15" i="35"/>
  <c r="W51" i="35"/>
  <c r="W24" i="35"/>
  <c r="W37" i="35"/>
  <c r="W36" i="35"/>
  <c r="W8" i="35"/>
  <c r="W13" i="35"/>
  <c r="W46" i="35"/>
  <c r="W21" i="35"/>
  <c r="W31" i="35"/>
  <c r="W18" i="35"/>
  <c r="W32" i="35"/>
  <c r="W29" i="35"/>
  <c r="W16" i="35"/>
  <c r="W44" i="35"/>
  <c r="W26" i="35"/>
  <c r="W40" i="35"/>
  <c r="T48" i="35"/>
  <c r="T41" i="35"/>
  <c r="T44" i="35"/>
  <c r="T32" i="35"/>
  <c r="T25" i="35"/>
  <c r="T37" i="35"/>
  <c r="T18" i="35"/>
  <c r="T14" i="35"/>
  <c r="T10" i="35"/>
  <c r="T27" i="35"/>
  <c r="T7" i="35"/>
  <c r="T51" i="35"/>
  <c r="T47" i="35"/>
  <c r="T40" i="35"/>
  <c r="T46" i="35"/>
  <c r="T30" i="35"/>
  <c r="T24" i="35"/>
  <c r="T29" i="35"/>
  <c r="T17" i="35"/>
  <c r="T13" i="35"/>
  <c r="T9" i="35"/>
  <c r="T31" i="35"/>
  <c r="T6" i="35"/>
  <c r="T49" i="35"/>
  <c r="T43" i="35"/>
  <c r="T39" i="35"/>
  <c r="T36" i="35"/>
  <c r="T28" i="35"/>
  <c r="T23" i="35"/>
  <c r="T20" i="35"/>
  <c r="T16" i="35"/>
  <c r="T12" i="35"/>
  <c r="T33" i="35"/>
  <c r="T21" i="35"/>
  <c r="T42" i="35"/>
  <c r="T22" i="35"/>
  <c r="T35" i="35"/>
  <c r="T38" i="35"/>
  <c r="T19" i="35"/>
  <c r="T8" i="35"/>
  <c r="T34" i="35"/>
  <c r="T15" i="35"/>
  <c r="T26" i="35"/>
  <c r="T11" i="35"/>
  <c r="T50" i="35"/>
  <c r="AF43" i="35"/>
  <c r="AF38" i="35"/>
  <c r="AF37" i="35"/>
  <c r="AF29" i="35"/>
  <c r="AF44" i="35"/>
  <c r="AF30" i="35"/>
  <c r="AF22" i="35"/>
  <c r="AF18" i="35"/>
  <c r="AF14" i="35"/>
  <c r="AF10" i="35"/>
  <c r="AF7" i="35"/>
  <c r="AF47" i="35"/>
  <c r="AF39" i="35"/>
  <c r="AF42" i="35"/>
  <c r="AF31" i="35"/>
  <c r="AF48" i="35"/>
  <c r="AF32" i="35"/>
  <c r="AF23" i="35"/>
  <c r="AF19" i="35"/>
  <c r="AF15" i="35"/>
  <c r="AF11" i="35"/>
  <c r="AF8" i="35"/>
  <c r="AF51" i="35"/>
  <c r="AF50" i="35"/>
  <c r="AF27" i="35"/>
  <c r="AF28" i="35"/>
  <c r="AF17" i="35"/>
  <c r="AF9" i="35"/>
  <c r="AF49" i="35"/>
  <c r="AF46" i="35"/>
  <c r="AF25" i="35"/>
  <c r="AF24" i="35"/>
  <c r="AF16" i="35"/>
  <c r="AF26" i="35"/>
  <c r="AF41" i="35"/>
  <c r="AF35" i="35"/>
  <c r="AF36" i="35"/>
  <c r="AF21" i="35"/>
  <c r="AF13" i="35"/>
  <c r="AF6" i="35"/>
  <c r="AF34" i="35"/>
  <c r="AF40" i="35"/>
  <c r="AF12" i="35"/>
  <c r="AF33" i="35"/>
  <c r="AF20" i="35"/>
  <c r="AC50" i="35"/>
  <c r="AC42" i="35"/>
  <c r="AC38" i="35"/>
  <c r="AC35" i="35"/>
  <c r="AC31" i="35"/>
  <c r="AC27" i="35"/>
  <c r="AC43" i="35"/>
  <c r="AC21" i="35"/>
  <c r="AC17" i="35"/>
  <c r="AC13" i="35"/>
  <c r="AC9" i="35"/>
  <c r="AC46" i="35"/>
  <c r="AC44" i="35"/>
  <c r="AC39" i="35"/>
  <c r="AC36" i="35"/>
  <c r="AC32" i="35"/>
  <c r="AC28" i="35"/>
  <c r="AC47" i="35"/>
  <c r="AC22" i="35"/>
  <c r="AC18" i="35"/>
  <c r="AC14" i="35"/>
  <c r="AC10" i="35"/>
  <c r="AC6" i="35"/>
  <c r="AC41" i="35"/>
  <c r="AC34" i="35"/>
  <c r="AC26" i="35"/>
  <c r="AC20" i="35"/>
  <c r="AC12" i="35"/>
  <c r="AC40" i="35"/>
  <c r="AC33" i="35"/>
  <c r="AC25" i="35"/>
  <c r="AC19" i="35"/>
  <c r="AC11" i="35"/>
  <c r="AC48" i="35"/>
  <c r="AC49" i="35"/>
  <c r="AC30" i="35"/>
  <c r="AC24" i="35"/>
  <c r="AC16" i="35"/>
  <c r="AC8" i="35"/>
  <c r="AC51" i="35"/>
  <c r="AC15" i="35"/>
  <c r="AC37" i="35"/>
  <c r="AC29" i="35"/>
  <c r="AC23" i="35"/>
  <c r="AC7" i="35"/>
  <c r="P51" i="35"/>
  <c r="P47" i="35"/>
  <c r="P39" i="35"/>
  <c r="P33" i="35"/>
  <c r="P46" i="35"/>
  <c r="P34" i="35"/>
  <c r="P25" i="35"/>
  <c r="P26" i="35"/>
  <c r="P18" i="35"/>
  <c r="P14" i="35"/>
  <c r="P10" i="35"/>
  <c r="P6" i="35"/>
  <c r="P49" i="35"/>
  <c r="P42" i="35"/>
  <c r="P50" i="35"/>
  <c r="P31" i="35"/>
  <c r="P44" i="35"/>
  <c r="P32" i="35"/>
  <c r="P24" i="35"/>
  <c r="P21" i="35"/>
  <c r="P17" i="35"/>
  <c r="P13" i="35"/>
  <c r="P9" i="35"/>
  <c r="P43" i="35"/>
  <c r="P41" i="35"/>
  <c r="P37" i="35"/>
  <c r="P29" i="35"/>
  <c r="P38" i="35"/>
  <c r="P30" i="35"/>
  <c r="P23" i="35"/>
  <c r="P20" i="35"/>
  <c r="P16" i="35"/>
  <c r="P12" i="35"/>
  <c r="P8" i="35"/>
  <c r="P48" i="35"/>
  <c r="P40" i="35"/>
  <c r="P35" i="35"/>
  <c r="P27" i="35"/>
  <c r="P36" i="35"/>
  <c r="P28" i="35"/>
  <c r="P22" i="35"/>
  <c r="P19" i="35"/>
  <c r="P15" i="35"/>
  <c r="P11" i="35"/>
  <c r="P7" i="35"/>
  <c r="AP49" i="35"/>
  <c r="AP43" i="35"/>
  <c r="AP38" i="35"/>
  <c r="AP34" i="35"/>
  <c r="AP26" i="35"/>
  <c r="AP20" i="35"/>
  <c r="AP16" i="35"/>
  <c r="AP12" i="35"/>
  <c r="AP48" i="35"/>
  <c r="AP41" i="35"/>
  <c r="AP42" i="35"/>
  <c r="AP32" i="35"/>
  <c r="AP37" i="35"/>
  <c r="AP19" i="35"/>
  <c r="AP15" i="35"/>
  <c r="AP11" i="35"/>
  <c r="AP51" i="35"/>
  <c r="AP47" i="35"/>
  <c r="AP40" i="35"/>
  <c r="AP44" i="35"/>
  <c r="AP30" i="35"/>
  <c r="AP29" i="35"/>
  <c r="AP18" i="35"/>
  <c r="AP14" i="35"/>
  <c r="AP10" i="35"/>
  <c r="AP24" i="35"/>
  <c r="AP25" i="35"/>
  <c r="AP31" i="35"/>
  <c r="AP39" i="35"/>
  <c r="AP17" i="35"/>
  <c r="AP27" i="35"/>
  <c r="AP8" i="35"/>
  <c r="AP36" i="35"/>
  <c r="AP13" i="35"/>
  <c r="AP23" i="35"/>
  <c r="AP7" i="35"/>
  <c r="AP50" i="35"/>
  <c r="AP28" i="35"/>
  <c r="AP9" i="35"/>
  <c r="AP22" i="35"/>
  <c r="AP6" i="35"/>
  <c r="AP35" i="35"/>
  <c r="AP21" i="35"/>
  <c r="AP46" i="35"/>
  <c r="AP33" i="35"/>
  <c r="I49" i="35"/>
  <c r="I48" i="35"/>
  <c r="I39" i="35"/>
  <c r="I37" i="35"/>
  <c r="I33" i="35"/>
  <c r="I29" i="35"/>
  <c r="I25" i="35"/>
  <c r="I21" i="35"/>
  <c r="I17" i="35"/>
  <c r="I13" i="35"/>
  <c r="I9" i="35"/>
  <c r="I47" i="35"/>
  <c r="I42" i="35"/>
  <c r="I43" i="35"/>
  <c r="I36" i="35"/>
  <c r="I32" i="35"/>
  <c r="I28" i="35"/>
  <c r="I24" i="35"/>
  <c r="I20" i="35"/>
  <c r="I16" i="35"/>
  <c r="I12" i="35"/>
  <c r="I8" i="35"/>
  <c r="I46" i="35"/>
  <c r="I41" i="35"/>
  <c r="I44" i="35"/>
  <c r="I35" i="35"/>
  <c r="I31" i="35"/>
  <c r="I27" i="35"/>
  <c r="I23" i="35"/>
  <c r="I19" i="35"/>
  <c r="I15" i="35"/>
  <c r="I11" i="35"/>
  <c r="I7" i="35"/>
  <c r="I38" i="35"/>
  <c r="I22" i="35"/>
  <c r="I6" i="35"/>
  <c r="I51" i="35"/>
  <c r="I34" i="35"/>
  <c r="I18" i="35"/>
  <c r="I30" i="35"/>
  <c r="I50" i="35"/>
  <c r="I14" i="35"/>
  <c r="I40" i="35"/>
  <c r="I10" i="35"/>
  <c r="I26" i="35"/>
  <c r="K47" i="35"/>
  <c r="K51" i="35"/>
  <c r="K35" i="35"/>
  <c r="K27" i="35"/>
  <c r="K22" i="35"/>
  <c r="K40" i="35"/>
  <c r="K32" i="35"/>
  <c r="K26" i="35"/>
  <c r="K21" i="35"/>
  <c r="K13" i="35"/>
  <c r="K18" i="35"/>
  <c r="K10" i="35"/>
  <c r="K43" i="35"/>
  <c r="K37" i="35"/>
  <c r="K29" i="35"/>
  <c r="K23" i="35"/>
  <c r="K48" i="35"/>
  <c r="K34" i="35"/>
  <c r="K41" i="35"/>
  <c r="K6" i="35"/>
  <c r="K15" i="35"/>
  <c r="K20" i="35"/>
  <c r="K12" i="35"/>
  <c r="K49" i="35"/>
  <c r="K25" i="35"/>
  <c r="K38" i="35"/>
  <c r="K8" i="35"/>
  <c r="K11" i="35"/>
  <c r="K42" i="35"/>
  <c r="K24" i="35"/>
  <c r="K36" i="35"/>
  <c r="K7" i="35"/>
  <c r="K9" i="35"/>
  <c r="K46" i="35"/>
  <c r="K33" i="35"/>
  <c r="K50" i="35"/>
  <c r="K30" i="35"/>
  <c r="K19" i="35"/>
  <c r="K16" i="35"/>
  <c r="K44" i="35"/>
  <c r="K17" i="35"/>
  <c r="K14" i="35"/>
  <c r="K39" i="35"/>
  <c r="K28" i="35"/>
  <c r="K31" i="35"/>
  <c r="Z49" i="35"/>
  <c r="Z43" i="35"/>
  <c r="Z39" i="35"/>
  <c r="Z34" i="35"/>
  <c r="Z26" i="35"/>
  <c r="Z27" i="35"/>
  <c r="Z17" i="35"/>
  <c r="Z13" i="35"/>
  <c r="Z9" i="35"/>
  <c r="Z24" i="35"/>
  <c r="Z8" i="35"/>
  <c r="Z48" i="35"/>
  <c r="Z41" i="35"/>
  <c r="Z36" i="35"/>
  <c r="Z31" i="35"/>
  <c r="Z19" i="35"/>
  <c r="Z14" i="35"/>
  <c r="Z37" i="35"/>
  <c r="Z22" i="35"/>
  <c r="Z47" i="35"/>
  <c r="Z38" i="35"/>
  <c r="Z28" i="35"/>
  <c r="Z18" i="35"/>
  <c r="Z11" i="35"/>
  <c r="Z23" i="35"/>
  <c r="Z51" i="35"/>
  <c r="Z42" i="35"/>
  <c r="Z32" i="35"/>
  <c r="Z35" i="35"/>
  <c r="Z15" i="35"/>
  <c r="Z29" i="35"/>
  <c r="Z7" i="35"/>
  <c r="Z50" i="35"/>
  <c r="Z40" i="35"/>
  <c r="Z30" i="35"/>
  <c r="Z20" i="35"/>
  <c r="Z12" i="35"/>
  <c r="Z25" i="35"/>
  <c r="Z6" i="35"/>
  <c r="Z21" i="35"/>
  <c r="Z16" i="35"/>
  <c r="Z46" i="35"/>
  <c r="Z10" i="35"/>
  <c r="Z44" i="35"/>
  <c r="Z33" i="35"/>
  <c r="AG46" i="35"/>
  <c r="AG41" i="35"/>
  <c r="AG44" i="35"/>
  <c r="AG35" i="35"/>
  <c r="AG31" i="35"/>
  <c r="AG27" i="35"/>
  <c r="AG24" i="35"/>
  <c r="AG51" i="35"/>
  <c r="AG40" i="35"/>
  <c r="AG42" i="35"/>
  <c r="AG34" i="35"/>
  <c r="AG30" i="35"/>
  <c r="AG26" i="35"/>
  <c r="AG23" i="35"/>
  <c r="AG19" i="35"/>
  <c r="AG15" i="35"/>
  <c r="AG11" i="35"/>
  <c r="AG7" i="35"/>
  <c r="AG49" i="35"/>
  <c r="AG37" i="35"/>
  <c r="AG29" i="35"/>
  <c r="AG22" i="35"/>
  <c r="AG12" i="35"/>
  <c r="AG47" i="35"/>
  <c r="AG28" i="35"/>
  <c r="AG10" i="35"/>
  <c r="AG50" i="35"/>
  <c r="AG39" i="35"/>
  <c r="AG33" i="35"/>
  <c r="AG25" i="35"/>
  <c r="AG20" i="35"/>
  <c r="AG14" i="35"/>
  <c r="AG9" i="35"/>
  <c r="AG21" i="35"/>
  <c r="AG48" i="35"/>
  <c r="AG38" i="35"/>
  <c r="AG32" i="35"/>
  <c r="AG43" i="35"/>
  <c r="AG18" i="35"/>
  <c r="AG13" i="35"/>
  <c r="AG8" i="35"/>
  <c r="AG17" i="35"/>
  <c r="AG6" i="35"/>
  <c r="AG36" i="35"/>
  <c r="AG16" i="35"/>
  <c r="J49" i="35"/>
  <c r="J43" i="35"/>
  <c r="J39" i="35"/>
  <c r="J34" i="35"/>
  <c r="J26" i="35"/>
  <c r="J21" i="35"/>
  <c r="J17" i="35"/>
  <c r="J13" i="35"/>
  <c r="J9" i="35"/>
  <c r="J23" i="35"/>
  <c r="J8" i="35"/>
  <c r="J50" i="35"/>
  <c r="J46" i="35"/>
  <c r="J40" i="35"/>
  <c r="J36" i="35"/>
  <c r="J28" i="35"/>
  <c r="J29" i="35"/>
  <c r="J18" i="35"/>
  <c r="J14" i="35"/>
  <c r="J10" i="35"/>
  <c r="J24" i="35"/>
  <c r="J35" i="35"/>
  <c r="J42" i="35"/>
  <c r="J32" i="35"/>
  <c r="J20" i="35"/>
  <c r="J12" i="35"/>
  <c r="J22" i="35"/>
  <c r="J51" i="35"/>
  <c r="J41" i="35"/>
  <c r="J30" i="35"/>
  <c r="J19" i="35"/>
  <c r="J11" i="35"/>
  <c r="J27" i="35"/>
  <c r="J48" i="35"/>
  <c r="J44" i="35"/>
  <c r="J33" i="35"/>
  <c r="J16" i="35"/>
  <c r="J31" i="35"/>
  <c r="J7" i="35"/>
  <c r="J15" i="35"/>
  <c r="J47" i="35"/>
  <c r="J38" i="35"/>
  <c r="J6" i="35"/>
  <c r="J37" i="35"/>
  <c r="J25" i="35"/>
  <c r="G48" i="35"/>
  <c r="G46" i="35"/>
  <c r="G25" i="35"/>
  <c r="G42" i="35"/>
  <c r="G37" i="35"/>
  <c r="G29" i="35"/>
  <c r="G28" i="35"/>
  <c r="G18" i="35"/>
  <c r="G10" i="35"/>
  <c r="G21" i="35"/>
  <c r="G13" i="35"/>
  <c r="G49" i="35"/>
  <c r="G41" i="35"/>
  <c r="G38" i="35"/>
  <c r="G33" i="35"/>
  <c r="G36" i="35"/>
  <c r="G16" i="35"/>
  <c r="G7" i="35"/>
  <c r="G15" i="35"/>
  <c r="G47" i="35"/>
  <c r="G50" i="35"/>
  <c r="G24" i="35"/>
  <c r="G40" i="35"/>
  <c r="G32" i="35"/>
  <c r="G14" i="35"/>
  <c r="G19" i="35"/>
  <c r="G34" i="35"/>
  <c r="G44" i="35"/>
  <c r="G22" i="35"/>
  <c r="G31" i="35"/>
  <c r="G26" i="35"/>
  <c r="G8" i="35"/>
  <c r="G11" i="35"/>
  <c r="G43" i="35"/>
  <c r="G39" i="35"/>
  <c r="G27" i="35"/>
  <c r="G20" i="35"/>
  <c r="G6" i="35"/>
  <c r="G9" i="35"/>
  <c r="G30" i="35"/>
  <c r="G51" i="35"/>
  <c r="G12" i="35"/>
  <c r="G23" i="35"/>
  <c r="G17" i="35"/>
  <c r="G35" i="35"/>
  <c r="D51" i="35"/>
  <c r="D48" i="35"/>
  <c r="D41" i="35"/>
  <c r="D44" i="35"/>
  <c r="D32" i="35"/>
  <c r="D25" i="35"/>
  <c r="D31" i="35"/>
  <c r="D18" i="35"/>
  <c r="D14" i="35"/>
  <c r="D10" i="35"/>
  <c r="D37" i="35"/>
  <c r="D7" i="35"/>
  <c r="D49" i="35"/>
  <c r="D43" i="35"/>
  <c r="D46" i="35"/>
  <c r="D30" i="35"/>
  <c r="D23" i="35"/>
  <c r="D19" i="35"/>
  <c r="D13" i="35"/>
  <c r="D35" i="35"/>
  <c r="D8" i="35"/>
  <c r="D42" i="35"/>
  <c r="D36" i="35"/>
  <c r="D24" i="35"/>
  <c r="D17" i="35"/>
  <c r="D11" i="35"/>
  <c r="D33" i="35"/>
  <c r="D50" i="35"/>
  <c r="D39" i="35"/>
  <c r="D28" i="35"/>
  <c r="D21" i="35"/>
  <c r="D15" i="35"/>
  <c r="D27" i="35"/>
  <c r="D47" i="35"/>
  <c r="D38" i="35"/>
  <c r="D26" i="35"/>
  <c r="D20" i="35"/>
  <c r="D12" i="35"/>
  <c r="D29" i="35"/>
  <c r="D40" i="35"/>
  <c r="D9" i="35"/>
  <c r="D34" i="35"/>
  <c r="D6" i="35"/>
  <c r="D22" i="35"/>
  <c r="AQ53" i="35"/>
  <c r="D16" i="35"/>
  <c r="X49" i="35"/>
  <c r="X42" i="35"/>
  <c r="X38" i="35"/>
  <c r="X32" i="35"/>
  <c r="X37" i="35"/>
  <c r="X29" i="35"/>
  <c r="X24" i="35"/>
  <c r="X19" i="35"/>
  <c r="X15" i="35"/>
  <c r="X11" i="35"/>
  <c r="X8" i="35"/>
  <c r="X44" i="35"/>
  <c r="X41" i="35"/>
  <c r="X47" i="35"/>
  <c r="X30" i="35"/>
  <c r="X35" i="35"/>
  <c r="X27" i="35"/>
  <c r="X23" i="35"/>
  <c r="X18" i="35"/>
  <c r="X14" i="35"/>
  <c r="X10" i="35"/>
  <c r="X7" i="35"/>
  <c r="X50" i="35"/>
  <c r="X51" i="35"/>
  <c r="X40" i="35"/>
  <c r="X36" i="35"/>
  <c r="X28" i="35"/>
  <c r="X33" i="35"/>
  <c r="X43" i="35"/>
  <c r="X22" i="35"/>
  <c r="X17" i="35"/>
  <c r="X13" i="35"/>
  <c r="X9" i="35"/>
  <c r="X6" i="35"/>
  <c r="X48" i="35"/>
  <c r="X46" i="35"/>
  <c r="X39" i="35"/>
  <c r="X34" i="35"/>
  <c r="X26" i="35"/>
  <c r="X31" i="35"/>
  <c r="X25" i="35"/>
  <c r="X20" i="35"/>
  <c r="X16" i="35"/>
  <c r="X12" i="35"/>
  <c r="X21" i="35"/>
  <c r="AM48" i="35"/>
  <c r="AM46" i="35"/>
  <c r="AM41" i="35"/>
  <c r="AM21" i="35"/>
  <c r="AM37" i="35"/>
  <c r="AM29" i="35"/>
  <c r="AM28" i="35"/>
  <c r="AM20" i="35"/>
  <c r="AM12" i="35"/>
  <c r="AM6" i="35"/>
  <c r="AM15" i="35"/>
  <c r="AM51" i="35"/>
  <c r="AM44" i="35"/>
  <c r="AM24" i="35"/>
  <c r="AM38" i="35"/>
  <c r="AM35" i="35"/>
  <c r="AM27" i="35"/>
  <c r="AM32" i="35"/>
  <c r="AM18" i="35"/>
  <c r="AM10" i="35"/>
  <c r="AM30" i="35"/>
  <c r="AM13" i="35"/>
  <c r="AM49" i="35"/>
  <c r="AM43" i="35"/>
  <c r="AM23" i="35"/>
  <c r="AM39" i="35"/>
  <c r="AM33" i="35"/>
  <c r="AM25" i="35"/>
  <c r="AM34" i="35"/>
  <c r="AM16" i="35"/>
  <c r="AM8" i="35"/>
  <c r="AM19" i="35"/>
  <c r="AM11" i="35"/>
  <c r="AM50" i="35"/>
  <c r="AM40" i="35"/>
  <c r="AM14" i="35"/>
  <c r="AM47" i="35"/>
  <c r="AM31" i="35"/>
  <c r="AM7" i="35"/>
  <c r="AM42" i="35"/>
  <c r="AM36" i="35"/>
  <c r="AM17" i="35"/>
  <c r="AM9" i="35"/>
  <c r="AM22" i="35"/>
  <c r="AM26" i="35"/>
  <c r="V48" i="35"/>
  <c r="V43" i="35"/>
  <c r="V35" i="35"/>
  <c r="V27" i="35"/>
  <c r="V34" i="35"/>
  <c r="V41" i="35"/>
  <c r="V18" i="35"/>
  <c r="V14" i="35"/>
  <c r="V10" i="35"/>
  <c r="V22" i="35"/>
  <c r="V25" i="35"/>
  <c r="V50" i="35"/>
  <c r="V44" i="35"/>
  <c r="V33" i="35"/>
  <c r="V40" i="35"/>
  <c r="V28" i="35"/>
  <c r="V17" i="35"/>
  <c r="V12" i="35"/>
  <c r="V23" i="35"/>
  <c r="V24" i="35"/>
  <c r="V49" i="35"/>
  <c r="V42" i="35"/>
  <c r="V31" i="35"/>
  <c r="V36" i="35"/>
  <c r="V26" i="35"/>
  <c r="V16" i="35"/>
  <c r="V11" i="35"/>
  <c r="V8" i="35"/>
  <c r="V47" i="35"/>
  <c r="V38" i="35"/>
  <c r="V29" i="35"/>
  <c r="V32" i="35"/>
  <c r="V20" i="35"/>
  <c r="V15" i="35"/>
  <c r="V9" i="35"/>
  <c r="V7" i="35"/>
  <c r="V37" i="35"/>
  <c r="V13" i="35"/>
  <c r="V39" i="35"/>
  <c r="V21" i="35"/>
  <c r="V30" i="35"/>
  <c r="V51" i="35"/>
  <c r="V6" i="35"/>
  <c r="V46" i="35"/>
  <c r="V19" i="35"/>
  <c r="Y51" i="35"/>
  <c r="Y50" i="35"/>
  <c r="Y40" i="35"/>
  <c r="Y37" i="35"/>
  <c r="Y33" i="35"/>
  <c r="Y29" i="35"/>
  <c r="Y44" i="35"/>
  <c r="Y22" i="35"/>
  <c r="Y17" i="35"/>
  <c r="Y13" i="35"/>
  <c r="Y9" i="35"/>
  <c r="Y6" i="35"/>
  <c r="Y49" i="35"/>
  <c r="Y48" i="35"/>
  <c r="Y39" i="35"/>
  <c r="Y36" i="35"/>
  <c r="Y32" i="35"/>
  <c r="Y28" i="35"/>
  <c r="Y25" i="35"/>
  <c r="Y20" i="35"/>
  <c r="Y16" i="35"/>
  <c r="Y12" i="35"/>
  <c r="Y21" i="35"/>
  <c r="Y47" i="35"/>
  <c r="Y42" i="35"/>
  <c r="Y38" i="35"/>
  <c r="Y35" i="35"/>
  <c r="Y31" i="35"/>
  <c r="Y27" i="35"/>
  <c r="Y24" i="35"/>
  <c r="Y19" i="35"/>
  <c r="Y15" i="35"/>
  <c r="Y11" i="35"/>
  <c r="Y8" i="35"/>
  <c r="Y34" i="35"/>
  <c r="Y18" i="35"/>
  <c r="Y46" i="35"/>
  <c r="Y30" i="35"/>
  <c r="Y14" i="35"/>
  <c r="Y41" i="35"/>
  <c r="Y10" i="35"/>
  <c r="Y26" i="35"/>
  <c r="Y23" i="35"/>
  <c r="Y43" i="35"/>
  <c r="Y7" i="35"/>
  <c r="G47" i="26"/>
  <c r="U19" i="24"/>
  <c r="F23" i="22"/>
  <c r="D183" i="26"/>
  <c r="G23" i="22"/>
  <c r="S73" i="24"/>
  <c r="R51" i="35"/>
  <c r="R47" i="35"/>
  <c r="R41" i="35"/>
  <c r="R43" i="35"/>
  <c r="R31" i="35"/>
  <c r="R28" i="35"/>
  <c r="R19" i="35"/>
  <c r="R15" i="35"/>
  <c r="R11" i="35"/>
  <c r="R26" i="35"/>
  <c r="R22" i="35"/>
  <c r="R30" i="35"/>
  <c r="R50" i="35"/>
  <c r="R46" i="35"/>
  <c r="R40" i="35"/>
  <c r="R37" i="35"/>
  <c r="R29" i="35"/>
  <c r="R32" i="35"/>
  <c r="R18" i="35"/>
  <c r="R14" i="35"/>
  <c r="R10" i="35"/>
  <c r="R25" i="35"/>
  <c r="R8" i="35"/>
  <c r="R49" i="35"/>
  <c r="R44" i="35"/>
  <c r="R39" i="35"/>
  <c r="R35" i="35"/>
  <c r="R27" i="35"/>
  <c r="R21" i="35"/>
  <c r="R17" i="35"/>
  <c r="R13" i="35"/>
  <c r="R9" i="35"/>
  <c r="R24" i="35"/>
  <c r="R7" i="35"/>
  <c r="R48" i="35"/>
  <c r="R42" i="35"/>
  <c r="R38" i="35"/>
  <c r="R33" i="35"/>
  <c r="R36" i="35"/>
  <c r="R20" i="35"/>
  <c r="R16" i="35"/>
  <c r="R12" i="35"/>
  <c r="R34" i="35"/>
  <c r="R23" i="35"/>
  <c r="R6" i="35"/>
  <c r="AI44" i="35"/>
  <c r="AI48" i="35"/>
  <c r="AI36" i="35"/>
  <c r="AI28" i="35"/>
  <c r="AI22" i="35"/>
  <c r="AI41" i="35"/>
  <c r="AI43" i="35"/>
  <c r="AI51" i="35"/>
  <c r="AI30" i="35"/>
  <c r="AI21" i="35"/>
  <c r="AI35" i="35"/>
  <c r="AI27" i="35"/>
  <c r="AI7" i="35"/>
  <c r="AI16" i="35"/>
  <c r="AI19" i="35"/>
  <c r="AI11" i="35"/>
  <c r="AI46" i="35"/>
  <c r="AI47" i="35"/>
  <c r="AI32" i="35"/>
  <c r="AI23" i="35"/>
  <c r="AI37" i="35"/>
  <c r="AI29" i="35"/>
  <c r="AI8" i="35"/>
  <c r="AI18" i="35"/>
  <c r="AI10" i="35"/>
  <c r="AI13" i="35"/>
  <c r="AI42" i="35"/>
  <c r="AI26" i="35"/>
  <c r="AI33" i="35"/>
  <c r="AI6" i="35"/>
  <c r="AI17" i="35"/>
  <c r="AI50" i="35"/>
  <c r="AI24" i="35"/>
  <c r="AI31" i="35"/>
  <c r="AI20" i="35"/>
  <c r="AI15" i="35"/>
  <c r="AI39" i="35"/>
  <c r="AI40" i="35"/>
  <c r="AI38" i="35"/>
  <c r="AI14" i="35"/>
  <c r="AI9" i="35"/>
  <c r="AI25" i="35"/>
  <c r="AI12" i="35"/>
  <c r="AI34" i="35"/>
  <c r="AI49" i="35"/>
  <c r="AJ49" i="35"/>
  <c r="AJ43" i="35"/>
  <c r="AJ38" i="35"/>
  <c r="AJ36" i="35"/>
  <c r="AJ28" i="35"/>
  <c r="AJ22" i="35"/>
  <c r="AJ20" i="35"/>
  <c r="AJ16" i="35"/>
  <c r="AJ12" i="35"/>
  <c r="AJ31" i="35"/>
  <c r="AJ29" i="35"/>
  <c r="AJ47" i="35"/>
  <c r="AJ41" i="35"/>
  <c r="AJ42" i="35"/>
  <c r="AJ34" i="35"/>
  <c r="AJ26" i="35"/>
  <c r="AJ21" i="35"/>
  <c r="AJ19" i="35"/>
  <c r="AJ15" i="35"/>
  <c r="AJ11" i="35"/>
  <c r="AJ33" i="35"/>
  <c r="AJ8" i="35"/>
  <c r="AJ50" i="35"/>
  <c r="AJ40" i="35"/>
  <c r="AJ44" i="35"/>
  <c r="AJ32" i="35"/>
  <c r="AJ24" i="35"/>
  <c r="AJ35" i="35"/>
  <c r="AJ18" i="35"/>
  <c r="AJ14" i="35"/>
  <c r="AJ10" i="35"/>
  <c r="AJ25" i="35"/>
  <c r="AJ7" i="35"/>
  <c r="AJ51" i="35"/>
  <c r="AJ48" i="35"/>
  <c r="AJ39" i="35"/>
  <c r="AJ46" i="35"/>
  <c r="AJ30" i="35"/>
  <c r="AJ23" i="35"/>
  <c r="AJ27" i="35"/>
  <c r="AJ17" i="35"/>
  <c r="AJ13" i="35"/>
  <c r="AJ9" i="35"/>
  <c r="AJ37" i="35"/>
  <c r="AJ6" i="35"/>
  <c r="AD49" i="35"/>
  <c r="AD43" i="35"/>
  <c r="AD34" i="35"/>
  <c r="AD26" i="35"/>
  <c r="AD37" i="35"/>
  <c r="AD29" i="35"/>
  <c r="AD20" i="35"/>
  <c r="AD16" i="35"/>
  <c r="AD12" i="35"/>
  <c r="AD22" i="35"/>
  <c r="AD6" i="35"/>
  <c r="AD48" i="35"/>
  <c r="AD44" i="35"/>
  <c r="AD32" i="35"/>
  <c r="AD42" i="35"/>
  <c r="AD35" i="35"/>
  <c r="AD27" i="35"/>
  <c r="AD19" i="35"/>
  <c r="AD15" i="35"/>
  <c r="AD11" i="35"/>
  <c r="AD21" i="35"/>
  <c r="AD24" i="35"/>
  <c r="AD51" i="35"/>
  <c r="AD47" i="35"/>
  <c r="AD41" i="35"/>
  <c r="AD30" i="35"/>
  <c r="AD38" i="35"/>
  <c r="AD33" i="35"/>
  <c r="AD40" i="35"/>
  <c r="AD18" i="35"/>
  <c r="AD14" i="35"/>
  <c r="AD10" i="35"/>
  <c r="AD8" i="35"/>
  <c r="AD23" i="35"/>
  <c r="AD36" i="35"/>
  <c r="AD25" i="35"/>
  <c r="AD7" i="35"/>
  <c r="AD28" i="35"/>
  <c r="AD17" i="35"/>
  <c r="AD50" i="35"/>
  <c r="AD13" i="35"/>
  <c r="AD39" i="35"/>
  <c r="AD31" i="35"/>
  <c r="AD9" i="35"/>
  <c r="AD46" i="35"/>
  <c r="AB49" i="35"/>
  <c r="AB42" i="35"/>
  <c r="AB38" i="35"/>
  <c r="AB33" i="35"/>
  <c r="AB25" i="35"/>
  <c r="AB32" i="35"/>
  <c r="AB17" i="35"/>
  <c r="AB13" i="35"/>
  <c r="AB9" i="35"/>
  <c r="AB26" i="35"/>
  <c r="AB7" i="35"/>
  <c r="AB51" i="35"/>
  <c r="AB44" i="35"/>
  <c r="AB39" i="35"/>
  <c r="AB35" i="35"/>
  <c r="AB27" i="35"/>
  <c r="AB22" i="35"/>
  <c r="AB18" i="35"/>
  <c r="AB14" i="35"/>
  <c r="AB10" i="35"/>
  <c r="AB30" i="35"/>
  <c r="AB8" i="35"/>
  <c r="AB47" i="35"/>
  <c r="AB43" i="35"/>
  <c r="AB24" i="35"/>
  <c r="AB16" i="35"/>
  <c r="AB36" i="35"/>
  <c r="AB6" i="35"/>
  <c r="AB46" i="35"/>
  <c r="AB37" i="35"/>
  <c r="AB23" i="35"/>
  <c r="AB15" i="35"/>
  <c r="AB28" i="35"/>
  <c r="AB50" i="35"/>
  <c r="AB41" i="35"/>
  <c r="AB31" i="35"/>
  <c r="AB20" i="35"/>
  <c r="AB12" i="35"/>
  <c r="AB21" i="35"/>
  <c r="AB40" i="35"/>
  <c r="AB34" i="35"/>
  <c r="AB19" i="35"/>
  <c r="AB48" i="35"/>
  <c r="AB11" i="35"/>
  <c r="AB29" i="35"/>
  <c r="AL48" i="35"/>
  <c r="AL42" i="35"/>
  <c r="AL35" i="35"/>
  <c r="AL27" i="35"/>
  <c r="AL36" i="35"/>
  <c r="AL28" i="35"/>
  <c r="AL19" i="35"/>
  <c r="AL15" i="35"/>
  <c r="AL11" i="35"/>
  <c r="AL24" i="35"/>
  <c r="AL23" i="35"/>
  <c r="AL51" i="35"/>
  <c r="AL47" i="35"/>
  <c r="AL43" i="35"/>
  <c r="AL33" i="35"/>
  <c r="AL25" i="35"/>
  <c r="AL34" i="35"/>
  <c r="AL39" i="35"/>
  <c r="AL18" i="35"/>
  <c r="AL14" i="35"/>
  <c r="AL10" i="35"/>
  <c r="AL8" i="35"/>
  <c r="AL22" i="35"/>
  <c r="AL50" i="35"/>
  <c r="AL46" i="35"/>
  <c r="AL40" i="35"/>
  <c r="AL31" i="35"/>
  <c r="AL41" i="35"/>
  <c r="AL32" i="35"/>
  <c r="AL26" i="35"/>
  <c r="AL17" i="35"/>
  <c r="AL13" i="35"/>
  <c r="AL9" i="35"/>
  <c r="AL7" i="35"/>
  <c r="AL49" i="35"/>
  <c r="AL44" i="35"/>
  <c r="AL37" i="35"/>
  <c r="AL29" i="35"/>
  <c r="AL38" i="35"/>
  <c r="AL30" i="35"/>
  <c r="AL20" i="35"/>
  <c r="AL16" i="35"/>
  <c r="AL12" i="35"/>
  <c r="AL21" i="35"/>
  <c r="AL6" i="35"/>
  <c r="AK46" i="35"/>
  <c r="AK43" i="35"/>
  <c r="AK38" i="35"/>
  <c r="AK35" i="35"/>
  <c r="AK31" i="35"/>
  <c r="AK27" i="35"/>
  <c r="AK50" i="35"/>
  <c r="AK22" i="35"/>
  <c r="AK18" i="35"/>
  <c r="AK14" i="35"/>
  <c r="AK10" i="35"/>
  <c r="AK6" i="35"/>
  <c r="AK51" i="35"/>
  <c r="AK41" i="35"/>
  <c r="AK48" i="35"/>
  <c r="AK34" i="35"/>
  <c r="AK30" i="35"/>
  <c r="AK26" i="35"/>
  <c r="AK42" i="35"/>
  <c r="AK21" i="35"/>
  <c r="AK17" i="35"/>
  <c r="AK13" i="35"/>
  <c r="AK9" i="35"/>
  <c r="AK49" i="35"/>
  <c r="AK40" i="35"/>
  <c r="AK37" i="35"/>
  <c r="AK33" i="35"/>
  <c r="AK29" i="35"/>
  <c r="AK25" i="35"/>
  <c r="AK24" i="35"/>
  <c r="AK20" i="35"/>
  <c r="AK16" i="35"/>
  <c r="AK12" i="35"/>
  <c r="AK8" i="35"/>
  <c r="AK47" i="35"/>
  <c r="AK28" i="35"/>
  <c r="AK15" i="35"/>
  <c r="AK39" i="35"/>
  <c r="AK44" i="35"/>
  <c r="AK11" i="35"/>
  <c r="AK36" i="35"/>
  <c r="AK23" i="35"/>
  <c r="AK7" i="35"/>
  <c r="AK19" i="35"/>
  <c r="AK32" i="35"/>
  <c r="N49" i="35"/>
  <c r="N43" i="35"/>
  <c r="N34" i="35"/>
  <c r="N26" i="35"/>
  <c r="N35" i="35"/>
  <c r="N27" i="35"/>
  <c r="N20" i="35"/>
  <c r="N16" i="35"/>
  <c r="N12" i="35"/>
  <c r="N24" i="35"/>
  <c r="N6" i="35"/>
  <c r="N47" i="35"/>
  <c r="N36" i="35"/>
  <c r="N40" i="35"/>
  <c r="N31" i="35"/>
  <c r="N21" i="35"/>
  <c r="N15" i="35"/>
  <c r="N10" i="35"/>
  <c r="N7" i="35"/>
  <c r="N50" i="35"/>
  <c r="N39" i="35"/>
  <c r="N30" i="35"/>
  <c r="N37" i="35"/>
  <c r="N44" i="35"/>
  <c r="N18" i="35"/>
  <c r="N13" i="35"/>
  <c r="N23" i="35"/>
  <c r="N25" i="35"/>
  <c r="N48" i="35"/>
  <c r="N38" i="35"/>
  <c r="N28" i="35"/>
  <c r="N33" i="35"/>
  <c r="N42" i="35"/>
  <c r="N17" i="35"/>
  <c r="N11" i="35"/>
  <c r="N8" i="35"/>
  <c r="N46" i="35"/>
  <c r="N19" i="35"/>
  <c r="N32" i="35"/>
  <c r="N14" i="35"/>
  <c r="N41" i="35"/>
  <c r="N9" i="35"/>
  <c r="N29" i="35"/>
  <c r="N51" i="35"/>
  <c r="N22" i="35"/>
  <c r="S44" i="35"/>
  <c r="S49" i="35"/>
  <c r="S32" i="35"/>
  <c r="S25" i="35"/>
  <c r="S21" i="35"/>
  <c r="S39" i="35"/>
  <c r="S31" i="35"/>
  <c r="S8" i="35"/>
  <c r="S18" i="35"/>
  <c r="S10" i="35"/>
  <c r="S13" i="35"/>
  <c r="S46" i="35"/>
  <c r="S48" i="35"/>
  <c r="S34" i="35"/>
  <c r="S26" i="35"/>
  <c r="S43" i="35"/>
  <c r="S30" i="35"/>
  <c r="S22" i="35"/>
  <c r="S37" i="35"/>
  <c r="S27" i="35"/>
  <c r="S20" i="35"/>
  <c r="S19" i="35"/>
  <c r="S9" i="35"/>
  <c r="S50" i="35"/>
  <c r="S28" i="35"/>
  <c r="S51" i="35"/>
  <c r="S35" i="35"/>
  <c r="S40" i="35"/>
  <c r="S16" i="35"/>
  <c r="S17" i="35"/>
  <c r="S41" i="35"/>
  <c r="S24" i="35"/>
  <c r="S36" i="35"/>
  <c r="S33" i="35"/>
  <c r="S14" i="35"/>
  <c r="S23" i="35"/>
  <c r="S12" i="35"/>
  <c r="S42" i="35"/>
  <c r="S7" i="35"/>
  <c r="S15" i="35"/>
  <c r="S47" i="35"/>
  <c r="S38" i="35"/>
  <c r="S6" i="35"/>
  <c r="S11" i="35"/>
  <c r="S29" i="35"/>
  <c r="L49" i="35"/>
  <c r="L41" i="35"/>
  <c r="L38" i="35"/>
  <c r="L33" i="35"/>
  <c r="L25" i="35"/>
  <c r="L34" i="35"/>
  <c r="L18" i="35"/>
  <c r="L14" i="35"/>
  <c r="L10" i="35"/>
  <c r="L28" i="35"/>
  <c r="L7" i="35"/>
  <c r="L50" i="35"/>
  <c r="L46" i="35"/>
  <c r="L40" i="35"/>
  <c r="L43" i="35"/>
  <c r="L31" i="35"/>
  <c r="L24" i="35"/>
  <c r="L21" i="35"/>
  <c r="L17" i="35"/>
  <c r="L13" i="35"/>
  <c r="L9" i="35"/>
  <c r="L36" i="35"/>
  <c r="L6" i="35"/>
  <c r="L48" i="35"/>
  <c r="L44" i="35"/>
  <c r="L39" i="35"/>
  <c r="L37" i="35"/>
  <c r="L29" i="35"/>
  <c r="L23" i="35"/>
  <c r="L20" i="35"/>
  <c r="L16" i="35"/>
  <c r="L12" i="35"/>
  <c r="L30" i="35"/>
  <c r="L26" i="35"/>
  <c r="L51" i="35"/>
  <c r="L42" i="35"/>
  <c r="L47" i="35"/>
  <c r="L35" i="35"/>
  <c r="L27" i="35"/>
  <c r="L22" i="35"/>
  <c r="L19" i="35"/>
  <c r="L15" i="35"/>
  <c r="L11" i="35"/>
  <c r="L32" i="35"/>
  <c r="L8" i="35"/>
  <c r="E23" i="22"/>
  <c r="F47" i="26"/>
  <c r="S19" i="24"/>
  <c r="M50" i="35"/>
  <c r="M41" i="35"/>
  <c r="M37" i="35"/>
  <c r="M33" i="35"/>
  <c r="M29" i="35"/>
  <c r="M51" i="35"/>
  <c r="M24" i="35"/>
  <c r="M20" i="35"/>
  <c r="M16" i="35"/>
  <c r="M12" i="35"/>
  <c r="M8" i="35"/>
  <c r="M46" i="35"/>
  <c r="M42" i="35"/>
  <c r="M38" i="35"/>
  <c r="M34" i="35"/>
  <c r="M30" i="35"/>
  <c r="M26" i="35"/>
  <c r="M25" i="35"/>
  <c r="M21" i="35"/>
  <c r="M17" i="35"/>
  <c r="M13" i="35"/>
  <c r="M9" i="35"/>
  <c r="M48" i="35"/>
  <c r="M36" i="35"/>
  <c r="M28" i="35"/>
  <c r="M23" i="35"/>
  <c r="M15" i="35"/>
  <c r="M7" i="35"/>
  <c r="M44" i="35"/>
  <c r="M35" i="35"/>
  <c r="M27" i="35"/>
  <c r="M22" i="35"/>
  <c r="M14" i="35"/>
  <c r="M6" i="35"/>
  <c r="M40" i="35"/>
  <c r="M32" i="35"/>
  <c r="M43" i="35"/>
  <c r="M19" i="35"/>
  <c r="M11" i="35"/>
  <c r="M31" i="35"/>
  <c r="M47" i="35"/>
  <c r="M18" i="35"/>
  <c r="M39" i="35"/>
  <c r="M10" i="35"/>
  <c r="M49" i="35"/>
  <c r="AE49" i="35"/>
  <c r="AE46" i="35"/>
  <c r="AE38" i="35"/>
  <c r="AE21" i="35"/>
  <c r="AE36" i="35"/>
  <c r="AE28" i="35"/>
  <c r="AE29" i="35"/>
  <c r="AE17" i="35"/>
  <c r="AE9" i="35"/>
  <c r="AE25" i="35"/>
  <c r="AE14" i="35"/>
  <c r="AE51" i="35"/>
  <c r="AE48" i="35"/>
  <c r="AE42" i="35"/>
  <c r="AE22" i="35"/>
  <c r="AE41" i="35"/>
  <c r="AE30" i="35"/>
  <c r="AE37" i="35"/>
  <c r="AE19" i="35"/>
  <c r="AE11" i="35"/>
  <c r="AE6" i="35"/>
  <c r="AE16" i="35"/>
  <c r="AE27" i="35"/>
  <c r="AE47" i="35"/>
  <c r="AE24" i="35"/>
  <c r="AE34" i="35"/>
  <c r="AE31" i="35"/>
  <c r="AE8" i="35"/>
  <c r="AE12" i="35"/>
  <c r="AE50" i="35"/>
  <c r="AE23" i="35"/>
  <c r="AE32" i="35"/>
  <c r="AE35" i="35"/>
  <c r="AE7" i="35"/>
  <c r="AE10" i="35"/>
  <c r="AE44" i="35"/>
  <c r="AE39" i="35"/>
  <c r="AE26" i="35"/>
  <c r="AE15" i="35"/>
  <c r="AE20" i="35"/>
  <c r="AE40" i="35"/>
  <c r="AE33" i="35"/>
  <c r="AE13" i="35"/>
  <c r="AE43" i="35"/>
  <c r="AE18" i="35"/>
  <c r="AN48" i="35"/>
  <c r="AN49" i="35"/>
  <c r="AN39" i="35"/>
  <c r="AN34" i="35"/>
  <c r="AN26" i="35"/>
  <c r="AN42" i="35"/>
  <c r="AN38" i="35"/>
  <c r="AN30" i="35"/>
  <c r="AN33" i="35"/>
  <c r="AN43" i="35"/>
  <c r="AN21" i="35"/>
  <c r="AN17" i="35"/>
  <c r="AN13" i="35"/>
  <c r="AN9" i="35"/>
  <c r="AN6" i="35"/>
  <c r="AN50" i="35"/>
  <c r="AN46" i="35"/>
  <c r="AN51" i="35"/>
  <c r="AN28" i="35"/>
  <c r="AN31" i="35"/>
  <c r="AN24" i="35"/>
  <c r="AN20" i="35"/>
  <c r="AN16" i="35"/>
  <c r="AN12" i="35"/>
  <c r="AN25" i="35"/>
  <c r="AN47" i="35"/>
  <c r="AN36" i="35"/>
  <c r="AN29" i="35"/>
  <c r="AN19" i="35"/>
  <c r="AN11" i="35"/>
  <c r="AN32" i="35"/>
  <c r="AN18" i="35"/>
  <c r="AN41" i="35"/>
  <c r="AN37" i="35"/>
  <c r="AN23" i="35"/>
  <c r="AN15" i="35"/>
  <c r="AN8" i="35"/>
  <c r="AN40" i="35"/>
  <c r="AN35" i="35"/>
  <c r="AN22" i="35"/>
  <c r="AN14" i="35"/>
  <c r="AN7" i="35"/>
  <c r="AN44" i="35"/>
  <c r="AN27" i="35"/>
  <c r="AN10" i="35"/>
  <c r="F50" i="35"/>
  <c r="F44" i="35"/>
  <c r="F35" i="35"/>
  <c r="F27" i="35"/>
  <c r="F38" i="35"/>
  <c r="F30" i="35"/>
  <c r="F21" i="35"/>
  <c r="F17" i="35"/>
  <c r="F51" i="35"/>
  <c r="F43" i="35"/>
  <c r="F31" i="35"/>
  <c r="F42" i="35"/>
  <c r="F28" i="35"/>
  <c r="F19" i="35"/>
  <c r="F14" i="35"/>
  <c r="F10" i="35"/>
  <c r="F7" i="35"/>
  <c r="F9" i="35"/>
  <c r="F49" i="35"/>
  <c r="F37" i="35"/>
  <c r="F46" i="35"/>
  <c r="F39" i="35"/>
  <c r="F16" i="35"/>
  <c r="F11" i="35"/>
  <c r="F6" i="35"/>
  <c r="F47" i="35"/>
  <c r="F29" i="35"/>
  <c r="F34" i="35"/>
  <c r="F20" i="35"/>
  <c r="F13" i="35"/>
  <c r="F24" i="35"/>
  <c r="F22" i="35"/>
  <c r="F40" i="35"/>
  <c r="F41" i="35"/>
  <c r="F32" i="35"/>
  <c r="F18" i="35"/>
  <c r="F12" i="35"/>
  <c r="F8" i="35"/>
  <c r="F48" i="35"/>
  <c r="F15" i="35"/>
  <c r="F33" i="35"/>
  <c r="F25" i="35"/>
  <c r="F36" i="35"/>
  <c r="F23" i="35"/>
  <c r="F26" i="35"/>
  <c r="AA51" i="35"/>
  <c r="AA48" i="35"/>
  <c r="AA33" i="35"/>
  <c r="AA25" i="35"/>
  <c r="AA21" i="35"/>
  <c r="AA36" i="35"/>
  <c r="AA28" i="35"/>
  <c r="AA7" i="35"/>
  <c r="AA15" i="35"/>
  <c r="AA20" i="35"/>
  <c r="AA12" i="35"/>
  <c r="AA44" i="35"/>
  <c r="AA50" i="35"/>
  <c r="AA31" i="35"/>
  <c r="AA23" i="35"/>
  <c r="AA38" i="35"/>
  <c r="AA39" i="35"/>
  <c r="AA19" i="35"/>
  <c r="AA9" i="35"/>
  <c r="AA10" i="35"/>
  <c r="AA49" i="35"/>
  <c r="AA37" i="35"/>
  <c r="AA27" i="35"/>
  <c r="AA41" i="35"/>
  <c r="AA32" i="35"/>
  <c r="AA8" i="35"/>
  <c r="AA13" i="35"/>
  <c r="AA16" i="35"/>
  <c r="AA46" i="35"/>
  <c r="AA47" i="35"/>
  <c r="AA35" i="35"/>
  <c r="AA24" i="35"/>
  <c r="AA42" i="35"/>
  <c r="AA30" i="35"/>
  <c r="AA6" i="35"/>
  <c r="AA11" i="35"/>
  <c r="AA14" i="35"/>
  <c r="AA40" i="35"/>
  <c r="AA26" i="35"/>
  <c r="AA29" i="35"/>
  <c r="AA17" i="35"/>
  <c r="AA22" i="35"/>
  <c r="AA18" i="35"/>
  <c r="AA34" i="35"/>
  <c r="AA43" i="35"/>
  <c r="O50" i="35"/>
  <c r="O44" i="35"/>
  <c r="O24" i="35"/>
  <c r="O42" i="35"/>
  <c r="O34" i="35"/>
  <c r="O26" i="35"/>
  <c r="O33" i="35"/>
  <c r="O17" i="35"/>
  <c r="O9" i="35"/>
  <c r="O37" i="35"/>
  <c r="O14" i="35"/>
  <c r="O48" i="35"/>
  <c r="O43" i="35"/>
  <c r="O23" i="35"/>
  <c r="O39" i="35"/>
  <c r="O32" i="35"/>
  <c r="O35" i="35"/>
  <c r="O29" i="35"/>
  <c r="O15" i="35"/>
  <c r="O8" i="35"/>
  <c r="O20" i="35"/>
  <c r="O12" i="35"/>
  <c r="O51" i="35"/>
  <c r="O47" i="35"/>
  <c r="O40" i="35"/>
  <c r="O22" i="35"/>
  <c r="O38" i="35"/>
  <c r="O30" i="35"/>
  <c r="O27" i="35"/>
  <c r="O21" i="35"/>
  <c r="O13" i="35"/>
  <c r="O7" i="35"/>
  <c r="O18" i="35"/>
  <c r="O10" i="35"/>
  <c r="O49" i="35"/>
  <c r="O46" i="35"/>
  <c r="O25" i="35"/>
  <c r="O41" i="35"/>
  <c r="O36" i="35"/>
  <c r="O28" i="35"/>
  <c r="O31" i="35"/>
  <c r="O19" i="35"/>
  <c r="O11" i="35"/>
  <c r="O6" i="35"/>
  <c r="O16" i="35"/>
  <c r="E46" i="35"/>
  <c r="E43" i="35"/>
  <c r="E39" i="35"/>
  <c r="E35" i="35"/>
  <c r="E31" i="35"/>
  <c r="E27" i="35"/>
  <c r="E51" i="35"/>
  <c r="E42" i="35"/>
  <c r="E38" i="35"/>
  <c r="E34" i="35"/>
  <c r="E30" i="35"/>
  <c r="E26" i="35"/>
  <c r="E49" i="35"/>
  <c r="E41" i="35"/>
  <c r="E37" i="35"/>
  <c r="E33" i="35"/>
  <c r="E29" i="35"/>
  <c r="E44" i="35"/>
  <c r="E47" i="35"/>
  <c r="E50" i="35"/>
  <c r="E40" i="35"/>
  <c r="E36" i="35"/>
  <c r="E32" i="35"/>
  <c r="E28" i="35"/>
  <c r="E48" i="35"/>
  <c r="E24" i="35"/>
  <c r="E20" i="35"/>
  <c r="E16" i="35"/>
  <c r="E12" i="35"/>
  <c r="E8" i="35"/>
  <c r="E23" i="35"/>
  <c r="E19" i="35"/>
  <c r="E15" i="35"/>
  <c r="E11" i="35"/>
  <c r="E7" i="35"/>
  <c r="E22" i="35"/>
  <c r="E18" i="35"/>
  <c r="E14" i="35"/>
  <c r="E10" i="35"/>
  <c r="E6" i="35"/>
  <c r="E21" i="35"/>
  <c r="E17" i="35"/>
  <c r="E13" i="35"/>
  <c r="E25" i="35"/>
  <c r="E9" i="35"/>
  <c r="AH51" i="35"/>
  <c r="AH47" i="35"/>
  <c r="AH41" i="35"/>
  <c r="AH43" i="35"/>
  <c r="AH31" i="35"/>
  <c r="AH34" i="35"/>
  <c r="AH18" i="35"/>
  <c r="AH14" i="35"/>
  <c r="AH10" i="35"/>
  <c r="AH23" i="35"/>
  <c r="AH26" i="35"/>
  <c r="AH36" i="35"/>
  <c r="AH50" i="35"/>
  <c r="AH46" i="35"/>
  <c r="AH40" i="35"/>
  <c r="AH37" i="35"/>
  <c r="AH29" i="35"/>
  <c r="AH30" i="35"/>
  <c r="AH17" i="35"/>
  <c r="AH13" i="35"/>
  <c r="AH9" i="35"/>
  <c r="AH22" i="35"/>
  <c r="AH8" i="35"/>
  <c r="AH49" i="35"/>
  <c r="AH44" i="35"/>
  <c r="AH39" i="35"/>
  <c r="AH35" i="35"/>
  <c r="AH27" i="35"/>
  <c r="AH20" i="35"/>
  <c r="AH16" i="35"/>
  <c r="AH12" i="35"/>
  <c r="AH32" i="35"/>
  <c r="AH21" i="35"/>
  <c r="AH7" i="35"/>
  <c r="AH48" i="35"/>
  <c r="AH25" i="35"/>
  <c r="AH24" i="35"/>
  <c r="AH42" i="35"/>
  <c r="AH19" i="35"/>
  <c r="AH28" i="35"/>
  <c r="AH38" i="35"/>
  <c r="AH15" i="35"/>
  <c r="AH6" i="35"/>
  <c r="AH33" i="35"/>
  <c r="AH11" i="35"/>
  <c r="H44" i="35"/>
  <c r="H40" i="35"/>
  <c r="H38" i="35"/>
  <c r="H30" i="35"/>
  <c r="H37" i="35"/>
  <c r="H29" i="35"/>
  <c r="H23" i="35"/>
  <c r="H19" i="35"/>
  <c r="H15" i="35"/>
  <c r="H11" i="35"/>
  <c r="H7" i="35"/>
  <c r="H50" i="35"/>
  <c r="H46" i="35"/>
  <c r="H39" i="35"/>
  <c r="H36" i="35"/>
  <c r="H28" i="35"/>
  <c r="H35" i="35"/>
  <c r="H27" i="35"/>
  <c r="H22" i="35"/>
  <c r="H18" i="35"/>
  <c r="H14" i="35"/>
  <c r="H10" i="35"/>
  <c r="H6" i="35"/>
  <c r="H48" i="35"/>
  <c r="H42" i="35"/>
  <c r="H49" i="35"/>
  <c r="H34" i="35"/>
  <c r="H26" i="35"/>
  <c r="H33" i="35"/>
  <c r="H25" i="35"/>
  <c r="H21" i="35"/>
  <c r="H17" i="35"/>
  <c r="H13" i="35"/>
  <c r="H9" i="35"/>
  <c r="H41" i="35"/>
  <c r="H31" i="35"/>
  <c r="H12" i="35"/>
  <c r="H43" i="35"/>
  <c r="H24" i="35"/>
  <c r="H8" i="35"/>
  <c r="H32" i="35"/>
  <c r="H20" i="35"/>
  <c r="H51" i="35"/>
  <c r="H16" i="35"/>
  <c r="H47" i="35"/>
  <c r="AO46" i="35"/>
  <c r="AO40" i="35"/>
  <c r="AO44" i="35"/>
  <c r="AO34" i="35"/>
  <c r="AO30" i="35"/>
  <c r="AO26" i="35"/>
  <c r="AO23" i="35"/>
  <c r="AO19" i="35"/>
  <c r="AO15" i="35"/>
  <c r="AO11" i="35"/>
  <c r="AO7" i="35"/>
  <c r="AO51" i="35"/>
  <c r="AO50" i="35"/>
  <c r="AO39" i="35"/>
  <c r="AO37" i="35"/>
  <c r="AO33" i="35"/>
  <c r="AO29" i="35"/>
  <c r="AO25" i="35"/>
  <c r="AO22" i="35"/>
  <c r="AO18" i="35"/>
  <c r="AO14" i="35"/>
  <c r="AO10" i="35"/>
  <c r="AO49" i="35"/>
  <c r="AO48" i="35"/>
  <c r="AO38" i="35"/>
  <c r="AO36" i="35"/>
  <c r="AO32" i="35"/>
  <c r="AO28" i="35"/>
  <c r="AO42" i="35"/>
  <c r="AO21" i="35"/>
  <c r="AO17" i="35"/>
  <c r="AO13" i="35"/>
  <c r="AO9" i="35"/>
  <c r="AO47" i="35"/>
  <c r="AO31" i="35"/>
  <c r="AO16" i="35"/>
  <c r="AO41" i="35"/>
  <c r="AO27" i="35"/>
  <c r="AO12" i="35"/>
  <c r="AO24" i="35"/>
  <c r="AO43" i="35"/>
  <c r="AO8" i="35"/>
  <c r="AO35" i="35"/>
  <c r="AO6" i="35"/>
  <c r="AO20" i="35"/>
  <c r="AA52" i="35" l="1"/>
  <c r="K52" i="35"/>
  <c r="N52" i="35"/>
  <c r="F52" i="35"/>
  <c r="M52" i="35"/>
  <c r="AB52" i="35"/>
  <c r="R45" i="35"/>
  <c r="AP52" i="35"/>
  <c r="AD52" i="35"/>
  <c r="Y52" i="35"/>
  <c r="X52" i="35"/>
  <c r="AG52" i="35"/>
  <c r="Z52" i="35"/>
  <c r="G52" i="35"/>
  <c r="E52" i="35"/>
  <c r="AO45" i="35"/>
  <c r="H52" i="35"/>
  <c r="AH52" i="35"/>
  <c r="O45" i="35"/>
  <c r="O52" i="35"/>
  <c r="AN45" i="35"/>
  <c r="L52" i="35"/>
  <c r="N45" i="35"/>
  <c r="AK45" i="35"/>
  <c r="AL45" i="35"/>
  <c r="AL52" i="35"/>
  <c r="AD45" i="35"/>
  <c r="AI52" i="35"/>
  <c r="R52" i="35"/>
  <c r="V45" i="35"/>
  <c r="D45" i="35"/>
  <c r="AQ6" i="35"/>
  <c r="H8" i="29" s="1"/>
  <c r="AQ29" i="35"/>
  <c r="H31" i="29" s="1"/>
  <c r="AQ38" i="35"/>
  <c r="H40" i="29" s="1"/>
  <c r="AQ21" i="35"/>
  <c r="H23" i="29" s="1"/>
  <c r="AQ33" i="35"/>
  <c r="H35" i="29" s="1"/>
  <c r="AQ36" i="35"/>
  <c r="H38" i="29" s="1"/>
  <c r="AQ13" i="35"/>
  <c r="H15" i="29" s="1"/>
  <c r="AQ46" i="35"/>
  <c r="D52" i="35"/>
  <c r="AQ37" i="35"/>
  <c r="H39" i="29" s="1"/>
  <c r="AQ31" i="35"/>
  <c r="H33" i="29" s="1"/>
  <c r="AQ41" i="35"/>
  <c r="H43" i="29" s="1"/>
  <c r="J52" i="35"/>
  <c r="Z45" i="35"/>
  <c r="K45" i="35"/>
  <c r="AC52" i="35"/>
  <c r="Q52" i="35"/>
  <c r="F45" i="35"/>
  <c r="AQ16" i="35"/>
  <c r="H18" i="29" s="1"/>
  <c r="AQ34" i="35"/>
  <c r="H36" i="29" s="1"/>
  <c r="AQ12" i="35"/>
  <c r="H14" i="29" s="1"/>
  <c r="AQ47" i="35"/>
  <c r="AQ28" i="35"/>
  <c r="H30" i="29" s="1"/>
  <c r="AQ11" i="35"/>
  <c r="H13" i="29" s="1"/>
  <c r="AQ42" i="35"/>
  <c r="H44" i="29" s="1"/>
  <c r="AQ19" i="35"/>
  <c r="H21" i="29" s="1"/>
  <c r="AQ43" i="35"/>
  <c r="H45" i="29" s="1"/>
  <c r="AQ10" i="35"/>
  <c r="H12" i="29" s="1"/>
  <c r="AQ25" i="35"/>
  <c r="H27" i="29" s="1"/>
  <c r="AQ48" i="35"/>
  <c r="I45" i="35"/>
  <c r="AP45" i="35"/>
  <c r="AC45" i="35"/>
  <c r="AF45" i="35"/>
  <c r="W45" i="35"/>
  <c r="AN52" i="35"/>
  <c r="AE52" i="35"/>
  <c r="L45" i="35"/>
  <c r="S52" i="35"/>
  <c r="AB45" i="35"/>
  <c r="Y45" i="35"/>
  <c r="AM45" i="35"/>
  <c r="AM52" i="35"/>
  <c r="AQ9" i="35"/>
  <c r="H11" i="29" s="1"/>
  <c r="AQ20" i="35"/>
  <c r="H22" i="29" s="1"/>
  <c r="AQ27" i="35"/>
  <c r="H29" i="29" s="1"/>
  <c r="AQ39" i="35"/>
  <c r="H41" i="29" s="1"/>
  <c r="AQ17" i="35"/>
  <c r="H19" i="29" s="1"/>
  <c r="AQ8" i="35"/>
  <c r="H10" i="29" s="1"/>
  <c r="AQ23" i="35"/>
  <c r="H25" i="29" s="1"/>
  <c r="AQ49" i="35"/>
  <c r="AQ14" i="35"/>
  <c r="H16" i="29" s="1"/>
  <c r="AQ32" i="35"/>
  <c r="H34" i="29" s="1"/>
  <c r="AQ51" i="35"/>
  <c r="G45" i="35"/>
  <c r="J45" i="35"/>
  <c r="I52" i="35"/>
  <c r="P52" i="35"/>
  <c r="Q45" i="35"/>
  <c r="H45" i="35"/>
  <c r="AA45" i="35"/>
  <c r="AO52" i="35"/>
  <c r="AH45" i="35"/>
  <c r="E45" i="35"/>
  <c r="AE45" i="35"/>
  <c r="M45" i="35"/>
  <c r="S45" i="35"/>
  <c r="AK52" i="35"/>
  <c r="AJ45" i="35"/>
  <c r="AJ52" i="35"/>
  <c r="AI45" i="35"/>
  <c r="V52" i="35"/>
  <c r="X45" i="35"/>
  <c r="AQ22" i="35"/>
  <c r="H24" i="29" s="1"/>
  <c r="AQ40" i="35"/>
  <c r="H42" i="29" s="1"/>
  <c r="AQ26" i="35"/>
  <c r="H28" i="29" s="1"/>
  <c r="AQ15" i="35"/>
  <c r="H17" i="29" s="1"/>
  <c r="AQ50" i="35"/>
  <c r="AQ24" i="35"/>
  <c r="H26" i="29" s="1"/>
  <c r="AQ35" i="35"/>
  <c r="H37" i="29" s="1"/>
  <c r="AQ30" i="35"/>
  <c r="H32" i="29" s="1"/>
  <c r="AQ7" i="35"/>
  <c r="H9" i="29" s="1"/>
  <c r="AQ18" i="35"/>
  <c r="H20" i="29" s="1"/>
  <c r="AQ44" i="35"/>
  <c r="H46" i="29" s="1"/>
  <c r="AG45" i="35"/>
  <c r="P45" i="35"/>
  <c r="AF52" i="35"/>
  <c r="T45" i="35"/>
  <c r="T52" i="35"/>
  <c r="W52" i="35"/>
  <c r="U45" i="35"/>
  <c r="U52" i="35"/>
  <c r="I20" i="29" l="1"/>
  <c r="I20" i="26" s="1"/>
  <c r="H20" i="26"/>
  <c r="I26" i="29"/>
  <c r="I26" i="26" s="1"/>
  <c r="H26" i="26"/>
  <c r="I42" i="29"/>
  <c r="I42" i="26" s="1"/>
  <c r="H42" i="26"/>
  <c r="I41" i="29"/>
  <c r="I41" i="26" s="1"/>
  <c r="H41" i="26"/>
  <c r="I45" i="29"/>
  <c r="I45" i="26" s="1"/>
  <c r="H45" i="26"/>
  <c r="I30" i="29"/>
  <c r="I30" i="26" s="1"/>
  <c r="H30" i="26"/>
  <c r="I18" i="29"/>
  <c r="I18" i="26" s="1"/>
  <c r="H18" i="26"/>
  <c r="I33" i="29"/>
  <c r="I33" i="26" s="1"/>
  <c r="H33" i="26"/>
  <c r="I15" i="29"/>
  <c r="I15" i="26" s="1"/>
  <c r="H15" i="26"/>
  <c r="I40" i="29"/>
  <c r="I40" i="26" s="1"/>
  <c r="H40" i="26"/>
  <c r="H9" i="26"/>
  <c r="I9" i="29"/>
  <c r="I9" i="26" s="1"/>
  <c r="I24" i="29"/>
  <c r="I24" i="26" s="1"/>
  <c r="H24" i="26"/>
  <c r="I25" i="29"/>
  <c r="I25" i="26" s="1"/>
  <c r="H25" i="26"/>
  <c r="H29" i="26"/>
  <c r="I29" i="29"/>
  <c r="I29" i="26" s="1"/>
  <c r="H21" i="26"/>
  <c r="I21" i="29"/>
  <c r="I21" i="26" s="1"/>
  <c r="I39" i="29"/>
  <c r="I39" i="26" s="1"/>
  <c r="H39" i="26"/>
  <c r="I38" i="29"/>
  <c r="I38" i="26" s="1"/>
  <c r="H38" i="26"/>
  <c r="H31" i="26"/>
  <c r="I31" i="29"/>
  <c r="I31" i="26" s="1"/>
  <c r="I17" i="29"/>
  <c r="I17" i="26" s="1"/>
  <c r="H17" i="26"/>
  <c r="I34" i="29"/>
  <c r="I34" i="26" s="1"/>
  <c r="H34" i="26"/>
  <c r="I10" i="29"/>
  <c r="I10" i="26" s="1"/>
  <c r="H10" i="26"/>
  <c r="H22" i="26"/>
  <c r="I22" i="29"/>
  <c r="I22" i="26" s="1"/>
  <c r="I27" i="29"/>
  <c r="I27" i="26" s="1"/>
  <c r="H27" i="26"/>
  <c r="I44" i="29"/>
  <c r="I44" i="26" s="1"/>
  <c r="H44" i="26"/>
  <c r="I14" i="29"/>
  <c r="I14" i="26" s="1"/>
  <c r="H14" i="26"/>
  <c r="AQ52" i="35"/>
  <c r="I35" i="29"/>
  <c r="I35" i="26" s="1"/>
  <c r="H35" i="26"/>
  <c r="H47" i="29"/>
  <c r="I8" i="29"/>
  <c r="H8" i="26"/>
  <c r="I32" i="29"/>
  <c r="I32" i="26" s="1"/>
  <c r="H32" i="26"/>
  <c r="H46" i="26"/>
  <c r="I46" i="29"/>
  <c r="I46" i="26" s="1"/>
  <c r="I37" i="29"/>
  <c r="I37" i="26" s="1"/>
  <c r="H37" i="26"/>
  <c r="H28" i="26"/>
  <c r="I28" i="29"/>
  <c r="I28" i="26" s="1"/>
  <c r="I16" i="29"/>
  <c r="I16" i="26" s="1"/>
  <c r="H16" i="26"/>
  <c r="H19" i="26"/>
  <c r="I19" i="29"/>
  <c r="I19" i="26" s="1"/>
  <c r="H11" i="26"/>
  <c r="I11" i="29"/>
  <c r="I11" i="26" s="1"/>
  <c r="H12" i="26"/>
  <c r="I12" i="29"/>
  <c r="I12" i="26" s="1"/>
  <c r="H13" i="26"/>
  <c r="I13" i="29"/>
  <c r="I13" i="26" s="1"/>
  <c r="I36" i="29"/>
  <c r="I36" i="26" s="1"/>
  <c r="H36" i="26"/>
  <c r="I43" i="29"/>
  <c r="I43" i="26" s="1"/>
  <c r="H43" i="26"/>
  <c r="I23" i="29"/>
  <c r="I23" i="26" s="1"/>
  <c r="H23" i="26"/>
  <c r="AQ45" i="35"/>
  <c r="I47" i="29" l="1"/>
  <c r="I8" i="26"/>
  <c r="D6" i="36" a="1"/>
  <c r="H47" i="26"/>
  <c r="C19" i="24"/>
  <c r="D34" i="36" l="1"/>
  <c r="J36" i="29" s="1"/>
  <c r="D18" i="36"/>
  <c r="J20" i="29" s="1"/>
  <c r="D44" i="36"/>
  <c r="J46" i="29" s="1"/>
  <c r="D23" i="36"/>
  <c r="J25" i="29" s="1"/>
  <c r="D41" i="36"/>
  <c r="J43" i="29" s="1"/>
  <c r="D20" i="36"/>
  <c r="J22" i="29" s="1"/>
  <c r="D35" i="36"/>
  <c r="J37" i="29" s="1"/>
  <c r="D13" i="36"/>
  <c r="J15" i="29" s="1"/>
  <c r="D32" i="36"/>
  <c r="J34" i="29" s="1"/>
  <c r="D21" i="36"/>
  <c r="J23" i="29" s="1"/>
  <c r="D30" i="36"/>
  <c r="J32" i="29" s="1"/>
  <c r="D14" i="36"/>
  <c r="J16" i="29" s="1"/>
  <c r="D39" i="36"/>
  <c r="J41" i="29" s="1"/>
  <c r="D17" i="36"/>
  <c r="J19" i="29" s="1"/>
  <c r="D36" i="36"/>
  <c r="J38" i="29" s="1"/>
  <c r="D15" i="36"/>
  <c r="J17" i="29" s="1"/>
  <c r="D29" i="36"/>
  <c r="J31" i="29" s="1"/>
  <c r="D8" i="36"/>
  <c r="J10" i="29" s="1"/>
  <c r="D11" i="36"/>
  <c r="J13" i="29" s="1"/>
  <c r="D42" i="36"/>
  <c r="J44" i="29" s="1"/>
  <c r="D26" i="36"/>
  <c r="J28" i="29" s="1"/>
  <c r="D10" i="36"/>
  <c r="J12" i="29" s="1"/>
  <c r="D33" i="36"/>
  <c r="J35" i="29" s="1"/>
  <c r="D12" i="36"/>
  <c r="J14" i="29" s="1"/>
  <c r="D31" i="36"/>
  <c r="J33" i="29" s="1"/>
  <c r="D9" i="36"/>
  <c r="J11" i="29" s="1"/>
  <c r="D24" i="36"/>
  <c r="J26" i="29" s="1"/>
  <c r="D37" i="36"/>
  <c r="J39" i="29" s="1"/>
  <c r="D43" i="36"/>
  <c r="J45" i="29" s="1"/>
  <c r="D22" i="36"/>
  <c r="J24" i="29" s="1"/>
  <c r="D6" i="36"/>
  <c r="J8" i="29" s="1"/>
  <c r="D28" i="36"/>
  <c r="J30" i="29" s="1"/>
  <c r="D7" i="36"/>
  <c r="J9" i="29" s="1"/>
  <c r="D25" i="36"/>
  <c r="J27" i="29" s="1"/>
  <c r="D40" i="36"/>
  <c r="J42" i="29" s="1"/>
  <c r="D16" i="36"/>
  <c r="J18" i="29" s="1"/>
  <c r="D27" i="36"/>
  <c r="J29" i="29" s="1"/>
  <c r="D38" i="36"/>
  <c r="J40" i="29" s="1"/>
  <c r="D19" i="36"/>
  <c r="J21" i="29" s="1"/>
  <c r="I47" i="26"/>
  <c r="C25" i="24"/>
  <c r="K9" i="29" l="1"/>
  <c r="G55" i="29"/>
  <c r="D54" i="26"/>
  <c r="F55" i="29"/>
  <c r="L9" i="29"/>
  <c r="F79" i="29"/>
  <c r="L33" i="29"/>
  <c r="K33" i="29"/>
  <c r="D78" i="26"/>
  <c r="G79" i="29"/>
  <c r="K31" i="29"/>
  <c r="G77" i="29"/>
  <c r="F77" i="29"/>
  <c r="L31" i="29"/>
  <c r="D76" i="26"/>
  <c r="K41" i="29"/>
  <c r="F87" i="29"/>
  <c r="L41" i="29"/>
  <c r="G87" i="29"/>
  <c r="D86" i="26"/>
  <c r="F80" i="29"/>
  <c r="K34" i="29"/>
  <c r="L34" i="29"/>
  <c r="D79" i="26"/>
  <c r="G80" i="29"/>
  <c r="F89" i="29"/>
  <c r="G89" i="29"/>
  <c r="D88" i="26"/>
  <c r="L43" i="29"/>
  <c r="K43" i="29"/>
  <c r="K18" i="29"/>
  <c r="L18" i="29"/>
  <c r="G64" i="29"/>
  <c r="D63" i="26"/>
  <c r="F64" i="29"/>
  <c r="L30" i="29"/>
  <c r="D75" i="26"/>
  <c r="G76" i="29"/>
  <c r="K30" i="29"/>
  <c r="F76" i="29"/>
  <c r="L39" i="29"/>
  <c r="K39" i="29"/>
  <c r="F85" i="29"/>
  <c r="G85" i="29"/>
  <c r="D84" i="26"/>
  <c r="F60" i="29"/>
  <c r="K14" i="29"/>
  <c r="L14" i="29"/>
  <c r="G60" i="29"/>
  <c r="D59" i="26"/>
  <c r="K44" i="29"/>
  <c r="F90" i="29"/>
  <c r="L44" i="29"/>
  <c r="G90" i="29"/>
  <c r="D89" i="26"/>
  <c r="G63" i="29"/>
  <c r="D62" i="26"/>
  <c r="F63" i="29"/>
  <c r="L17" i="29"/>
  <c r="K17" i="29"/>
  <c r="G62" i="29"/>
  <c r="D61" i="26"/>
  <c r="F62" i="29"/>
  <c r="L16" i="29"/>
  <c r="K16" i="29"/>
  <c r="G61" i="29"/>
  <c r="L15" i="29"/>
  <c r="F61" i="29"/>
  <c r="K15" i="29"/>
  <c r="D60" i="26"/>
  <c r="L25" i="29"/>
  <c r="G71" i="29"/>
  <c r="D70" i="26"/>
  <c r="F71" i="29"/>
  <c r="K25" i="29"/>
  <c r="G88" i="29"/>
  <c r="D87" i="26"/>
  <c r="L42" i="29"/>
  <c r="F88" i="29"/>
  <c r="K42" i="29"/>
  <c r="L26" i="29"/>
  <c r="D71" i="26"/>
  <c r="G72" i="29"/>
  <c r="F72" i="29"/>
  <c r="K26" i="29"/>
  <c r="K13" i="29"/>
  <c r="G59" i="29"/>
  <c r="D58" i="26"/>
  <c r="F59" i="29"/>
  <c r="L13" i="29"/>
  <c r="K38" i="29"/>
  <c r="G84" i="29"/>
  <c r="D83" i="26"/>
  <c r="L38" i="29"/>
  <c r="F84" i="29"/>
  <c r="G83" i="29"/>
  <c r="D82" i="26"/>
  <c r="L37" i="29"/>
  <c r="K37" i="29"/>
  <c r="F83" i="29"/>
  <c r="L46" i="29"/>
  <c r="F92" i="29"/>
  <c r="K46" i="29"/>
  <c r="G92" i="29"/>
  <c r="D91" i="26"/>
  <c r="K45" i="29"/>
  <c r="F91" i="29"/>
  <c r="G91" i="29"/>
  <c r="D90" i="26"/>
  <c r="L45" i="29"/>
  <c r="G67" i="29"/>
  <c r="D66" i="26"/>
  <c r="F67" i="29"/>
  <c r="L21" i="29"/>
  <c r="K21" i="29"/>
  <c r="L8" i="29"/>
  <c r="G54" i="29"/>
  <c r="K8" i="29"/>
  <c r="J47" i="29"/>
  <c r="D53" i="26"/>
  <c r="F54" i="29"/>
  <c r="L35" i="29"/>
  <c r="D80" i="26"/>
  <c r="K35" i="29"/>
  <c r="G81" i="29"/>
  <c r="F81" i="29"/>
  <c r="F78" i="29"/>
  <c r="K32" i="29"/>
  <c r="D77" i="26"/>
  <c r="L32" i="29"/>
  <c r="G78" i="29"/>
  <c r="G86" i="29"/>
  <c r="D85" i="26"/>
  <c r="K40" i="29"/>
  <c r="L40" i="29"/>
  <c r="F86" i="29"/>
  <c r="K27" i="29"/>
  <c r="G73" i="29"/>
  <c r="F73" i="29"/>
  <c r="L27" i="29"/>
  <c r="D72" i="26"/>
  <c r="F70" i="29"/>
  <c r="L24" i="29"/>
  <c r="K24" i="29"/>
  <c r="G70" i="29"/>
  <c r="D69" i="26"/>
  <c r="K11" i="29"/>
  <c r="G57" i="29"/>
  <c r="D56" i="26"/>
  <c r="F57" i="29"/>
  <c r="L11" i="29"/>
  <c r="K12" i="29"/>
  <c r="G58" i="29"/>
  <c r="D57" i="26"/>
  <c r="F58" i="29"/>
  <c r="L12" i="29"/>
  <c r="K10" i="29"/>
  <c r="L10" i="29"/>
  <c r="G56" i="29"/>
  <c r="D55" i="26"/>
  <c r="F56" i="29"/>
  <c r="F65" i="29"/>
  <c r="K19" i="29"/>
  <c r="L19" i="29"/>
  <c r="D64" i="26"/>
  <c r="G65" i="29"/>
  <c r="L23" i="29"/>
  <c r="K23" i="29"/>
  <c r="D68" i="26"/>
  <c r="G69" i="29"/>
  <c r="F69" i="29"/>
  <c r="K22" i="29"/>
  <c r="L22" i="29"/>
  <c r="G68" i="29"/>
  <c r="D67" i="26"/>
  <c r="F68" i="29"/>
  <c r="G66" i="29"/>
  <c r="F66" i="29"/>
  <c r="L20" i="29"/>
  <c r="K20" i="29"/>
  <c r="D65" i="26"/>
  <c r="L29" i="29"/>
  <c r="F75" i="29"/>
  <c r="K29" i="29"/>
  <c r="G75" i="29"/>
  <c r="D74" i="26"/>
  <c r="F74" i="29"/>
  <c r="L28" i="29"/>
  <c r="K28" i="29"/>
  <c r="D73" i="26"/>
  <c r="G74" i="29"/>
  <c r="F82" i="29"/>
  <c r="L36" i="29"/>
  <c r="K36" i="29"/>
  <c r="D81" i="26"/>
  <c r="G82" i="29"/>
  <c r="G165" i="26" l="1"/>
  <c r="F148" i="26"/>
  <c r="G160" i="26"/>
  <c r="F85" i="26"/>
  <c r="E66" i="26"/>
  <c r="F174" i="26"/>
  <c r="E71" i="26"/>
  <c r="F87" i="26"/>
  <c r="F70" i="26"/>
  <c r="G152" i="26"/>
  <c r="E89" i="26"/>
  <c r="F154" i="26"/>
  <c r="E63" i="26"/>
  <c r="G170" i="26"/>
  <c r="F170" i="26"/>
  <c r="F86" i="26"/>
  <c r="E76" i="26"/>
  <c r="E54" i="26"/>
  <c r="E81" i="26"/>
  <c r="G164" i="26"/>
  <c r="F164" i="26"/>
  <c r="E74" i="26"/>
  <c r="G156" i="26"/>
  <c r="G158" i="26"/>
  <c r="F159" i="26"/>
  <c r="F68" i="26"/>
  <c r="F64" i="26"/>
  <c r="F146" i="26"/>
  <c r="E55" i="26"/>
  <c r="F56" i="26"/>
  <c r="E56" i="26"/>
  <c r="E69" i="26"/>
  <c r="E72" i="26"/>
  <c r="E85" i="26"/>
  <c r="G168" i="26"/>
  <c r="F168" i="26"/>
  <c r="E80" i="26"/>
  <c r="F93" i="29"/>
  <c r="F144" i="26"/>
  <c r="G93" i="29"/>
  <c r="G144" i="26"/>
  <c r="F66" i="26"/>
  <c r="F181" i="26"/>
  <c r="G182" i="26"/>
  <c r="F83" i="26"/>
  <c r="G149" i="26"/>
  <c r="F162" i="26"/>
  <c r="F161" i="26"/>
  <c r="F60" i="26"/>
  <c r="F61" i="26"/>
  <c r="G180" i="26"/>
  <c r="E59" i="26"/>
  <c r="G175" i="26"/>
  <c r="G179" i="26"/>
  <c r="F177" i="26"/>
  <c r="F76" i="26"/>
  <c r="F78" i="26"/>
  <c r="F145" i="26"/>
  <c r="F156" i="26"/>
  <c r="E68" i="26"/>
  <c r="G147" i="26"/>
  <c r="G171" i="26"/>
  <c r="K47" i="29"/>
  <c r="E53" i="26"/>
  <c r="G181" i="26"/>
  <c r="F91" i="26"/>
  <c r="E83" i="26"/>
  <c r="F71" i="26"/>
  <c r="F151" i="26"/>
  <c r="E61" i="26"/>
  <c r="F59" i="26"/>
  <c r="G166" i="26"/>
  <c r="F54" i="26"/>
  <c r="F81" i="26"/>
  <c r="F165" i="26"/>
  <c r="E65" i="26"/>
  <c r="F67" i="26"/>
  <c r="G159" i="26"/>
  <c r="E64" i="26"/>
  <c r="G148" i="26"/>
  <c r="F147" i="26"/>
  <c r="F69" i="26"/>
  <c r="F72" i="26"/>
  <c r="F77" i="26"/>
  <c r="F53" i="26"/>
  <c r="L47" i="29"/>
  <c r="F157" i="26"/>
  <c r="F90" i="26"/>
  <c r="E90" i="26"/>
  <c r="E91" i="26"/>
  <c r="F173" i="26"/>
  <c r="G173" i="26"/>
  <c r="F58" i="26"/>
  <c r="E58" i="26"/>
  <c r="G162" i="26"/>
  <c r="E87" i="26"/>
  <c r="G178" i="26"/>
  <c r="G151" i="26"/>
  <c r="F152" i="26"/>
  <c r="E62" i="26"/>
  <c r="G153" i="26"/>
  <c r="F89" i="26"/>
  <c r="F150" i="26"/>
  <c r="F175" i="26"/>
  <c r="F166" i="26"/>
  <c r="F75" i="26"/>
  <c r="G154" i="26"/>
  <c r="E88" i="26"/>
  <c r="F179" i="26"/>
  <c r="F79" i="26"/>
  <c r="E86" i="26"/>
  <c r="F167" i="26"/>
  <c r="G169" i="26"/>
  <c r="F169" i="26"/>
  <c r="F73" i="26"/>
  <c r="F55" i="26"/>
  <c r="G163" i="26"/>
  <c r="E77" i="26"/>
  <c r="G157" i="26"/>
  <c r="F82" i="26"/>
  <c r="E70" i="26"/>
  <c r="F153" i="26"/>
  <c r="F84" i="26"/>
  <c r="E78" i="26"/>
  <c r="G172" i="26"/>
  <c r="F172" i="26"/>
  <c r="E73" i="26"/>
  <c r="F74" i="26"/>
  <c r="F65" i="26"/>
  <c r="F158" i="26"/>
  <c r="E67" i="26"/>
  <c r="G155" i="26"/>
  <c r="F155" i="26"/>
  <c r="G146" i="26"/>
  <c r="F57" i="26"/>
  <c r="E57" i="26"/>
  <c r="F160" i="26"/>
  <c r="F163" i="26"/>
  <c r="F176" i="26"/>
  <c r="G176" i="26"/>
  <c r="F171" i="26"/>
  <c r="F80" i="26"/>
  <c r="C31" i="24"/>
  <c r="D92" i="26"/>
  <c r="C79" i="24"/>
  <c r="D24" i="22"/>
  <c r="F182" i="26"/>
  <c r="E82" i="26"/>
  <c r="G174" i="26"/>
  <c r="F149" i="26"/>
  <c r="F178" i="26"/>
  <c r="G161" i="26"/>
  <c r="E60" i="26"/>
  <c r="F62" i="26"/>
  <c r="F180" i="26"/>
  <c r="G150" i="26"/>
  <c r="E84" i="26"/>
  <c r="E75" i="26"/>
  <c r="F63" i="26"/>
  <c r="F88" i="26"/>
  <c r="E79" i="26"/>
  <c r="G177" i="26"/>
  <c r="G167" i="26"/>
  <c r="G145" i="26"/>
  <c r="E37" i="24" l="1"/>
  <c r="F92" i="26"/>
  <c r="F24" i="22"/>
  <c r="M47" i="29"/>
  <c r="E92" i="26"/>
  <c r="E24" i="22"/>
  <c r="C37" i="24"/>
  <c r="S85" i="24"/>
  <c r="F183" i="26"/>
  <c r="G24" i="22"/>
  <c r="H24" i="22"/>
  <c r="U85" i="24"/>
  <c r="G183" i="26"/>
  <c r="N47" i="29" l="1"/>
  <c r="G92" i="26"/>
  <c r="V25" i="24"/>
  <c r="O46" i="29" l="1"/>
  <c r="O30" i="29"/>
  <c r="O37" i="29"/>
  <c r="O39" i="29"/>
  <c r="O18" i="29"/>
  <c r="O35" i="29"/>
  <c r="O16" i="29"/>
  <c r="O32" i="29"/>
  <c r="O21" i="29"/>
  <c r="O10" i="29"/>
  <c r="O14" i="29"/>
  <c r="O31" i="29"/>
  <c r="O27" i="29"/>
  <c r="O12" i="29"/>
  <c r="O19" i="29"/>
  <c r="O28" i="29"/>
  <c r="W31" i="24"/>
  <c r="O38" i="29"/>
  <c r="O29" i="29"/>
  <c r="O36" i="29"/>
  <c r="O8" i="29"/>
  <c r="O24" i="29"/>
  <c r="O43" i="29"/>
  <c r="O17" i="29"/>
  <c r="O42" i="29"/>
  <c r="O47" i="29"/>
  <c r="O33" i="29"/>
  <c r="O44" i="29"/>
  <c r="O13" i="29"/>
  <c r="O45" i="29"/>
  <c r="O26" i="29"/>
  <c r="O23" i="29"/>
  <c r="O15" i="29"/>
  <c r="O9" i="29"/>
  <c r="O20" i="29"/>
  <c r="O40" i="29"/>
  <c r="H92" i="26"/>
  <c r="O34" i="29"/>
  <c r="O41" i="29"/>
  <c r="O25" i="29"/>
  <c r="O22" i="29"/>
  <c r="O11" i="29"/>
  <c r="P13" i="29" l="1"/>
  <c r="J58" i="26" s="1"/>
  <c r="I58" i="26"/>
  <c r="P42" i="29"/>
  <c r="J87" i="26" s="1"/>
  <c r="I87" i="26"/>
  <c r="P25" i="29"/>
  <c r="J70" i="26" s="1"/>
  <c r="I70" i="26"/>
  <c r="P40" i="29"/>
  <c r="J85" i="26" s="1"/>
  <c r="I85" i="26"/>
  <c r="P23" i="29"/>
  <c r="J68" i="26" s="1"/>
  <c r="I68" i="26"/>
  <c r="P44" i="29"/>
  <c r="J89" i="26" s="1"/>
  <c r="I89" i="26"/>
  <c r="P17" i="29"/>
  <c r="J62" i="26" s="1"/>
  <c r="I62" i="26"/>
  <c r="P36" i="29"/>
  <c r="J81" i="26" s="1"/>
  <c r="I81" i="26"/>
  <c r="P28" i="29"/>
  <c r="J73" i="26" s="1"/>
  <c r="I73" i="26"/>
  <c r="P31" i="29"/>
  <c r="J76" i="26" s="1"/>
  <c r="I76" i="26"/>
  <c r="P32" i="29"/>
  <c r="J77" i="26" s="1"/>
  <c r="I77" i="26"/>
  <c r="P39" i="29"/>
  <c r="J84" i="26" s="1"/>
  <c r="I84" i="26"/>
  <c r="P15" i="29"/>
  <c r="J60" i="26" s="1"/>
  <c r="I60" i="26"/>
  <c r="P27" i="29"/>
  <c r="J72" i="26" s="1"/>
  <c r="I72" i="26"/>
  <c r="P41" i="29"/>
  <c r="J86" i="26" s="1"/>
  <c r="I86" i="26"/>
  <c r="P20" i="29"/>
  <c r="J65" i="26" s="1"/>
  <c r="I65" i="26"/>
  <c r="P26" i="29"/>
  <c r="J71" i="26" s="1"/>
  <c r="I71" i="26"/>
  <c r="P33" i="29"/>
  <c r="J78" i="26" s="1"/>
  <c r="I78" i="26"/>
  <c r="P43" i="29"/>
  <c r="J88" i="26" s="1"/>
  <c r="I88" i="26"/>
  <c r="P29" i="29"/>
  <c r="J74" i="26" s="1"/>
  <c r="I74" i="26"/>
  <c r="P19" i="29"/>
  <c r="J64" i="26" s="1"/>
  <c r="I64" i="26"/>
  <c r="P14" i="29"/>
  <c r="J59" i="26" s="1"/>
  <c r="I59" i="26"/>
  <c r="I61" i="26"/>
  <c r="P16" i="29"/>
  <c r="J61" i="26" s="1"/>
  <c r="P37" i="29"/>
  <c r="J82" i="26" s="1"/>
  <c r="I82" i="26"/>
  <c r="P22" i="29"/>
  <c r="J67" i="26" s="1"/>
  <c r="I67" i="26"/>
  <c r="P8" i="29"/>
  <c r="I53" i="26"/>
  <c r="P11" i="29"/>
  <c r="J56" i="26" s="1"/>
  <c r="I56" i="26"/>
  <c r="P34" i="29"/>
  <c r="J79" i="26" s="1"/>
  <c r="I79" i="26"/>
  <c r="P9" i="29"/>
  <c r="J54" i="26" s="1"/>
  <c r="I54" i="26"/>
  <c r="P45" i="29"/>
  <c r="J90" i="26" s="1"/>
  <c r="I90" i="26"/>
  <c r="I92" i="26"/>
  <c r="W37" i="24"/>
  <c r="P24" i="29"/>
  <c r="J69" i="26" s="1"/>
  <c r="I69" i="26"/>
  <c r="P38" i="29"/>
  <c r="J83" i="26" s="1"/>
  <c r="I83" i="26"/>
  <c r="P12" i="29"/>
  <c r="J57" i="26" s="1"/>
  <c r="I57" i="26"/>
  <c r="P10" i="29"/>
  <c r="J55" i="26" s="1"/>
  <c r="I55" i="26"/>
  <c r="P35" i="29"/>
  <c r="J80" i="26" s="1"/>
  <c r="I80" i="26"/>
  <c r="P30" i="29"/>
  <c r="J75" i="26" s="1"/>
  <c r="I75" i="26"/>
  <c r="P21" i="29"/>
  <c r="J66" i="26" s="1"/>
  <c r="I66" i="26"/>
  <c r="P18" i="29"/>
  <c r="J63" i="26" s="1"/>
  <c r="I63" i="26"/>
  <c r="P46" i="29"/>
  <c r="J91" i="26" s="1"/>
  <c r="I91" i="26"/>
  <c r="D6" i="37" l="1" a="1"/>
  <c r="P47" i="29"/>
  <c r="J53" i="26"/>
  <c r="J92" i="26" l="1"/>
  <c r="W43" i="24"/>
  <c r="D30" i="37"/>
  <c r="Q32" i="29" s="1"/>
  <c r="D14" i="37"/>
  <c r="Q16" i="29" s="1"/>
  <c r="D37" i="37"/>
  <c r="Q39" i="29" s="1"/>
  <c r="D21" i="37"/>
  <c r="Q23" i="29" s="1"/>
  <c r="D44" i="37"/>
  <c r="Q46" i="29" s="1"/>
  <c r="D12" i="37"/>
  <c r="Q14" i="29" s="1"/>
  <c r="D16" i="37"/>
  <c r="Q18" i="29" s="1"/>
  <c r="D23" i="37"/>
  <c r="Q25" i="29" s="1"/>
  <c r="D19" i="37"/>
  <c r="Q21" i="29" s="1"/>
  <c r="D24" i="37"/>
  <c r="Q26" i="29" s="1"/>
  <c r="D27" i="37"/>
  <c r="Q29" i="29" s="1"/>
  <c r="D42" i="37"/>
  <c r="Q44" i="29" s="1"/>
  <c r="D26" i="37"/>
  <c r="Q28" i="29" s="1"/>
  <c r="D10" i="37"/>
  <c r="Q12" i="29" s="1"/>
  <c r="D33" i="37"/>
  <c r="Q35" i="29" s="1"/>
  <c r="D17" i="37"/>
  <c r="Q19" i="29" s="1"/>
  <c r="D36" i="37"/>
  <c r="Q38" i="29" s="1"/>
  <c r="D40" i="37"/>
  <c r="Q42" i="29" s="1"/>
  <c r="D8" i="37"/>
  <c r="Q10" i="29" s="1"/>
  <c r="D15" i="37"/>
  <c r="Q17" i="29" s="1"/>
  <c r="D43" i="37"/>
  <c r="Q45" i="29" s="1"/>
  <c r="D29" i="37"/>
  <c r="Q31" i="29" s="1"/>
  <c r="D28" i="37"/>
  <c r="Q30" i="29" s="1"/>
  <c r="D39" i="37"/>
  <c r="Q41" i="29" s="1"/>
  <c r="D11" i="37"/>
  <c r="Q13" i="29" s="1"/>
  <c r="D34" i="37"/>
  <c r="Q36" i="29" s="1"/>
  <c r="D18" i="37"/>
  <c r="Q20" i="29" s="1"/>
  <c r="D41" i="37"/>
  <c r="Q43" i="29" s="1"/>
  <c r="D25" i="37"/>
  <c r="Q27" i="29" s="1"/>
  <c r="D9" i="37"/>
  <c r="Q11" i="29" s="1"/>
  <c r="D20" i="37"/>
  <c r="Q22" i="29" s="1"/>
  <c r="D31" i="37"/>
  <c r="Q33" i="29" s="1"/>
  <c r="D35" i="37"/>
  <c r="Q37" i="29" s="1"/>
  <c r="D38" i="37"/>
  <c r="Q40" i="29" s="1"/>
  <c r="D22" i="37"/>
  <c r="Q24" i="29" s="1"/>
  <c r="D6" i="37"/>
  <c r="Q8" i="29" s="1"/>
  <c r="D13" i="37"/>
  <c r="Q15" i="29" s="1"/>
  <c r="D32" i="37"/>
  <c r="Q34" i="29" s="1"/>
  <c r="D7" i="37"/>
  <c r="Q9" i="29" s="1"/>
  <c r="R11" i="29" l="1"/>
  <c r="I57" i="29"/>
  <c r="H57" i="29"/>
  <c r="S11" i="29"/>
  <c r="D101" i="26"/>
  <c r="T11" i="29"/>
  <c r="H77" i="29"/>
  <c r="S31" i="29"/>
  <c r="I77" i="29"/>
  <c r="D121" i="26"/>
  <c r="R31" i="29"/>
  <c r="T31" i="29"/>
  <c r="R42" i="29"/>
  <c r="I88" i="29"/>
  <c r="D132" i="26"/>
  <c r="S42" i="29"/>
  <c r="H88" i="29"/>
  <c r="T42" i="29"/>
  <c r="R12" i="29"/>
  <c r="I58" i="29"/>
  <c r="D102" i="26"/>
  <c r="H58" i="29"/>
  <c r="S12" i="29"/>
  <c r="T12" i="29"/>
  <c r="I72" i="29"/>
  <c r="D116" i="26"/>
  <c r="H72" i="29"/>
  <c r="R26" i="29"/>
  <c r="S26" i="29"/>
  <c r="T26" i="29"/>
  <c r="H60" i="29"/>
  <c r="S14" i="29"/>
  <c r="R14" i="29"/>
  <c r="I60" i="29"/>
  <c r="D104" i="26"/>
  <c r="T14" i="29"/>
  <c r="R16" i="29"/>
  <c r="I62" i="29"/>
  <c r="D106" i="26"/>
  <c r="H62" i="29"/>
  <c r="S16" i="29"/>
  <c r="T16" i="29"/>
  <c r="I80" i="29"/>
  <c r="D124" i="26"/>
  <c r="S34" i="29"/>
  <c r="H80" i="29"/>
  <c r="R34" i="29"/>
  <c r="T34" i="29"/>
  <c r="I61" i="29"/>
  <c r="D105" i="26"/>
  <c r="H61" i="29"/>
  <c r="S15" i="29"/>
  <c r="R15" i="29"/>
  <c r="T15" i="29"/>
  <c r="H59" i="29"/>
  <c r="R13" i="29"/>
  <c r="S13" i="29"/>
  <c r="I59" i="29"/>
  <c r="D103" i="26"/>
  <c r="T13" i="29"/>
  <c r="H74" i="29"/>
  <c r="R28" i="29"/>
  <c r="S28" i="29"/>
  <c r="I74" i="29"/>
  <c r="D118" i="26"/>
  <c r="T28" i="29"/>
  <c r="I92" i="29"/>
  <c r="D136" i="26"/>
  <c r="S46" i="29"/>
  <c r="H92" i="29"/>
  <c r="R46" i="29"/>
  <c r="T46" i="29"/>
  <c r="H78" i="29"/>
  <c r="S32" i="29"/>
  <c r="R32" i="29"/>
  <c r="I78" i="29"/>
  <c r="D122" i="26"/>
  <c r="T32" i="29"/>
  <c r="R40" i="29"/>
  <c r="I86" i="29"/>
  <c r="D130" i="26"/>
  <c r="H86" i="29"/>
  <c r="S40" i="29"/>
  <c r="T40" i="29"/>
  <c r="H83" i="29"/>
  <c r="S37" i="29"/>
  <c r="R37" i="29"/>
  <c r="I83" i="29"/>
  <c r="D127" i="26"/>
  <c r="T37" i="29"/>
  <c r="S38" i="29"/>
  <c r="H84" i="29"/>
  <c r="R38" i="29"/>
  <c r="I84" i="29"/>
  <c r="D128" i="26"/>
  <c r="T38" i="29"/>
  <c r="I54" i="29"/>
  <c r="R8" i="29"/>
  <c r="H54" i="29"/>
  <c r="D98" i="26"/>
  <c r="Q47" i="29"/>
  <c r="S8" i="29"/>
  <c r="T8" i="29"/>
  <c r="D133" i="26"/>
  <c r="R43" i="29"/>
  <c r="I89" i="29"/>
  <c r="H89" i="29"/>
  <c r="S43" i="29"/>
  <c r="T43" i="29"/>
  <c r="R41" i="29"/>
  <c r="I87" i="29"/>
  <c r="D131" i="26"/>
  <c r="H87" i="29"/>
  <c r="S41" i="29"/>
  <c r="T41" i="29"/>
  <c r="S19" i="29"/>
  <c r="I65" i="29"/>
  <c r="D109" i="26"/>
  <c r="H65" i="29"/>
  <c r="R19" i="29"/>
  <c r="T19" i="29"/>
  <c r="S44" i="29"/>
  <c r="I90" i="29"/>
  <c r="D134" i="26"/>
  <c r="H90" i="29"/>
  <c r="R44" i="29"/>
  <c r="T44" i="29"/>
  <c r="S25" i="29"/>
  <c r="R25" i="29"/>
  <c r="I71" i="29"/>
  <c r="D115" i="26"/>
  <c r="H71" i="29"/>
  <c r="T25" i="29"/>
  <c r="S23" i="29"/>
  <c r="I69" i="29"/>
  <c r="D113" i="26"/>
  <c r="H69" i="29"/>
  <c r="R23" i="29"/>
  <c r="T23" i="29"/>
  <c r="I82" i="29"/>
  <c r="H82" i="29"/>
  <c r="S36" i="29"/>
  <c r="D126" i="26"/>
  <c r="R36" i="29"/>
  <c r="T36" i="29"/>
  <c r="H73" i="29"/>
  <c r="S27" i="29"/>
  <c r="I73" i="29"/>
  <c r="D117" i="26"/>
  <c r="R27" i="29"/>
  <c r="T27" i="29"/>
  <c r="R45" i="29"/>
  <c r="I91" i="29"/>
  <c r="D135" i="26"/>
  <c r="H91" i="29"/>
  <c r="S45" i="29"/>
  <c r="T45" i="29"/>
  <c r="H67" i="29"/>
  <c r="R21" i="29"/>
  <c r="S21" i="29"/>
  <c r="I67" i="29"/>
  <c r="D111" i="26"/>
  <c r="T21" i="29"/>
  <c r="S33" i="29"/>
  <c r="R33" i="29"/>
  <c r="I79" i="29"/>
  <c r="D123" i="26"/>
  <c r="H79" i="29"/>
  <c r="T33" i="29"/>
  <c r="H63" i="29"/>
  <c r="R17" i="29"/>
  <c r="S17" i="29"/>
  <c r="I63" i="29"/>
  <c r="D107" i="26"/>
  <c r="T17" i="29"/>
  <c r="H55" i="29"/>
  <c r="R9" i="29"/>
  <c r="S9" i="29"/>
  <c r="I55" i="29"/>
  <c r="D99" i="26"/>
  <c r="T9" i="29"/>
  <c r="H70" i="29"/>
  <c r="S24" i="29"/>
  <c r="R24" i="29"/>
  <c r="I70" i="29"/>
  <c r="D114" i="26"/>
  <c r="T24" i="29"/>
  <c r="S22" i="29"/>
  <c r="R22" i="29"/>
  <c r="I68" i="29"/>
  <c r="D112" i="26"/>
  <c r="H68" i="29"/>
  <c r="T22" i="29"/>
  <c r="H66" i="29"/>
  <c r="R20" i="29"/>
  <c r="I66" i="29"/>
  <c r="D110" i="26"/>
  <c r="S20" i="29"/>
  <c r="T20" i="29"/>
  <c r="H76" i="29"/>
  <c r="R30" i="29"/>
  <c r="I76" i="29"/>
  <c r="D120" i="26"/>
  <c r="S30" i="29"/>
  <c r="T30" i="29"/>
  <c r="S10" i="29"/>
  <c r="I56" i="29"/>
  <c r="D100" i="26"/>
  <c r="H56" i="29"/>
  <c r="R10" i="29"/>
  <c r="T10" i="29"/>
  <c r="R35" i="29"/>
  <c r="H81" i="29"/>
  <c r="S35" i="29"/>
  <c r="I81" i="29"/>
  <c r="D125" i="26"/>
  <c r="T35" i="29"/>
  <c r="I75" i="29"/>
  <c r="D119" i="26"/>
  <c r="H75" i="29"/>
  <c r="S29" i="29"/>
  <c r="R29" i="29"/>
  <c r="T29" i="29"/>
  <c r="R18" i="29"/>
  <c r="I64" i="29"/>
  <c r="D108" i="26"/>
  <c r="H64" i="29"/>
  <c r="S18" i="29"/>
  <c r="T18" i="29"/>
  <c r="R39" i="29"/>
  <c r="H85" i="29"/>
  <c r="S39" i="29"/>
  <c r="I85" i="29"/>
  <c r="D129" i="26"/>
  <c r="T39" i="29"/>
  <c r="H154" i="26" l="1"/>
  <c r="J64" i="29"/>
  <c r="E129" i="26"/>
  <c r="U39" i="29"/>
  <c r="E119" i="26"/>
  <c r="U29" i="29"/>
  <c r="I175" i="26"/>
  <c r="K85" i="29"/>
  <c r="I154" i="26"/>
  <c r="K64" i="29"/>
  <c r="F119" i="26"/>
  <c r="V29" i="29"/>
  <c r="D33" i="23"/>
  <c r="G125" i="26"/>
  <c r="H146" i="26"/>
  <c r="J56" i="29"/>
  <c r="D28" i="23"/>
  <c r="G120" i="26"/>
  <c r="D20" i="23"/>
  <c r="G112" i="26"/>
  <c r="E112" i="26"/>
  <c r="U22" i="29"/>
  <c r="D7" i="23"/>
  <c r="G99" i="26"/>
  <c r="I153" i="26"/>
  <c r="K63" i="29"/>
  <c r="E123" i="26"/>
  <c r="U33" i="29"/>
  <c r="D43" i="23"/>
  <c r="G135" i="26"/>
  <c r="F129" i="26"/>
  <c r="V39" i="29"/>
  <c r="F108" i="26"/>
  <c r="V18" i="29"/>
  <c r="E108" i="26"/>
  <c r="U18" i="29"/>
  <c r="H165" i="26"/>
  <c r="J75" i="29"/>
  <c r="E125" i="26"/>
  <c r="U35" i="29"/>
  <c r="F120" i="26"/>
  <c r="V30" i="29"/>
  <c r="H166" i="26"/>
  <c r="J76" i="29"/>
  <c r="I156" i="26"/>
  <c r="K66" i="29"/>
  <c r="H158" i="26"/>
  <c r="J68" i="29"/>
  <c r="F112" i="26"/>
  <c r="V22" i="29"/>
  <c r="E114" i="26"/>
  <c r="U24" i="29"/>
  <c r="H145" i="26"/>
  <c r="J55" i="29"/>
  <c r="F107" i="26"/>
  <c r="V17" i="29"/>
  <c r="H169" i="26"/>
  <c r="J79" i="29"/>
  <c r="F123" i="26"/>
  <c r="V33" i="29"/>
  <c r="F111" i="26"/>
  <c r="V21" i="29"/>
  <c r="F135" i="26"/>
  <c r="V45" i="29"/>
  <c r="E135" i="26"/>
  <c r="U45" i="29"/>
  <c r="I163" i="26"/>
  <c r="K73" i="29"/>
  <c r="E126" i="26"/>
  <c r="U36" i="29"/>
  <c r="I172" i="26"/>
  <c r="K82" i="29"/>
  <c r="H161" i="26"/>
  <c r="J71" i="29"/>
  <c r="F115" i="26"/>
  <c r="V25" i="29"/>
  <c r="E109" i="26"/>
  <c r="U19" i="29"/>
  <c r="F109" i="26"/>
  <c r="V19" i="29"/>
  <c r="F133" i="26"/>
  <c r="V43" i="29"/>
  <c r="D36" i="23"/>
  <c r="G128" i="26"/>
  <c r="H174" i="26"/>
  <c r="J84" i="29"/>
  <c r="I173" i="26"/>
  <c r="K83" i="29"/>
  <c r="D38" i="23"/>
  <c r="G130" i="26"/>
  <c r="I176" i="26"/>
  <c r="K86" i="29"/>
  <c r="I168" i="26"/>
  <c r="K78" i="29"/>
  <c r="D44" i="23"/>
  <c r="G136" i="26"/>
  <c r="I164" i="26"/>
  <c r="K74" i="29"/>
  <c r="D11" i="23"/>
  <c r="G103" i="26"/>
  <c r="E103" i="26"/>
  <c r="U13" i="29"/>
  <c r="F105" i="26"/>
  <c r="V15" i="29"/>
  <c r="D32" i="23"/>
  <c r="G124" i="26"/>
  <c r="H152" i="26"/>
  <c r="J62" i="29"/>
  <c r="G104" i="26"/>
  <c r="D12" i="23"/>
  <c r="F104" i="26"/>
  <c r="V14" i="29"/>
  <c r="E116" i="26"/>
  <c r="U26" i="29"/>
  <c r="G102" i="26"/>
  <c r="D10" i="23"/>
  <c r="I148" i="26"/>
  <c r="K58" i="29"/>
  <c r="F132" i="26"/>
  <c r="V42" i="29"/>
  <c r="D29" i="23"/>
  <c r="G121" i="26"/>
  <c r="F121" i="26"/>
  <c r="V31" i="29"/>
  <c r="F101" i="26"/>
  <c r="V11" i="29"/>
  <c r="H175" i="26"/>
  <c r="J85" i="29"/>
  <c r="G119" i="26"/>
  <c r="D27" i="23"/>
  <c r="I171" i="26"/>
  <c r="K81" i="29"/>
  <c r="G100" i="26"/>
  <c r="D8" i="23"/>
  <c r="I146" i="26"/>
  <c r="K56" i="29"/>
  <c r="G110" i="26"/>
  <c r="D18" i="23"/>
  <c r="E110" i="26"/>
  <c r="U20" i="29"/>
  <c r="G114" i="26"/>
  <c r="D22" i="23"/>
  <c r="F114" i="26"/>
  <c r="V24" i="29"/>
  <c r="I145" i="26"/>
  <c r="K55" i="29"/>
  <c r="G107" i="26"/>
  <c r="D15" i="23"/>
  <c r="E107" i="26"/>
  <c r="U17" i="29"/>
  <c r="G111" i="26"/>
  <c r="D19" i="23"/>
  <c r="E111" i="26"/>
  <c r="U21" i="29"/>
  <c r="H181" i="26"/>
  <c r="J91" i="29"/>
  <c r="D25" i="23"/>
  <c r="G117" i="26"/>
  <c r="F117" i="26"/>
  <c r="V27" i="29"/>
  <c r="D21" i="23"/>
  <c r="G113" i="26"/>
  <c r="I159" i="26"/>
  <c r="K69" i="29"/>
  <c r="D42" i="23"/>
  <c r="G134" i="26"/>
  <c r="I180" i="26"/>
  <c r="K90" i="29"/>
  <c r="H155" i="26"/>
  <c r="J65" i="29"/>
  <c r="D39" i="23"/>
  <c r="G131" i="26"/>
  <c r="I177" i="26"/>
  <c r="K87" i="29"/>
  <c r="H179" i="26"/>
  <c r="J89" i="29"/>
  <c r="D6" i="23"/>
  <c r="G98" i="26"/>
  <c r="T47" i="29"/>
  <c r="H93" i="29"/>
  <c r="H144" i="26"/>
  <c r="J54" i="29"/>
  <c r="F128" i="26"/>
  <c r="V38" i="29"/>
  <c r="E127" i="26"/>
  <c r="U37" i="29"/>
  <c r="F130" i="26"/>
  <c r="V40" i="29"/>
  <c r="E130" i="26"/>
  <c r="U40" i="29"/>
  <c r="E122" i="26"/>
  <c r="U32" i="29"/>
  <c r="E136" i="26"/>
  <c r="U46" i="29"/>
  <c r="I182" i="26"/>
  <c r="K92" i="29"/>
  <c r="F118" i="26"/>
  <c r="V28" i="29"/>
  <c r="H149" i="26"/>
  <c r="J59" i="29"/>
  <c r="H151" i="26"/>
  <c r="J61" i="29"/>
  <c r="E124" i="26"/>
  <c r="U34" i="29"/>
  <c r="I170" i="26"/>
  <c r="K80" i="29"/>
  <c r="H150" i="26"/>
  <c r="J60" i="29"/>
  <c r="H162" i="26"/>
  <c r="J72" i="29"/>
  <c r="F102" i="26"/>
  <c r="V12" i="29"/>
  <c r="E102" i="26"/>
  <c r="U12" i="29"/>
  <c r="E121" i="26"/>
  <c r="U31" i="29"/>
  <c r="H167" i="26"/>
  <c r="J77" i="29"/>
  <c r="H147" i="26"/>
  <c r="J57" i="29"/>
  <c r="I165" i="26"/>
  <c r="K75" i="29"/>
  <c r="E100" i="26"/>
  <c r="U10" i="29"/>
  <c r="F100" i="26"/>
  <c r="V10" i="29"/>
  <c r="I166" i="26"/>
  <c r="K76" i="29"/>
  <c r="F110" i="26"/>
  <c r="V20" i="29"/>
  <c r="H156" i="26"/>
  <c r="J66" i="29"/>
  <c r="I158" i="26"/>
  <c r="K68" i="29"/>
  <c r="H160" i="26"/>
  <c r="J70" i="29"/>
  <c r="F99" i="26"/>
  <c r="V9" i="29"/>
  <c r="H153" i="26"/>
  <c r="J63" i="29"/>
  <c r="I169" i="26"/>
  <c r="K79" i="29"/>
  <c r="H157" i="26"/>
  <c r="J67" i="29"/>
  <c r="E117" i="26"/>
  <c r="U27" i="29"/>
  <c r="H163" i="26"/>
  <c r="J73" i="29"/>
  <c r="F126" i="26"/>
  <c r="V36" i="29"/>
  <c r="E113" i="26"/>
  <c r="U23" i="29"/>
  <c r="F113" i="26"/>
  <c r="V23" i="29"/>
  <c r="I161" i="26"/>
  <c r="K71" i="29"/>
  <c r="E134" i="26"/>
  <c r="U44" i="29"/>
  <c r="F134" i="26"/>
  <c r="V44" i="29"/>
  <c r="F131" i="26"/>
  <c r="V41" i="29"/>
  <c r="E131" i="26"/>
  <c r="U41" i="29"/>
  <c r="I179" i="26"/>
  <c r="K89" i="29"/>
  <c r="S47" i="29"/>
  <c r="F98" i="26"/>
  <c r="V8" i="29"/>
  <c r="R47" i="29"/>
  <c r="E98" i="26"/>
  <c r="U8" i="29"/>
  <c r="I174" i="26"/>
  <c r="K84" i="29"/>
  <c r="D35" i="23"/>
  <c r="G127" i="26"/>
  <c r="F127" i="26"/>
  <c r="V37" i="29"/>
  <c r="H176" i="26"/>
  <c r="J86" i="29"/>
  <c r="D30" i="23"/>
  <c r="G122" i="26"/>
  <c r="F122" i="26"/>
  <c r="V32" i="29"/>
  <c r="H182" i="26"/>
  <c r="J92" i="29"/>
  <c r="G118" i="26"/>
  <c r="D26" i="23"/>
  <c r="E118" i="26"/>
  <c r="U28" i="29"/>
  <c r="I149" i="26"/>
  <c r="K59" i="29"/>
  <c r="D13" i="23"/>
  <c r="G105" i="26"/>
  <c r="H170" i="26"/>
  <c r="J80" i="29"/>
  <c r="D14" i="23"/>
  <c r="G106" i="26"/>
  <c r="I152" i="26"/>
  <c r="K62" i="29"/>
  <c r="I150" i="26"/>
  <c r="K60" i="29"/>
  <c r="G116" i="26"/>
  <c r="D24" i="23"/>
  <c r="H148" i="26"/>
  <c r="J58" i="29"/>
  <c r="D40" i="23"/>
  <c r="G132" i="26"/>
  <c r="I178" i="26"/>
  <c r="K88" i="29"/>
  <c r="G101" i="26"/>
  <c r="D9" i="23"/>
  <c r="I147" i="26"/>
  <c r="K57" i="29"/>
  <c r="D37" i="23"/>
  <c r="G129" i="26"/>
  <c r="F125" i="26"/>
  <c r="V35" i="29"/>
  <c r="D16" i="23"/>
  <c r="G108" i="26"/>
  <c r="H171" i="26"/>
  <c r="J81" i="29"/>
  <c r="E120" i="26"/>
  <c r="U30" i="29"/>
  <c r="I160" i="26"/>
  <c r="K70" i="29"/>
  <c r="E99" i="26"/>
  <c r="U9" i="29"/>
  <c r="D31" i="23"/>
  <c r="G123" i="26"/>
  <c r="I157" i="26"/>
  <c r="K67" i="29"/>
  <c r="I181" i="26"/>
  <c r="K91" i="29"/>
  <c r="D34" i="23"/>
  <c r="G126" i="26"/>
  <c r="H172" i="26"/>
  <c r="J82" i="29"/>
  <c r="H159" i="26"/>
  <c r="J69" i="29"/>
  <c r="G115" i="26"/>
  <c r="D23" i="23"/>
  <c r="E115" i="26"/>
  <c r="U25" i="29"/>
  <c r="H180" i="26"/>
  <c r="J90" i="29"/>
  <c r="G109" i="26"/>
  <c r="D17" i="23"/>
  <c r="I155" i="26"/>
  <c r="K65" i="29"/>
  <c r="H177" i="26"/>
  <c r="J87" i="29"/>
  <c r="D41" i="23"/>
  <c r="G133" i="26"/>
  <c r="E133" i="26"/>
  <c r="U43" i="29"/>
  <c r="C91" i="24"/>
  <c r="D137" i="26"/>
  <c r="D25" i="22"/>
  <c r="C43" i="24"/>
  <c r="I93" i="29"/>
  <c r="I144" i="26"/>
  <c r="K54" i="29"/>
  <c r="E128" i="26"/>
  <c r="U38" i="29"/>
  <c r="H173" i="26"/>
  <c r="J83" i="29"/>
  <c r="H168" i="26"/>
  <c r="J78" i="29"/>
  <c r="F136" i="26"/>
  <c r="V46" i="29"/>
  <c r="H164" i="26"/>
  <c r="J74" i="29"/>
  <c r="F103" i="26"/>
  <c r="V13" i="29"/>
  <c r="E105" i="26"/>
  <c r="U15" i="29"/>
  <c r="I151" i="26"/>
  <c r="K61" i="29"/>
  <c r="F124" i="26"/>
  <c r="V34" i="29"/>
  <c r="F106" i="26"/>
  <c r="V16" i="29"/>
  <c r="E106" i="26"/>
  <c r="U16" i="29"/>
  <c r="E104" i="26"/>
  <c r="U14" i="29"/>
  <c r="F116" i="26"/>
  <c r="V26" i="29"/>
  <c r="I162" i="26"/>
  <c r="K72" i="29"/>
  <c r="H178" i="26"/>
  <c r="J88" i="29"/>
  <c r="E132" i="26"/>
  <c r="U42" i="29"/>
  <c r="I167" i="26"/>
  <c r="K77" i="29"/>
  <c r="E101" i="26"/>
  <c r="U11" i="29"/>
  <c r="D88" i="23" l="1"/>
  <c r="J180" i="26"/>
  <c r="H133" i="26"/>
  <c r="E41" i="23"/>
  <c r="J177" i="26"/>
  <c r="D85" i="23"/>
  <c r="E23" i="23"/>
  <c r="H115" i="26"/>
  <c r="J159" i="26"/>
  <c r="D67" i="23"/>
  <c r="E65" i="23"/>
  <c r="K157" i="26"/>
  <c r="E7" i="23"/>
  <c r="H99" i="26"/>
  <c r="H120" i="26"/>
  <c r="E28" i="23"/>
  <c r="E60" i="23"/>
  <c r="K152" i="26"/>
  <c r="D78" i="23"/>
  <c r="J170" i="26"/>
  <c r="K149" i="26"/>
  <c r="E57" i="23"/>
  <c r="I122" i="26"/>
  <c r="F30" i="23"/>
  <c r="D84" i="23"/>
  <c r="J176" i="26"/>
  <c r="U47" i="29"/>
  <c r="E6" i="23"/>
  <c r="H98" i="26"/>
  <c r="E39" i="23"/>
  <c r="H131" i="26"/>
  <c r="I134" i="26"/>
  <c r="F42" i="23"/>
  <c r="K161" i="26"/>
  <c r="E69" i="23"/>
  <c r="H113" i="26"/>
  <c r="E21" i="23"/>
  <c r="J163" i="26"/>
  <c r="D71" i="23"/>
  <c r="J157" i="26"/>
  <c r="D65" i="23"/>
  <c r="J153" i="26"/>
  <c r="D61" i="23"/>
  <c r="D68" i="23"/>
  <c r="J160" i="26"/>
  <c r="D64" i="23"/>
  <c r="J156" i="26"/>
  <c r="K166" i="26"/>
  <c r="E74" i="23"/>
  <c r="H100" i="26"/>
  <c r="E8" i="23"/>
  <c r="J147" i="26"/>
  <c r="D55" i="23"/>
  <c r="H121" i="26"/>
  <c r="E29" i="23"/>
  <c r="I102" i="26"/>
  <c r="F10" i="23"/>
  <c r="D58" i="23"/>
  <c r="J150" i="26"/>
  <c r="H124" i="26"/>
  <c r="E32" i="23"/>
  <c r="D57" i="23"/>
  <c r="J149" i="26"/>
  <c r="K182" i="26"/>
  <c r="E90" i="23"/>
  <c r="E30" i="23"/>
  <c r="H122" i="26"/>
  <c r="F38" i="23"/>
  <c r="I130" i="26"/>
  <c r="I128" i="26"/>
  <c r="F36" i="23"/>
  <c r="H183" i="26"/>
  <c r="G25" i="22"/>
  <c r="S97" i="24"/>
  <c r="D87" i="23"/>
  <c r="J179" i="26"/>
  <c r="E88" i="23"/>
  <c r="K180" i="26"/>
  <c r="K159" i="26"/>
  <c r="E67" i="23"/>
  <c r="I117" i="26"/>
  <c r="F25" i="23"/>
  <c r="J181" i="26"/>
  <c r="D89" i="23"/>
  <c r="F22" i="23"/>
  <c r="I114" i="26"/>
  <c r="E18" i="23"/>
  <c r="H110" i="26"/>
  <c r="E54" i="23"/>
  <c r="K146" i="26"/>
  <c r="K171" i="26"/>
  <c r="E79" i="23"/>
  <c r="J175" i="26"/>
  <c r="D83" i="23"/>
  <c r="I121" i="26"/>
  <c r="F29" i="23"/>
  <c r="I132" i="26"/>
  <c r="F40" i="23"/>
  <c r="I104" i="26"/>
  <c r="F12" i="23"/>
  <c r="D60" i="23"/>
  <c r="J152" i="26"/>
  <c r="F13" i="23"/>
  <c r="I105" i="26"/>
  <c r="E84" i="23"/>
  <c r="K176" i="26"/>
  <c r="E81" i="23"/>
  <c r="K173" i="26"/>
  <c r="I109" i="26"/>
  <c r="F17" i="23"/>
  <c r="F23" i="23"/>
  <c r="I115" i="26"/>
  <c r="E80" i="23"/>
  <c r="K172" i="26"/>
  <c r="K163" i="26"/>
  <c r="E71" i="23"/>
  <c r="F43" i="23"/>
  <c r="I135" i="26"/>
  <c r="F31" i="23"/>
  <c r="I123" i="26"/>
  <c r="I107" i="26"/>
  <c r="F15" i="23"/>
  <c r="H114" i="26"/>
  <c r="E22" i="23"/>
  <c r="D66" i="23"/>
  <c r="J158" i="26"/>
  <c r="D74" i="23"/>
  <c r="J166" i="26"/>
  <c r="E33" i="23"/>
  <c r="H125" i="26"/>
  <c r="H108" i="26"/>
  <c r="E16" i="23"/>
  <c r="F37" i="23"/>
  <c r="I129" i="26"/>
  <c r="H123" i="26"/>
  <c r="E31" i="23"/>
  <c r="D54" i="23"/>
  <c r="J146" i="26"/>
  <c r="I119" i="26"/>
  <c r="F27" i="23"/>
  <c r="E83" i="23"/>
  <c r="K175" i="26"/>
  <c r="E37" i="23"/>
  <c r="H129" i="26"/>
  <c r="E9" i="23"/>
  <c r="H101" i="26"/>
  <c r="H132" i="26"/>
  <c r="E40" i="23"/>
  <c r="K162" i="26"/>
  <c r="E70" i="23"/>
  <c r="H104" i="26"/>
  <c r="E12" i="23"/>
  <c r="F14" i="23"/>
  <c r="I106" i="26"/>
  <c r="K151" i="26"/>
  <c r="E59" i="23"/>
  <c r="I103" i="26"/>
  <c r="F11" i="23"/>
  <c r="I136" i="26"/>
  <c r="F44" i="23"/>
  <c r="J173" i="26"/>
  <c r="D81" i="23"/>
  <c r="E52" i="23"/>
  <c r="K144" i="26"/>
  <c r="K93" i="29"/>
  <c r="F25" i="22"/>
  <c r="F137" i="26"/>
  <c r="E49" i="24"/>
  <c r="G137" i="26"/>
  <c r="D26" i="22"/>
  <c r="D27" i="22" s="1"/>
  <c r="D80" i="23"/>
  <c r="J172" i="26"/>
  <c r="K181" i="26"/>
  <c r="E89" i="23"/>
  <c r="K160" i="26"/>
  <c r="E68" i="23"/>
  <c r="I125" i="26"/>
  <c r="F33" i="23"/>
  <c r="E55" i="23"/>
  <c r="K147" i="26"/>
  <c r="E86" i="23"/>
  <c r="K178" i="26"/>
  <c r="D56" i="23"/>
  <c r="J148" i="26"/>
  <c r="K150" i="26"/>
  <c r="E58" i="23"/>
  <c r="H118" i="26"/>
  <c r="E26" i="23"/>
  <c r="D90" i="23"/>
  <c r="J182" i="26"/>
  <c r="I127" i="26"/>
  <c r="F35" i="23"/>
  <c r="E82" i="23"/>
  <c r="K174" i="26"/>
  <c r="C49" i="24"/>
  <c r="E25" i="22"/>
  <c r="E137" i="26"/>
  <c r="K179" i="26"/>
  <c r="E87" i="23"/>
  <c r="F39" i="23"/>
  <c r="I131" i="26"/>
  <c r="H134" i="26"/>
  <c r="E42" i="23"/>
  <c r="F21" i="23"/>
  <c r="I113" i="26"/>
  <c r="F34" i="23"/>
  <c r="I126" i="26"/>
  <c r="H117" i="26"/>
  <c r="E25" i="23"/>
  <c r="K169" i="26"/>
  <c r="E77" i="23"/>
  <c r="F7" i="23"/>
  <c r="I99" i="26"/>
  <c r="E66" i="23"/>
  <c r="K158" i="26"/>
  <c r="F18" i="23"/>
  <c r="I110" i="26"/>
  <c r="I100" i="26"/>
  <c r="F8" i="23"/>
  <c r="E73" i="23"/>
  <c r="K165" i="26"/>
  <c r="J167" i="26"/>
  <c r="D75" i="23"/>
  <c r="E10" i="23"/>
  <c r="H102" i="26"/>
  <c r="D70" i="23"/>
  <c r="J162" i="26"/>
  <c r="E78" i="23"/>
  <c r="K170" i="26"/>
  <c r="J151" i="26"/>
  <c r="D59" i="23"/>
  <c r="F26" i="23"/>
  <c r="I118" i="26"/>
  <c r="H136" i="26"/>
  <c r="E44" i="23"/>
  <c r="E38" i="23"/>
  <c r="H130" i="26"/>
  <c r="H127" i="26"/>
  <c r="E35" i="23"/>
  <c r="J93" i="29"/>
  <c r="D52" i="23"/>
  <c r="J144" i="26"/>
  <c r="K177" i="26"/>
  <c r="E85" i="23"/>
  <c r="J155" i="26"/>
  <c r="D63" i="23"/>
  <c r="H111" i="26"/>
  <c r="E19" i="23"/>
  <c r="H107" i="26"/>
  <c r="E15" i="23"/>
  <c r="K145" i="26"/>
  <c r="E53" i="23"/>
  <c r="F9" i="23"/>
  <c r="I101" i="26"/>
  <c r="E56" i="23"/>
  <c r="K148" i="26"/>
  <c r="E24" i="23"/>
  <c r="H116" i="26"/>
  <c r="E11" i="23"/>
  <c r="H103" i="26"/>
  <c r="E72" i="23"/>
  <c r="K164" i="26"/>
  <c r="K168" i="26"/>
  <c r="E76" i="23"/>
  <c r="J174" i="26"/>
  <c r="D82" i="23"/>
  <c r="I133" i="26"/>
  <c r="F41" i="23"/>
  <c r="E17" i="23"/>
  <c r="H109" i="26"/>
  <c r="J161" i="26"/>
  <c r="D69" i="23"/>
  <c r="H126" i="26"/>
  <c r="E34" i="23"/>
  <c r="E43" i="23"/>
  <c r="H135" i="26"/>
  <c r="I111" i="26"/>
  <c r="F19" i="23"/>
  <c r="J169" i="26"/>
  <c r="D77" i="23"/>
  <c r="J145" i="26"/>
  <c r="D53" i="23"/>
  <c r="F20" i="23"/>
  <c r="I112" i="26"/>
  <c r="E64" i="23"/>
  <c r="K156" i="26"/>
  <c r="I120" i="26"/>
  <c r="F28" i="23"/>
  <c r="D73" i="23"/>
  <c r="J165" i="26"/>
  <c r="F16" i="23"/>
  <c r="I108" i="26"/>
  <c r="E61" i="23"/>
  <c r="K153" i="26"/>
  <c r="E20" i="23"/>
  <c r="H112" i="26"/>
  <c r="E62" i="23"/>
  <c r="K154" i="26"/>
  <c r="H119" i="26"/>
  <c r="E27" i="23"/>
  <c r="D62" i="23"/>
  <c r="J154" i="26"/>
  <c r="E63" i="23"/>
  <c r="K155" i="26"/>
  <c r="J171" i="26"/>
  <c r="D79" i="23"/>
  <c r="E75" i="23"/>
  <c r="K167" i="26"/>
  <c r="J178" i="26"/>
  <c r="D86" i="23"/>
  <c r="I116" i="26"/>
  <c r="F24" i="23"/>
  <c r="H106" i="26"/>
  <c r="E14" i="23"/>
  <c r="I124" i="26"/>
  <c r="F32" i="23"/>
  <c r="E13" i="23"/>
  <c r="H105" i="26"/>
  <c r="D72" i="23"/>
  <c r="J164" i="26"/>
  <c r="J168" i="26"/>
  <c r="D76" i="23"/>
  <c r="E36" i="23"/>
  <c r="H128" i="26"/>
  <c r="U97" i="24"/>
  <c r="I183" i="26"/>
  <c r="H25" i="22"/>
  <c r="V47" i="29"/>
  <c r="I98" i="26"/>
  <c r="F6" i="23"/>
  <c r="D45" i="23"/>
  <c r="F45" i="23" l="1"/>
  <c r="F26" i="22"/>
  <c r="I137" i="26"/>
  <c r="G26" i="22"/>
  <c r="J183" i="26"/>
  <c r="E45" i="23"/>
  <c r="E91" i="23"/>
  <c r="H137" i="26"/>
  <c r="E26" i="22"/>
  <c r="D91" i="23"/>
  <c r="K183" i="26"/>
  <c r="H26" i="22"/>
</calcChain>
</file>

<file path=xl/sharedStrings.xml><?xml version="1.0" encoding="utf-8"?>
<sst xmlns="http://schemas.openxmlformats.org/spreadsheetml/2006/main" count="3150" uniqueCount="687">
  <si>
    <t>農業</t>
  </si>
  <si>
    <t>林業</t>
  </si>
  <si>
    <t>漁業</t>
  </si>
  <si>
    <t>鉱業</t>
  </si>
  <si>
    <t>飲食料品</t>
  </si>
  <si>
    <t>繊維製品</t>
  </si>
  <si>
    <t>パルプ・紙・木製品</t>
  </si>
  <si>
    <t>化学製品</t>
  </si>
  <si>
    <t>石油・石炭製品</t>
  </si>
  <si>
    <t>窯業・土石製品</t>
  </si>
  <si>
    <t>鉄鋼</t>
  </si>
  <si>
    <t>非鉄金属</t>
  </si>
  <si>
    <t>金属製品</t>
  </si>
  <si>
    <t>電気機械</t>
  </si>
  <si>
    <t>電子部品</t>
  </si>
  <si>
    <t>輸送機械</t>
  </si>
  <si>
    <t>その他の製造工業製品</t>
  </si>
  <si>
    <t>建設</t>
  </si>
  <si>
    <t>電力・ガス・熱供給</t>
  </si>
  <si>
    <t>商業</t>
  </si>
  <si>
    <t>金融・保険</t>
  </si>
  <si>
    <t>不動産</t>
  </si>
  <si>
    <t>情報通信</t>
  </si>
  <si>
    <t>公務</t>
  </si>
  <si>
    <t>教育・研究</t>
  </si>
  <si>
    <t>対事業所サービス</t>
  </si>
  <si>
    <t>対個人サービス</t>
  </si>
  <si>
    <t>事務用品</t>
  </si>
  <si>
    <t>分類不明</t>
  </si>
  <si>
    <t>計</t>
    <rPh sb="0" eb="1">
      <t>ケイ</t>
    </rPh>
    <phoneticPr fontId="6"/>
  </si>
  <si>
    <t>発生需要額</t>
    <rPh sb="0" eb="2">
      <t>ハッセイ</t>
    </rPh>
    <rPh sb="2" eb="4">
      <t>ジュヨウ</t>
    </rPh>
    <rPh sb="4" eb="5">
      <t>ガク</t>
    </rPh>
    <phoneticPr fontId="4"/>
  </si>
  <si>
    <t>購入者価格</t>
    <rPh sb="0" eb="2">
      <t>コウニュウ</t>
    </rPh>
    <rPh sb="2" eb="3">
      <t>シャ</t>
    </rPh>
    <rPh sb="3" eb="5">
      <t>カカク</t>
    </rPh>
    <phoneticPr fontId="6"/>
  </si>
  <si>
    <t>価格の種類</t>
    <rPh sb="0" eb="2">
      <t>カカク</t>
    </rPh>
    <rPh sb="3" eb="5">
      <t>シュルイ</t>
    </rPh>
    <phoneticPr fontId="6"/>
  </si>
  <si>
    <t>生産誘発額</t>
    <rPh sb="0" eb="2">
      <t>セイサン</t>
    </rPh>
    <rPh sb="2" eb="5">
      <t>ユウハツガク</t>
    </rPh>
    <phoneticPr fontId="9"/>
  </si>
  <si>
    <t>直接効果</t>
    <rPh sb="0" eb="2">
      <t>チョクセツ</t>
    </rPh>
    <rPh sb="2" eb="4">
      <t>コウカ</t>
    </rPh>
    <phoneticPr fontId="6"/>
  </si>
  <si>
    <t>分析テーマ</t>
    <rPh sb="0" eb="2">
      <t>ブンセキ</t>
    </rPh>
    <phoneticPr fontId="6"/>
  </si>
  <si>
    <t>　　　←　ドロップダウンリストから選択してください</t>
    <rPh sb="17" eb="19">
      <t>センタク</t>
    </rPh>
    <phoneticPr fontId="6"/>
  </si>
  <si>
    <t>　　　←　入力してください</t>
    <rPh sb="5" eb="7">
      <t>ニュウリョク</t>
    </rPh>
    <phoneticPr fontId="6"/>
  </si>
  <si>
    <t>◆</t>
    <phoneticPr fontId="6"/>
  </si>
  <si>
    <t>部門</t>
    <rPh sb="0" eb="2">
      <t>ブモン</t>
    </rPh>
    <phoneticPr fontId="6"/>
  </si>
  <si>
    <t>・</t>
    <phoneticPr fontId="6"/>
  </si>
  <si>
    <t>生産者価格</t>
    <rPh sb="0" eb="3">
      <t>セイサンシャ</t>
    </rPh>
    <rPh sb="3" eb="5">
      <t>カカク</t>
    </rPh>
    <phoneticPr fontId="6"/>
  </si>
  <si>
    <t>： 生産者が出荷するときの価格</t>
    <phoneticPr fontId="6"/>
  </si>
  <si>
    <t>： 店頭で販売するときの価格</t>
    <rPh sb="2" eb="4">
      <t>テントウ</t>
    </rPh>
    <rPh sb="5" eb="7">
      <t>ハンバイ</t>
    </rPh>
    <phoneticPr fontId="5"/>
  </si>
  <si>
    <t>部門別発生需要額</t>
    <rPh sb="0" eb="3">
      <t>ブモンベツ</t>
    </rPh>
    <rPh sb="3" eb="5">
      <t>ハッセイ</t>
    </rPh>
    <rPh sb="5" eb="8">
      <t>ジュヨウガク</t>
    </rPh>
    <phoneticPr fontId="6"/>
  </si>
  <si>
    <t>単位：</t>
    <rPh sb="0" eb="2">
      <t>タンイ</t>
    </rPh>
    <phoneticPr fontId="6"/>
  </si>
  <si>
    <t>水道</t>
  </si>
  <si>
    <t>廃棄物処理</t>
  </si>
  <si>
    <t>医療・福祉</t>
  </si>
  <si>
    <t>運輸・郵便</t>
  </si>
  <si>
    <t>内生部門計</t>
  </si>
  <si>
    <t>家計外消費支出（行）</t>
  </si>
  <si>
    <t>雇用者所得</t>
  </si>
  <si>
    <t>営業余剰</t>
  </si>
  <si>
    <t>資本減耗引当</t>
  </si>
  <si>
    <t>間接税（関税・輸入品商品税を除く。）</t>
  </si>
  <si>
    <t>（控除）経常補助金</t>
  </si>
  <si>
    <t>粗付加価値部門計</t>
  </si>
  <si>
    <t>県内生産額</t>
  </si>
  <si>
    <t>在庫純増</t>
  </si>
  <si>
    <t>最終需要計</t>
  </si>
  <si>
    <t>需要合計</t>
  </si>
  <si>
    <t>固定資本マトリックス（民間）</t>
    <phoneticPr fontId="32"/>
  </si>
  <si>
    <t>資本形成部門コード</t>
  </si>
  <si>
    <t>資本財コード</t>
  </si>
  <si>
    <t>固定資本マトリックス（民間）　構成比</t>
    <rPh sb="15" eb="18">
      <t>コウセイヒ</t>
    </rPh>
    <phoneticPr fontId="32"/>
  </si>
  <si>
    <t>設備投資額を部門別最終需要額に組替え</t>
    <rPh sb="0" eb="2">
      <t>セツビ</t>
    </rPh>
    <rPh sb="2" eb="4">
      <t>トウシ</t>
    </rPh>
    <rPh sb="4" eb="5">
      <t>ガク</t>
    </rPh>
    <rPh sb="6" eb="8">
      <t>ブモン</t>
    </rPh>
    <rPh sb="8" eb="9">
      <t>ベツ</t>
    </rPh>
    <rPh sb="9" eb="11">
      <t>サイシュウ</t>
    </rPh>
    <rPh sb="11" eb="13">
      <t>ジュヨウ</t>
    </rPh>
    <rPh sb="13" eb="14">
      <t>ガク</t>
    </rPh>
    <rPh sb="15" eb="17">
      <t>クミカエ</t>
    </rPh>
    <phoneticPr fontId="32"/>
  </si>
  <si>
    <t>設備投資額</t>
    <rPh sb="0" eb="2">
      <t>セツビ</t>
    </rPh>
    <rPh sb="2" eb="4">
      <t>トウシ</t>
    </rPh>
    <rPh sb="4" eb="5">
      <t>ガク</t>
    </rPh>
    <phoneticPr fontId="4"/>
  </si>
  <si>
    <t>設備投資額（「データ入力表」シートから転記）→</t>
    <rPh sb="0" eb="2">
      <t>セツビ</t>
    </rPh>
    <rPh sb="2" eb="4">
      <t>トウシ</t>
    </rPh>
    <rPh sb="4" eb="5">
      <t>ガク</t>
    </rPh>
    <rPh sb="10" eb="12">
      <t>ニュウリョク</t>
    </rPh>
    <rPh sb="12" eb="13">
      <t>ヒョウ</t>
    </rPh>
    <rPh sb="19" eb="21">
      <t>テンキ</t>
    </rPh>
    <phoneticPr fontId="31"/>
  </si>
  <si>
    <t>利用の手引き</t>
    <rPh sb="0" eb="2">
      <t>リヨウ</t>
    </rPh>
    <rPh sb="3" eb="5">
      <t>テビ</t>
    </rPh>
    <phoneticPr fontId="9"/>
  </si>
  <si>
    <t>１．はじめに</t>
    <phoneticPr fontId="6"/>
  </si>
  <si>
    <t>　　　私たちの日常生活に必要な各種の消費財や企業の設備の拡充に使用される資本財</t>
    <phoneticPr fontId="6"/>
  </si>
  <si>
    <t>　　は、農林水産業、製造業、サービス業など多くの産業によって生産されています。</t>
    <phoneticPr fontId="6"/>
  </si>
  <si>
    <t>　　これらの産業はそれぞれ単独に存在するものではなく、原材料・燃料等の取引を通</t>
    <phoneticPr fontId="6"/>
  </si>
  <si>
    <t>　　じてお互いに密接な関係を持っています。また、各産業の生産活動は、私たち消費</t>
    <phoneticPr fontId="6"/>
  </si>
  <si>
    <t>　　者の最終的な需要に影響を与えるとともに、各産業で働く雇用者の賃金にも影響を</t>
    <rPh sb="14" eb="15">
      <t>アタ</t>
    </rPh>
    <rPh sb="28" eb="30">
      <t>コヨウ</t>
    </rPh>
    <phoneticPr fontId="36"/>
  </si>
  <si>
    <t>　　与えます。さらに、消費者でもある雇用者の賃金から新たな需要が生み出されるな</t>
    <rPh sb="18" eb="20">
      <t>コヨウ</t>
    </rPh>
    <phoneticPr fontId="6"/>
  </si>
  <si>
    <t>　　ど、経済活動は、それぞれ独立したものではなく、産業相互間、あるいは産業と家</t>
    <rPh sb="14" eb="16">
      <t>ドクリツ</t>
    </rPh>
    <phoneticPr fontId="6"/>
  </si>
  <si>
    <t>　　計などの間で密接に結びつき、互いに影響を及ぼし合っています。</t>
    <phoneticPr fontId="6"/>
  </si>
  <si>
    <t>　　　このため、産業に新たな需要（消費、投資等）が生じたときに行われる生産は、</t>
    <rPh sb="17" eb="19">
      <t>ショウヒ</t>
    </rPh>
    <rPh sb="20" eb="22">
      <t>トウシ</t>
    </rPh>
    <rPh sb="22" eb="23">
      <t>トウ</t>
    </rPh>
    <phoneticPr fontId="36"/>
  </si>
  <si>
    <t>　　直接需要が生じた産業だけでなく、関連する他の産業にも波及します。また、これ</t>
    <phoneticPr fontId="6"/>
  </si>
  <si>
    <t>　　らの生産活動の結果生じる雇用者所得は、消費支出として新たな需要を生み出し、</t>
    <phoneticPr fontId="6"/>
  </si>
  <si>
    <t>　　さらに生産を誘発していきます。これを経済波及効果といいます。</t>
    <phoneticPr fontId="6"/>
  </si>
  <si>
    <t>２．入力手順</t>
    <rPh sb="2" eb="4">
      <t>ニュウリョク</t>
    </rPh>
    <rPh sb="4" eb="6">
      <t>テジュン</t>
    </rPh>
    <phoneticPr fontId="6"/>
  </si>
  <si>
    <t>■「データ入力表」シートへの入力</t>
    <phoneticPr fontId="6"/>
  </si>
  <si>
    <t>■「総括表」シートへの入力</t>
    <rPh sb="2" eb="4">
      <t>ソウカツ</t>
    </rPh>
    <rPh sb="4" eb="5">
      <t>ヒョウ</t>
    </rPh>
    <phoneticPr fontId="6"/>
  </si>
  <si>
    <t>　　※１～１３ページまでが印刷対象範囲（Ａ４）です。</t>
    <rPh sb="13" eb="15">
      <t>インサツ</t>
    </rPh>
    <rPh sb="15" eb="17">
      <t>タイショウ</t>
    </rPh>
    <rPh sb="17" eb="19">
      <t>ハンイ</t>
    </rPh>
    <phoneticPr fontId="6"/>
  </si>
  <si>
    <t>３．利用上の注意事項</t>
    <rPh sb="2" eb="5">
      <t>リヨウジョウ</t>
    </rPh>
    <rPh sb="6" eb="8">
      <t>チュウイ</t>
    </rPh>
    <rPh sb="8" eb="10">
      <t>ジコウ</t>
    </rPh>
    <phoneticPr fontId="6"/>
  </si>
  <si>
    <t>①　本分析ツールにおいて設定している事項</t>
    <rPh sb="2" eb="3">
      <t>ホン</t>
    </rPh>
    <rPh sb="3" eb="5">
      <t>ブンセキ</t>
    </rPh>
    <rPh sb="12" eb="14">
      <t>セッテイ</t>
    </rPh>
    <rPh sb="18" eb="20">
      <t>ジコウ</t>
    </rPh>
    <phoneticPr fontId="6"/>
  </si>
  <si>
    <t>　・　逆行列係数は開放経済型を使用しています。</t>
    <rPh sb="3" eb="4">
      <t>ギャク</t>
    </rPh>
    <rPh sb="4" eb="6">
      <t>ギョウレツ</t>
    </rPh>
    <rPh sb="6" eb="8">
      <t>ケイスウ</t>
    </rPh>
    <rPh sb="9" eb="11">
      <t>カイホウ</t>
    </rPh>
    <rPh sb="11" eb="13">
      <t>ケイザイ</t>
    </rPh>
    <rPh sb="13" eb="14">
      <t>カタ</t>
    </rPh>
    <rPh sb="15" eb="17">
      <t>シヨウ</t>
    </rPh>
    <phoneticPr fontId="6"/>
  </si>
  <si>
    <t>　・　波及効果は、生産誘発額、粗付加価値誘発額、雇用者所得誘発額、</t>
    <rPh sb="3" eb="7">
      <t>ハキュウコウカ</t>
    </rPh>
    <rPh sb="9" eb="11">
      <t>セイサン</t>
    </rPh>
    <rPh sb="11" eb="13">
      <t>ユウハツ</t>
    </rPh>
    <rPh sb="13" eb="14">
      <t>ガク</t>
    </rPh>
    <rPh sb="15" eb="16">
      <t>ソ</t>
    </rPh>
    <rPh sb="16" eb="18">
      <t>フカ</t>
    </rPh>
    <rPh sb="18" eb="20">
      <t>カチ</t>
    </rPh>
    <rPh sb="20" eb="22">
      <t>ユウハツ</t>
    </rPh>
    <rPh sb="22" eb="23">
      <t>ガク</t>
    </rPh>
    <rPh sb="24" eb="27">
      <t>コヨウシャ</t>
    </rPh>
    <rPh sb="27" eb="29">
      <t>ショトク</t>
    </rPh>
    <rPh sb="29" eb="31">
      <t>ユウハツ</t>
    </rPh>
    <rPh sb="31" eb="32">
      <t>ガク</t>
    </rPh>
    <phoneticPr fontId="6"/>
  </si>
  <si>
    <t>　　従業者誘発数、雇用者誘発数を第２次波及効果まで測定します。</t>
    <rPh sb="2" eb="5">
      <t>ジュウギョウシャ</t>
    </rPh>
    <rPh sb="5" eb="7">
      <t>ユウハツ</t>
    </rPh>
    <rPh sb="7" eb="8">
      <t>スウ</t>
    </rPh>
    <rPh sb="9" eb="12">
      <t>コヨウシャ</t>
    </rPh>
    <rPh sb="12" eb="14">
      <t>ユウハツ</t>
    </rPh>
    <rPh sb="14" eb="15">
      <t>スウ</t>
    </rPh>
    <rPh sb="16" eb="17">
      <t>ダイ</t>
    </rPh>
    <rPh sb="18" eb="19">
      <t>ジ</t>
    </rPh>
    <rPh sb="19" eb="21">
      <t>ハキュウ</t>
    </rPh>
    <rPh sb="21" eb="23">
      <t>コウカ</t>
    </rPh>
    <rPh sb="25" eb="27">
      <t>ソクテイ</t>
    </rPh>
    <phoneticPr fontId="6"/>
  </si>
  <si>
    <t>　・　粗付加価値からの再波及分については、雇用者所得のみが消費に</t>
    <rPh sb="3" eb="4">
      <t>ソ</t>
    </rPh>
    <rPh sb="4" eb="6">
      <t>フカ</t>
    </rPh>
    <rPh sb="6" eb="8">
      <t>カチ</t>
    </rPh>
    <rPh sb="11" eb="12">
      <t>サイ</t>
    </rPh>
    <rPh sb="12" eb="14">
      <t>ハキュウ</t>
    </rPh>
    <rPh sb="14" eb="15">
      <t>ブン</t>
    </rPh>
    <rPh sb="21" eb="24">
      <t>コヨウシャ</t>
    </rPh>
    <rPh sb="24" eb="26">
      <t>ショトク</t>
    </rPh>
    <rPh sb="29" eb="31">
      <t>ショウヒ</t>
    </rPh>
    <phoneticPr fontId="6"/>
  </si>
  <si>
    <t>　　転換すると仮定しています。</t>
    <rPh sb="2" eb="4">
      <t>テンカン</t>
    </rPh>
    <rPh sb="7" eb="9">
      <t>カテイ</t>
    </rPh>
    <phoneticPr fontId="6"/>
  </si>
  <si>
    <t>　・　消費パターンは、取引基本表の民間消費支出の構成比と同じと仮</t>
    <rPh sb="3" eb="5">
      <t>ショウヒ</t>
    </rPh>
    <rPh sb="11" eb="13">
      <t>トリヒキ</t>
    </rPh>
    <rPh sb="13" eb="16">
      <t>キホンヒョウ</t>
    </rPh>
    <rPh sb="17" eb="19">
      <t>ミンカン</t>
    </rPh>
    <rPh sb="19" eb="21">
      <t>ショウヒ</t>
    </rPh>
    <rPh sb="21" eb="23">
      <t>シシュツ</t>
    </rPh>
    <rPh sb="24" eb="27">
      <t>コウセイヒ</t>
    </rPh>
    <rPh sb="28" eb="29">
      <t>オナ</t>
    </rPh>
    <rPh sb="31" eb="32">
      <t>カリ</t>
    </rPh>
    <phoneticPr fontId="6"/>
  </si>
  <si>
    <t>　　定しています。</t>
    <rPh sb="2" eb="3">
      <t>サダム</t>
    </rPh>
    <phoneticPr fontId="6"/>
  </si>
  <si>
    <t>②　本分析ツールが利用できない事例　</t>
    <rPh sb="2" eb="3">
      <t>ホン</t>
    </rPh>
    <rPh sb="3" eb="5">
      <t>ブンセキ</t>
    </rPh>
    <rPh sb="9" eb="11">
      <t>リヨウ</t>
    </rPh>
    <rPh sb="15" eb="17">
      <t>ジレイ</t>
    </rPh>
    <phoneticPr fontId="6"/>
  </si>
  <si>
    <t>　・　秋田県内の産業に需要が発生しないことが明らかな場合。</t>
    <rPh sb="3" eb="5">
      <t>アキタ</t>
    </rPh>
    <rPh sb="5" eb="7">
      <t>ケンナイ</t>
    </rPh>
    <rPh sb="8" eb="10">
      <t>サンギョウ</t>
    </rPh>
    <rPh sb="11" eb="13">
      <t>ジュヨウ</t>
    </rPh>
    <rPh sb="14" eb="16">
      <t>ハッセイ</t>
    </rPh>
    <rPh sb="22" eb="23">
      <t>アキ</t>
    </rPh>
    <rPh sb="26" eb="28">
      <t>バアイ</t>
    </rPh>
    <phoneticPr fontId="6"/>
  </si>
  <si>
    <t>　　　　例）県外の企業に全額発注する等</t>
    <rPh sb="4" eb="5">
      <t>レイ</t>
    </rPh>
    <rPh sb="6" eb="8">
      <t>ケンガイ</t>
    </rPh>
    <rPh sb="9" eb="11">
      <t>キギョウ</t>
    </rPh>
    <rPh sb="12" eb="14">
      <t>ゼンガク</t>
    </rPh>
    <rPh sb="14" eb="16">
      <t>ハッチュウ</t>
    </rPh>
    <rPh sb="18" eb="19">
      <t>ナド</t>
    </rPh>
    <phoneticPr fontId="6"/>
  </si>
  <si>
    <t>　・　需要が発生する産業が特定できない場合。</t>
    <rPh sb="3" eb="5">
      <t>ジュヨウ</t>
    </rPh>
    <rPh sb="6" eb="8">
      <t>ハッセイ</t>
    </rPh>
    <rPh sb="10" eb="12">
      <t>サンギョウ</t>
    </rPh>
    <rPh sb="13" eb="15">
      <t>トクテイ</t>
    </rPh>
    <rPh sb="19" eb="21">
      <t>バアイ</t>
    </rPh>
    <phoneticPr fontId="6"/>
  </si>
  <si>
    <t>　　　　例）使途の特定できない補助金等</t>
    <rPh sb="4" eb="5">
      <t>レイ</t>
    </rPh>
    <rPh sb="6" eb="8">
      <t>シト</t>
    </rPh>
    <rPh sb="9" eb="11">
      <t>トクテイ</t>
    </rPh>
    <rPh sb="15" eb="18">
      <t>ホジョキン</t>
    </rPh>
    <rPh sb="18" eb="19">
      <t>ナド</t>
    </rPh>
    <phoneticPr fontId="6"/>
  </si>
  <si>
    <t>　　る場合。</t>
    <rPh sb="3" eb="5">
      <t>バアイ</t>
    </rPh>
    <phoneticPr fontId="6"/>
  </si>
  <si>
    <t>③　経済波及効果分析について</t>
    <rPh sb="2" eb="4">
      <t>ケイザイ</t>
    </rPh>
    <rPh sb="4" eb="6">
      <t>ハキュウ</t>
    </rPh>
    <rPh sb="6" eb="8">
      <t>コウカ</t>
    </rPh>
    <rPh sb="8" eb="10">
      <t>ブンセキ</t>
    </rPh>
    <phoneticPr fontId="6"/>
  </si>
  <si>
    <t>　・　産業連関表は概ね５年ごとに作成されているため、産業連関表の</t>
    <rPh sb="3" eb="5">
      <t>サンギョウ</t>
    </rPh>
    <rPh sb="5" eb="7">
      <t>レンカン</t>
    </rPh>
    <rPh sb="7" eb="8">
      <t>ヒョウ</t>
    </rPh>
    <rPh sb="9" eb="10">
      <t>オオム</t>
    </rPh>
    <rPh sb="12" eb="13">
      <t>ネン</t>
    </rPh>
    <rPh sb="16" eb="18">
      <t>サクセイ</t>
    </rPh>
    <rPh sb="26" eb="28">
      <t>サンギョウ</t>
    </rPh>
    <rPh sb="28" eb="31">
      <t>レンカンヒョウ</t>
    </rPh>
    <phoneticPr fontId="6"/>
  </si>
  <si>
    <t>　　示す産業構造は分析対象時点の産業構造と完全に一致するものでは</t>
    <rPh sb="2" eb="3">
      <t>シメ</t>
    </rPh>
    <rPh sb="4" eb="6">
      <t>サンギョウ</t>
    </rPh>
    <rPh sb="6" eb="8">
      <t>コウゾウ</t>
    </rPh>
    <rPh sb="9" eb="11">
      <t>ブンセキ</t>
    </rPh>
    <rPh sb="11" eb="13">
      <t>タイショウ</t>
    </rPh>
    <rPh sb="13" eb="15">
      <t>ジテン</t>
    </rPh>
    <rPh sb="16" eb="18">
      <t>サンギョウ</t>
    </rPh>
    <rPh sb="18" eb="20">
      <t>コウゾウ</t>
    </rPh>
    <rPh sb="21" eb="23">
      <t>カンゼン</t>
    </rPh>
    <rPh sb="24" eb="26">
      <t>イッチ</t>
    </rPh>
    <phoneticPr fontId="6"/>
  </si>
  <si>
    <t>　　ありません。</t>
    <phoneticPr fontId="6"/>
  </si>
  <si>
    <t>　・　分析結果は、産業連関表の作成対象年の価格で表示されています。</t>
    <rPh sb="3" eb="5">
      <t>ブンセキ</t>
    </rPh>
    <rPh sb="5" eb="7">
      <t>ケッカ</t>
    </rPh>
    <rPh sb="9" eb="11">
      <t>サンギョウ</t>
    </rPh>
    <rPh sb="11" eb="13">
      <t>レンカン</t>
    </rPh>
    <rPh sb="13" eb="14">
      <t>ヒョウ</t>
    </rPh>
    <rPh sb="15" eb="17">
      <t>サクセイ</t>
    </rPh>
    <rPh sb="17" eb="19">
      <t>タイショウ</t>
    </rPh>
    <rPh sb="19" eb="20">
      <t>ドシ</t>
    </rPh>
    <rPh sb="21" eb="23">
      <t>カカク</t>
    </rPh>
    <rPh sb="24" eb="26">
      <t>ヒョウジ</t>
    </rPh>
    <phoneticPr fontId="6"/>
  </si>
  <si>
    <t>　・　生産が２倍になれば原材料等の投入量も２倍になるという線形的</t>
    <rPh sb="3" eb="5">
      <t>セイサン</t>
    </rPh>
    <rPh sb="7" eb="8">
      <t>バイ</t>
    </rPh>
    <rPh sb="12" eb="15">
      <t>ゲンザイリョウ</t>
    </rPh>
    <rPh sb="15" eb="16">
      <t>ナド</t>
    </rPh>
    <rPh sb="17" eb="20">
      <t>トウニュウリョウ</t>
    </rPh>
    <rPh sb="22" eb="23">
      <t>バイ</t>
    </rPh>
    <rPh sb="29" eb="31">
      <t>センケイ</t>
    </rPh>
    <rPh sb="31" eb="32">
      <t>テキ</t>
    </rPh>
    <phoneticPr fontId="6"/>
  </si>
  <si>
    <t>　　な比例関係を仮定しています。</t>
    <rPh sb="3" eb="5">
      <t>ヒレイ</t>
    </rPh>
    <rPh sb="5" eb="7">
      <t>カンケイ</t>
    </rPh>
    <rPh sb="8" eb="10">
      <t>カテイ</t>
    </rPh>
    <phoneticPr fontId="6"/>
  </si>
  <si>
    <t>　・　複数の産業部門が行った生産活動の総効果は、各部門が個別に行っ</t>
    <rPh sb="3" eb="5">
      <t>フクスウ</t>
    </rPh>
    <rPh sb="6" eb="8">
      <t>サンギョウ</t>
    </rPh>
    <rPh sb="8" eb="10">
      <t>ブモン</t>
    </rPh>
    <rPh sb="11" eb="12">
      <t>オコナ</t>
    </rPh>
    <rPh sb="14" eb="16">
      <t>セイサン</t>
    </rPh>
    <rPh sb="16" eb="18">
      <t>カツドウ</t>
    </rPh>
    <rPh sb="19" eb="20">
      <t>ソウ</t>
    </rPh>
    <rPh sb="20" eb="22">
      <t>コウカ</t>
    </rPh>
    <rPh sb="24" eb="25">
      <t>カク</t>
    </rPh>
    <rPh sb="25" eb="27">
      <t>ブモン</t>
    </rPh>
    <rPh sb="28" eb="30">
      <t>コベツ</t>
    </rPh>
    <rPh sb="31" eb="32">
      <t>オコナ</t>
    </rPh>
    <phoneticPr fontId="6"/>
  </si>
  <si>
    <t>　　た生産活動の和に等しいと想定されます。つまり、各生産活動間の</t>
    <rPh sb="3" eb="5">
      <t>セイサン</t>
    </rPh>
    <rPh sb="5" eb="7">
      <t>カツドウ</t>
    </rPh>
    <rPh sb="8" eb="9">
      <t>ワ</t>
    </rPh>
    <rPh sb="10" eb="11">
      <t>ヒト</t>
    </rPh>
    <rPh sb="14" eb="16">
      <t>ソウテイ</t>
    </rPh>
    <rPh sb="25" eb="26">
      <t>カク</t>
    </rPh>
    <rPh sb="26" eb="28">
      <t>セイサン</t>
    </rPh>
    <rPh sb="28" eb="30">
      <t>カツドウ</t>
    </rPh>
    <rPh sb="30" eb="31">
      <t>カン</t>
    </rPh>
    <phoneticPr fontId="6"/>
  </si>
  <si>
    <t>　　相互干渉はなく、「外部経済」や「外部不経済」は存在しないと仮</t>
    <rPh sb="2" eb="4">
      <t>ソウゴ</t>
    </rPh>
    <rPh sb="4" eb="6">
      <t>カンショウ</t>
    </rPh>
    <rPh sb="11" eb="13">
      <t>ガイブ</t>
    </rPh>
    <rPh sb="13" eb="15">
      <t>ケイザイ</t>
    </rPh>
    <rPh sb="18" eb="20">
      <t>ガイブ</t>
    </rPh>
    <rPh sb="20" eb="23">
      <t>フケイザイ</t>
    </rPh>
    <rPh sb="25" eb="27">
      <t>ソンザイ</t>
    </rPh>
    <rPh sb="31" eb="32">
      <t>カリ</t>
    </rPh>
    <phoneticPr fontId="6"/>
  </si>
  <si>
    <t>　・　生産技術や県内自給率などの経済的条件は、生産波及過程におい</t>
    <rPh sb="3" eb="5">
      <t>セイサン</t>
    </rPh>
    <rPh sb="5" eb="7">
      <t>ギジュツ</t>
    </rPh>
    <rPh sb="8" eb="10">
      <t>ケンナイ</t>
    </rPh>
    <rPh sb="10" eb="13">
      <t>ジキュウリツ</t>
    </rPh>
    <rPh sb="16" eb="18">
      <t>ケイザイ</t>
    </rPh>
    <rPh sb="18" eb="19">
      <t>テキ</t>
    </rPh>
    <rPh sb="19" eb="21">
      <t>ジョウケン</t>
    </rPh>
    <rPh sb="23" eb="25">
      <t>セイサン</t>
    </rPh>
    <rPh sb="25" eb="27">
      <t>ハキュウ</t>
    </rPh>
    <rPh sb="27" eb="29">
      <t>カテイ</t>
    </rPh>
    <phoneticPr fontId="6"/>
  </si>
  <si>
    <t>　　て変化しないと仮定しています。</t>
    <rPh sb="3" eb="5">
      <t>ヘンカ</t>
    </rPh>
    <rPh sb="9" eb="11">
      <t>カテイ</t>
    </rPh>
    <phoneticPr fontId="6"/>
  </si>
  <si>
    <t>　・　ある産業部門に需要が発生しても、過剰在庫がある場合、通常は</t>
    <rPh sb="5" eb="7">
      <t>サンギョウ</t>
    </rPh>
    <rPh sb="7" eb="9">
      <t>ブモン</t>
    </rPh>
    <rPh sb="10" eb="12">
      <t>ジュヨウ</t>
    </rPh>
    <rPh sb="13" eb="15">
      <t>ハッセイ</t>
    </rPh>
    <rPh sb="19" eb="21">
      <t>カジョウ</t>
    </rPh>
    <rPh sb="21" eb="23">
      <t>ザイコ</t>
    </rPh>
    <rPh sb="26" eb="28">
      <t>バアイ</t>
    </rPh>
    <rPh sb="29" eb="31">
      <t>ツウジョウ</t>
    </rPh>
    <phoneticPr fontId="6"/>
  </si>
  <si>
    <t>　　在庫品から使用されていくので、実際の生産誘発までには時間を要</t>
    <rPh sb="2" eb="5">
      <t>ザイコヒン</t>
    </rPh>
    <rPh sb="7" eb="9">
      <t>シヨウ</t>
    </rPh>
    <rPh sb="17" eb="19">
      <t>ジッサイ</t>
    </rPh>
    <rPh sb="20" eb="22">
      <t>セイサン</t>
    </rPh>
    <rPh sb="22" eb="24">
      <t>ユウハツ</t>
    </rPh>
    <rPh sb="28" eb="30">
      <t>ジカン</t>
    </rPh>
    <rPh sb="31" eb="32">
      <t>ヨウ</t>
    </rPh>
    <phoneticPr fontId="6"/>
  </si>
  <si>
    <t>　　しますが、その点は考慮されていません。</t>
    <rPh sb="9" eb="10">
      <t>テン</t>
    </rPh>
    <rPh sb="11" eb="13">
      <t>コウリョ</t>
    </rPh>
    <phoneticPr fontId="6"/>
  </si>
  <si>
    <t>　　　また、波及効果の所要時間は明確ではなく、必ずしも１年以内に</t>
    <rPh sb="6" eb="10">
      <t>ハキュウコウカ</t>
    </rPh>
    <rPh sb="11" eb="13">
      <t>ショヨウ</t>
    </rPh>
    <rPh sb="13" eb="15">
      <t>ジカン</t>
    </rPh>
    <rPh sb="16" eb="18">
      <t>メイカク</t>
    </rPh>
    <rPh sb="23" eb="24">
      <t>カナラ</t>
    </rPh>
    <rPh sb="28" eb="29">
      <t>ネン</t>
    </rPh>
    <rPh sb="29" eb="31">
      <t>イナイ</t>
    </rPh>
    <phoneticPr fontId="6"/>
  </si>
  <si>
    <t>　　起こるとは限りません。</t>
    <rPh sb="2" eb="3">
      <t>オ</t>
    </rPh>
    <rPh sb="7" eb="8">
      <t>カギ</t>
    </rPh>
    <phoneticPr fontId="6"/>
  </si>
  <si>
    <t>　・　ある産業部門に需要が生じた場合、各産業がその需要に応えるだ</t>
    <rPh sb="5" eb="7">
      <t>サンギョウ</t>
    </rPh>
    <rPh sb="7" eb="9">
      <t>ブモン</t>
    </rPh>
    <rPh sb="10" eb="12">
      <t>ジュヨウ</t>
    </rPh>
    <rPh sb="13" eb="14">
      <t>ショウ</t>
    </rPh>
    <rPh sb="16" eb="18">
      <t>バアイ</t>
    </rPh>
    <rPh sb="19" eb="20">
      <t>カク</t>
    </rPh>
    <rPh sb="20" eb="22">
      <t>サンギョウ</t>
    </rPh>
    <rPh sb="25" eb="27">
      <t>ジュヨウ</t>
    </rPh>
    <rPh sb="28" eb="29">
      <t>コタ</t>
    </rPh>
    <phoneticPr fontId="6"/>
  </si>
  <si>
    <t>　　けの生産能力があるか否かという点（生産能力の限界）が無視され</t>
    <rPh sb="4" eb="6">
      <t>セイサン</t>
    </rPh>
    <rPh sb="6" eb="8">
      <t>ノウリョク</t>
    </rPh>
    <rPh sb="12" eb="13">
      <t>イナ</t>
    </rPh>
    <rPh sb="17" eb="18">
      <t>テン</t>
    </rPh>
    <rPh sb="19" eb="21">
      <t>セイサン</t>
    </rPh>
    <rPh sb="21" eb="23">
      <t>ノウリョク</t>
    </rPh>
    <rPh sb="24" eb="26">
      <t>ゲンカイ</t>
    </rPh>
    <rPh sb="28" eb="30">
      <t>ムシ</t>
    </rPh>
    <phoneticPr fontId="6"/>
  </si>
  <si>
    <t>　　ています。</t>
    <phoneticPr fontId="6"/>
  </si>
  <si>
    <t>④　雇用分析について</t>
    <rPh sb="2" eb="4">
      <t>コヨウ</t>
    </rPh>
    <rPh sb="4" eb="6">
      <t>ブンセキ</t>
    </rPh>
    <phoneticPr fontId="6"/>
  </si>
  <si>
    <t>　・　生産の増加に対処する場合、従業者数を増やすだけではなく、所</t>
    <rPh sb="3" eb="5">
      <t>セイサン</t>
    </rPh>
    <rPh sb="6" eb="8">
      <t>ゾウカ</t>
    </rPh>
    <rPh sb="9" eb="11">
      <t>タイショ</t>
    </rPh>
    <rPh sb="13" eb="15">
      <t>バアイ</t>
    </rPh>
    <rPh sb="16" eb="18">
      <t>ジュウギョウ</t>
    </rPh>
    <rPh sb="18" eb="19">
      <t>シャ</t>
    </rPh>
    <rPh sb="19" eb="20">
      <t>スウ</t>
    </rPh>
    <rPh sb="21" eb="22">
      <t>フ</t>
    </rPh>
    <rPh sb="31" eb="32">
      <t>トコロ</t>
    </rPh>
    <phoneticPr fontId="6"/>
  </si>
  <si>
    <t>　　定外労働時間の増加や生産設備の増強により生産性を向上させる方</t>
    <rPh sb="2" eb="3">
      <t>サダム</t>
    </rPh>
    <rPh sb="3" eb="4">
      <t>ガイ</t>
    </rPh>
    <rPh sb="4" eb="6">
      <t>ロウドウ</t>
    </rPh>
    <rPh sb="6" eb="8">
      <t>ジカン</t>
    </rPh>
    <rPh sb="9" eb="11">
      <t>ゾウカ</t>
    </rPh>
    <rPh sb="12" eb="14">
      <t>セイサン</t>
    </rPh>
    <rPh sb="14" eb="16">
      <t>セツビ</t>
    </rPh>
    <rPh sb="17" eb="19">
      <t>ゾウキョウ</t>
    </rPh>
    <rPh sb="22" eb="25">
      <t>セイサンセイ</t>
    </rPh>
    <rPh sb="26" eb="28">
      <t>コウジョウ</t>
    </rPh>
    <rPh sb="31" eb="32">
      <t>ホウ</t>
    </rPh>
    <phoneticPr fontId="6"/>
  </si>
  <si>
    <t>　　法等もあります。そのため、必ずしも計算どおりの従業者数の増加</t>
    <rPh sb="2" eb="3">
      <t>ホウ</t>
    </rPh>
    <rPh sb="3" eb="4">
      <t>ナド</t>
    </rPh>
    <rPh sb="15" eb="16">
      <t>カナラ</t>
    </rPh>
    <rPh sb="19" eb="21">
      <t>ケイサン</t>
    </rPh>
    <rPh sb="25" eb="28">
      <t>ジュウギョウシャ</t>
    </rPh>
    <rPh sb="28" eb="29">
      <t>スウ</t>
    </rPh>
    <rPh sb="30" eb="32">
      <t>ゾウカ</t>
    </rPh>
    <phoneticPr fontId="6"/>
  </si>
  <si>
    <t>　　が見込めるとは限りません。</t>
    <rPh sb="3" eb="5">
      <t>ミコ</t>
    </rPh>
    <rPh sb="9" eb="10">
      <t>カギ</t>
    </rPh>
    <phoneticPr fontId="6"/>
  </si>
  <si>
    <t>⑤　その他の留意点</t>
    <rPh sb="4" eb="5">
      <t>タ</t>
    </rPh>
    <rPh sb="6" eb="9">
      <t>リュウイテン</t>
    </rPh>
    <phoneticPr fontId="6"/>
  </si>
  <si>
    <t>　・　与件データや消費転換率等の各種係数の設定条件により、分析結</t>
    <rPh sb="3" eb="5">
      <t>ヨケン</t>
    </rPh>
    <rPh sb="9" eb="11">
      <t>ショウヒ</t>
    </rPh>
    <rPh sb="11" eb="13">
      <t>テンカン</t>
    </rPh>
    <rPh sb="13" eb="14">
      <t>リツ</t>
    </rPh>
    <rPh sb="14" eb="15">
      <t>ナド</t>
    </rPh>
    <rPh sb="16" eb="18">
      <t>カクシュ</t>
    </rPh>
    <rPh sb="18" eb="20">
      <t>ケイスウ</t>
    </rPh>
    <rPh sb="21" eb="23">
      <t>セッテイ</t>
    </rPh>
    <rPh sb="23" eb="25">
      <t>ジョウケン</t>
    </rPh>
    <rPh sb="29" eb="31">
      <t>ブンセキ</t>
    </rPh>
    <rPh sb="31" eb="32">
      <t>ムスブ</t>
    </rPh>
    <phoneticPr fontId="6"/>
  </si>
  <si>
    <t>　　果は異なります。</t>
    <rPh sb="2" eb="3">
      <t>ハタシ</t>
    </rPh>
    <rPh sb="4" eb="5">
      <t>コト</t>
    </rPh>
    <phoneticPr fontId="6"/>
  </si>
  <si>
    <t>　　ださい。</t>
    <phoneticPr fontId="6"/>
  </si>
  <si>
    <t>　・　以上のことから、本分析ツールの使用と分析結果については、各</t>
    <rPh sb="3" eb="5">
      <t>イジョウ</t>
    </rPh>
    <rPh sb="11" eb="12">
      <t>ホン</t>
    </rPh>
    <rPh sb="12" eb="14">
      <t>ブンセキ</t>
    </rPh>
    <rPh sb="18" eb="20">
      <t>シヨウ</t>
    </rPh>
    <rPh sb="21" eb="23">
      <t>ブンセキ</t>
    </rPh>
    <rPh sb="23" eb="25">
      <t>ケッカ</t>
    </rPh>
    <rPh sb="31" eb="32">
      <t>カク</t>
    </rPh>
    <phoneticPr fontId="6"/>
  </si>
  <si>
    <t>４．その他</t>
    <rPh sb="4" eb="5">
      <t>タ</t>
    </rPh>
    <phoneticPr fontId="6"/>
  </si>
  <si>
    <r>
      <t>①　</t>
    </r>
    <r>
      <rPr>
        <b/>
        <sz val="11"/>
        <rFont val="ＭＳ 明朝"/>
        <family val="1"/>
        <charset val="128"/>
      </rPr>
      <t>本分析ツールを使用して経済波及効果分析結果等を外部公表さ</t>
    </r>
    <rPh sb="2" eb="3">
      <t>ホン</t>
    </rPh>
    <rPh sb="3" eb="5">
      <t>ブンセキ</t>
    </rPh>
    <rPh sb="9" eb="11">
      <t>シヨウ</t>
    </rPh>
    <rPh sb="13" eb="15">
      <t>ケイザイ</t>
    </rPh>
    <rPh sb="15" eb="19">
      <t>ハキュウコウカ</t>
    </rPh>
    <rPh sb="19" eb="21">
      <t>ブンセキ</t>
    </rPh>
    <rPh sb="21" eb="23">
      <t>ケッカ</t>
    </rPh>
    <rPh sb="23" eb="24">
      <t>ナド</t>
    </rPh>
    <rPh sb="25" eb="27">
      <t>ガイブ</t>
    </rPh>
    <rPh sb="27" eb="29">
      <t>コウヒョウ</t>
    </rPh>
    <phoneticPr fontId="6"/>
  </si>
  <si>
    <r>
      <t>　</t>
    </r>
    <r>
      <rPr>
        <b/>
        <sz val="11"/>
        <rFont val="ＭＳ 明朝"/>
        <family val="1"/>
        <charset val="128"/>
      </rPr>
      <t>れる場合</t>
    </r>
    <r>
      <rPr>
        <sz val="11"/>
        <rFont val="ＭＳ 明朝"/>
        <family val="1"/>
        <charset val="128"/>
      </rPr>
      <t>は、下記問い合わせ先まで御連絡ください。</t>
    </r>
    <rPh sb="7" eb="9">
      <t>カキ</t>
    </rPh>
    <rPh sb="9" eb="10">
      <t>ト</t>
    </rPh>
    <rPh sb="11" eb="12">
      <t>ア</t>
    </rPh>
    <rPh sb="14" eb="15">
      <t>サキ</t>
    </rPh>
    <rPh sb="17" eb="20">
      <t>ゴレンラク</t>
    </rPh>
    <phoneticPr fontId="6"/>
  </si>
  <si>
    <t>②　分析方法の見直し等により、本分析ツールの内容を予告なしに変更</t>
    <rPh sb="2" eb="4">
      <t>ブンセキ</t>
    </rPh>
    <rPh sb="4" eb="6">
      <t>ホウホウ</t>
    </rPh>
    <rPh sb="7" eb="9">
      <t>ミナオ</t>
    </rPh>
    <rPh sb="10" eb="11">
      <t>トウ</t>
    </rPh>
    <rPh sb="15" eb="16">
      <t>ホン</t>
    </rPh>
    <rPh sb="16" eb="18">
      <t>ブンセキ</t>
    </rPh>
    <rPh sb="22" eb="24">
      <t>ナイヨウ</t>
    </rPh>
    <rPh sb="25" eb="27">
      <t>ヨコク</t>
    </rPh>
    <rPh sb="30" eb="32">
      <t>ヘンコウ</t>
    </rPh>
    <phoneticPr fontId="6"/>
  </si>
  <si>
    <t>　する場合があります。</t>
    <phoneticPr fontId="6"/>
  </si>
  <si>
    <t>　絡ください。</t>
    <rPh sb="1" eb="2">
      <t>ラク</t>
    </rPh>
    <phoneticPr fontId="6"/>
  </si>
  <si>
    <t>問い合わせ先</t>
    <rPh sb="0" eb="1">
      <t>ト</t>
    </rPh>
    <rPh sb="2" eb="3">
      <t>ア</t>
    </rPh>
    <rPh sb="5" eb="6">
      <t>サキ</t>
    </rPh>
    <phoneticPr fontId="6"/>
  </si>
  <si>
    <t>〒010-8570　秋田市山王４－１－１</t>
    <phoneticPr fontId="6"/>
  </si>
  <si>
    <t>ＴＥＬ　０１８－８６０－１２５４</t>
    <phoneticPr fontId="6"/>
  </si>
  <si>
    <t>ＦＡＸ　０１８－８６０－１２５２</t>
    <phoneticPr fontId="6"/>
  </si>
  <si>
    <t>総括表</t>
    <rPh sb="0" eb="2">
      <t>ソウカツ</t>
    </rPh>
    <rPh sb="2" eb="3">
      <t>ヒョウ</t>
    </rPh>
    <phoneticPr fontId="9"/>
  </si>
  <si>
    <t>分析テーマ</t>
    <phoneticPr fontId="9"/>
  </si>
  <si>
    <t>１　分析担当者</t>
    <rPh sb="4" eb="7">
      <t>タントウシャ</t>
    </rPh>
    <phoneticPr fontId="9"/>
  </si>
  <si>
    <t>課所(配属)名</t>
    <rPh sb="3" eb="5">
      <t>ハイゾク</t>
    </rPh>
    <phoneticPr fontId="9"/>
  </si>
  <si>
    <t>担当者名</t>
    <rPh sb="3" eb="4">
      <t>メイ</t>
    </rPh>
    <phoneticPr fontId="9"/>
  </si>
  <si>
    <t>連絡先</t>
    <rPh sb="0" eb="3">
      <t>レンラクサキ</t>
    </rPh>
    <phoneticPr fontId="9"/>
  </si>
  <si>
    <t>２　当初設定</t>
    <phoneticPr fontId="9"/>
  </si>
  <si>
    <t>(単位：百万円、率）</t>
    <rPh sb="1" eb="3">
      <t>タンイ</t>
    </rPh>
    <rPh sb="4" eb="5">
      <t>ヒャク</t>
    </rPh>
    <rPh sb="5" eb="7">
      <t>マンエン</t>
    </rPh>
    <rPh sb="8" eb="9">
      <t>リツ</t>
    </rPh>
    <phoneticPr fontId="9"/>
  </si>
  <si>
    <t>最終需要増加額</t>
    <rPh sb="0" eb="2">
      <t>サイシュウ</t>
    </rPh>
    <phoneticPr fontId="9"/>
  </si>
  <si>
    <t>うち県内需要増加額</t>
    <rPh sb="4" eb="6">
      <t>ジュヨウ</t>
    </rPh>
    <phoneticPr fontId="9"/>
  </si>
  <si>
    <t>消費転換率</t>
    <phoneticPr fontId="9"/>
  </si>
  <si>
    <t>３　分析結果</t>
    <phoneticPr fontId="9"/>
  </si>
  <si>
    <t>(単位：百万円、人）</t>
    <rPh sb="1" eb="3">
      <t>タンイ</t>
    </rPh>
    <rPh sb="4" eb="5">
      <t>ヒャク</t>
    </rPh>
    <rPh sb="5" eb="7">
      <t>マンエン</t>
    </rPh>
    <rPh sb="8" eb="9">
      <t>ニン</t>
    </rPh>
    <phoneticPr fontId="9"/>
  </si>
  <si>
    <t>粗付加価値
誘　発　額</t>
    <rPh sb="0" eb="1">
      <t>ソ</t>
    </rPh>
    <rPh sb="1" eb="3">
      <t>フカ</t>
    </rPh>
    <rPh sb="3" eb="5">
      <t>カチ</t>
    </rPh>
    <phoneticPr fontId="9"/>
  </si>
  <si>
    <t>雇用者所得
誘　発　額</t>
    <phoneticPr fontId="9"/>
  </si>
  <si>
    <t>従　業　者
誘　発　数</t>
    <rPh sb="0" eb="1">
      <t>ジュウ</t>
    </rPh>
    <rPh sb="2" eb="3">
      <t>ギョウ</t>
    </rPh>
    <rPh sb="4" eb="5">
      <t>シャ</t>
    </rPh>
    <rPh sb="6" eb="7">
      <t>ユウ</t>
    </rPh>
    <rPh sb="8" eb="9">
      <t>ハツ</t>
    </rPh>
    <rPh sb="10" eb="11">
      <t>スウ</t>
    </rPh>
    <phoneticPr fontId="9"/>
  </si>
  <si>
    <t>雇　用　者
誘　発　数</t>
    <rPh sb="0" eb="1">
      <t>ヤトイ</t>
    </rPh>
    <rPh sb="2" eb="3">
      <t>ヨウ</t>
    </rPh>
    <rPh sb="4" eb="5">
      <t>シャ</t>
    </rPh>
    <rPh sb="6" eb="7">
      <t>ユウ</t>
    </rPh>
    <rPh sb="8" eb="9">
      <t>ハツ</t>
    </rPh>
    <rPh sb="10" eb="11">
      <t>スウ</t>
    </rPh>
    <phoneticPr fontId="9"/>
  </si>
  <si>
    <t>直接効果</t>
    <phoneticPr fontId="9"/>
  </si>
  <si>
    <t>第１次波及効果</t>
    <rPh sb="3" eb="5">
      <t>ハキュウ</t>
    </rPh>
    <phoneticPr fontId="9"/>
  </si>
  <si>
    <t>第２次波及効果</t>
    <rPh sb="3" eb="5">
      <t>ハキュウ</t>
    </rPh>
    <phoneticPr fontId="9"/>
  </si>
  <si>
    <t>総合効果</t>
    <phoneticPr fontId="9"/>
  </si>
  <si>
    <t>波及効果倍率（倍）</t>
    <rPh sb="7" eb="8">
      <t>バイ</t>
    </rPh>
    <phoneticPr fontId="9"/>
  </si>
  <si>
    <t>　※　波及効果倍率は当初設定の最終需要増加額に対するものです。</t>
    <phoneticPr fontId="9"/>
  </si>
  <si>
    <t>　※　生産誘発額、粗付加価値誘発額、雇用者所得誘発額については、端数処理の関係で、内訳の計と</t>
    <rPh sb="3" eb="5">
      <t>セイサン</t>
    </rPh>
    <rPh sb="5" eb="8">
      <t>ユウハツガク</t>
    </rPh>
    <rPh sb="9" eb="10">
      <t>ソ</t>
    </rPh>
    <rPh sb="10" eb="12">
      <t>フカ</t>
    </rPh>
    <rPh sb="12" eb="14">
      <t>カチ</t>
    </rPh>
    <rPh sb="14" eb="16">
      <t>ユウハツ</t>
    </rPh>
    <rPh sb="16" eb="17">
      <t>ガク</t>
    </rPh>
    <rPh sb="18" eb="21">
      <t>コヨウシャ</t>
    </rPh>
    <rPh sb="21" eb="23">
      <t>ショトク</t>
    </rPh>
    <rPh sb="23" eb="26">
      <t>ユウハツガク</t>
    </rPh>
    <rPh sb="32" eb="34">
      <t>ハスウ</t>
    </rPh>
    <rPh sb="34" eb="36">
      <t>ショリ</t>
    </rPh>
    <rPh sb="37" eb="39">
      <t>カンケイ</t>
    </rPh>
    <rPh sb="41" eb="43">
      <t>ウチワケ</t>
    </rPh>
    <rPh sb="44" eb="45">
      <t>ケイ</t>
    </rPh>
    <phoneticPr fontId="9"/>
  </si>
  <si>
    <t>　　合計が一致しない場合があります。</t>
    <rPh sb="2" eb="3">
      <t>ゴウ</t>
    </rPh>
    <rPh sb="3" eb="4">
      <t>ケイ</t>
    </rPh>
    <rPh sb="5" eb="7">
      <t>イッチ</t>
    </rPh>
    <rPh sb="10" eb="12">
      <t>バアイ</t>
    </rPh>
    <phoneticPr fontId="9"/>
  </si>
  <si>
    <t>　※　逆行列係数は、開放経済型を使用しています。</t>
    <rPh sb="3" eb="4">
      <t>ギャク</t>
    </rPh>
    <rPh sb="4" eb="6">
      <t>ギョウレツ</t>
    </rPh>
    <rPh sb="6" eb="8">
      <t>ケイスウ</t>
    </rPh>
    <rPh sb="10" eb="12">
      <t>カイホウ</t>
    </rPh>
    <rPh sb="12" eb="14">
      <t>ケイザイ</t>
    </rPh>
    <rPh sb="14" eb="15">
      <t>カタ</t>
    </rPh>
    <rPh sb="16" eb="18">
      <t>シヨウ</t>
    </rPh>
    <phoneticPr fontId="9"/>
  </si>
  <si>
    <t>４　備考</t>
    <rPh sb="2" eb="4">
      <t>ビコウ</t>
    </rPh>
    <phoneticPr fontId="9"/>
  </si>
  <si>
    <t>表１　産業部門別経済波及効果</t>
    <phoneticPr fontId="9"/>
  </si>
  <si>
    <t>（単位：百万円）</t>
  </si>
  <si>
    <t>部門名</t>
    <phoneticPr fontId="9"/>
  </si>
  <si>
    <t>産業部門別経済波及効果（総合効果）</t>
    <rPh sb="12" eb="14">
      <t>ソウゴウ</t>
    </rPh>
    <rPh sb="14" eb="16">
      <t>コウカ</t>
    </rPh>
    <phoneticPr fontId="9"/>
  </si>
  <si>
    <t>生産誘発額</t>
  </si>
  <si>
    <t>粗付加価値
誘発額</t>
    <phoneticPr fontId="9"/>
  </si>
  <si>
    <t>雇用者所得
誘発額</t>
    <phoneticPr fontId="9"/>
  </si>
  <si>
    <t>01</t>
  </si>
  <si>
    <t>02</t>
  </si>
  <si>
    <t>林業</t>
    <rPh sb="0" eb="2">
      <t>リンギョウ</t>
    </rPh>
    <phoneticPr fontId="7"/>
  </si>
  <si>
    <t>03</t>
  </si>
  <si>
    <t>漁業</t>
    <rPh sb="0" eb="2">
      <t>ギョギョウ</t>
    </rPh>
    <phoneticPr fontId="7"/>
  </si>
  <si>
    <t>04</t>
  </si>
  <si>
    <t>05</t>
  </si>
  <si>
    <t>06</t>
  </si>
  <si>
    <t>07</t>
  </si>
  <si>
    <t>08</t>
  </si>
  <si>
    <t>09</t>
  </si>
  <si>
    <t>10</t>
  </si>
  <si>
    <t>プラスチック・ゴム製品</t>
  </si>
  <si>
    <t>11</t>
  </si>
  <si>
    <t>12</t>
  </si>
  <si>
    <t>13</t>
  </si>
  <si>
    <t>14</t>
  </si>
  <si>
    <t>15</t>
  </si>
  <si>
    <t>はん用機械</t>
  </si>
  <si>
    <t>16</t>
  </si>
  <si>
    <t>生産用機械</t>
  </si>
  <si>
    <t>17</t>
  </si>
  <si>
    <t>業務用機械</t>
  </si>
  <si>
    <t>18</t>
  </si>
  <si>
    <t>19</t>
  </si>
  <si>
    <t>20</t>
  </si>
  <si>
    <t>情報通信機器</t>
  </si>
  <si>
    <t>21</t>
  </si>
  <si>
    <t>22</t>
  </si>
  <si>
    <t>23</t>
  </si>
  <si>
    <t>24</t>
  </si>
  <si>
    <t>25</t>
  </si>
  <si>
    <t>26</t>
  </si>
  <si>
    <t>27</t>
  </si>
  <si>
    <t>28</t>
  </si>
  <si>
    <t>29</t>
  </si>
  <si>
    <t>30</t>
  </si>
  <si>
    <t>31</t>
  </si>
  <si>
    <t>32</t>
  </si>
  <si>
    <t>33</t>
  </si>
  <si>
    <t>34</t>
  </si>
  <si>
    <t>35</t>
  </si>
  <si>
    <t>他に分類されない会員制団体</t>
  </si>
  <si>
    <t>36</t>
  </si>
  <si>
    <t>37</t>
  </si>
  <si>
    <t>38</t>
  </si>
  <si>
    <t>39</t>
  </si>
  <si>
    <t>合計</t>
  </si>
  <si>
    <t>　※　端数処理の関係で、内訳の計と合計が一致しない場合があります。（以下の表についても同様。）</t>
    <rPh sb="3" eb="5">
      <t>ハスウ</t>
    </rPh>
    <rPh sb="5" eb="7">
      <t>ショリ</t>
    </rPh>
    <rPh sb="8" eb="10">
      <t>カンケイ</t>
    </rPh>
    <rPh sb="12" eb="14">
      <t>ウチワケ</t>
    </rPh>
    <rPh sb="15" eb="16">
      <t>ケイ</t>
    </rPh>
    <rPh sb="17" eb="19">
      <t>ゴウケイ</t>
    </rPh>
    <rPh sb="20" eb="22">
      <t>イッチ</t>
    </rPh>
    <rPh sb="25" eb="27">
      <t>バアイ</t>
    </rPh>
    <rPh sb="34" eb="36">
      <t>イカ</t>
    </rPh>
    <rPh sb="37" eb="38">
      <t>ヒョウ</t>
    </rPh>
    <rPh sb="43" eb="45">
      <t>ドウヨウ</t>
    </rPh>
    <phoneticPr fontId="9"/>
  </si>
  <si>
    <t>表２　産業部門別雇用誘発効果</t>
    <rPh sb="8" eb="10">
      <t>コヨウ</t>
    </rPh>
    <rPh sb="10" eb="12">
      <t>ユウハツ</t>
    </rPh>
    <phoneticPr fontId="9"/>
  </si>
  <si>
    <t>（単位：人）</t>
    <rPh sb="4" eb="5">
      <t>ニン</t>
    </rPh>
    <phoneticPr fontId="9"/>
  </si>
  <si>
    <t>部門名</t>
    <phoneticPr fontId="9"/>
  </si>
  <si>
    <t>産業部門別雇用誘発効果（総合効果）</t>
    <rPh sb="2" eb="5">
      <t>ブモンベツ</t>
    </rPh>
    <rPh sb="5" eb="7">
      <t>コヨウ</t>
    </rPh>
    <rPh sb="7" eb="9">
      <t>ユウハツ</t>
    </rPh>
    <rPh sb="12" eb="14">
      <t>ソウゴウ</t>
    </rPh>
    <rPh sb="14" eb="16">
      <t>コウカ</t>
    </rPh>
    <phoneticPr fontId="9"/>
  </si>
  <si>
    <t>従業者誘発数</t>
    <rPh sb="0" eb="3">
      <t>ジュウギョウシャ</t>
    </rPh>
    <rPh sb="3" eb="5">
      <t>ユウハツ</t>
    </rPh>
    <rPh sb="5" eb="6">
      <t>スウ</t>
    </rPh>
    <phoneticPr fontId="9"/>
  </si>
  <si>
    <t>雇用者誘発数</t>
    <rPh sb="0" eb="3">
      <t>コヨウシャ</t>
    </rPh>
    <rPh sb="3" eb="5">
      <t>ユウハツ</t>
    </rPh>
    <rPh sb="5" eb="6">
      <t>スウ</t>
    </rPh>
    <phoneticPr fontId="9"/>
  </si>
  <si>
    <t>図１　経済波及効果フロー</t>
    <rPh sb="0" eb="1">
      <t>ズ</t>
    </rPh>
    <rPh sb="3" eb="5">
      <t>ケイザイ</t>
    </rPh>
    <rPh sb="5" eb="9">
      <t>ハキュウコウカ</t>
    </rPh>
    <phoneticPr fontId="9"/>
  </si>
  <si>
    <t>(単位：百万円)</t>
    <rPh sb="1" eb="3">
      <t>タンイ</t>
    </rPh>
    <rPh sb="4" eb="5">
      <t>ヒャク</t>
    </rPh>
    <rPh sb="5" eb="7">
      <t>マンエン</t>
    </rPh>
    <phoneticPr fontId="9"/>
  </si>
  <si>
    <t>×Ａ[県内自給率]</t>
    <phoneticPr fontId="9"/>
  </si>
  <si>
    <t>直接効果</t>
  </si>
  <si>
    <t>県内最終需要増加額(直接)</t>
    <rPh sb="2" eb="4">
      <t>サイシュウ</t>
    </rPh>
    <rPh sb="10" eb="12">
      <t>チョクセツ</t>
    </rPh>
    <phoneticPr fontId="9"/>
  </si>
  <si>
    <t>×Ｄ[投入係数]</t>
    <phoneticPr fontId="9"/>
  </si>
  <si>
    <t>×Ｂ[粗付加価値率]</t>
    <phoneticPr fontId="9"/>
  </si>
  <si>
    <t>×Ｃ[雇用者所得率]</t>
    <phoneticPr fontId="9"/>
  </si>
  <si>
    <t>原材料誘発額(直接)</t>
    <rPh sb="0" eb="3">
      <t>ゲンザイリョウ</t>
    </rPh>
    <rPh sb="3" eb="6">
      <t>ユウハツガク</t>
    </rPh>
    <rPh sb="7" eb="9">
      <t>チョクセツ</t>
    </rPh>
    <phoneticPr fontId="9"/>
  </si>
  <si>
    <t xml:space="preserve"> 粗付加価値誘発額(直接)</t>
    <phoneticPr fontId="9"/>
  </si>
  <si>
    <t>雇用者所得誘発額(直接)</t>
    <phoneticPr fontId="9"/>
  </si>
  <si>
    <t>県内需要増加額
(第１次)</t>
    <rPh sb="2" eb="4">
      <t>ジュヨウ</t>
    </rPh>
    <rPh sb="4" eb="7">
      <t>ゾウカガク</t>
    </rPh>
    <rPh sb="9" eb="10">
      <t>ダイ</t>
    </rPh>
    <rPh sb="11" eb="12">
      <t>ジ</t>
    </rPh>
    <phoneticPr fontId="9"/>
  </si>
  <si>
    <t>県外へ</t>
    <phoneticPr fontId="9"/>
  </si>
  <si>
    <t>雇用者所得誘発額
(直接＋第１次)</t>
    <rPh sb="10" eb="12">
      <t>チョクセツ</t>
    </rPh>
    <rPh sb="13" eb="14">
      <t>ダイ</t>
    </rPh>
    <rPh sb="15" eb="16">
      <t>ジ</t>
    </rPh>
    <phoneticPr fontId="9"/>
  </si>
  <si>
    <t>×Ｅ[開放経済型逆行列係数]</t>
    <rPh sb="5" eb="7">
      <t>ケイザイ</t>
    </rPh>
    <phoneticPr fontId="9"/>
  </si>
  <si>
    <t>×Ｆ[消費転換率]</t>
    <phoneticPr fontId="9"/>
  </si>
  <si>
    <t>生産誘発額(第１次)</t>
    <rPh sb="6" eb="7">
      <t>ダイ</t>
    </rPh>
    <rPh sb="8" eb="9">
      <t>ジ</t>
    </rPh>
    <phoneticPr fontId="9"/>
  </si>
  <si>
    <t>民間消費支出増加額</t>
    <rPh sb="0" eb="2">
      <t>ミンカン</t>
    </rPh>
    <phoneticPr fontId="9"/>
  </si>
  <si>
    <t>×Ｇ[消費パターン]</t>
    <phoneticPr fontId="9"/>
  </si>
  <si>
    <t xml:space="preserve"> 粗付加価値誘発額(第１次)</t>
    <rPh sb="10" eb="11">
      <t>ダイ</t>
    </rPh>
    <rPh sb="12" eb="13">
      <t>ジ</t>
    </rPh>
    <phoneticPr fontId="9"/>
  </si>
  <si>
    <t>産業部門別
民間消費支出増加額</t>
    <rPh sb="0" eb="2">
      <t>サンギョウ</t>
    </rPh>
    <rPh sb="2" eb="4">
      <t>ブモン</t>
    </rPh>
    <rPh sb="4" eb="5">
      <t>ベツ</t>
    </rPh>
    <rPh sb="6" eb="8">
      <t>ミンカン</t>
    </rPh>
    <rPh sb="8" eb="10">
      <t>ショウヒ</t>
    </rPh>
    <rPh sb="10" eb="12">
      <t>シシュツ</t>
    </rPh>
    <rPh sb="12" eb="15">
      <t>ゾウカガク</t>
    </rPh>
    <phoneticPr fontId="9"/>
  </si>
  <si>
    <t>雇用者所得誘発額(第１次)</t>
    <rPh sb="9" eb="10">
      <t>ダイ</t>
    </rPh>
    <rPh sb="11" eb="12">
      <t>ジ</t>
    </rPh>
    <phoneticPr fontId="9"/>
  </si>
  <si>
    <t>生産誘発額(第２次)</t>
    <rPh sb="6" eb="7">
      <t>ダイ</t>
    </rPh>
    <rPh sb="8" eb="9">
      <t>ジ</t>
    </rPh>
    <phoneticPr fontId="9"/>
  </si>
  <si>
    <t>県内需要増加額
(第２次)</t>
    <rPh sb="2" eb="4">
      <t>ジュヨウ</t>
    </rPh>
    <rPh sb="4" eb="6">
      <t>ゾウカ</t>
    </rPh>
    <rPh sb="9" eb="10">
      <t>ダイ</t>
    </rPh>
    <rPh sb="11" eb="12">
      <t>ジ</t>
    </rPh>
    <phoneticPr fontId="9"/>
  </si>
  <si>
    <t>×Ｅ[開放経済型</t>
    <rPh sb="5" eb="7">
      <t>ケイザイ</t>
    </rPh>
    <phoneticPr fontId="9"/>
  </si>
  <si>
    <t>逆行列係数]</t>
    <phoneticPr fontId="9"/>
  </si>
  <si>
    <t xml:space="preserve"> 粗付加価値誘発額(第２次)</t>
    <rPh sb="10" eb="11">
      <t>ダイ</t>
    </rPh>
    <rPh sb="12" eb="13">
      <t>ジ</t>
    </rPh>
    <phoneticPr fontId="9"/>
  </si>
  <si>
    <t>雇用者所得誘発額(第２次)</t>
    <rPh sb="9" eb="10">
      <t>ダイ</t>
    </rPh>
    <rPh sb="11" eb="12">
      <t>ジ</t>
    </rPh>
    <phoneticPr fontId="9"/>
  </si>
  <si>
    <t>図２　雇用誘発効果フロー</t>
    <rPh sb="0" eb="1">
      <t>ズ</t>
    </rPh>
    <rPh sb="3" eb="5">
      <t>コヨウ</t>
    </rPh>
    <rPh sb="5" eb="7">
      <t>ユウハツ</t>
    </rPh>
    <rPh sb="7" eb="9">
      <t>コウカ</t>
    </rPh>
    <phoneticPr fontId="9"/>
  </si>
  <si>
    <t>(単位：百万円、人)</t>
    <rPh sb="1" eb="3">
      <t>タンイ</t>
    </rPh>
    <rPh sb="4" eb="5">
      <t>ヒャク</t>
    </rPh>
    <rPh sb="5" eb="7">
      <t>マンエン</t>
    </rPh>
    <rPh sb="8" eb="9">
      <t>ニン</t>
    </rPh>
    <phoneticPr fontId="9"/>
  </si>
  <si>
    <t>×Ｈ[就業係数]</t>
    <rPh sb="3" eb="5">
      <t>シュウギョウ</t>
    </rPh>
    <rPh sb="5" eb="7">
      <t>ケイスウ</t>
    </rPh>
    <phoneticPr fontId="9"/>
  </si>
  <si>
    <t>×Ｉ[雇用係数]</t>
    <rPh sb="3" eb="5">
      <t>コヨウ</t>
    </rPh>
    <rPh sb="5" eb="7">
      <t>ケイスウ</t>
    </rPh>
    <phoneticPr fontId="9"/>
  </si>
  <si>
    <t>　従業者誘発数（直接）</t>
    <rPh sb="1" eb="4">
      <t>ジュウギョウシャ</t>
    </rPh>
    <rPh sb="4" eb="6">
      <t>ユウハツ</t>
    </rPh>
    <rPh sb="6" eb="7">
      <t>スウ</t>
    </rPh>
    <rPh sb="8" eb="10">
      <t>チョクセツ</t>
    </rPh>
    <phoneticPr fontId="9"/>
  </si>
  <si>
    <t>雇用者誘発数（直接）</t>
    <rPh sb="0" eb="3">
      <t>コヨウシャ</t>
    </rPh>
    <rPh sb="3" eb="5">
      <t>ユウハツ</t>
    </rPh>
    <rPh sb="5" eb="6">
      <t>スウ</t>
    </rPh>
    <rPh sb="7" eb="9">
      <t>チョクセツ</t>
    </rPh>
    <phoneticPr fontId="9"/>
  </si>
  <si>
    <t>第１次波及効果</t>
    <rPh sb="0" eb="1">
      <t>ダイ</t>
    </rPh>
    <rPh sb="2" eb="3">
      <t>ジ</t>
    </rPh>
    <rPh sb="3" eb="5">
      <t>ハキュウ</t>
    </rPh>
    <rPh sb="5" eb="7">
      <t>コウカ</t>
    </rPh>
    <phoneticPr fontId="9"/>
  </si>
  <si>
    <t>生産誘発額(第１次)</t>
    <rPh sb="0" eb="2">
      <t>セイサン</t>
    </rPh>
    <rPh sb="2" eb="4">
      <t>ユウハツ</t>
    </rPh>
    <rPh sb="4" eb="5">
      <t>ガク</t>
    </rPh>
    <rPh sb="6" eb="7">
      <t>ダイ</t>
    </rPh>
    <rPh sb="8" eb="9">
      <t>ジ</t>
    </rPh>
    <phoneticPr fontId="9"/>
  </si>
  <si>
    <t>　従業者誘発数（第１次）</t>
    <rPh sb="1" eb="4">
      <t>ジュウギョウシャ</t>
    </rPh>
    <rPh sb="4" eb="6">
      <t>ユウハツ</t>
    </rPh>
    <rPh sb="6" eb="7">
      <t>スウ</t>
    </rPh>
    <rPh sb="8" eb="9">
      <t>ダイ</t>
    </rPh>
    <rPh sb="10" eb="11">
      <t>ジ</t>
    </rPh>
    <phoneticPr fontId="9"/>
  </si>
  <si>
    <t>雇用者誘発数（第１次）</t>
    <rPh sb="0" eb="3">
      <t>コヨウシャ</t>
    </rPh>
    <rPh sb="3" eb="5">
      <t>ユウハツ</t>
    </rPh>
    <rPh sb="5" eb="6">
      <t>スウ</t>
    </rPh>
    <rPh sb="7" eb="8">
      <t>ダイ</t>
    </rPh>
    <rPh sb="9" eb="10">
      <t>ジ</t>
    </rPh>
    <phoneticPr fontId="9"/>
  </si>
  <si>
    <t>第２次波及効果</t>
    <rPh sb="0" eb="1">
      <t>ダイ</t>
    </rPh>
    <rPh sb="2" eb="3">
      <t>ジ</t>
    </rPh>
    <rPh sb="3" eb="5">
      <t>ハキュウ</t>
    </rPh>
    <rPh sb="5" eb="7">
      <t>コウカ</t>
    </rPh>
    <phoneticPr fontId="9"/>
  </si>
  <si>
    <t>生産誘発額(第２次)</t>
    <rPh sb="0" eb="2">
      <t>セイサン</t>
    </rPh>
    <rPh sb="2" eb="4">
      <t>ユウハツ</t>
    </rPh>
    <rPh sb="4" eb="5">
      <t>ガク</t>
    </rPh>
    <rPh sb="6" eb="7">
      <t>ダイ</t>
    </rPh>
    <rPh sb="8" eb="9">
      <t>ジ</t>
    </rPh>
    <phoneticPr fontId="9"/>
  </si>
  <si>
    <t>　従業者誘発数（第２次）</t>
    <rPh sb="1" eb="4">
      <t>ジュウギョウシャ</t>
    </rPh>
    <rPh sb="4" eb="6">
      <t>ユウハツ</t>
    </rPh>
    <rPh sb="6" eb="7">
      <t>スウ</t>
    </rPh>
    <rPh sb="8" eb="9">
      <t>ダイ</t>
    </rPh>
    <rPh sb="10" eb="11">
      <t>ジ</t>
    </rPh>
    <phoneticPr fontId="9"/>
  </si>
  <si>
    <t>雇用者誘発数（第２次）</t>
    <rPh sb="0" eb="3">
      <t>コヨウシャ</t>
    </rPh>
    <rPh sb="3" eb="5">
      <t>ユウハツ</t>
    </rPh>
    <rPh sb="5" eb="6">
      <t>スウ</t>
    </rPh>
    <rPh sb="7" eb="8">
      <t>ダイ</t>
    </rPh>
    <rPh sb="9" eb="10">
      <t>ジ</t>
    </rPh>
    <phoneticPr fontId="9"/>
  </si>
  <si>
    <t>表３　分析手順</t>
    <rPh sb="0" eb="1">
      <t>ヒョウ</t>
    </rPh>
    <rPh sb="3" eb="5">
      <t>ブンセキ</t>
    </rPh>
    <rPh sb="5" eb="7">
      <t>テジュン</t>
    </rPh>
    <phoneticPr fontId="6"/>
  </si>
  <si>
    <t>手順</t>
    <rPh sb="0" eb="2">
      <t>テジュン</t>
    </rPh>
    <phoneticPr fontId="6"/>
  </si>
  <si>
    <t>推計内容</t>
    <rPh sb="0" eb="2">
      <t>スイケイ</t>
    </rPh>
    <rPh sb="2" eb="4">
      <t>ナイヨウ</t>
    </rPh>
    <phoneticPr fontId="6"/>
  </si>
  <si>
    <t>推計方法</t>
    <rPh sb="0" eb="2">
      <t>スイケイ</t>
    </rPh>
    <rPh sb="2" eb="4">
      <t>ホウホウ</t>
    </rPh>
    <phoneticPr fontId="6"/>
  </si>
  <si>
    <t>効果</t>
    <rPh sb="0" eb="2">
      <t>コウカ</t>
    </rPh>
    <phoneticPr fontId="6"/>
  </si>
  <si>
    <t>①</t>
    <phoneticPr fontId="6"/>
  </si>
  <si>
    <t>　最終需要増加額の設定</t>
    <rPh sb="1" eb="3">
      <t>サイシュウ</t>
    </rPh>
    <rPh sb="3" eb="5">
      <t>ジュヨウゾウ</t>
    </rPh>
    <rPh sb="5" eb="8">
      <t>ゾウカガク</t>
    </rPh>
    <rPh sb="9" eb="11">
      <t>セッテイ</t>
    </rPh>
    <phoneticPr fontId="6"/>
  </si>
  <si>
    <t>②</t>
    <phoneticPr fontId="6"/>
  </si>
  <si>
    <t>　最終需要増加額の県内分を推計</t>
    <rPh sb="1" eb="3">
      <t>サイシュウ</t>
    </rPh>
    <rPh sb="3" eb="5">
      <t>ジュヨウ</t>
    </rPh>
    <rPh sb="5" eb="8">
      <t>ゾウカガク</t>
    </rPh>
    <rPh sb="9" eb="11">
      <t>ケンナイ</t>
    </rPh>
    <rPh sb="11" eb="12">
      <t>ブン</t>
    </rPh>
    <rPh sb="13" eb="15">
      <t>スイケイ</t>
    </rPh>
    <phoneticPr fontId="6"/>
  </si>
  <si>
    <t>①＊Ａ[県内自給率]</t>
    <rPh sb="4" eb="6">
      <t>ケンナイ</t>
    </rPh>
    <rPh sb="6" eb="9">
      <t>ジキュウリツ</t>
    </rPh>
    <phoneticPr fontId="6"/>
  </si>
  <si>
    <t>③</t>
    <phoneticPr fontId="6"/>
  </si>
  <si>
    <t>②＊Ｂ[粗付加価値率]</t>
    <rPh sb="4" eb="9">
      <t>ソフカカチ</t>
    </rPh>
    <rPh sb="9" eb="10">
      <t>リツ</t>
    </rPh>
    <phoneticPr fontId="6"/>
  </si>
  <si>
    <t>④</t>
    <phoneticPr fontId="6"/>
  </si>
  <si>
    <t>　最終需要増加産業における雇用者所得誘発額(県内分)の推計</t>
    <rPh sb="1" eb="3">
      <t>サイシュウ</t>
    </rPh>
    <rPh sb="3" eb="5">
      <t>ジュヨウ</t>
    </rPh>
    <rPh sb="5" eb="7">
      <t>ゾウカ</t>
    </rPh>
    <rPh sb="7" eb="9">
      <t>サンギョウ</t>
    </rPh>
    <rPh sb="13" eb="16">
      <t>コヨウシャ</t>
    </rPh>
    <rPh sb="16" eb="18">
      <t>ショトク</t>
    </rPh>
    <rPh sb="22" eb="23">
      <t>ケン</t>
    </rPh>
    <rPh sb="23" eb="25">
      <t>ナイブン</t>
    </rPh>
    <rPh sb="27" eb="29">
      <t>スイケイ</t>
    </rPh>
    <phoneticPr fontId="6"/>
  </si>
  <si>
    <t>②＊Ｃ[雇用者所得率]</t>
    <rPh sb="4" eb="7">
      <t>コヨウシャ</t>
    </rPh>
    <rPh sb="7" eb="10">
      <t>ショトクリツ</t>
    </rPh>
    <phoneticPr fontId="6"/>
  </si>
  <si>
    <t>⑤</t>
    <phoneticPr fontId="6"/>
  </si>
  <si>
    <t>　県内最終需要増加額（直接）が誘発する原材料額(県外含む)の推計</t>
    <rPh sb="1" eb="3">
      <t>ケンナイ</t>
    </rPh>
    <rPh sb="3" eb="5">
      <t>サイシュウ</t>
    </rPh>
    <rPh sb="5" eb="7">
      <t>ジュヨウ</t>
    </rPh>
    <rPh sb="7" eb="10">
      <t>ゾウカガク</t>
    </rPh>
    <rPh sb="11" eb="13">
      <t>チョクセツ</t>
    </rPh>
    <rPh sb="15" eb="17">
      <t>ユウハツ</t>
    </rPh>
    <rPh sb="19" eb="22">
      <t>ゲンザイリョウ</t>
    </rPh>
    <rPh sb="22" eb="23">
      <t>ガク</t>
    </rPh>
    <rPh sb="24" eb="26">
      <t>ケンガイ</t>
    </rPh>
    <rPh sb="26" eb="27">
      <t>フク</t>
    </rPh>
    <rPh sb="30" eb="32">
      <t>スイケイ</t>
    </rPh>
    <phoneticPr fontId="6"/>
  </si>
  <si>
    <t>②＊Ｄ[投入係数]</t>
    <rPh sb="4" eb="6">
      <t>トウニュウ</t>
    </rPh>
    <rPh sb="6" eb="8">
      <t>ケイスウ</t>
    </rPh>
    <phoneticPr fontId="6"/>
  </si>
  <si>
    <t>⑥</t>
  </si>
  <si>
    <t>⑦</t>
  </si>
  <si>
    <t>⑥＊Ｅ[開放経済型逆行列係数]</t>
    <rPh sb="4" eb="6">
      <t>カイホウ</t>
    </rPh>
    <rPh sb="6" eb="8">
      <t>ケイザイ</t>
    </rPh>
    <rPh sb="8" eb="9">
      <t>ガタ</t>
    </rPh>
    <rPh sb="9" eb="12">
      <t>ギャクギョウレツ</t>
    </rPh>
    <rPh sb="12" eb="14">
      <t>ケイスウ</t>
    </rPh>
    <phoneticPr fontId="6"/>
  </si>
  <si>
    <t>第１次
波及効果</t>
    <rPh sb="0" eb="1">
      <t>ダイ</t>
    </rPh>
    <rPh sb="2" eb="3">
      <t>ジ</t>
    </rPh>
    <rPh sb="4" eb="6">
      <t>ハキュウ</t>
    </rPh>
    <rPh sb="6" eb="8">
      <t>コウカ</t>
    </rPh>
    <phoneticPr fontId="6"/>
  </si>
  <si>
    <t>⑧</t>
  </si>
  <si>
    <t>⑦＊Ｂ[粗付加価値率]</t>
    <rPh sb="4" eb="9">
      <t>ソフカカチ</t>
    </rPh>
    <rPh sb="9" eb="10">
      <t>リツ</t>
    </rPh>
    <phoneticPr fontId="6"/>
  </si>
  <si>
    <t>⑨</t>
  </si>
  <si>
    <t>⑦＊Ｃ[雇用者所得率]</t>
    <rPh sb="4" eb="7">
      <t>コヨウシャ</t>
    </rPh>
    <rPh sb="7" eb="10">
      <t>ショトクリツ</t>
    </rPh>
    <phoneticPr fontId="6"/>
  </si>
  <si>
    <t>⑩</t>
  </si>
  <si>
    <t>　雇用者所得誘発額を合計(直接＋第１次)</t>
    <rPh sb="1" eb="4">
      <t>コヨウシャ</t>
    </rPh>
    <rPh sb="4" eb="6">
      <t>ショトク</t>
    </rPh>
    <rPh sb="6" eb="9">
      <t>ユウハツガク</t>
    </rPh>
    <rPh sb="10" eb="12">
      <t>ゴウケイ</t>
    </rPh>
    <rPh sb="13" eb="15">
      <t>チョクセツ</t>
    </rPh>
    <rPh sb="16" eb="17">
      <t>ダイ</t>
    </rPh>
    <rPh sb="18" eb="19">
      <t>ジ</t>
    </rPh>
    <phoneticPr fontId="6"/>
  </si>
  <si>
    <t>④＋⑨</t>
    <phoneticPr fontId="6"/>
  </si>
  <si>
    <t>⑪</t>
  </si>
  <si>
    <t>　誘発された雇用者所得のうち、消費にまわる額(県外含む)の推計</t>
    <rPh sb="1" eb="3">
      <t>ユウハツ</t>
    </rPh>
    <rPh sb="6" eb="9">
      <t>コヨウシャ</t>
    </rPh>
    <rPh sb="9" eb="11">
      <t>ショトク</t>
    </rPh>
    <rPh sb="15" eb="17">
      <t>ショウヒ</t>
    </rPh>
    <rPh sb="21" eb="22">
      <t>ガク</t>
    </rPh>
    <rPh sb="23" eb="25">
      <t>ケンガイ</t>
    </rPh>
    <rPh sb="25" eb="26">
      <t>フク</t>
    </rPh>
    <rPh sb="28" eb="31">
      <t>ノスイケイ</t>
    </rPh>
    <phoneticPr fontId="6"/>
  </si>
  <si>
    <t>⑩＊Ｆ[消費転換率]</t>
    <rPh sb="4" eb="6">
      <t>ショウヒ</t>
    </rPh>
    <rPh sb="6" eb="8">
      <t>テンカン</t>
    </rPh>
    <rPh sb="8" eb="9">
      <t>リツ</t>
    </rPh>
    <phoneticPr fontId="6"/>
  </si>
  <si>
    <t>⑫</t>
  </si>
  <si>
    <t>　誘発された雇用者所得のうち、消費にまわる額を産業部門別(県外含む)に推計</t>
    <rPh sb="1" eb="3">
      <t>ユウハツ</t>
    </rPh>
    <rPh sb="6" eb="9">
      <t>コヨウシャ</t>
    </rPh>
    <rPh sb="9" eb="11">
      <t>ショトク</t>
    </rPh>
    <rPh sb="15" eb="17">
      <t>ショウヒ</t>
    </rPh>
    <rPh sb="21" eb="22">
      <t>ガク</t>
    </rPh>
    <rPh sb="23" eb="25">
      <t>サンギョウ</t>
    </rPh>
    <rPh sb="25" eb="27">
      <t>ブモン</t>
    </rPh>
    <rPh sb="27" eb="28">
      <t>ベツ</t>
    </rPh>
    <rPh sb="35" eb="37">
      <t>スイケイ</t>
    </rPh>
    <phoneticPr fontId="6"/>
  </si>
  <si>
    <t>⑪＊Ｇ[消費パターン]</t>
    <rPh sb="4" eb="6">
      <t>ショウヒ</t>
    </rPh>
    <phoneticPr fontId="6"/>
  </si>
  <si>
    <t>⑬</t>
  </si>
  <si>
    <t>　誘発された雇用者所得のうち、消費にまわる額を産業部門別(県内分)に推計</t>
    <rPh sb="1" eb="3">
      <t>ユウハツ</t>
    </rPh>
    <rPh sb="6" eb="9">
      <t>コヨウシャ</t>
    </rPh>
    <rPh sb="9" eb="11">
      <t>ショトク</t>
    </rPh>
    <rPh sb="15" eb="17">
      <t>ショウヒ</t>
    </rPh>
    <rPh sb="21" eb="22">
      <t>ガク</t>
    </rPh>
    <rPh sb="23" eb="25">
      <t>サンギョウ</t>
    </rPh>
    <rPh sb="25" eb="27">
      <t>ブモン</t>
    </rPh>
    <rPh sb="27" eb="28">
      <t>ベツ</t>
    </rPh>
    <rPh sb="30" eb="31">
      <t>ナイ</t>
    </rPh>
    <rPh sb="31" eb="32">
      <t>ブン</t>
    </rPh>
    <rPh sb="34" eb="36">
      <t>スイケイ</t>
    </rPh>
    <phoneticPr fontId="6"/>
  </si>
  <si>
    <t>⑫＊Ａ[県内自給率]</t>
    <rPh sb="4" eb="6">
      <t>ケンナイ</t>
    </rPh>
    <rPh sb="6" eb="9">
      <t>ジキュウリツ</t>
    </rPh>
    <phoneticPr fontId="6"/>
  </si>
  <si>
    <t>⑭</t>
  </si>
  <si>
    <t>　県内需要増加額(第２次)が誘発する生産額(県内分)の推計</t>
    <rPh sb="1" eb="3">
      <t>ケンナイ</t>
    </rPh>
    <rPh sb="3" eb="5">
      <t>ジュヨウ</t>
    </rPh>
    <rPh sb="5" eb="8">
      <t>ゾウカガク</t>
    </rPh>
    <rPh sb="9" eb="10">
      <t>ダイ</t>
    </rPh>
    <rPh sb="11" eb="12">
      <t>ジ</t>
    </rPh>
    <rPh sb="14" eb="16">
      <t>ユウハツ</t>
    </rPh>
    <rPh sb="18" eb="20">
      <t>セイサン</t>
    </rPh>
    <rPh sb="20" eb="21">
      <t>ガク</t>
    </rPh>
    <rPh sb="22" eb="23">
      <t>ケン</t>
    </rPh>
    <rPh sb="23" eb="25">
      <t>ナイブン</t>
    </rPh>
    <rPh sb="27" eb="29">
      <t>スイケイ</t>
    </rPh>
    <phoneticPr fontId="6"/>
  </si>
  <si>
    <t>⑬＊Ｅ[開放経済型逆行列係数]</t>
    <rPh sb="4" eb="6">
      <t>カイホウ</t>
    </rPh>
    <rPh sb="6" eb="8">
      <t>ケイザイ</t>
    </rPh>
    <rPh sb="8" eb="9">
      <t>ガタ</t>
    </rPh>
    <rPh sb="9" eb="12">
      <t>ギャクギョウレツ</t>
    </rPh>
    <rPh sb="12" eb="14">
      <t>ケイスウ</t>
    </rPh>
    <phoneticPr fontId="6"/>
  </si>
  <si>
    <t>第２次
波及効果</t>
    <rPh sb="0" eb="1">
      <t>ダイ</t>
    </rPh>
    <rPh sb="2" eb="3">
      <t>ジ</t>
    </rPh>
    <rPh sb="4" eb="6">
      <t>ハキュウ</t>
    </rPh>
    <rPh sb="6" eb="8">
      <t>コウカ</t>
    </rPh>
    <phoneticPr fontId="6"/>
  </si>
  <si>
    <t>⑮</t>
  </si>
  <si>
    <t>⑭＊Ｂ[粗付加価値率]</t>
    <rPh sb="4" eb="9">
      <t>ソフカカチ</t>
    </rPh>
    <rPh sb="9" eb="10">
      <t>リツ</t>
    </rPh>
    <phoneticPr fontId="6"/>
  </si>
  <si>
    <t>⑯</t>
  </si>
  <si>
    <t>⑭＊Ｃ[雇用者所得率]</t>
    <rPh sb="4" eb="7">
      <t>コヨウシャ</t>
    </rPh>
    <rPh sb="7" eb="10">
      <t>ショトクリツ</t>
    </rPh>
    <phoneticPr fontId="6"/>
  </si>
  <si>
    <t>⑰</t>
  </si>
  <si>
    <t>　生産誘発額を合計(直接＋第１次＋第２次)</t>
    <rPh sb="1" eb="3">
      <t>セイサン</t>
    </rPh>
    <rPh sb="3" eb="6">
      <t>ユウハツガク</t>
    </rPh>
    <rPh sb="7" eb="9">
      <t>ゴウケイ</t>
    </rPh>
    <rPh sb="10" eb="12">
      <t>チョクセツ</t>
    </rPh>
    <rPh sb="13" eb="14">
      <t>ダイ</t>
    </rPh>
    <rPh sb="15" eb="16">
      <t>ジ</t>
    </rPh>
    <rPh sb="17" eb="18">
      <t>ダイ</t>
    </rPh>
    <rPh sb="19" eb="20">
      <t>ジ</t>
    </rPh>
    <phoneticPr fontId="6"/>
  </si>
  <si>
    <t>②＋⑦＋⑭</t>
    <phoneticPr fontId="6"/>
  </si>
  <si>
    <t>総合効果</t>
    <rPh sb="0" eb="2">
      <t>ソウゴウ</t>
    </rPh>
    <rPh sb="2" eb="4">
      <t>コウカ</t>
    </rPh>
    <phoneticPr fontId="6"/>
  </si>
  <si>
    <t>⑱</t>
    <phoneticPr fontId="6"/>
  </si>
  <si>
    <t>　粗付加価値誘発額を合計(直接＋第１次＋第２次)</t>
    <rPh sb="1" eb="6">
      <t>ソフカカチ</t>
    </rPh>
    <rPh sb="6" eb="9">
      <t>ユウハツガク</t>
    </rPh>
    <rPh sb="10" eb="12">
      <t>ゴウケイ</t>
    </rPh>
    <phoneticPr fontId="6"/>
  </si>
  <si>
    <t>③＋⑧＋⑮</t>
    <phoneticPr fontId="6"/>
  </si>
  <si>
    <t>⑲</t>
    <phoneticPr fontId="6"/>
  </si>
  <si>
    <t>　雇用者所得誘発額を合計(直接＋第１次＋第２次)</t>
    <rPh sb="1" eb="4">
      <t>コヨウシャ</t>
    </rPh>
    <rPh sb="4" eb="6">
      <t>ショトク</t>
    </rPh>
    <rPh sb="6" eb="9">
      <t>ユウハツガク</t>
    </rPh>
    <rPh sb="10" eb="12">
      <t>ゴウケイ</t>
    </rPh>
    <rPh sb="13" eb="15">
      <t>チョクセツ</t>
    </rPh>
    <rPh sb="16" eb="17">
      <t>ダイ</t>
    </rPh>
    <rPh sb="18" eb="19">
      <t>ジ</t>
    </rPh>
    <rPh sb="20" eb="21">
      <t>ダイ</t>
    </rPh>
    <rPh sb="22" eb="23">
      <t>ジ</t>
    </rPh>
    <phoneticPr fontId="6"/>
  </si>
  <si>
    <t>④＋⑨＋⑯</t>
    <phoneticPr fontId="6"/>
  </si>
  <si>
    <t>Ⅰ</t>
    <phoneticPr fontId="6"/>
  </si>
  <si>
    <t>　県内最終需要増加額（直接）が誘発する従業者数の推計</t>
    <rPh sb="1" eb="3">
      <t>ケンナイ</t>
    </rPh>
    <rPh sb="3" eb="5">
      <t>サイシュウ</t>
    </rPh>
    <rPh sb="5" eb="7">
      <t>ジュヨウ</t>
    </rPh>
    <rPh sb="7" eb="9">
      <t>ゾウカ</t>
    </rPh>
    <rPh sb="9" eb="10">
      <t>ガク</t>
    </rPh>
    <rPh sb="11" eb="13">
      <t>チョクセツ</t>
    </rPh>
    <rPh sb="15" eb="17">
      <t>ユウハツ</t>
    </rPh>
    <rPh sb="19" eb="22">
      <t>ジュウギョウシャ</t>
    </rPh>
    <rPh sb="22" eb="23">
      <t>スウ</t>
    </rPh>
    <rPh sb="24" eb="26">
      <t>スイケイ</t>
    </rPh>
    <phoneticPr fontId="6"/>
  </si>
  <si>
    <t>②＊Ｈ[就業係数]</t>
    <rPh sb="4" eb="6">
      <t>シュウギョウ</t>
    </rPh>
    <rPh sb="6" eb="8">
      <t>ケイスウ</t>
    </rPh>
    <phoneticPr fontId="6"/>
  </si>
  <si>
    <t>Ⅱ</t>
    <phoneticPr fontId="6"/>
  </si>
  <si>
    <t>　県内最終需要増加額（直接）が誘発する雇用者数の推計</t>
    <rPh sb="1" eb="3">
      <t>ケンナイ</t>
    </rPh>
    <rPh sb="3" eb="5">
      <t>サイシュウ</t>
    </rPh>
    <rPh sb="5" eb="7">
      <t>ジュヨウ</t>
    </rPh>
    <rPh sb="7" eb="9">
      <t>ゾウカ</t>
    </rPh>
    <rPh sb="9" eb="10">
      <t>ガク</t>
    </rPh>
    <rPh sb="11" eb="13">
      <t>チョクセツ</t>
    </rPh>
    <rPh sb="15" eb="17">
      <t>ユウハツ</t>
    </rPh>
    <rPh sb="19" eb="22">
      <t>コヨウシャ</t>
    </rPh>
    <rPh sb="22" eb="23">
      <t>スウ</t>
    </rPh>
    <rPh sb="24" eb="26">
      <t>スイケイ</t>
    </rPh>
    <phoneticPr fontId="6"/>
  </si>
  <si>
    <t>②＊Ｉ[雇用係数]</t>
    <rPh sb="4" eb="6">
      <t>コヨウ</t>
    </rPh>
    <rPh sb="6" eb="8">
      <t>ケイスウ</t>
    </rPh>
    <phoneticPr fontId="6"/>
  </si>
  <si>
    <t>Ⅲ</t>
    <phoneticPr fontId="6"/>
  </si>
  <si>
    <t>　生産誘発額（第１次）が誘発する従業者数の推計</t>
    <rPh sb="1" eb="3">
      <t>セイサン</t>
    </rPh>
    <rPh sb="3" eb="5">
      <t>ユウハツ</t>
    </rPh>
    <rPh sb="5" eb="6">
      <t>ガク</t>
    </rPh>
    <rPh sb="7" eb="8">
      <t>ダイ</t>
    </rPh>
    <rPh sb="9" eb="10">
      <t>ジ</t>
    </rPh>
    <rPh sb="12" eb="14">
      <t>ユウハツ</t>
    </rPh>
    <rPh sb="16" eb="19">
      <t>ジュウギョウシャ</t>
    </rPh>
    <rPh sb="19" eb="20">
      <t>スウ</t>
    </rPh>
    <rPh sb="21" eb="23">
      <t>スイケイ</t>
    </rPh>
    <phoneticPr fontId="6"/>
  </si>
  <si>
    <t>⑦＊Ｈ[就業係数]</t>
    <rPh sb="4" eb="6">
      <t>シュウギョウ</t>
    </rPh>
    <rPh sb="6" eb="8">
      <t>ケイスウ</t>
    </rPh>
    <phoneticPr fontId="6"/>
  </si>
  <si>
    <t>Ⅳ</t>
    <phoneticPr fontId="6"/>
  </si>
  <si>
    <t>　生産誘発額（第１次）が誘発する雇用者数の推計</t>
    <rPh sb="1" eb="3">
      <t>セイサン</t>
    </rPh>
    <rPh sb="3" eb="6">
      <t>ユウハツガク</t>
    </rPh>
    <rPh sb="7" eb="8">
      <t>ダイ</t>
    </rPh>
    <rPh sb="9" eb="10">
      <t>ジ</t>
    </rPh>
    <rPh sb="12" eb="14">
      <t>ユウハツ</t>
    </rPh>
    <rPh sb="16" eb="19">
      <t>コヨウシャ</t>
    </rPh>
    <rPh sb="19" eb="20">
      <t>スウ</t>
    </rPh>
    <rPh sb="21" eb="23">
      <t>スイケイ</t>
    </rPh>
    <phoneticPr fontId="6"/>
  </si>
  <si>
    <t>⑦＊Ｉ[雇用係数]</t>
    <rPh sb="4" eb="6">
      <t>コヨウ</t>
    </rPh>
    <rPh sb="6" eb="8">
      <t>ケイスウ</t>
    </rPh>
    <phoneticPr fontId="6"/>
  </si>
  <si>
    <t>Ⅴ</t>
    <phoneticPr fontId="6"/>
  </si>
  <si>
    <t>　生産誘発額（第２次）が誘発する従業者数の推計</t>
    <rPh sb="1" eb="3">
      <t>セイサン</t>
    </rPh>
    <rPh sb="3" eb="6">
      <t>ユウハツガク</t>
    </rPh>
    <rPh sb="7" eb="8">
      <t>ダイ</t>
    </rPh>
    <rPh sb="9" eb="10">
      <t>ジ</t>
    </rPh>
    <rPh sb="12" eb="14">
      <t>ユウハツ</t>
    </rPh>
    <rPh sb="16" eb="19">
      <t>ジュウギョウシャ</t>
    </rPh>
    <rPh sb="19" eb="20">
      <t>スウ</t>
    </rPh>
    <rPh sb="21" eb="23">
      <t>スイケイ</t>
    </rPh>
    <phoneticPr fontId="6"/>
  </si>
  <si>
    <t>⑭＊Ｈ[就業係数]</t>
    <rPh sb="4" eb="6">
      <t>シュウギョウ</t>
    </rPh>
    <rPh sb="6" eb="8">
      <t>ケイスウ</t>
    </rPh>
    <phoneticPr fontId="6"/>
  </si>
  <si>
    <t>Ⅵ</t>
    <phoneticPr fontId="6"/>
  </si>
  <si>
    <t>　生産誘発額（第２次）が誘発する雇用者数の推計</t>
    <rPh sb="1" eb="3">
      <t>セイサン</t>
    </rPh>
    <rPh sb="3" eb="6">
      <t>ユウハツガク</t>
    </rPh>
    <rPh sb="7" eb="8">
      <t>ダイ</t>
    </rPh>
    <rPh sb="9" eb="10">
      <t>ジ</t>
    </rPh>
    <rPh sb="12" eb="14">
      <t>ユウハツ</t>
    </rPh>
    <rPh sb="16" eb="19">
      <t>コヨウシャ</t>
    </rPh>
    <rPh sb="19" eb="20">
      <t>スウ</t>
    </rPh>
    <rPh sb="21" eb="23">
      <t>スイケイ</t>
    </rPh>
    <phoneticPr fontId="6"/>
  </si>
  <si>
    <t>⑭＊Ｉ[雇用係数]</t>
    <rPh sb="4" eb="6">
      <t>コヨウ</t>
    </rPh>
    <rPh sb="6" eb="8">
      <t>ケイスウ</t>
    </rPh>
    <phoneticPr fontId="6"/>
  </si>
  <si>
    <t>Ⅶ</t>
    <phoneticPr fontId="6"/>
  </si>
  <si>
    <t>　従業者誘発数を合計（直接＋第１次＋第２次）</t>
    <rPh sb="1" eb="4">
      <t>ジュウギョウシャ</t>
    </rPh>
    <rPh sb="4" eb="6">
      <t>ユウハツ</t>
    </rPh>
    <rPh sb="6" eb="7">
      <t>スウ</t>
    </rPh>
    <rPh sb="8" eb="10">
      <t>ゴウケイ</t>
    </rPh>
    <rPh sb="11" eb="13">
      <t>チョクセツ</t>
    </rPh>
    <rPh sb="14" eb="15">
      <t>ダイ</t>
    </rPh>
    <rPh sb="16" eb="17">
      <t>ジ</t>
    </rPh>
    <rPh sb="18" eb="19">
      <t>ダイ</t>
    </rPh>
    <rPh sb="20" eb="21">
      <t>ジ</t>
    </rPh>
    <phoneticPr fontId="6"/>
  </si>
  <si>
    <t>Ⅰ＋Ⅲ＋Ⅴ</t>
    <phoneticPr fontId="6"/>
  </si>
  <si>
    <t>Ⅷ</t>
    <phoneticPr fontId="6"/>
  </si>
  <si>
    <t>　雇用者誘発数を合計（直接＋第１次＋第２次）</t>
    <rPh sb="1" eb="4">
      <t>コヨウシャ</t>
    </rPh>
    <rPh sb="4" eb="6">
      <t>ユウハツ</t>
    </rPh>
    <rPh sb="6" eb="7">
      <t>スウ</t>
    </rPh>
    <rPh sb="8" eb="10">
      <t>ゴウケイ</t>
    </rPh>
    <rPh sb="11" eb="13">
      <t>チョクセツ</t>
    </rPh>
    <rPh sb="14" eb="15">
      <t>ダイ</t>
    </rPh>
    <rPh sb="16" eb="17">
      <t>ジ</t>
    </rPh>
    <rPh sb="18" eb="19">
      <t>ダイ</t>
    </rPh>
    <rPh sb="20" eb="21">
      <t>ジ</t>
    </rPh>
    <phoneticPr fontId="6"/>
  </si>
  <si>
    <t>Ⅱ＋Ⅳ＋Ⅵ</t>
    <phoneticPr fontId="6"/>
  </si>
  <si>
    <t>表４　計算内容</t>
    <rPh sb="0" eb="1">
      <t>ヒョウ</t>
    </rPh>
    <rPh sb="3" eb="5">
      <t>ケイサン</t>
    </rPh>
    <rPh sb="5" eb="7">
      <t>ナイヨウ</t>
    </rPh>
    <phoneticPr fontId="6"/>
  </si>
  <si>
    <t>(単位：百万円)</t>
    <rPh sb="1" eb="3">
      <t>タンイ</t>
    </rPh>
    <rPh sb="4" eb="5">
      <t>ヒャク</t>
    </rPh>
    <rPh sb="5" eb="7">
      <t>マンエン</t>
    </rPh>
    <phoneticPr fontId="6"/>
  </si>
  <si>
    <t>最終需要
増加額</t>
    <rPh sb="0" eb="2">
      <t>サイシュウ</t>
    </rPh>
    <rPh sb="2" eb="4">
      <t>ジュヨウ</t>
    </rPh>
    <rPh sb="5" eb="7">
      <t>ゾウカ</t>
    </rPh>
    <rPh sb="7" eb="8">
      <t>ガク</t>
    </rPh>
    <phoneticPr fontId="6"/>
  </si>
  <si>
    <t>原材料
誘発額
(直接)</t>
    <rPh sb="0" eb="3">
      <t>ゲンザイリョウ</t>
    </rPh>
    <rPh sb="4" eb="7">
      <t>ユウハツガク</t>
    </rPh>
    <phoneticPr fontId="6"/>
  </si>
  <si>
    <t>県内需要
増加額
(第１次)</t>
    <rPh sb="0" eb="2">
      <t>ケンナイ</t>
    </rPh>
    <rPh sb="10" eb="11">
      <t>ダイ</t>
    </rPh>
    <rPh sb="12" eb="13">
      <t>ジ</t>
    </rPh>
    <phoneticPr fontId="6"/>
  </si>
  <si>
    <t>県内最終
需要増加額
(直接)</t>
    <rPh sb="2" eb="4">
      <t>サイシュウ</t>
    </rPh>
    <rPh sb="12" eb="14">
      <t>チョクセツ</t>
    </rPh>
    <phoneticPr fontId="6"/>
  </si>
  <si>
    <t>粗付加価値
誘発額
(直接)</t>
    <rPh sb="0" eb="5">
      <t>ソフカカチ</t>
    </rPh>
    <rPh sb="6" eb="9">
      <t>ユウハツガク</t>
    </rPh>
    <rPh sb="11" eb="13">
      <t>チョクセツ</t>
    </rPh>
    <phoneticPr fontId="6"/>
  </si>
  <si>
    <t>雇用者所得
誘発額
(直接）</t>
    <rPh sb="0" eb="3">
      <t>コヨウシャ</t>
    </rPh>
    <rPh sb="3" eb="5">
      <t>ショトク</t>
    </rPh>
    <rPh sb="6" eb="9">
      <t>ユウハツガク</t>
    </rPh>
    <rPh sb="11" eb="13">
      <t>チョクセツ</t>
    </rPh>
    <phoneticPr fontId="6"/>
  </si>
  <si>
    <t>①</t>
    <phoneticPr fontId="6"/>
  </si>
  <si>
    <t>②</t>
    <phoneticPr fontId="6"/>
  </si>
  <si>
    <t>③</t>
    <phoneticPr fontId="6"/>
  </si>
  <si>
    <t>④</t>
    <phoneticPr fontId="6"/>
  </si>
  <si>
    <t>⑤</t>
    <phoneticPr fontId="6"/>
  </si>
  <si>
    <t>⑥</t>
    <phoneticPr fontId="6"/>
  </si>
  <si>
    <t>①×Ａ</t>
    <phoneticPr fontId="6"/>
  </si>
  <si>
    <t>②×Ｂ</t>
    <phoneticPr fontId="6"/>
  </si>
  <si>
    <t>②×Ｃ</t>
    <phoneticPr fontId="6"/>
  </si>
  <si>
    <t>②×Ｄ</t>
    <phoneticPr fontId="6"/>
  </si>
  <si>
    <t>⑤×Ａ</t>
    <phoneticPr fontId="6"/>
  </si>
  <si>
    <t>第１次波及効果</t>
    <rPh sb="0" eb="1">
      <t>ダイ</t>
    </rPh>
    <rPh sb="2" eb="3">
      <t>ジ</t>
    </rPh>
    <rPh sb="3" eb="5">
      <t>ハキュウ</t>
    </rPh>
    <rPh sb="5" eb="7">
      <t>コウカ</t>
    </rPh>
    <phoneticPr fontId="6"/>
  </si>
  <si>
    <t>雇用者所得
誘発額
(直接＋
第１次)</t>
    <rPh sb="0" eb="3">
      <t>コヨウシャ</t>
    </rPh>
    <rPh sb="3" eb="5">
      <t>ショトク</t>
    </rPh>
    <rPh sb="6" eb="9">
      <t>ユウハツガク</t>
    </rPh>
    <rPh sb="11" eb="13">
      <t>チョクセツ</t>
    </rPh>
    <rPh sb="15" eb="16">
      <t>ダイ</t>
    </rPh>
    <rPh sb="17" eb="18">
      <t>ジ</t>
    </rPh>
    <phoneticPr fontId="6"/>
  </si>
  <si>
    <t>民間消費
支出増加額</t>
    <rPh sb="0" eb="2">
      <t>ミンカン</t>
    </rPh>
    <rPh sb="2" eb="4">
      <t>ショウヒ</t>
    </rPh>
    <rPh sb="5" eb="7">
      <t>シシュツ</t>
    </rPh>
    <rPh sb="7" eb="10">
      <t>ゾウカガク</t>
    </rPh>
    <phoneticPr fontId="6"/>
  </si>
  <si>
    <t>産業部門別
民間消費
支出増加額</t>
    <rPh sb="0" eb="2">
      <t>サンギョウ</t>
    </rPh>
    <rPh sb="2" eb="4">
      <t>ブモン</t>
    </rPh>
    <rPh sb="4" eb="5">
      <t>ベツ</t>
    </rPh>
    <rPh sb="6" eb="8">
      <t>ミンカン</t>
    </rPh>
    <rPh sb="8" eb="10">
      <t>ショウヒ</t>
    </rPh>
    <rPh sb="11" eb="13">
      <t>シシュツ</t>
    </rPh>
    <rPh sb="13" eb="16">
      <t>ゾウカガク</t>
    </rPh>
    <phoneticPr fontId="6"/>
  </si>
  <si>
    <t>県内需要
増加額
(第２次)</t>
    <rPh sb="0" eb="2">
      <t>ケンナイ</t>
    </rPh>
    <rPh sb="10" eb="11">
      <t>ダイ</t>
    </rPh>
    <rPh sb="12" eb="13">
      <t>ジ</t>
    </rPh>
    <phoneticPr fontId="6"/>
  </si>
  <si>
    <t>生産誘発額
(第１次)</t>
    <rPh sb="0" eb="2">
      <t>セイサン</t>
    </rPh>
    <rPh sb="2" eb="5">
      <t>ユウハツガク</t>
    </rPh>
    <rPh sb="7" eb="8">
      <t>ダイ</t>
    </rPh>
    <rPh sb="9" eb="10">
      <t>ジ</t>
    </rPh>
    <phoneticPr fontId="6"/>
  </si>
  <si>
    <t>粗付加価値
誘発額
(第１次)</t>
    <rPh sb="0" eb="5">
      <t>ソフカカチ</t>
    </rPh>
    <rPh sb="6" eb="9">
      <t>ユウハツガク</t>
    </rPh>
    <rPh sb="11" eb="12">
      <t>ダイ</t>
    </rPh>
    <rPh sb="13" eb="14">
      <t>ジ</t>
    </rPh>
    <phoneticPr fontId="6"/>
  </si>
  <si>
    <t>雇用者所得
誘発額
(第１次）</t>
    <rPh sb="0" eb="3">
      <t>コヨウシャ</t>
    </rPh>
    <rPh sb="3" eb="5">
      <t>ショトク</t>
    </rPh>
    <rPh sb="6" eb="9">
      <t>ユウハツガク</t>
    </rPh>
    <rPh sb="11" eb="12">
      <t>ダイ</t>
    </rPh>
    <rPh sb="13" eb="14">
      <t>ジ</t>
    </rPh>
    <phoneticPr fontId="6"/>
  </si>
  <si>
    <t>⑦</t>
    <phoneticPr fontId="6"/>
  </si>
  <si>
    <t>⑧</t>
    <phoneticPr fontId="6"/>
  </si>
  <si>
    <t>⑨</t>
    <phoneticPr fontId="6"/>
  </si>
  <si>
    <t>⑩</t>
    <phoneticPr fontId="6"/>
  </si>
  <si>
    <t>⑪</t>
    <phoneticPr fontId="6"/>
  </si>
  <si>
    <t>⑫</t>
    <phoneticPr fontId="6"/>
  </si>
  <si>
    <t>⑬</t>
    <phoneticPr fontId="6"/>
  </si>
  <si>
    <t>⑥×Ｅ</t>
    <phoneticPr fontId="6"/>
  </si>
  <si>
    <t>⑦×Ｂ</t>
    <phoneticPr fontId="6"/>
  </si>
  <si>
    <t>⑦×Ｃ</t>
    <phoneticPr fontId="6"/>
  </si>
  <si>
    <t>⑩×Ｆ</t>
    <phoneticPr fontId="6"/>
  </si>
  <si>
    <t>⑪×Ｇ</t>
    <phoneticPr fontId="6"/>
  </si>
  <si>
    <t>⑫×Ａ</t>
    <phoneticPr fontId="6"/>
  </si>
  <si>
    <t>第２次波及効果</t>
    <rPh sb="0" eb="1">
      <t>ダイ</t>
    </rPh>
    <rPh sb="2" eb="3">
      <t>ジ</t>
    </rPh>
    <rPh sb="3" eb="5">
      <t>ハキュウ</t>
    </rPh>
    <rPh sb="5" eb="7">
      <t>コウカ</t>
    </rPh>
    <phoneticPr fontId="6"/>
  </si>
  <si>
    <t>生産誘発額
(第２次)</t>
    <rPh sb="0" eb="2">
      <t>セイサン</t>
    </rPh>
    <rPh sb="2" eb="5">
      <t>ユウハツガク</t>
    </rPh>
    <rPh sb="7" eb="8">
      <t>ダイ</t>
    </rPh>
    <rPh sb="9" eb="10">
      <t>ジ</t>
    </rPh>
    <phoneticPr fontId="6"/>
  </si>
  <si>
    <t>粗付加価値
誘発額
(第２次)</t>
    <rPh sb="0" eb="5">
      <t>ソフカカチ</t>
    </rPh>
    <rPh sb="6" eb="9">
      <t>ユウハツガク</t>
    </rPh>
    <rPh sb="11" eb="12">
      <t>ダイ</t>
    </rPh>
    <rPh sb="13" eb="14">
      <t>ジ</t>
    </rPh>
    <phoneticPr fontId="6"/>
  </si>
  <si>
    <t>雇用者所得
誘発額
(第２次）</t>
    <rPh sb="0" eb="3">
      <t>コヨウシャ</t>
    </rPh>
    <rPh sb="3" eb="5">
      <t>ショトク</t>
    </rPh>
    <rPh sb="6" eb="9">
      <t>ユウハツガク</t>
    </rPh>
    <rPh sb="11" eb="12">
      <t>ダイ</t>
    </rPh>
    <rPh sb="13" eb="14">
      <t>ジ</t>
    </rPh>
    <phoneticPr fontId="6"/>
  </si>
  <si>
    <t>生産誘発額
合計</t>
    <rPh sb="0" eb="2">
      <t>セイサン</t>
    </rPh>
    <rPh sb="2" eb="5">
      <t>ユウハツガク</t>
    </rPh>
    <rPh sb="6" eb="8">
      <t>ゴウケイ</t>
    </rPh>
    <phoneticPr fontId="6"/>
  </si>
  <si>
    <t>粗付加価値
誘発額合計</t>
    <rPh sb="0" eb="5">
      <t>ソフカカチ</t>
    </rPh>
    <rPh sb="6" eb="9">
      <t>ユウハツガク</t>
    </rPh>
    <rPh sb="9" eb="11">
      <t>ゴウケイ</t>
    </rPh>
    <phoneticPr fontId="6"/>
  </si>
  <si>
    <t>雇用者所得
誘発額合計</t>
    <rPh sb="0" eb="3">
      <t>コヨウシャ</t>
    </rPh>
    <rPh sb="3" eb="5">
      <t>ショトク</t>
    </rPh>
    <rPh sb="6" eb="9">
      <t>ユウハツガク</t>
    </rPh>
    <rPh sb="9" eb="11">
      <t>ゴウケイ</t>
    </rPh>
    <phoneticPr fontId="6"/>
  </si>
  <si>
    <t>⑭</t>
    <phoneticPr fontId="6"/>
  </si>
  <si>
    <t>⑮</t>
    <phoneticPr fontId="6"/>
  </si>
  <si>
    <t>⑯</t>
    <phoneticPr fontId="6"/>
  </si>
  <si>
    <t>⑰</t>
    <phoneticPr fontId="6"/>
  </si>
  <si>
    <t>⑱</t>
    <phoneticPr fontId="6"/>
  </si>
  <si>
    <t>⑲</t>
    <phoneticPr fontId="6"/>
  </si>
  <si>
    <t>⑬×Ｅ</t>
    <phoneticPr fontId="6"/>
  </si>
  <si>
    <t>⑭×Ｂ</t>
    <phoneticPr fontId="6"/>
  </si>
  <si>
    <t>⑭×Ｃ</t>
    <phoneticPr fontId="6"/>
  </si>
  <si>
    <t>②＋⑦＋⑭</t>
    <phoneticPr fontId="6"/>
  </si>
  <si>
    <t>③＋⑧＋⑮</t>
    <phoneticPr fontId="6"/>
  </si>
  <si>
    <t>④＋⑨＋⑯</t>
    <phoneticPr fontId="6"/>
  </si>
  <si>
    <t>(単位：人)</t>
    <rPh sb="1" eb="3">
      <t>タンイ</t>
    </rPh>
    <rPh sb="4" eb="5">
      <t>ニン</t>
    </rPh>
    <phoneticPr fontId="6"/>
  </si>
  <si>
    <t>従業者
誘発数
(直接)</t>
    <rPh sb="0" eb="3">
      <t>ジュウギョウシャ</t>
    </rPh>
    <rPh sb="4" eb="6">
      <t>ユウハツ</t>
    </rPh>
    <rPh sb="6" eb="7">
      <t>スウ</t>
    </rPh>
    <rPh sb="9" eb="11">
      <t>チョクセツ</t>
    </rPh>
    <phoneticPr fontId="6"/>
  </si>
  <si>
    <t>雇用者
誘発数
(直接)</t>
    <rPh sb="0" eb="3">
      <t>コヨウシャ</t>
    </rPh>
    <rPh sb="4" eb="6">
      <t>ユウハツ</t>
    </rPh>
    <rPh sb="6" eb="7">
      <t>スウ</t>
    </rPh>
    <rPh sb="9" eb="11">
      <t>チョクセツ</t>
    </rPh>
    <phoneticPr fontId="6"/>
  </si>
  <si>
    <t>従業者
誘発数
(第１次)</t>
    <rPh sb="0" eb="3">
      <t>ジュウギョウシャ</t>
    </rPh>
    <rPh sb="4" eb="6">
      <t>ユウハツ</t>
    </rPh>
    <rPh sb="6" eb="7">
      <t>スウ</t>
    </rPh>
    <rPh sb="9" eb="10">
      <t>ダイ</t>
    </rPh>
    <rPh sb="11" eb="12">
      <t>ジ</t>
    </rPh>
    <phoneticPr fontId="6"/>
  </si>
  <si>
    <t>雇用者
誘発数
(第１次)</t>
    <rPh sb="0" eb="3">
      <t>コヨウシャ</t>
    </rPh>
    <rPh sb="4" eb="6">
      <t>ユウハツ</t>
    </rPh>
    <rPh sb="6" eb="7">
      <t>スウ</t>
    </rPh>
    <rPh sb="9" eb="10">
      <t>ダイ</t>
    </rPh>
    <rPh sb="11" eb="12">
      <t>ジ</t>
    </rPh>
    <phoneticPr fontId="6"/>
  </si>
  <si>
    <t>従業者
誘発数
(第２次)</t>
    <rPh sb="0" eb="3">
      <t>ジュウギョウシャ</t>
    </rPh>
    <rPh sb="4" eb="6">
      <t>ユウハツ</t>
    </rPh>
    <rPh sb="6" eb="7">
      <t>スウ</t>
    </rPh>
    <rPh sb="9" eb="10">
      <t>ダイ</t>
    </rPh>
    <rPh sb="11" eb="12">
      <t>ジ</t>
    </rPh>
    <phoneticPr fontId="6"/>
  </si>
  <si>
    <t>雇用者
誘発数
(第２次)</t>
    <rPh sb="0" eb="3">
      <t>コヨウシャ</t>
    </rPh>
    <rPh sb="4" eb="6">
      <t>ユウハツ</t>
    </rPh>
    <rPh sb="6" eb="7">
      <t>スウ</t>
    </rPh>
    <rPh sb="9" eb="10">
      <t>ダイ</t>
    </rPh>
    <rPh sb="11" eb="12">
      <t>ジ</t>
    </rPh>
    <phoneticPr fontId="6"/>
  </si>
  <si>
    <t>従業者
誘発数
合　計</t>
    <rPh sb="0" eb="3">
      <t>ジュウギョウシャ</t>
    </rPh>
    <rPh sb="4" eb="6">
      <t>ユウハツ</t>
    </rPh>
    <rPh sb="6" eb="7">
      <t>スウ</t>
    </rPh>
    <rPh sb="8" eb="9">
      <t>ゴウ</t>
    </rPh>
    <rPh sb="10" eb="11">
      <t>ケイ</t>
    </rPh>
    <phoneticPr fontId="6"/>
  </si>
  <si>
    <t>雇用者
誘発数
合　計</t>
    <rPh sb="0" eb="3">
      <t>コヨウシャ</t>
    </rPh>
    <rPh sb="4" eb="6">
      <t>ユウハツ</t>
    </rPh>
    <rPh sb="6" eb="7">
      <t>スウ</t>
    </rPh>
    <rPh sb="8" eb="9">
      <t>ゴウ</t>
    </rPh>
    <rPh sb="10" eb="11">
      <t>ケイ</t>
    </rPh>
    <phoneticPr fontId="6"/>
  </si>
  <si>
    <t>Ⅰ</t>
    <phoneticPr fontId="6"/>
  </si>
  <si>
    <t>②×Ｈ</t>
    <phoneticPr fontId="6"/>
  </si>
  <si>
    <t>②×Ｉ</t>
    <phoneticPr fontId="6"/>
  </si>
  <si>
    <t>⑦×Ｈ</t>
    <phoneticPr fontId="6"/>
  </si>
  <si>
    <t>⑦×Ｉ</t>
    <phoneticPr fontId="6"/>
  </si>
  <si>
    <t>⑭×Ｈ</t>
    <phoneticPr fontId="6"/>
  </si>
  <si>
    <t>⑭×Ｉ</t>
    <phoneticPr fontId="6"/>
  </si>
  <si>
    <t>表５　各種係数</t>
    <rPh sb="0" eb="1">
      <t>ヒョウ</t>
    </rPh>
    <rPh sb="3" eb="5">
      <t>カクシュ</t>
    </rPh>
    <rPh sb="5" eb="7">
      <t>ケイスウ</t>
    </rPh>
    <phoneticPr fontId="6"/>
  </si>
  <si>
    <t>県内自給率</t>
    <rPh sb="0" eb="2">
      <t>ケンナイ</t>
    </rPh>
    <rPh sb="2" eb="5">
      <t>ジキュウリツ</t>
    </rPh>
    <phoneticPr fontId="6"/>
  </si>
  <si>
    <t>粗付加価値率</t>
    <rPh sb="0" eb="1">
      <t>ホボ</t>
    </rPh>
    <rPh sb="1" eb="3">
      <t>フカ</t>
    </rPh>
    <rPh sb="3" eb="5">
      <t>カチ</t>
    </rPh>
    <rPh sb="5" eb="6">
      <t>リツ</t>
    </rPh>
    <phoneticPr fontId="6"/>
  </si>
  <si>
    <t>雇用者所得率</t>
    <rPh sb="0" eb="3">
      <t>コヨウシャ</t>
    </rPh>
    <rPh sb="3" eb="6">
      <t>ショトクリツ</t>
    </rPh>
    <phoneticPr fontId="6"/>
  </si>
  <si>
    <t>消費転換率</t>
    <rPh sb="0" eb="2">
      <t>ショウヒ</t>
    </rPh>
    <rPh sb="2" eb="4">
      <t>テンカン</t>
    </rPh>
    <rPh sb="4" eb="5">
      <t>リツ</t>
    </rPh>
    <phoneticPr fontId="6"/>
  </si>
  <si>
    <t>消費パターン</t>
    <rPh sb="0" eb="2">
      <t>ショウヒ</t>
    </rPh>
    <phoneticPr fontId="6"/>
  </si>
  <si>
    <t>就業係数</t>
    <rPh sb="0" eb="2">
      <t>シュウギョウ</t>
    </rPh>
    <rPh sb="2" eb="4">
      <t>ケイスウ</t>
    </rPh>
    <phoneticPr fontId="6"/>
  </si>
  <si>
    <t>雇用係数</t>
    <rPh sb="0" eb="2">
      <t>コヨウ</t>
    </rPh>
    <rPh sb="2" eb="4">
      <t>ケイスウ</t>
    </rPh>
    <phoneticPr fontId="6"/>
  </si>
  <si>
    <t>Ａ</t>
    <phoneticPr fontId="6"/>
  </si>
  <si>
    <t>Ｂ</t>
    <phoneticPr fontId="6"/>
  </si>
  <si>
    <t>Ｃ</t>
    <phoneticPr fontId="6"/>
  </si>
  <si>
    <t>Ｆ</t>
    <phoneticPr fontId="6"/>
  </si>
  <si>
    <t>Ｇ</t>
    <phoneticPr fontId="6"/>
  </si>
  <si>
    <t>Ｈ</t>
    <phoneticPr fontId="6"/>
  </si>
  <si>
    <t>I</t>
    <phoneticPr fontId="6"/>
  </si>
  <si>
    <t>－</t>
    <phoneticPr fontId="6"/>
  </si>
  <si>
    <t>　※　「Ｄ　投入係数」及び「Ｅ　開放経済型逆行列係数」については、紙面の関係上、掲載しておりません。</t>
    <rPh sb="6" eb="8">
      <t>トウニュウ</t>
    </rPh>
    <rPh sb="8" eb="10">
      <t>ケイスウ</t>
    </rPh>
    <rPh sb="11" eb="12">
      <t>オヨ</t>
    </rPh>
    <rPh sb="16" eb="18">
      <t>カイホウ</t>
    </rPh>
    <rPh sb="18" eb="20">
      <t>ケイザイ</t>
    </rPh>
    <rPh sb="20" eb="21">
      <t>ガタ</t>
    </rPh>
    <rPh sb="21" eb="24">
      <t>ギャクギョウレツ</t>
    </rPh>
    <rPh sb="24" eb="26">
      <t>ケイスウ</t>
    </rPh>
    <rPh sb="33" eb="35">
      <t>シメン</t>
    </rPh>
    <rPh sb="36" eb="39">
      <t>カンケイジョウ</t>
    </rPh>
    <rPh sb="40" eb="42">
      <t>ケイサイ</t>
    </rPh>
    <phoneticPr fontId="6"/>
  </si>
  <si>
    <t>(参考)　各係数の算出方法</t>
    <rPh sb="1" eb="3">
      <t>サンコウ</t>
    </rPh>
    <rPh sb="5" eb="6">
      <t>カク</t>
    </rPh>
    <rPh sb="6" eb="8">
      <t>ケイスウ</t>
    </rPh>
    <rPh sb="9" eb="11">
      <t>サンシュツ</t>
    </rPh>
    <rPh sb="11" eb="13">
      <t>ホウホウ</t>
    </rPh>
    <phoneticPr fontId="6"/>
  </si>
  <si>
    <t>係数名</t>
    <rPh sb="0" eb="2">
      <t>ケイスウ</t>
    </rPh>
    <rPh sb="2" eb="3">
      <t>メイ</t>
    </rPh>
    <phoneticPr fontId="6"/>
  </si>
  <si>
    <t>算出方法</t>
    <rPh sb="0" eb="2">
      <t>サンシュツ</t>
    </rPh>
    <rPh sb="2" eb="4">
      <t>ホウホウ</t>
    </rPh>
    <phoneticPr fontId="6"/>
  </si>
  <si>
    <t>　１－（控除）輸移入額（絶対値）／県内需要合計</t>
    <rPh sb="4" eb="6">
      <t>コウジョ</t>
    </rPh>
    <rPh sb="7" eb="10">
      <t>ユイニュウ</t>
    </rPh>
    <rPh sb="10" eb="11">
      <t>ガク</t>
    </rPh>
    <rPh sb="12" eb="15">
      <t>ゼッタイチ</t>
    </rPh>
    <rPh sb="17" eb="19">
      <t>ケンナイ</t>
    </rPh>
    <rPh sb="19" eb="21">
      <t>ジュヨウ</t>
    </rPh>
    <rPh sb="21" eb="23">
      <t>ゴウケイ</t>
    </rPh>
    <phoneticPr fontId="6"/>
  </si>
  <si>
    <t>　粗付加価値部門計／県内生産額</t>
    <rPh sb="1" eb="6">
      <t>ソフカカチ</t>
    </rPh>
    <rPh sb="6" eb="8">
      <t>ブモン</t>
    </rPh>
    <rPh sb="8" eb="9">
      <t>ケイ</t>
    </rPh>
    <rPh sb="10" eb="12">
      <t>ケンナイ</t>
    </rPh>
    <rPh sb="12" eb="15">
      <t>セイサンガク</t>
    </rPh>
    <phoneticPr fontId="6"/>
  </si>
  <si>
    <t>　雇用者所得／県内生産額</t>
    <rPh sb="1" eb="4">
      <t>コヨウシャ</t>
    </rPh>
    <rPh sb="4" eb="6">
      <t>ショトク</t>
    </rPh>
    <rPh sb="7" eb="9">
      <t>ケンナイ</t>
    </rPh>
    <rPh sb="9" eb="12">
      <t>セイサンガク</t>
    </rPh>
    <phoneticPr fontId="6"/>
  </si>
  <si>
    <t>Ｄ</t>
    <phoneticPr fontId="6"/>
  </si>
  <si>
    <t>投入係数</t>
    <rPh sb="0" eb="2">
      <t>トウニュウ</t>
    </rPh>
    <rPh sb="2" eb="4">
      <t>ケイスウ</t>
    </rPh>
    <phoneticPr fontId="6"/>
  </si>
  <si>
    <t>　各投入額／県内生産額</t>
    <rPh sb="1" eb="2">
      <t>カク</t>
    </rPh>
    <rPh sb="2" eb="4">
      <t>トウニュウ</t>
    </rPh>
    <rPh sb="4" eb="5">
      <t>ガク</t>
    </rPh>
    <rPh sb="6" eb="8">
      <t>ケンナイ</t>
    </rPh>
    <rPh sb="8" eb="11">
      <t>セイサンガク</t>
    </rPh>
    <phoneticPr fontId="6"/>
  </si>
  <si>
    <t>Ｅ</t>
    <phoneticPr fontId="6"/>
  </si>
  <si>
    <t>開放経済型逆行列係数</t>
    <rPh sb="0" eb="2">
      <t>カイホウ</t>
    </rPh>
    <rPh sb="2" eb="4">
      <t>ケイザイ</t>
    </rPh>
    <rPh sb="4" eb="5">
      <t>ガタ</t>
    </rPh>
    <rPh sb="5" eb="8">
      <t>ギャクギョウレツ</t>
    </rPh>
    <rPh sb="8" eb="10">
      <t>ケイスウ</t>
    </rPh>
    <phoneticPr fontId="6"/>
  </si>
  <si>
    <r>
      <t>　(I-(I-M)A)</t>
    </r>
    <r>
      <rPr>
        <vertAlign val="superscript"/>
        <sz val="8"/>
        <rFont val="ＭＳ ゴシック"/>
        <family val="3"/>
        <charset val="128"/>
      </rPr>
      <t>-1</t>
    </r>
    <phoneticPr fontId="6"/>
  </si>
  <si>
    <t>　消費支出／実収入　総務省HP：家計調査年報最新年分「第２表　都市階級・地方・都道府県庁所在市別１世帯当たり１か月間の収入と支出（総世帯のうち勤労者世帯）(秋田市分)」</t>
    <rPh sb="65" eb="66">
      <t>ソウ</t>
    </rPh>
    <phoneticPr fontId="6"/>
  </si>
  <si>
    <t>　民間消費支出構成比</t>
    <rPh sb="1" eb="3">
      <t>ミンカン</t>
    </rPh>
    <rPh sb="3" eb="5">
      <t>ショウヒ</t>
    </rPh>
    <rPh sb="5" eb="7">
      <t>シシュツ</t>
    </rPh>
    <rPh sb="7" eb="10">
      <t>コウセイヒ</t>
    </rPh>
    <phoneticPr fontId="6"/>
  </si>
  <si>
    <t>Ｉ</t>
    <phoneticPr fontId="6"/>
  </si>
  <si>
    <t>　※　端数処理の関係で、内訳の計と合計が一致しない場合があります。</t>
    <rPh sb="3" eb="5">
      <t>ハスウ</t>
    </rPh>
    <rPh sb="5" eb="7">
      <t>ショリ</t>
    </rPh>
    <rPh sb="8" eb="10">
      <t>カンケイ</t>
    </rPh>
    <rPh sb="12" eb="14">
      <t>ウチワケ</t>
    </rPh>
    <rPh sb="15" eb="16">
      <t>ケイ</t>
    </rPh>
    <rPh sb="17" eb="19">
      <t>ゴウケイ</t>
    </rPh>
    <rPh sb="20" eb="22">
      <t>イッチ</t>
    </rPh>
    <rPh sb="25" eb="27">
      <t>バアイ</t>
    </rPh>
    <phoneticPr fontId="9"/>
  </si>
  <si>
    <t>購入者価格から生産者価格への変換</t>
    <rPh sb="0" eb="3">
      <t>コウニュウシャ</t>
    </rPh>
    <rPh sb="3" eb="5">
      <t>カカク</t>
    </rPh>
    <rPh sb="7" eb="10">
      <t>セイサンシャ</t>
    </rPh>
    <rPh sb="10" eb="12">
      <t>カカク</t>
    </rPh>
    <rPh sb="14" eb="16">
      <t>ヘンカン</t>
    </rPh>
    <phoneticPr fontId="11"/>
  </si>
  <si>
    <t>最終需要額</t>
    <rPh sb="0" eb="2">
      <t>サイシュウ</t>
    </rPh>
    <rPh sb="2" eb="5">
      <t>ジュヨウガク</t>
    </rPh>
    <phoneticPr fontId="11"/>
  </si>
  <si>
    <t>マージン率</t>
    <rPh sb="4" eb="5">
      <t>リツ</t>
    </rPh>
    <phoneticPr fontId="11"/>
  </si>
  <si>
    <t>マージン額</t>
    <rPh sb="4" eb="5">
      <t>ガク</t>
    </rPh>
    <phoneticPr fontId="11"/>
  </si>
  <si>
    <t>（購入者価格）</t>
    <rPh sb="1" eb="4">
      <t>コウニュウシャ</t>
    </rPh>
    <rPh sb="4" eb="6">
      <t>カカク</t>
    </rPh>
    <phoneticPr fontId="11"/>
  </si>
  <si>
    <t>商業</t>
    <rPh sb="0" eb="2">
      <t>ショウギョウ</t>
    </rPh>
    <phoneticPr fontId="11"/>
  </si>
  <si>
    <t>運輸</t>
    <rPh sb="0" eb="2">
      <t>ウンユ</t>
    </rPh>
    <phoneticPr fontId="11"/>
  </si>
  <si>
    <t>計</t>
    <rPh sb="0" eb="1">
      <t>ケイ</t>
    </rPh>
    <phoneticPr fontId="11"/>
  </si>
  <si>
    <t>振り分け</t>
    <rPh sb="0" eb="1">
      <t>フ</t>
    </rPh>
    <rPh sb="2" eb="3">
      <t>ワ</t>
    </rPh>
    <phoneticPr fontId="11"/>
  </si>
  <si>
    <t>（生産者価格）</t>
    <rPh sb="1" eb="4">
      <t>セイサンシャ</t>
    </rPh>
    <rPh sb="4" eb="6">
      <t>カカク</t>
    </rPh>
    <phoneticPr fontId="11"/>
  </si>
  <si>
    <t>a</t>
    <phoneticPr fontId="11"/>
  </si>
  <si>
    <t>b</t>
    <phoneticPr fontId="11"/>
  </si>
  <si>
    <t>c</t>
    <phoneticPr fontId="11"/>
  </si>
  <si>
    <t>d=a*b</t>
    <phoneticPr fontId="11"/>
  </si>
  <si>
    <t>e=a*c</t>
    <phoneticPr fontId="11"/>
  </si>
  <si>
    <t>f=d+e</t>
    <phoneticPr fontId="11"/>
  </si>
  <si>
    <t>f</t>
    <phoneticPr fontId="11"/>
  </si>
  <si>
    <t>g</t>
    <phoneticPr fontId="11"/>
  </si>
  <si>
    <t>農業</t>
    <rPh sb="0" eb="2">
      <t>ノウギョウ</t>
    </rPh>
    <phoneticPr fontId="48"/>
  </si>
  <si>
    <t>林業</t>
    <rPh sb="0" eb="2">
      <t>リンギョウ</t>
    </rPh>
    <phoneticPr fontId="48"/>
  </si>
  <si>
    <t>漁業</t>
    <rPh sb="0" eb="2">
      <t>ギョギョウ</t>
    </rPh>
    <phoneticPr fontId="48"/>
  </si>
  <si>
    <t>非印刷-作業シート</t>
    <rPh sb="0" eb="1">
      <t>ヒ</t>
    </rPh>
    <rPh sb="1" eb="3">
      <t>インサツ</t>
    </rPh>
    <rPh sb="4" eb="6">
      <t>サギョウ</t>
    </rPh>
    <phoneticPr fontId="6"/>
  </si>
  <si>
    <t>①</t>
    <phoneticPr fontId="6"/>
  </si>
  <si>
    <t>②</t>
    <phoneticPr fontId="6"/>
  </si>
  <si>
    <t>③</t>
    <phoneticPr fontId="6"/>
  </si>
  <si>
    <t>④</t>
    <phoneticPr fontId="6"/>
  </si>
  <si>
    <t>⑤</t>
    <phoneticPr fontId="6"/>
  </si>
  <si>
    <t>⑥</t>
    <phoneticPr fontId="6"/>
  </si>
  <si>
    <t>⑦</t>
    <phoneticPr fontId="6"/>
  </si>
  <si>
    <t>⑧</t>
    <phoneticPr fontId="6"/>
  </si>
  <si>
    <t>⑨</t>
    <phoneticPr fontId="6"/>
  </si>
  <si>
    <t>⑩</t>
    <phoneticPr fontId="6"/>
  </si>
  <si>
    <t>⑪</t>
    <phoneticPr fontId="6"/>
  </si>
  <si>
    <t>⑫</t>
    <phoneticPr fontId="6"/>
  </si>
  <si>
    <t>⑬</t>
    <phoneticPr fontId="6"/>
  </si>
  <si>
    <t>②×Ｂ</t>
    <phoneticPr fontId="6"/>
  </si>
  <si>
    <t>②×Ｃ</t>
    <phoneticPr fontId="6"/>
  </si>
  <si>
    <t>②×Ｄ</t>
    <phoneticPr fontId="6"/>
  </si>
  <si>
    <t>⑤×Ａ</t>
    <phoneticPr fontId="6"/>
  </si>
  <si>
    <t>⑥×Ｅ</t>
    <phoneticPr fontId="6"/>
  </si>
  <si>
    <t>⑦×Ｂ</t>
    <phoneticPr fontId="6"/>
  </si>
  <si>
    <t>⑦×Ｃ</t>
    <phoneticPr fontId="6"/>
  </si>
  <si>
    <t>④＋⑨</t>
    <phoneticPr fontId="6"/>
  </si>
  <si>
    <t>⑩×Ｆ</t>
    <phoneticPr fontId="6"/>
  </si>
  <si>
    <t>⑪×Ｇ</t>
    <phoneticPr fontId="6"/>
  </si>
  <si>
    <t>⑫×Ａ</t>
    <phoneticPr fontId="6"/>
  </si>
  <si>
    <t>各種係数</t>
    <rPh sb="0" eb="2">
      <t>カクシュ</t>
    </rPh>
    <rPh sb="2" eb="4">
      <t>ケイスウ</t>
    </rPh>
    <phoneticPr fontId="6"/>
  </si>
  <si>
    <t>県内
自給率</t>
    <rPh sb="0" eb="2">
      <t>ケンナイ</t>
    </rPh>
    <rPh sb="3" eb="6">
      <t>ジキュウリツ</t>
    </rPh>
    <phoneticPr fontId="6"/>
  </si>
  <si>
    <t>粗付加
価値率</t>
    <rPh sb="0" eb="6">
      <t>ソフカカチ</t>
    </rPh>
    <rPh sb="6" eb="7">
      <t>リツ</t>
    </rPh>
    <phoneticPr fontId="6"/>
  </si>
  <si>
    <t>雇用者
所得率</t>
    <rPh sb="0" eb="3">
      <t>コヨウシャ</t>
    </rPh>
    <rPh sb="4" eb="7">
      <t>ショトクリツ</t>
    </rPh>
    <phoneticPr fontId="6"/>
  </si>
  <si>
    <t>開放経済型
逆行列係数</t>
    <rPh sb="0" eb="2">
      <t>カイホウ</t>
    </rPh>
    <rPh sb="2" eb="4">
      <t>ケイザイ</t>
    </rPh>
    <rPh sb="4" eb="5">
      <t>ガタ</t>
    </rPh>
    <rPh sb="6" eb="9">
      <t>ギャクギョウレツ</t>
    </rPh>
    <rPh sb="9" eb="11">
      <t>ケイスウ</t>
    </rPh>
    <phoneticPr fontId="6"/>
  </si>
  <si>
    <t>消費
パターン</t>
    <rPh sb="0" eb="2">
      <t>ショウヒ</t>
    </rPh>
    <phoneticPr fontId="6"/>
  </si>
  <si>
    <t>商業
マージン率</t>
    <rPh sb="0" eb="2">
      <t>ショウギョウ</t>
    </rPh>
    <rPh sb="7" eb="8">
      <t>リツ</t>
    </rPh>
    <phoneticPr fontId="6"/>
  </si>
  <si>
    <t>運輸
マージン率</t>
    <rPh sb="0" eb="2">
      <t>ウンユ</t>
    </rPh>
    <rPh sb="7" eb="8">
      <t>リツ</t>
    </rPh>
    <phoneticPr fontId="6"/>
  </si>
  <si>
    <t>（参考）</t>
    <rPh sb="1" eb="3">
      <t>サンコウ</t>
    </rPh>
    <phoneticPr fontId="6"/>
  </si>
  <si>
    <t>別記</t>
    <rPh sb="0" eb="2">
      <t>ベッキ</t>
    </rPh>
    <phoneticPr fontId="6"/>
  </si>
  <si>
    <t>非印刷-取引基本表</t>
    <rPh sb="0" eb="1">
      <t>ヒ</t>
    </rPh>
    <rPh sb="1" eb="3">
      <t>インサツ</t>
    </rPh>
    <rPh sb="4" eb="6">
      <t>トリヒキ</t>
    </rPh>
    <rPh sb="6" eb="9">
      <t>キホンヒョウ</t>
    </rPh>
    <phoneticPr fontId="6"/>
  </si>
  <si>
    <t>70</t>
  </si>
  <si>
    <t>71</t>
  </si>
  <si>
    <t>72</t>
  </si>
  <si>
    <t>73</t>
  </si>
  <si>
    <t>74</t>
  </si>
  <si>
    <t>75</t>
  </si>
  <si>
    <t>76</t>
  </si>
  <si>
    <t>78</t>
  </si>
  <si>
    <t>79</t>
  </si>
  <si>
    <t>81</t>
  </si>
  <si>
    <t>82</t>
  </si>
  <si>
    <t>83</t>
  </si>
  <si>
    <t>87</t>
  </si>
  <si>
    <t>88</t>
  </si>
  <si>
    <t>97</t>
  </si>
  <si>
    <t>家計外消費支出（列）</t>
  </si>
  <si>
    <t>民間消費支出</t>
  </si>
  <si>
    <t>一般政府消費支出</t>
  </si>
  <si>
    <t>県内総固定資本形成（公的）</t>
  </si>
  <si>
    <t>県内総固定資本形成（民間）</t>
  </si>
  <si>
    <t>県内最終需要計</t>
  </si>
  <si>
    <t>県内需要合計</t>
  </si>
  <si>
    <t>最終需要部門計</t>
  </si>
  <si>
    <t>91</t>
  </si>
  <si>
    <t>92</t>
  </si>
  <si>
    <t>93</t>
  </si>
  <si>
    <t>94</t>
  </si>
  <si>
    <t>95</t>
  </si>
  <si>
    <t>96</t>
  </si>
  <si>
    <t>非印刷-投入係数表</t>
    <rPh sb="0" eb="1">
      <t>ヒ</t>
    </rPh>
    <rPh sb="1" eb="3">
      <t>インサツ</t>
    </rPh>
    <rPh sb="4" eb="6">
      <t>トウニュウ</t>
    </rPh>
    <rPh sb="6" eb="8">
      <t>ケイスウ</t>
    </rPh>
    <rPh sb="8" eb="9">
      <t>ヒョウ</t>
    </rPh>
    <phoneticPr fontId="6"/>
  </si>
  <si>
    <t>非印刷-輸移入係数及び県内自給率</t>
    <rPh sb="0" eb="1">
      <t>ヒ</t>
    </rPh>
    <rPh sb="1" eb="3">
      <t>インサツ</t>
    </rPh>
    <rPh sb="4" eb="5">
      <t>ユ</t>
    </rPh>
    <rPh sb="5" eb="7">
      <t>イニュウ</t>
    </rPh>
    <rPh sb="7" eb="9">
      <t>ケイスウ</t>
    </rPh>
    <rPh sb="9" eb="10">
      <t>オヨ</t>
    </rPh>
    <rPh sb="11" eb="13">
      <t>ケンナイ</t>
    </rPh>
    <rPh sb="13" eb="16">
      <t>ジキュウリツ</t>
    </rPh>
    <phoneticPr fontId="6"/>
  </si>
  <si>
    <t>輸移入係数</t>
    <rPh sb="0" eb="1">
      <t>ユ</t>
    </rPh>
    <rPh sb="1" eb="3">
      <t>イニュウ</t>
    </rPh>
    <rPh sb="3" eb="5">
      <t>ケイスウ</t>
    </rPh>
    <phoneticPr fontId="6"/>
  </si>
  <si>
    <t>県内自給率</t>
    <rPh sb="0" eb="1">
      <t>ケン</t>
    </rPh>
    <rPh sb="1" eb="2">
      <t>ナイ</t>
    </rPh>
    <rPh sb="2" eb="5">
      <t>ジキュウリツ</t>
    </rPh>
    <phoneticPr fontId="6"/>
  </si>
  <si>
    <t>○</t>
  </si>
  <si>
    <t>非印刷-開放経済型逆行列係数表</t>
    <rPh sb="0" eb="1">
      <t>ヒ</t>
    </rPh>
    <rPh sb="1" eb="3">
      <t>インサツ</t>
    </rPh>
    <rPh sb="4" eb="6">
      <t>カイホウ</t>
    </rPh>
    <rPh sb="6" eb="8">
      <t>ケイザイ</t>
    </rPh>
    <rPh sb="8" eb="9">
      <t>ガタ</t>
    </rPh>
    <rPh sb="9" eb="12">
      <t>ギャクギョウレツ</t>
    </rPh>
    <rPh sb="12" eb="14">
      <t>ケイスウ</t>
    </rPh>
    <rPh sb="14" eb="15">
      <t>ヒョウ</t>
    </rPh>
    <phoneticPr fontId="6"/>
  </si>
  <si>
    <t>行和</t>
    <rPh sb="0" eb="1">
      <t>ギョウ</t>
    </rPh>
    <rPh sb="1" eb="2">
      <t>ワ</t>
    </rPh>
    <phoneticPr fontId="59"/>
  </si>
  <si>
    <t>列和</t>
    <rPh sb="0" eb="1">
      <t>レツ</t>
    </rPh>
    <rPh sb="1" eb="2">
      <t>ワ</t>
    </rPh>
    <phoneticPr fontId="46"/>
  </si>
  <si>
    <t>非印刷-消費パターン</t>
    <rPh sb="0" eb="1">
      <t>ヒ</t>
    </rPh>
    <rPh sb="1" eb="3">
      <t>インサツ</t>
    </rPh>
    <rPh sb="4" eb="6">
      <t>ショウヒ</t>
    </rPh>
    <phoneticPr fontId="6"/>
  </si>
  <si>
    <t>民間消費
支出</t>
    <phoneticPr fontId="6"/>
  </si>
  <si>
    <t>70</t>
    <phoneticPr fontId="6"/>
  </si>
  <si>
    <t>非印刷-手順⑤</t>
    <rPh sb="0" eb="1">
      <t>ヒ</t>
    </rPh>
    <rPh sb="1" eb="3">
      <t>インサツ</t>
    </rPh>
    <phoneticPr fontId="6"/>
  </si>
  <si>
    <t>合計</t>
    <rPh sb="0" eb="2">
      <t>ゴウケイ</t>
    </rPh>
    <phoneticPr fontId="59"/>
  </si>
  <si>
    <t>非印刷-手順⑦</t>
    <rPh sb="0" eb="1">
      <t>ヒ</t>
    </rPh>
    <rPh sb="1" eb="3">
      <t>インサツ</t>
    </rPh>
    <phoneticPr fontId="6"/>
  </si>
  <si>
    <t>非印刷-手順⑭</t>
    <rPh sb="0" eb="1">
      <t>ヒ</t>
    </rPh>
    <rPh sb="1" eb="3">
      <t>インサツ</t>
    </rPh>
    <phoneticPr fontId="6"/>
  </si>
  <si>
    <t>非印刷-雇用表</t>
    <rPh sb="0" eb="1">
      <t>ヒ</t>
    </rPh>
    <rPh sb="1" eb="3">
      <t>インサツ</t>
    </rPh>
    <rPh sb="4" eb="6">
      <t>コヨウ</t>
    </rPh>
    <rPh sb="6" eb="7">
      <t>ヒョウ</t>
    </rPh>
    <phoneticPr fontId="6"/>
  </si>
  <si>
    <t>（単位：人）</t>
    <rPh sb="4" eb="5">
      <t>ニン</t>
    </rPh>
    <phoneticPr fontId="6"/>
  </si>
  <si>
    <t>従業者総数</t>
  </si>
  <si>
    <t>個人業主</t>
  </si>
  <si>
    <t>家族従業者</t>
  </si>
  <si>
    <t>有給役員
・雇用者</t>
  </si>
  <si>
    <t>有給役員</t>
  </si>
  <si>
    <t>雇用者</t>
  </si>
  <si>
    <t>常用雇用者</t>
  </si>
  <si>
    <t>臨時雇用者</t>
    <rPh sb="2" eb="5">
      <t>コヨウシャ</t>
    </rPh>
    <phoneticPr fontId="6"/>
  </si>
  <si>
    <t>合計</t>
    <rPh sb="0" eb="2">
      <t>ゴウケイ</t>
    </rPh>
    <phoneticPr fontId="6"/>
  </si>
  <si>
    <t>公務</t>
    <rPh sb="0" eb="2">
      <t>コウム</t>
    </rPh>
    <phoneticPr fontId="2"/>
  </si>
  <si>
    <t>事務用品</t>
    <rPh sb="0" eb="2">
      <t>ジム</t>
    </rPh>
    <rPh sb="2" eb="4">
      <t>ヨウヒン</t>
    </rPh>
    <phoneticPr fontId="2"/>
  </si>
  <si>
    <t>内生部門計</t>
    <rPh sb="0" eb="5">
      <t>ナイセイブモンケイ</t>
    </rPh>
    <phoneticPr fontId="2"/>
  </si>
  <si>
    <t>その他</t>
  </si>
  <si>
    <t>農業</t>
    <rPh sb="0" eb="2">
      <t>ノウギョウ</t>
    </rPh>
    <phoneticPr fontId="4"/>
  </si>
  <si>
    <t>林業</t>
    <rPh sb="0" eb="2">
      <t>リンギョウ</t>
    </rPh>
    <phoneticPr fontId="4"/>
  </si>
  <si>
    <t>漁業</t>
    <rPh sb="0" eb="2">
      <t>ギョギョウ</t>
    </rPh>
    <phoneticPr fontId="4"/>
  </si>
  <si>
    <t>名称　　　　　　　　　　　　　　　　　　　　　　　　　　　　　　　　名称</t>
    <phoneticPr fontId="31"/>
  </si>
  <si>
    <t>（百万円単位）</t>
    <rPh sb="1" eb="6">
      <t>ヒャクマンエンタンイ</t>
    </rPh>
    <phoneticPr fontId="31"/>
  </si>
  <si>
    <t>秋田市消費転換率</t>
    <rPh sb="0" eb="3">
      <t>アキタシ</t>
    </rPh>
    <rPh sb="3" eb="5">
      <t>ショウヒ</t>
    </rPh>
    <rPh sb="5" eb="7">
      <t>テンカン</t>
    </rPh>
    <rPh sb="7" eb="8">
      <t>リツ</t>
    </rPh>
    <phoneticPr fontId="6"/>
  </si>
  <si>
    <t>年</t>
    <rPh sb="0" eb="1">
      <t>トシ</t>
    </rPh>
    <phoneticPr fontId="6"/>
  </si>
  <si>
    <t>後方移動平均
（３年）</t>
    <rPh sb="0" eb="2">
      <t>コウホウ</t>
    </rPh>
    <rPh sb="2" eb="4">
      <t>イドウ</t>
    </rPh>
    <rPh sb="4" eb="6">
      <t>ヘイキン</t>
    </rPh>
    <rPh sb="9" eb="10">
      <t>ネン</t>
    </rPh>
    <phoneticPr fontId="6"/>
  </si>
  <si>
    <t>平成30年</t>
    <rPh sb="0" eb="2">
      <t>ヘイセイ</t>
    </rPh>
    <rPh sb="4" eb="5">
      <t>ネン</t>
    </rPh>
    <phoneticPr fontId="6"/>
  </si>
  <si>
    <t>平成29年</t>
    <phoneticPr fontId="6"/>
  </si>
  <si>
    <t>平成28年</t>
  </si>
  <si>
    <t>平成27年</t>
  </si>
  <si>
    <t>平成26年</t>
  </si>
  <si>
    <t>平成25年</t>
  </si>
  <si>
    <t>平成24年</t>
  </si>
  <si>
    <t>平成23年</t>
  </si>
  <si>
    <t>平成22年</t>
  </si>
  <si>
    <t>平成21年</t>
  </si>
  <si>
    <t>平成20年</t>
  </si>
  <si>
    <t>平成19年</t>
  </si>
  <si>
    <t>平成18年</t>
  </si>
  <si>
    <t>平成17年</t>
  </si>
  <si>
    <t>平成16年</t>
  </si>
  <si>
    <t>(単位：円)</t>
    <rPh sb="1" eb="3">
      <t>タンイ</t>
    </rPh>
    <rPh sb="4" eb="5">
      <t>エン</t>
    </rPh>
    <phoneticPr fontId="6"/>
  </si>
  <si>
    <t>消費転換率計算用</t>
    <rPh sb="0" eb="5">
      <t>ショウヒテンカンリツ</t>
    </rPh>
    <rPh sb="5" eb="7">
      <t>ケイサン</t>
    </rPh>
    <rPh sb="7" eb="8">
      <t>ヨウ</t>
    </rPh>
    <phoneticPr fontId="6"/>
  </si>
  <si>
    <t>実収入</t>
    <rPh sb="0" eb="3">
      <t>ジッシュウニュウ</t>
    </rPh>
    <phoneticPr fontId="6"/>
  </si>
  <si>
    <t>ア</t>
    <phoneticPr fontId="6"/>
  </si>
  <si>
    <t>消費支出</t>
    <rPh sb="0" eb="2">
      <t>ショウヒ</t>
    </rPh>
    <rPh sb="2" eb="4">
      <t>シシュツ</t>
    </rPh>
    <phoneticPr fontId="6"/>
  </si>
  <si>
    <t>イ</t>
    <phoneticPr fontId="6"/>
  </si>
  <si>
    <t>ウ=イ/ア</t>
    <phoneticPr fontId="6"/>
  </si>
  <si>
    <t>*実収入と消費支出を別途調査している場合は、こちらで消費転換率を計算できます。</t>
    <rPh sb="1" eb="4">
      <t>ジツシュウニュウ</t>
    </rPh>
    <rPh sb="5" eb="9">
      <t>ショウヒシシュツ</t>
    </rPh>
    <rPh sb="10" eb="12">
      <t>ベット</t>
    </rPh>
    <rPh sb="12" eb="14">
      <t>チョウサ</t>
    </rPh>
    <rPh sb="18" eb="20">
      <t>バアイ</t>
    </rPh>
    <rPh sb="26" eb="28">
      <t>ショウヒ</t>
    </rPh>
    <rPh sb="28" eb="30">
      <t>テンカン</t>
    </rPh>
    <rPh sb="30" eb="31">
      <t>リツ</t>
    </rPh>
    <rPh sb="32" eb="34">
      <t>ケイサン</t>
    </rPh>
    <phoneticPr fontId="6"/>
  </si>
  <si>
    <t>＊消費転換率は、秋田市消費転換率の最新年値を初期設定としています。必要に応じて、適宜数値を変更してください。</t>
    <rPh sb="1" eb="6">
      <t>ショウヒテンカンリツ</t>
    </rPh>
    <rPh sb="8" eb="11">
      <t>アキタシ</t>
    </rPh>
    <rPh sb="11" eb="13">
      <t>ショウヒ</t>
    </rPh>
    <rPh sb="13" eb="15">
      <t>テンカン</t>
    </rPh>
    <rPh sb="15" eb="16">
      <t>リツ</t>
    </rPh>
    <rPh sb="17" eb="19">
      <t>サイシン</t>
    </rPh>
    <rPh sb="19" eb="20">
      <t>ネン</t>
    </rPh>
    <rPh sb="20" eb="21">
      <t>チ</t>
    </rPh>
    <rPh sb="22" eb="24">
      <t>ショキ</t>
    </rPh>
    <rPh sb="24" eb="26">
      <t>セッテイ</t>
    </rPh>
    <rPh sb="33" eb="35">
      <t>ヒツヨウ</t>
    </rPh>
    <rPh sb="36" eb="37">
      <t>オウ</t>
    </rPh>
    <rPh sb="40" eb="42">
      <t>テキギ</t>
    </rPh>
    <rPh sb="42" eb="44">
      <t>スウチ</t>
    </rPh>
    <rPh sb="45" eb="47">
      <t>ヘンコウ</t>
    </rPh>
    <phoneticPr fontId="6"/>
  </si>
  <si>
    <t>　①　分析テーマを入力します。　</t>
    <phoneticPr fontId="6"/>
  </si>
  <si>
    <t>■使用上の注意</t>
    <rPh sb="1" eb="4">
      <t>シヨウジョウ</t>
    </rPh>
    <rPh sb="5" eb="7">
      <t>チュウイ</t>
    </rPh>
    <phoneticPr fontId="6"/>
  </si>
  <si>
    <t>　・　当該投資に係る設備が全て県外に発注される場合等秋田県内の産業に　</t>
    <rPh sb="3" eb="5">
      <t>トウガイ</t>
    </rPh>
    <rPh sb="5" eb="7">
      <t>トウシ</t>
    </rPh>
    <rPh sb="8" eb="9">
      <t>カカ</t>
    </rPh>
    <rPh sb="10" eb="12">
      <t>セツビ</t>
    </rPh>
    <rPh sb="13" eb="14">
      <t>スベ</t>
    </rPh>
    <rPh sb="15" eb="17">
      <t>ケンガイ</t>
    </rPh>
    <rPh sb="18" eb="20">
      <t>ハッチュウ</t>
    </rPh>
    <rPh sb="23" eb="25">
      <t>バアイ</t>
    </rPh>
    <rPh sb="25" eb="26">
      <t>トウ</t>
    </rPh>
    <rPh sb="26" eb="28">
      <t>アキタ</t>
    </rPh>
    <rPh sb="28" eb="30">
      <t>ケンナイ</t>
    </rPh>
    <rPh sb="31" eb="33">
      <t>サンギョウ</t>
    </rPh>
    <phoneticPr fontId="6"/>
  </si>
  <si>
    <t>　　需要が発生しない場合は、県内に経済波及効果が発生しないため本ツー</t>
    <rPh sb="2" eb="4">
      <t>ジュヨウ</t>
    </rPh>
    <rPh sb="5" eb="7">
      <t>ハッセイ</t>
    </rPh>
    <rPh sb="10" eb="12">
      <t>バアイ</t>
    </rPh>
    <rPh sb="14" eb="15">
      <t>ケン</t>
    </rPh>
    <rPh sb="15" eb="16">
      <t>ナイ</t>
    </rPh>
    <rPh sb="17" eb="19">
      <t>ケイザイ</t>
    </rPh>
    <rPh sb="19" eb="21">
      <t>ハキュウ</t>
    </rPh>
    <rPh sb="21" eb="23">
      <t>コウカ</t>
    </rPh>
    <rPh sb="24" eb="26">
      <t>ハッセイ</t>
    </rPh>
    <rPh sb="31" eb="32">
      <t>ホン</t>
    </rPh>
    <phoneticPr fontId="31"/>
  </si>
  <si>
    <t>　　で分析することが出来ません。</t>
    <rPh sb="3" eb="5">
      <t>ブンセキ</t>
    </rPh>
    <rPh sb="10" eb="12">
      <t>デキ</t>
    </rPh>
    <phoneticPr fontId="31"/>
  </si>
  <si>
    <t>　・　本ツールは、設備投資額の産業部門別の詳細な内訳が把握できない場</t>
    <rPh sb="3" eb="4">
      <t>ホン</t>
    </rPh>
    <rPh sb="9" eb="11">
      <t>セツビ</t>
    </rPh>
    <rPh sb="11" eb="13">
      <t>トウシ</t>
    </rPh>
    <rPh sb="13" eb="14">
      <t>ガク</t>
    </rPh>
    <rPh sb="15" eb="17">
      <t>サンギョウ</t>
    </rPh>
    <rPh sb="17" eb="19">
      <t>ブモン</t>
    </rPh>
    <rPh sb="19" eb="20">
      <t>ベツ</t>
    </rPh>
    <rPh sb="21" eb="23">
      <t>ショウサイ</t>
    </rPh>
    <rPh sb="24" eb="26">
      <t>ウチワケ</t>
    </rPh>
    <rPh sb="27" eb="29">
      <t>ハアク</t>
    </rPh>
    <rPh sb="33" eb="34">
      <t>バ</t>
    </rPh>
    <phoneticPr fontId="6"/>
  </si>
  <si>
    <t>　　て産業部門別発生需要額を推計し、県内の経済波及効果を推計するもの　</t>
    <phoneticPr fontId="31"/>
  </si>
  <si>
    <t>　　です。設備投資額の産業部門別の詳細な内訳を把握している場合は、本</t>
    <rPh sb="23" eb="25">
      <t>ハアク</t>
    </rPh>
    <rPh sb="29" eb="31">
      <t>バアイ</t>
    </rPh>
    <rPh sb="33" eb="34">
      <t>ホン</t>
    </rPh>
    <phoneticPr fontId="31"/>
  </si>
  <si>
    <t>　　ツールではなく「一般」ツールを使用してください。</t>
    <rPh sb="10" eb="12">
      <t>イッパン</t>
    </rPh>
    <rPh sb="17" eb="19">
      <t>シヨウ</t>
    </rPh>
    <phoneticPr fontId="31"/>
  </si>
  <si>
    <t>　　ックスを用いて産業部門別発生需要額が自動計算され、県内の経済波及</t>
    <rPh sb="27" eb="28">
      <t>ケン</t>
    </rPh>
    <rPh sb="28" eb="29">
      <t>ナイ</t>
    </rPh>
    <rPh sb="30" eb="32">
      <t>ケイザイ</t>
    </rPh>
    <rPh sb="32" eb="34">
      <t>ハキュウ</t>
    </rPh>
    <phoneticPr fontId="6"/>
  </si>
  <si>
    <t>　　効果が推計されます。</t>
    <phoneticPr fontId="31"/>
  </si>
  <si>
    <t>　②　「設備投資額」欄の該当箇所に投資額を入力すると、固定資本マトリ</t>
    <rPh sb="12" eb="14">
      <t>ガイトウ</t>
    </rPh>
    <rPh sb="14" eb="16">
      <t>カショ</t>
    </rPh>
    <rPh sb="17" eb="19">
      <t>トウシ</t>
    </rPh>
    <rPh sb="19" eb="20">
      <t>ガク</t>
    </rPh>
    <phoneticPr fontId="6"/>
  </si>
  <si>
    <t>　④　ドロップダウンリストから、生産者価格または購入者価格を選択しま</t>
    <phoneticPr fontId="6"/>
  </si>
  <si>
    <t>　⑤　消費転換率を設定します。</t>
    <rPh sb="3" eb="5">
      <t>ショウヒ</t>
    </rPh>
    <rPh sb="5" eb="7">
      <t>テンカン</t>
    </rPh>
    <rPh sb="7" eb="8">
      <t>リツ</t>
    </rPh>
    <rPh sb="9" eb="11">
      <t>セッテイ</t>
    </rPh>
    <phoneticPr fontId="6"/>
  </si>
  <si>
    <t>　⑥　必要事項を入力します。</t>
    <rPh sb="3" eb="5">
      <t>ヒツヨウ</t>
    </rPh>
    <rPh sb="5" eb="7">
      <t>ジコウ</t>
    </rPh>
    <rPh sb="8" eb="10">
      <t>ニュウリョク</t>
    </rPh>
    <phoneticPr fontId="6"/>
  </si>
  <si>
    <t>　　す。（購入者価格で入力した場合は生産者価格が推計値となるため、可</t>
    <rPh sb="5" eb="8">
      <t>コウニュウシャ</t>
    </rPh>
    <rPh sb="8" eb="10">
      <t>カカク</t>
    </rPh>
    <rPh sb="11" eb="13">
      <t>ニュウリョク</t>
    </rPh>
    <rPh sb="15" eb="17">
      <t>バアイ</t>
    </rPh>
    <rPh sb="18" eb="21">
      <t>セイサンシャ</t>
    </rPh>
    <rPh sb="21" eb="23">
      <t>カカク</t>
    </rPh>
    <rPh sb="24" eb="27">
      <t>スイケイチ</t>
    </rPh>
    <rPh sb="33" eb="34">
      <t>カ</t>
    </rPh>
    <phoneticPr fontId="6"/>
  </si>
  <si>
    <t>　　能であれば生産者価格を把握して入力していただいた方が推計精度が向</t>
    <phoneticPr fontId="31"/>
  </si>
  <si>
    <t>　　上します）</t>
    <phoneticPr fontId="31"/>
  </si>
  <si>
    <t>経済波及効果分析ツール　設備投資（39部門）</t>
    <rPh sb="0" eb="2">
      <t>ケイザイ</t>
    </rPh>
    <rPh sb="2" eb="4">
      <t>ハキュウ</t>
    </rPh>
    <rPh sb="4" eb="6">
      <t>コウカ</t>
    </rPh>
    <rPh sb="6" eb="8">
      <t>ブンセキ</t>
    </rPh>
    <rPh sb="12" eb="14">
      <t>セツビ</t>
    </rPh>
    <rPh sb="14" eb="16">
      <t>トウシ</t>
    </rPh>
    <rPh sb="19" eb="21">
      <t>ブモン</t>
    </rPh>
    <phoneticPr fontId="6"/>
  </si>
  <si>
    <t>円</t>
    <rPh sb="0" eb="1">
      <t>エン</t>
    </rPh>
    <phoneticPr fontId="72"/>
  </si>
  <si>
    <t>千円</t>
    <rPh sb="0" eb="2">
      <t>センエン</t>
    </rPh>
    <phoneticPr fontId="72"/>
  </si>
  <si>
    <t>万円</t>
    <rPh sb="0" eb="2">
      <t>マンエン</t>
    </rPh>
    <phoneticPr fontId="72"/>
  </si>
  <si>
    <t>百万円</t>
    <rPh sb="0" eb="3">
      <t>ヒャクマンエン</t>
    </rPh>
    <phoneticPr fontId="72"/>
  </si>
  <si>
    <t>億円</t>
    <rPh sb="0" eb="2">
      <t>オクエン</t>
    </rPh>
    <phoneticPr fontId="72"/>
  </si>
  <si>
    <t>◆　単位変換</t>
    <phoneticPr fontId="11"/>
  </si>
  <si>
    <r>
      <t>　　←　ドロップダウンリストから選択してください</t>
    </r>
    <r>
      <rPr>
        <sz val="9"/>
        <color rgb="FFFF0000"/>
        <rFont val="ＭＳ Ｐゴシック"/>
        <family val="3"/>
        <charset val="128"/>
        <scheme val="minor"/>
      </rPr>
      <t>（特段の必要がない限り、「百万円」単位としてください）</t>
    </r>
    <rPh sb="16" eb="18">
      <t>センタク</t>
    </rPh>
    <rPh sb="25" eb="27">
      <t>トクダン</t>
    </rPh>
    <rPh sb="28" eb="30">
      <t>ヒツヨウ</t>
    </rPh>
    <rPh sb="33" eb="34">
      <t>カギ</t>
    </rPh>
    <rPh sb="37" eb="40">
      <t>ヒャクマンエン</t>
    </rPh>
    <rPh sb="41" eb="43">
      <t>タンイ</t>
    </rPh>
    <phoneticPr fontId="6"/>
  </si>
  <si>
    <r>
      <t>　　場合は、他の単位に変更してください（ただし、</t>
    </r>
    <r>
      <rPr>
        <u/>
        <sz val="11"/>
        <color rgb="FFFF0000"/>
        <rFont val="ＭＳ 明朝"/>
        <family val="1"/>
        <charset val="128"/>
      </rPr>
      <t>従業者・雇用者誘発数</t>
    </r>
    <rPh sb="2" eb="4">
      <t>バアイ</t>
    </rPh>
    <rPh sb="6" eb="7">
      <t>タ</t>
    </rPh>
    <rPh sb="8" eb="10">
      <t>タンイ</t>
    </rPh>
    <rPh sb="11" eb="13">
      <t>ヘンコウ</t>
    </rPh>
    <rPh sb="24" eb="27">
      <t>ジュウギョウシャ</t>
    </rPh>
    <rPh sb="28" eb="31">
      <t>コヨウシャ</t>
    </rPh>
    <rPh sb="31" eb="33">
      <t>ユウハツ</t>
    </rPh>
    <rPh sb="33" eb="34">
      <t>スウ</t>
    </rPh>
    <phoneticPr fontId="6"/>
  </si>
  <si>
    <r>
      <t>　　</t>
    </r>
    <r>
      <rPr>
        <u/>
        <sz val="11"/>
        <color rgb="FFFF0000"/>
        <rFont val="ＭＳ 明朝"/>
        <family val="1"/>
        <charset val="128"/>
      </rPr>
      <t>は、百万円単位の分析でないと正しく推計できません</t>
    </r>
    <r>
      <rPr>
        <sz val="11"/>
        <rFont val="ＭＳ 明朝"/>
        <family val="1"/>
        <charset val="128"/>
      </rPr>
      <t>）。</t>
    </r>
    <rPh sb="4" eb="7">
      <t>ヒャクマンエン</t>
    </rPh>
    <rPh sb="7" eb="9">
      <t>タンイ</t>
    </rPh>
    <rPh sb="10" eb="12">
      <t>ブンセキ</t>
    </rPh>
    <rPh sb="16" eb="17">
      <t>タダ</t>
    </rPh>
    <rPh sb="19" eb="21">
      <t>スイケイ</t>
    </rPh>
    <phoneticPr fontId="31"/>
  </si>
  <si>
    <r>
      <t>　③　金額の単位は、</t>
    </r>
    <r>
      <rPr>
        <sz val="11"/>
        <color rgb="FFFF0000"/>
        <rFont val="ＭＳ 明朝"/>
        <family val="1"/>
        <charset val="128"/>
      </rPr>
      <t>百万円単位での分析を基本</t>
    </r>
    <r>
      <rPr>
        <sz val="11"/>
        <rFont val="ＭＳ 明朝"/>
        <family val="1"/>
        <charset val="128"/>
      </rPr>
      <t>としています。特に必要な</t>
    </r>
    <rPh sb="10" eb="13">
      <t>ヒャクマンエン</t>
    </rPh>
    <rPh sb="13" eb="15">
      <t>タンイ</t>
    </rPh>
    <rPh sb="17" eb="19">
      <t>ブンセキ</t>
    </rPh>
    <rPh sb="20" eb="22">
      <t>キホン</t>
    </rPh>
    <rPh sb="29" eb="30">
      <t>トク</t>
    </rPh>
    <rPh sb="31" eb="33">
      <t>ヒツヨウ</t>
    </rPh>
    <phoneticPr fontId="6"/>
  </si>
  <si>
    <r>
      <t xml:space="preserve">就業係数
</t>
    </r>
    <r>
      <rPr>
        <sz val="8"/>
        <color rgb="FFFF0000"/>
        <rFont val="ＭＳ ゴシック"/>
        <family val="3"/>
        <charset val="128"/>
      </rPr>
      <t>(人/百万円)</t>
    </r>
    <rPh sb="0" eb="2">
      <t>シュウギョウ</t>
    </rPh>
    <rPh sb="2" eb="4">
      <t>ケイスウ</t>
    </rPh>
    <rPh sb="6" eb="7">
      <t>ニン</t>
    </rPh>
    <rPh sb="8" eb="11">
      <t>ヒャクマンエン</t>
    </rPh>
    <phoneticPr fontId="6"/>
  </si>
  <si>
    <r>
      <t xml:space="preserve">雇用係数
</t>
    </r>
    <r>
      <rPr>
        <sz val="8"/>
        <color rgb="FFFF0000"/>
        <rFont val="ＭＳ ゴシック"/>
        <family val="3"/>
        <charset val="128"/>
      </rPr>
      <t>(人/百万円)</t>
    </r>
    <rPh sb="0" eb="2">
      <t>コヨウ</t>
    </rPh>
    <rPh sb="2" eb="4">
      <t>ケイスウ</t>
    </rPh>
    <phoneticPr fontId="6"/>
  </si>
  <si>
    <r>
      <t xml:space="preserve">就業係数
</t>
    </r>
    <r>
      <rPr>
        <sz val="8"/>
        <color rgb="FFFF0000"/>
        <rFont val="ＭＳ ゴシック"/>
        <family val="3"/>
        <charset val="128"/>
      </rPr>
      <t>(人/百万円)</t>
    </r>
    <rPh sb="0" eb="2">
      <t>シュウギョウ</t>
    </rPh>
    <rPh sb="2" eb="4">
      <t>ケイスウ</t>
    </rPh>
    <rPh sb="6" eb="7">
      <t>ニン</t>
    </rPh>
    <rPh sb="8" eb="11">
      <t>ヒャクマンエン</t>
    </rPh>
    <phoneticPr fontId="10"/>
  </si>
  <si>
    <r>
      <t xml:space="preserve">雇用係数
</t>
    </r>
    <r>
      <rPr>
        <sz val="8"/>
        <color rgb="FFFF0000"/>
        <rFont val="ＭＳ ゴシック"/>
        <family val="3"/>
        <charset val="128"/>
      </rPr>
      <t>(人/百万円)</t>
    </r>
    <rPh sb="0" eb="2">
      <t>コヨウ</t>
    </rPh>
    <rPh sb="2" eb="4">
      <t>ケイスウ</t>
    </rPh>
    <phoneticPr fontId="10"/>
  </si>
  <si>
    <r>
      <t>　※　</t>
    </r>
    <r>
      <rPr>
        <u/>
        <sz val="10"/>
        <color rgb="FFFF0000"/>
        <rFont val="ＭＳ ゴシック"/>
        <family val="3"/>
        <charset val="128"/>
      </rPr>
      <t>従業者・雇用者誘発係数は(人/百万円)単位であるため、金額の単位を百万円として分析しないと</t>
    </r>
    <phoneticPr fontId="31"/>
  </si>
  <si>
    <r>
      <t>　　</t>
    </r>
    <r>
      <rPr>
        <u/>
        <sz val="10"/>
        <color rgb="FFFF0000"/>
        <rFont val="ＭＳ ゴシック"/>
        <family val="3"/>
        <charset val="128"/>
      </rPr>
      <t>従業者・雇用者誘発数は正しく推計できません。</t>
    </r>
    <phoneticPr fontId="31"/>
  </si>
  <si>
    <t>　従業者総数(人)／県内生産額(百万円)</t>
    <rPh sb="1" eb="4">
      <t>ジュウギョウシャ</t>
    </rPh>
    <rPh sb="4" eb="6">
      <t>ソウスウ</t>
    </rPh>
    <rPh sb="7" eb="8">
      <t>ニン</t>
    </rPh>
    <rPh sb="10" eb="12">
      <t>ケンナイ</t>
    </rPh>
    <rPh sb="12" eb="14">
      <t>セイサン</t>
    </rPh>
    <rPh sb="14" eb="15">
      <t>ガク</t>
    </rPh>
    <rPh sb="16" eb="19">
      <t>ヒャクマンエン</t>
    </rPh>
    <phoneticPr fontId="6"/>
  </si>
  <si>
    <t>⑤＊Ａ[県内自給率]</t>
    <rPh sb="4" eb="6">
      <t>ケンナイ</t>
    </rPh>
    <rPh sb="6" eb="9">
      <t>ジキュウリツ</t>
    </rPh>
    <phoneticPr fontId="6"/>
  </si>
  <si>
    <t>〇〇工場の設備投資がもたらす経済波及効果</t>
    <rPh sb="2" eb="4">
      <t>コウジョウ</t>
    </rPh>
    <rPh sb="5" eb="7">
      <t>セツビ</t>
    </rPh>
    <rPh sb="7" eb="9">
      <t>トウシ</t>
    </rPh>
    <rPh sb="14" eb="16">
      <t>ケイザイ</t>
    </rPh>
    <rPh sb="16" eb="20">
      <t>ハキュウコウカ</t>
    </rPh>
    <phoneticPr fontId="6"/>
  </si>
  <si>
    <t>輸移出計</t>
    <rPh sb="1" eb="3">
      <t>イシュツ</t>
    </rPh>
    <phoneticPr fontId="4"/>
  </si>
  <si>
    <t>（控除）輸移入計</t>
    <rPh sb="5" eb="7">
      <t>イニュウ</t>
    </rPh>
    <phoneticPr fontId="4"/>
  </si>
  <si>
    <t>令和元年</t>
    <rPh sb="0" eb="2">
      <t>レイワ</t>
    </rPh>
    <rPh sb="2" eb="4">
      <t>ガンネン</t>
    </rPh>
    <phoneticPr fontId="6"/>
  </si>
  <si>
    <t>令和２年</t>
    <rPh sb="0" eb="2">
      <t>レイワ</t>
    </rPh>
    <rPh sb="3" eb="4">
      <t>ネン</t>
    </rPh>
    <phoneticPr fontId="6"/>
  </si>
  <si>
    <t>令和３年</t>
    <rPh sb="0" eb="2">
      <t>レイワ</t>
    </rPh>
    <rPh sb="3" eb="4">
      <t>ネン</t>
    </rPh>
    <phoneticPr fontId="6"/>
  </si>
  <si>
    <t>　　りません。したがって、本ツールは分析方法の一例として御利用く</t>
    <rPh sb="13" eb="14">
      <t>ホン</t>
    </rPh>
    <rPh sb="18" eb="20">
      <t>ブンセキ</t>
    </rPh>
    <rPh sb="20" eb="22">
      <t>ホウホウ</t>
    </rPh>
    <rPh sb="23" eb="25">
      <t>イチレイ</t>
    </rPh>
    <rPh sb="28" eb="29">
      <t>ゴ</t>
    </rPh>
    <rPh sb="29" eb="31">
      <t>リヨウ</t>
    </rPh>
    <phoneticPr fontId="6"/>
  </si>
  <si>
    <t>　　利用者の責任において御利用ください。</t>
    <rPh sb="2" eb="4">
      <t>リヨウ</t>
    </rPh>
    <rPh sb="4" eb="5">
      <t>シャ</t>
    </rPh>
    <rPh sb="6" eb="8">
      <t>セキニン</t>
    </rPh>
    <rPh sb="12" eb="13">
      <t>ゴ</t>
    </rPh>
    <rPh sb="13" eb="15">
      <t>リヨウ</t>
    </rPh>
    <phoneticPr fontId="6"/>
  </si>
  <si>
    <t>③　本分析ツールについての疑問点等がございましたら、下記まで御連</t>
    <rPh sb="2" eb="3">
      <t>ホン</t>
    </rPh>
    <rPh sb="3" eb="5">
      <t>ブンセキ</t>
    </rPh>
    <rPh sb="13" eb="16">
      <t>ギモンテン</t>
    </rPh>
    <rPh sb="16" eb="17">
      <t>トウ</t>
    </rPh>
    <rPh sb="26" eb="28">
      <t>カキ</t>
    </rPh>
    <rPh sb="30" eb="31">
      <t>ゴ</t>
    </rPh>
    <rPh sb="31" eb="32">
      <t>レン</t>
    </rPh>
    <phoneticPr fontId="6"/>
  </si>
  <si>
    <t>消費転換率：令和○○年家計調査（秋田市）より</t>
    <rPh sb="6" eb="8">
      <t>レイワ</t>
    </rPh>
    <phoneticPr fontId="9"/>
  </si>
  <si>
    <t>　最終需要増加産業における粗付加価値誘発額(県内分)の推計</t>
    <rPh sb="1" eb="3">
      <t>サイシュウ</t>
    </rPh>
    <rPh sb="3" eb="5">
      <t>ジュヨウ</t>
    </rPh>
    <rPh sb="5" eb="7">
      <t>ゾウカ</t>
    </rPh>
    <rPh sb="7" eb="9">
      <t>サンギョウ</t>
    </rPh>
    <rPh sb="13" eb="14">
      <t>アラ</t>
    </rPh>
    <rPh sb="22" eb="23">
      <t>ケン</t>
    </rPh>
    <rPh sb="23" eb="25">
      <t>ナイブン</t>
    </rPh>
    <rPh sb="27" eb="29">
      <t>スイケイ</t>
    </rPh>
    <phoneticPr fontId="6"/>
  </si>
  <si>
    <t>　原材料誘発額（直接）が誘発する県内需要増加額(第１次)の推計</t>
    <rPh sb="1" eb="4">
      <t>ゲンザイリョウ</t>
    </rPh>
    <rPh sb="4" eb="6">
      <t>ユウハツ</t>
    </rPh>
    <rPh sb="6" eb="7">
      <t>ガク</t>
    </rPh>
    <rPh sb="8" eb="10">
      <t>チョクセツ</t>
    </rPh>
    <rPh sb="12" eb="14">
      <t>ユウハツ</t>
    </rPh>
    <rPh sb="16" eb="18">
      <t>ケンナイ</t>
    </rPh>
    <rPh sb="18" eb="20">
      <t>ジュヨウ</t>
    </rPh>
    <rPh sb="20" eb="22">
      <t>ゾウカ</t>
    </rPh>
    <rPh sb="22" eb="23">
      <t>ガク</t>
    </rPh>
    <rPh sb="24" eb="25">
      <t>ダイ</t>
    </rPh>
    <rPh sb="26" eb="27">
      <t>ジ</t>
    </rPh>
    <rPh sb="29" eb="31">
      <t>スイケイ</t>
    </rPh>
    <phoneticPr fontId="6"/>
  </si>
  <si>
    <t>　有給役員数（人）＋雇用者数(人)／県内生産額(百万円)</t>
    <rPh sb="1" eb="3">
      <t>ユウキュウ</t>
    </rPh>
    <rPh sb="3" eb="5">
      <t>ヤクイン</t>
    </rPh>
    <rPh sb="5" eb="6">
      <t>スウ</t>
    </rPh>
    <rPh sb="7" eb="8">
      <t>ヒト</t>
    </rPh>
    <rPh sb="10" eb="13">
      <t>コヨウシャ</t>
    </rPh>
    <rPh sb="13" eb="14">
      <t>スウ</t>
    </rPh>
    <rPh sb="15" eb="16">
      <t>ニン</t>
    </rPh>
    <rPh sb="18" eb="20">
      <t>ケンナイ</t>
    </rPh>
    <rPh sb="20" eb="22">
      <t>セイサン</t>
    </rPh>
    <rPh sb="22" eb="23">
      <t>ガク</t>
    </rPh>
    <rPh sb="24" eb="27">
      <t>ヒャクマンエン</t>
    </rPh>
    <phoneticPr fontId="6"/>
  </si>
  <si>
    <t>　生産誘発額(第１次)が誘発する粗付加価値額(県内分)の推計</t>
    <rPh sb="1" eb="3">
      <t>セイサン</t>
    </rPh>
    <rPh sb="3" eb="5">
      <t>ユウハツ</t>
    </rPh>
    <rPh sb="5" eb="6">
      <t>ガク</t>
    </rPh>
    <rPh sb="7" eb="8">
      <t>ダイ</t>
    </rPh>
    <rPh sb="9" eb="10">
      <t>ジ</t>
    </rPh>
    <rPh sb="12" eb="14">
      <t>ユウハツ</t>
    </rPh>
    <rPh sb="16" eb="21">
      <t>ソフカカチ</t>
    </rPh>
    <rPh sb="21" eb="22">
      <t>ガク</t>
    </rPh>
    <rPh sb="28" eb="30">
      <t>スイケイ</t>
    </rPh>
    <phoneticPr fontId="6"/>
  </si>
  <si>
    <t>　生産誘発額(第１次)が誘発する雇用者所得額(県内分)の推計</t>
    <rPh sb="1" eb="3">
      <t>セイサン</t>
    </rPh>
    <rPh sb="3" eb="5">
      <t>ユウハツ</t>
    </rPh>
    <rPh sb="5" eb="6">
      <t>ガク</t>
    </rPh>
    <rPh sb="7" eb="8">
      <t>ダイ</t>
    </rPh>
    <rPh sb="9" eb="10">
      <t>ジ</t>
    </rPh>
    <rPh sb="12" eb="14">
      <t>ユウハツ</t>
    </rPh>
    <rPh sb="16" eb="19">
      <t>コヨウシャ</t>
    </rPh>
    <rPh sb="19" eb="21">
      <t>ショトク</t>
    </rPh>
    <rPh sb="21" eb="22">
      <t>ガク</t>
    </rPh>
    <rPh sb="28" eb="30">
      <t>スイケイ</t>
    </rPh>
    <phoneticPr fontId="6"/>
  </si>
  <si>
    <t>　生産誘発額(第２次)が誘発する粗付加価値額(県内分)の推計</t>
    <rPh sb="1" eb="3">
      <t>セイサン</t>
    </rPh>
    <rPh sb="3" eb="5">
      <t>ユウハツ</t>
    </rPh>
    <rPh sb="5" eb="6">
      <t>ガク</t>
    </rPh>
    <rPh sb="7" eb="8">
      <t>ダイ</t>
    </rPh>
    <rPh sb="9" eb="10">
      <t>ジ</t>
    </rPh>
    <rPh sb="12" eb="14">
      <t>ユウハツ</t>
    </rPh>
    <rPh sb="16" eb="21">
      <t>ソフカカチ</t>
    </rPh>
    <rPh sb="21" eb="22">
      <t>ガク</t>
    </rPh>
    <rPh sb="28" eb="30">
      <t>スイケイ</t>
    </rPh>
    <phoneticPr fontId="6"/>
  </si>
  <si>
    <t>　生産誘発額(第２次)が誘発する雇用者所得額(県内分)の推計</t>
    <rPh sb="1" eb="3">
      <t>セイサン</t>
    </rPh>
    <rPh sb="3" eb="5">
      <t>ユウハツ</t>
    </rPh>
    <rPh sb="5" eb="6">
      <t>ガク</t>
    </rPh>
    <rPh sb="7" eb="8">
      <t>ダイ</t>
    </rPh>
    <rPh sb="9" eb="10">
      <t>ジ</t>
    </rPh>
    <rPh sb="12" eb="14">
      <t>ユウハツ</t>
    </rPh>
    <rPh sb="16" eb="19">
      <t>コヨウシャ</t>
    </rPh>
    <rPh sb="19" eb="21">
      <t>ショトク</t>
    </rPh>
    <rPh sb="21" eb="22">
      <t>ガク</t>
    </rPh>
    <rPh sb="28" eb="30">
      <t>スイケイ</t>
    </rPh>
    <phoneticPr fontId="6"/>
  </si>
  <si>
    <t>　県内需要増加額(第１次)が誘発する生産額(県内分)の推計</t>
    <rPh sb="1" eb="3">
      <t>ケンナイ</t>
    </rPh>
    <rPh sb="3" eb="5">
      <t>ジュヨウ</t>
    </rPh>
    <rPh sb="5" eb="8">
      <t>ゾウカガク</t>
    </rPh>
    <rPh sb="9" eb="10">
      <t>ダイ</t>
    </rPh>
    <rPh sb="11" eb="12">
      <t>ジ</t>
    </rPh>
    <rPh sb="14" eb="16">
      <t>ユウハツ</t>
    </rPh>
    <rPh sb="18" eb="20">
      <t>セイサン</t>
    </rPh>
    <rPh sb="20" eb="21">
      <t>ガク</t>
    </rPh>
    <rPh sb="27" eb="29">
      <t>スイケイ</t>
    </rPh>
    <phoneticPr fontId="6"/>
  </si>
  <si>
    <t>令和４年</t>
    <rPh sb="0" eb="2">
      <t>レイワ</t>
    </rPh>
    <rPh sb="3" eb="4">
      <t>ネン</t>
    </rPh>
    <phoneticPr fontId="6"/>
  </si>
  <si>
    <t>調査統計課 調整・解析チーム</t>
    <rPh sb="0" eb="2">
      <t>チョウサ</t>
    </rPh>
    <rPh sb="6" eb="8">
      <t>チョウセイ</t>
    </rPh>
    <phoneticPr fontId="6"/>
  </si>
  <si>
    <t>令和５年</t>
    <rPh sb="0" eb="2">
      <t>レイワ</t>
    </rPh>
    <rPh sb="3" eb="4">
      <t>ネン</t>
    </rPh>
    <phoneticPr fontId="6"/>
  </si>
  <si>
    <t>令和６年</t>
    <rPh sb="0" eb="2">
      <t>レイワ</t>
    </rPh>
    <rPh sb="3" eb="4">
      <t>ネン</t>
    </rPh>
    <phoneticPr fontId="6"/>
  </si>
  <si>
    <t>令和2年（2020年）秋田県産業連関表
  経済波及効果分析ツール（３９部門分類）</t>
    <rPh sb="0" eb="2">
      <t>レイワ</t>
    </rPh>
    <rPh sb="11" eb="14">
      <t>アキタケン</t>
    </rPh>
    <rPh sb="14" eb="16">
      <t>サンギョウ</t>
    </rPh>
    <rPh sb="16" eb="19">
      <t>レンカンヒョウ</t>
    </rPh>
    <rPh sb="22" eb="24">
      <t>ケイザイ</t>
    </rPh>
    <rPh sb="24" eb="28">
      <t>ハキュウコウカ</t>
    </rPh>
    <rPh sb="28" eb="30">
      <t>ブンセキ</t>
    </rPh>
    <rPh sb="36" eb="38">
      <t>ブモン</t>
    </rPh>
    <rPh sb="38" eb="40">
      <t>ブンルイ</t>
    </rPh>
    <phoneticPr fontId="6"/>
  </si>
  <si>
    <t>秋田県 政策企画部</t>
    <rPh sb="0" eb="3">
      <t>アキタケン</t>
    </rPh>
    <rPh sb="4" eb="6">
      <t>セイサク</t>
    </rPh>
    <rPh sb="6" eb="8">
      <t>キカク</t>
    </rPh>
    <rPh sb="8" eb="9">
      <t>ブ</t>
    </rPh>
    <phoneticPr fontId="6"/>
  </si>
  <si>
    <t>　　　本分析ツールは、令和2年（2020年）秋田県産業連関表を用いて作成した簡易的</t>
    <rPh sb="3" eb="4">
      <t>ホン</t>
    </rPh>
    <rPh sb="4" eb="6">
      <t>ブンセキ</t>
    </rPh>
    <rPh sb="11" eb="13">
      <t>レイワ</t>
    </rPh>
    <rPh sb="22" eb="25">
      <t>アキタケン</t>
    </rPh>
    <rPh sb="25" eb="27">
      <t>サンギョウ</t>
    </rPh>
    <rPh sb="27" eb="30">
      <t>レンカンヒョウ</t>
    </rPh>
    <rPh sb="31" eb="32">
      <t>モチ</t>
    </rPh>
    <rPh sb="34" eb="36">
      <t>サクセイ</t>
    </rPh>
    <rPh sb="38" eb="40">
      <t>カンイ</t>
    </rPh>
    <rPh sb="40" eb="41">
      <t>テキ</t>
    </rPh>
    <phoneticPr fontId="6"/>
  </si>
  <si>
    <t>　　なもので、県内の特定産業に需要が発生することが明らかな場合にのみ用いること</t>
    <rPh sb="7" eb="9">
      <t>ケンナイ</t>
    </rPh>
    <rPh sb="10" eb="12">
      <t>トクテイ</t>
    </rPh>
    <rPh sb="12" eb="14">
      <t>サンギョウ</t>
    </rPh>
    <rPh sb="15" eb="17">
      <t>ジュヨウ</t>
    </rPh>
    <rPh sb="18" eb="20">
      <t>ハッセイ</t>
    </rPh>
    <rPh sb="25" eb="26">
      <t>アキ</t>
    </rPh>
    <rPh sb="29" eb="31">
      <t>バアイ</t>
    </rPh>
    <rPh sb="34" eb="35">
      <t>モチ</t>
    </rPh>
    <phoneticPr fontId="6"/>
  </si>
  <si>
    <t>　　ができます。</t>
    <phoneticPr fontId="6"/>
  </si>
  <si>
    <t>　　合に、固定資本マトリックス（令和2年全国産業連関表付帯表）を用い</t>
    <rPh sb="2" eb="3">
      <t>ゴウ</t>
    </rPh>
    <rPh sb="16" eb="18">
      <t>レイワ</t>
    </rPh>
    <phoneticPr fontId="31"/>
  </si>
  <si>
    <t>　・　令和2年秋田県産業連関表（３９部門表）を使用しています。</t>
    <rPh sb="3" eb="5">
      <t>レイワ</t>
    </rPh>
    <rPh sb="7" eb="10">
      <t>アキタケン</t>
    </rPh>
    <rPh sb="10" eb="12">
      <t>サンギョウ</t>
    </rPh>
    <rPh sb="12" eb="15">
      <t>レンカンヒョウ</t>
    </rPh>
    <rPh sb="18" eb="20">
      <t>ブモン</t>
    </rPh>
    <rPh sb="20" eb="21">
      <t>ヒョウ</t>
    </rPh>
    <rPh sb="23" eb="25">
      <t>シヨウ</t>
    </rPh>
    <phoneticPr fontId="6"/>
  </si>
  <si>
    <t>　・　１５部門表、１０８部門表を用いた分析が、より適切と考えられ</t>
    <rPh sb="5" eb="7">
      <t>ブモン</t>
    </rPh>
    <rPh sb="7" eb="8">
      <t>ヒョウ</t>
    </rPh>
    <rPh sb="12" eb="14">
      <t>ブモン</t>
    </rPh>
    <rPh sb="14" eb="15">
      <t>ヒョウ</t>
    </rPh>
    <rPh sb="16" eb="17">
      <t>モチ</t>
    </rPh>
    <rPh sb="19" eb="21">
      <t>ブンセキ</t>
    </rPh>
    <rPh sb="25" eb="27">
      <t>テキセツ</t>
    </rPh>
    <rPh sb="28" eb="29">
      <t>カンガ</t>
    </rPh>
    <phoneticPr fontId="6"/>
  </si>
  <si>
    <t>　・　分析結果は令和2年秋田県産業連関表をもとに簡易な分析方法に</t>
    <rPh sb="3" eb="5">
      <t>ブンセキ</t>
    </rPh>
    <rPh sb="5" eb="7">
      <t>ケッカ</t>
    </rPh>
    <rPh sb="8" eb="10">
      <t>レイワ</t>
    </rPh>
    <rPh sb="12" eb="15">
      <t>アキタケン</t>
    </rPh>
    <rPh sb="15" eb="17">
      <t>サンギョウ</t>
    </rPh>
    <rPh sb="17" eb="20">
      <t>レンカンヒョウ</t>
    </rPh>
    <rPh sb="24" eb="26">
      <t>カンイ</t>
    </rPh>
    <rPh sb="27" eb="29">
      <t>ブンセキ</t>
    </rPh>
    <rPh sb="29" eb="31">
      <t>ホウホウ</t>
    </rPh>
    <phoneticPr fontId="6"/>
  </si>
  <si>
    <t>　　より算出するものであり、実際の波及効果を保証するものではあ</t>
    <rPh sb="4" eb="6">
      <t>サンシュツ</t>
    </rPh>
    <rPh sb="14" eb="16">
      <t>ジッサイ</t>
    </rPh>
    <rPh sb="17" eb="19">
      <t>ハキュウ</t>
    </rPh>
    <rPh sb="19" eb="21">
      <t>コウカ</t>
    </rPh>
    <rPh sb="22" eb="24">
      <t>ホショウ</t>
    </rPh>
    <phoneticPr fontId="6"/>
  </si>
  <si>
    <t>秋田県政策企画部 調査統計課 調整・解析チーム</t>
    <rPh sb="0" eb="3">
      <t>アキタケン</t>
    </rPh>
    <rPh sb="3" eb="5">
      <t>セイサク</t>
    </rPh>
    <rPh sb="5" eb="7">
      <t>キカク</t>
    </rPh>
    <rPh sb="7" eb="8">
      <t>ブ</t>
    </rPh>
    <rPh sb="9" eb="11">
      <t>チョウサ</t>
    </rPh>
    <rPh sb="11" eb="14">
      <t>トウケイカ</t>
    </rPh>
    <rPh sb="15" eb="17">
      <t>チョウセイ</t>
    </rPh>
    <rPh sb="18" eb="20">
      <t>カイセキ</t>
    </rPh>
    <phoneticPr fontId="6"/>
  </si>
  <si>
    <t>　※　産業連関表は、令和2年（2020年)秋田県産業連関表３９部門分類表を使用しています。</t>
    <rPh sb="3" eb="5">
      <t>サンギョウ</t>
    </rPh>
    <rPh sb="5" eb="8">
      <t>レンカンヒョウ</t>
    </rPh>
    <rPh sb="10" eb="12">
      <t>レイワ</t>
    </rPh>
    <rPh sb="13" eb="14">
      <t>ネン</t>
    </rPh>
    <rPh sb="19" eb="20">
      <t>ネン</t>
    </rPh>
    <rPh sb="21" eb="24">
      <t>アキタケン</t>
    </rPh>
    <rPh sb="24" eb="26">
      <t>サンギョウ</t>
    </rPh>
    <rPh sb="26" eb="29">
      <t>レンカンヒョウ</t>
    </rPh>
    <rPh sb="31" eb="33">
      <t>ブモン</t>
    </rPh>
    <rPh sb="33" eb="35">
      <t>ブンルイ</t>
    </rPh>
    <rPh sb="35" eb="36">
      <t>ヒョウ</t>
    </rPh>
    <rPh sb="37" eb="39">
      <t>シヨウ</t>
    </rPh>
    <phoneticPr fontId="6"/>
  </si>
  <si>
    <t>農業</t>
    <rPh sb="0" eb="2">
      <t>ノウギョウ</t>
    </rPh>
    <phoneticPr fontId="3"/>
  </si>
  <si>
    <t>林業</t>
    <rPh sb="0" eb="2">
      <t>リンギョウ</t>
    </rPh>
    <phoneticPr fontId="3"/>
  </si>
  <si>
    <t>漁業</t>
    <rPh sb="0" eb="2">
      <t>ギョギョウ</t>
    </rPh>
    <phoneticPr fontId="3"/>
  </si>
  <si>
    <t>公務</t>
    <rPh sb="0" eb="2">
      <t>コウム</t>
    </rPh>
    <phoneticPr fontId="1"/>
  </si>
  <si>
    <t>事務用品</t>
    <rPh sb="0" eb="2">
      <t>ジム</t>
    </rPh>
    <rPh sb="2" eb="4">
      <t>ヨウヒン</t>
    </rPh>
    <phoneticPr fontId="1"/>
  </si>
  <si>
    <t>＊マージン率:R2国産業連関表(投入表)列コード721100(家計消費支出)より算出</t>
    <phoneticPr fontId="31"/>
  </si>
  <si>
    <t>Ｅ-Ｍail　kaiseki@pref.akita.lg.jp</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</si>
</sst>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4">
    <numFmt numFmtId="6" formatCode="&quot;¥&quot;#,##0;[Red]&quot;¥&quot;\-#,##0"/>
    <numFmt numFmtId="176" formatCode="#,##0.000000_ "/>
    <numFmt numFmtId="177" formatCode="#,##0_ "/>
    <numFmt numFmtId="178" formatCode="#,##0.0;[Red]\-#,##0.0"/>
    <numFmt numFmtId="179" formatCode="&quot;　　　　&quot;General"/>
    <numFmt numFmtId="180" formatCode="#,##0;&quot;▲ &quot;#,##0"/>
    <numFmt numFmtId="181" formatCode="0.000000_);[Red]\(0.000000\)"/>
    <numFmt numFmtId="182" formatCode="0.00;&quot;▲ &quot;0.00"/>
    <numFmt numFmtId="183" formatCode="0.000000"/>
    <numFmt numFmtId="184" formatCode="0.0"/>
    <numFmt numFmtId="185" formatCode="0.00&quot;百&quot;&quot;万&quot;&quot;円&quot;"/>
    <numFmt numFmtId="186" formatCode="0_);[Red]\(0\)"/>
    <numFmt numFmtId="187" formatCode="0.000000_ "/>
    <numFmt numFmtId="188" formatCode="#,##0.0_ "/>
  </numFmts>
  <fonts count="79">
    <font>
      <sz val="9"/>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b/>
      <sz val="18"/>
      <color indexed="56"/>
      <name val="ＭＳ Ｐゴシック"/>
      <family val="3"/>
      <charset val="128"/>
    </font>
    <font>
      <b/>
      <sz val="15"/>
      <color indexed="56"/>
      <name val="ＭＳ Ｐゴシック"/>
      <family val="3"/>
      <charset val="128"/>
    </font>
    <font>
      <sz val="6"/>
      <name val="ＭＳ Ｐゴシック"/>
      <family val="3"/>
      <charset val="128"/>
    </font>
    <font>
      <sz val="9"/>
      <name val="ＭＳ ゴシック"/>
      <family val="3"/>
      <charset val="128"/>
    </font>
    <font>
      <sz val="9"/>
      <name val="ＭＳ Ｐゴシック"/>
      <family val="3"/>
      <charset val="128"/>
    </font>
    <font>
      <sz val="6"/>
      <name val="ＭＳ Ｐ明朝"/>
      <family val="1"/>
      <charset val="128"/>
    </font>
    <font>
      <sz val="11"/>
      <name val="ＭＳ Ｐゴシック"/>
      <family val="3"/>
      <charset val="128"/>
    </font>
    <font>
      <sz val="6"/>
      <name val="メイリオ"/>
      <family val="3"/>
      <charset val="128"/>
    </font>
    <font>
      <sz val="9"/>
      <color theme="1"/>
      <name val="ＭＳ Ｐゴシック"/>
      <family val="3"/>
      <charset val="128"/>
      <scheme val="minor"/>
    </font>
    <font>
      <sz val="9"/>
      <color theme="0"/>
      <name val="ＭＳ Ｐゴシック"/>
      <family val="3"/>
      <charset val="128"/>
      <scheme val="minor"/>
    </font>
    <font>
      <b/>
      <sz val="18"/>
      <color theme="3"/>
      <name val="ＭＳ Ｐゴシック"/>
      <family val="3"/>
      <charset val="128"/>
      <scheme val="major"/>
    </font>
    <font>
      <b/>
      <sz val="9"/>
      <color theme="0"/>
      <name val="ＭＳ Ｐゴシック"/>
      <family val="3"/>
      <charset val="128"/>
      <scheme val="minor"/>
    </font>
    <font>
      <sz val="9"/>
      <color rgb="FF9C6500"/>
      <name val="ＭＳ Ｐゴシック"/>
      <family val="3"/>
      <charset val="128"/>
      <scheme val="minor"/>
    </font>
    <font>
      <sz val="9"/>
      <color rgb="FFFA7D00"/>
      <name val="ＭＳ Ｐゴシック"/>
      <family val="3"/>
      <charset val="128"/>
      <scheme val="minor"/>
    </font>
    <font>
      <sz val="9"/>
      <color rgb="FF9C0006"/>
      <name val="ＭＳ Ｐゴシック"/>
      <family val="3"/>
      <charset val="128"/>
      <scheme val="minor"/>
    </font>
    <font>
      <b/>
      <sz val="9"/>
      <color rgb="FFFA7D00"/>
      <name val="ＭＳ Ｐゴシック"/>
      <family val="3"/>
      <charset val="128"/>
      <scheme val="minor"/>
    </font>
    <font>
      <sz val="9"/>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9"/>
      <color theme="1"/>
      <name val="ＭＳ Ｐゴシック"/>
      <family val="3"/>
      <charset val="128"/>
      <scheme val="minor"/>
    </font>
    <font>
      <b/>
      <sz val="9"/>
      <color rgb="FF3F3F3F"/>
      <name val="ＭＳ Ｐゴシック"/>
      <family val="3"/>
      <charset val="128"/>
      <scheme val="minor"/>
    </font>
    <font>
      <i/>
      <sz val="9"/>
      <color rgb="FF7F7F7F"/>
      <name val="ＭＳ Ｐゴシック"/>
      <family val="3"/>
      <charset val="128"/>
      <scheme val="minor"/>
    </font>
    <font>
      <sz val="9"/>
      <color rgb="FF3F3F76"/>
      <name val="ＭＳ Ｐゴシック"/>
      <family val="3"/>
      <charset val="128"/>
      <scheme val="minor"/>
    </font>
    <font>
      <sz val="9"/>
      <color rgb="FF006100"/>
      <name val="ＭＳ Ｐゴシック"/>
      <family val="3"/>
      <charset val="128"/>
      <scheme val="minor"/>
    </font>
    <font>
      <sz val="12"/>
      <color theme="1"/>
      <name val="ＭＳ Ｐゴシック"/>
      <family val="3"/>
      <charset val="128"/>
      <scheme val="minor"/>
    </font>
    <font>
      <sz val="9.5"/>
      <color theme="1"/>
      <name val="ＭＳ Ｐゴシック"/>
      <family val="3"/>
      <charset val="128"/>
    </font>
    <font>
      <sz val="6"/>
      <name val="ＭＳ Ｐゴシック"/>
      <family val="3"/>
      <charset val="128"/>
      <scheme val="minor"/>
    </font>
    <font>
      <sz val="6"/>
      <name val="ＭＳ Ｐゴシック"/>
      <family val="2"/>
      <charset val="128"/>
      <scheme val="minor"/>
    </font>
    <font>
      <sz val="11"/>
      <color rgb="FFFF0000"/>
      <name val="ＭＳ Ｐゴシック"/>
      <family val="2"/>
      <charset val="128"/>
      <scheme val="minor"/>
    </font>
    <font>
      <sz val="11"/>
      <name val="ＭＳ ゴシック"/>
      <family val="3"/>
      <charset val="128"/>
    </font>
    <font>
      <sz val="11"/>
      <name val="明朝"/>
      <family val="1"/>
      <charset val="128"/>
    </font>
    <font>
      <sz val="10"/>
      <name val="ＭＳ ゴシック"/>
      <family val="3"/>
      <charset val="128"/>
    </font>
    <font>
      <b/>
      <sz val="14"/>
      <name val="ＭＳ ゴシック"/>
      <family val="3"/>
      <charset val="128"/>
    </font>
    <font>
      <sz val="11"/>
      <name val="ＭＳ 明朝"/>
      <family val="1"/>
      <charset val="128"/>
    </font>
    <font>
      <b/>
      <sz val="11"/>
      <name val="ＭＳ 明朝"/>
      <family val="1"/>
      <charset val="128"/>
    </font>
    <font>
      <sz val="11"/>
      <name val="ＪＳ明朝"/>
      <family val="1"/>
      <charset val="128"/>
    </font>
    <font>
      <sz val="10"/>
      <name val="ＭＳ Ｐゴシック"/>
      <family val="3"/>
      <charset val="128"/>
    </font>
    <font>
      <sz val="12"/>
      <name val="ＭＳ ゴシック"/>
      <family val="3"/>
      <charset val="128"/>
    </font>
    <font>
      <sz val="14"/>
      <name val="ＭＳ 明朝"/>
      <family val="1"/>
      <charset val="128"/>
    </font>
    <font>
      <sz val="9"/>
      <color indexed="8"/>
      <name val="ＭＳ Ｐゴシック"/>
      <family val="3"/>
      <charset val="128"/>
    </font>
    <font>
      <b/>
      <sz val="9"/>
      <name val="ＭＳ ゴシック"/>
      <family val="3"/>
      <charset val="128"/>
    </font>
    <font>
      <b/>
      <sz val="10"/>
      <name val="ＭＳ ゴシック"/>
      <family val="3"/>
      <charset val="128"/>
    </font>
    <font>
      <sz val="8"/>
      <name val="ＭＳ ゴシック"/>
      <family val="3"/>
      <charset val="128"/>
    </font>
    <font>
      <sz val="8"/>
      <name val="ＭＳ Ｐゴシック"/>
      <family val="3"/>
      <charset val="128"/>
    </font>
    <font>
      <b/>
      <sz val="8"/>
      <name val="ＭＳ ゴシック"/>
      <family val="3"/>
      <charset val="128"/>
    </font>
    <font>
      <vertAlign val="superscript"/>
      <sz val="8"/>
      <name val="ＭＳ ゴシック"/>
      <family val="3"/>
      <charset val="128"/>
    </font>
    <font>
      <sz val="9"/>
      <color theme="1"/>
      <name val="メイリオ"/>
      <family val="3"/>
      <charset val="128"/>
    </font>
    <font>
      <sz val="9.5"/>
      <color theme="1"/>
      <name val="ＭＳ Ｐゴシック"/>
      <family val="3"/>
      <charset val="128"/>
      <scheme val="minor"/>
    </font>
    <font>
      <sz val="9"/>
      <name val="ＭＳ 明朝"/>
      <family val="1"/>
      <charset val="128"/>
    </font>
    <font>
      <sz val="9.5"/>
      <name val="ＭＳ Ｐゴシック"/>
      <family val="3"/>
      <charset val="128"/>
      <scheme val="minor"/>
    </font>
    <font>
      <sz val="9.5"/>
      <color rgb="FFFF0000"/>
      <name val="ＭＳ Ｐゴシック"/>
      <family val="3"/>
      <charset val="128"/>
      <scheme val="minor"/>
    </font>
    <font>
      <sz val="12"/>
      <name val="ＭＳ 明朝"/>
      <family val="1"/>
      <charset val="128"/>
    </font>
    <font>
      <sz val="8"/>
      <color rgb="FFFF0000"/>
      <name val="ＭＳ ゴシック"/>
      <family val="3"/>
      <charset val="128"/>
    </font>
    <font>
      <sz val="8"/>
      <color rgb="FFFF0000"/>
      <name val="ＭＳ Ｐゴシック"/>
      <family val="3"/>
      <charset val="128"/>
    </font>
    <font>
      <u/>
      <sz val="12.6"/>
      <color indexed="12"/>
      <name val="ＭＳ 明朝"/>
      <family val="1"/>
      <charset val="128"/>
    </font>
    <font>
      <b/>
      <sz val="11"/>
      <color indexed="52"/>
      <name val="ＭＳ Ｐゴシック"/>
      <family val="3"/>
      <charset val="128"/>
    </font>
    <font>
      <sz val="9"/>
      <color theme="1"/>
      <name val="メイリオ"/>
      <family val="2"/>
      <charset val="128"/>
    </font>
    <font>
      <b/>
      <sz val="11"/>
      <color indexed="8"/>
      <name val="ＭＳ Ｐゴシック"/>
      <family val="3"/>
      <charset val="128"/>
    </font>
    <font>
      <b/>
      <sz val="11"/>
      <color indexed="63"/>
      <name val="ＭＳ Ｐゴシック"/>
      <family val="3"/>
      <charset val="128"/>
    </font>
    <font>
      <sz val="11"/>
      <color indexed="62"/>
      <name val="ＭＳ Ｐゴシック"/>
      <family val="3"/>
      <charset val="128"/>
    </font>
    <font>
      <sz val="11"/>
      <color indexed="8"/>
      <name val="ＭＳ Ｐゴシック"/>
      <family val="3"/>
      <charset val="128"/>
    </font>
    <font>
      <sz val="9"/>
      <color theme="1"/>
      <name val="ＭＳ Ｐゴシック"/>
      <family val="2"/>
      <charset val="128"/>
      <scheme val="minor"/>
    </font>
    <font>
      <sz val="10"/>
      <color theme="1"/>
      <name val="ＭＳ Ｐゴシック"/>
      <family val="2"/>
      <charset val="128"/>
    </font>
    <font>
      <sz val="10"/>
      <color theme="1"/>
      <name val="ＭＳ Ｐゴシック"/>
      <family val="3"/>
      <charset val="128"/>
      <scheme val="minor"/>
    </font>
    <font>
      <sz val="10"/>
      <color theme="1"/>
      <name val="ＭＳ Ｐゴシック"/>
      <family val="2"/>
      <charset val="128"/>
      <scheme val="minor"/>
    </font>
    <font>
      <sz val="7"/>
      <name val="ＭＳ ゴシック"/>
      <family val="3"/>
      <charset val="128"/>
    </font>
    <font>
      <sz val="8"/>
      <color theme="1"/>
      <name val="ＭＳ Ｐゴシック"/>
      <family val="3"/>
      <charset val="128"/>
    </font>
    <font>
      <sz val="10"/>
      <color indexed="8"/>
      <name val="ＭＳ Ｐゴシック"/>
      <family val="3"/>
      <charset val="128"/>
    </font>
    <font>
      <sz val="9"/>
      <color theme="1"/>
      <name val="ＭＳ Ｐゴシック"/>
      <family val="3"/>
      <charset val="128"/>
    </font>
    <font>
      <sz val="11"/>
      <color rgb="FFFF0000"/>
      <name val="ＭＳ 明朝"/>
      <family val="1"/>
      <charset val="128"/>
    </font>
    <font>
      <u/>
      <sz val="11"/>
      <color rgb="FFFF0000"/>
      <name val="ＭＳ 明朝"/>
      <family val="1"/>
      <charset val="128"/>
    </font>
    <font>
      <sz val="10"/>
      <color rgb="FFFF0000"/>
      <name val="ＭＳ ゴシック"/>
      <family val="3"/>
      <charset val="128"/>
    </font>
    <font>
      <u/>
      <sz val="10"/>
      <color rgb="FFFF0000"/>
      <name val="ＭＳ ゴシック"/>
      <family val="3"/>
      <charset val="128"/>
    </font>
    <font>
      <sz val="6"/>
      <name val="ＭＳ ゴシック"/>
      <family val="3"/>
      <charset val="128"/>
    </font>
  </fonts>
  <fills count="44">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
      <patternFill patternType="solid">
        <fgColor theme="1" tint="0.249977111117893"/>
        <bgColor indexed="64"/>
      </patternFill>
    </fill>
    <fill>
      <patternFill patternType="solid">
        <fgColor theme="0" tint="-0.14999847407452621"/>
        <bgColor indexed="64"/>
      </patternFill>
    </fill>
    <fill>
      <patternFill patternType="solid">
        <fgColor rgb="FF00FF00"/>
        <bgColor indexed="64"/>
      </patternFill>
    </fill>
    <fill>
      <patternFill patternType="solid">
        <fgColor rgb="FFFFCC00"/>
        <bgColor indexed="64"/>
      </patternFill>
    </fill>
    <fill>
      <patternFill patternType="solid">
        <fgColor rgb="FFCCFFCC"/>
        <bgColor indexed="64"/>
      </patternFill>
    </fill>
    <fill>
      <patternFill patternType="solid">
        <fgColor rgb="FF92D050"/>
        <bgColor indexed="64"/>
      </patternFill>
    </fill>
    <fill>
      <patternFill patternType="gray0625"/>
    </fill>
    <fill>
      <patternFill patternType="solid">
        <fgColor indexed="26"/>
      </patternFill>
    </fill>
    <fill>
      <patternFill patternType="solid">
        <fgColor indexed="22"/>
      </patternFill>
    </fill>
    <fill>
      <patternFill patternType="solid">
        <fgColor indexed="47"/>
      </patternFill>
    </fill>
    <fill>
      <patternFill patternType="solid">
        <fgColor rgb="FFFFFF00"/>
        <bgColor indexed="64"/>
      </patternFill>
    </fill>
  </fills>
  <borders count="137">
    <border>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style="dotted">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top style="dotted">
        <color indexed="64"/>
      </top>
      <bottom/>
      <diagonal/>
    </border>
    <border>
      <left/>
      <right/>
      <top style="dotted">
        <color indexed="64"/>
      </top>
      <bottom/>
      <diagonal/>
    </border>
    <border>
      <left style="thin">
        <color indexed="64"/>
      </left>
      <right/>
      <top/>
      <bottom style="dotted">
        <color indexed="64"/>
      </bottom>
      <diagonal/>
    </border>
    <border>
      <left/>
      <right/>
      <top/>
      <bottom style="dotted">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diagonalDown="1">
      <left style="thin">
        <color indexed="64"/>
      </left>
      <right/>
      <top style="thin">
        <color indexed="64"/>
      </top>
      <bottom/>
      <diagonal style="thin">
        <color indexed="64"/>
      </diagonal>
    </border>
    <border>
      <left style="thin">
        <color indexed="64"/>
      </left>
      <right style="hair">
        <color indexed="64"/>
      </right>
      <top style="thin">
        <color indexed="64"/>
      </top>
      <bottom style="hair">
        <color indexed="64"/>
      </bottom>
      <diagonal/>
    </border>
    <border>
      <left style="hair">
        <color indexed="64"/>
      </left>
      <right/>
      <top style="thin">
        <color indexed="64"/>
      </top>
      <bottom/>
      <diagonal/>
    </border>
    <border>
      <left style="thin">
        <color indexed="64"/>
      </left>
      <right style="hair">
        <color indexed="64"/>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top/>
      <bottom style="thin">
        <color indexed="64"/>
      </bottom>
      <diagonal/>
    </border>
    <border>
      <left style="thin">
        <color indexed="64"/>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diagonalDown="1">
      <left style="thin">
        <color indexed="64"/>
      </left>
      <right/>
      <top style="thin">
        <color indexed="64"/>
      </top>
      <bottom/>
      <diagonal style="hair">
        <color indexed="64"/>
      </diagonal>
    </border>
    <border diagonalDown="1">
      <left/>
      <right style="thin">
        <color indexed="64"/>
      </right>
      <top style="thin">
        <color indexed="64"/>
      </top>
      <bottom/>
      <diagonal style="hair">
        <color indexed="64"/>
      </diagonal>
    </border>
    <border>
      <left/>
      <right/>
      <top style="thin">
        <color indexed="64"/>
      </top>
      <bottom style="hair">
        <color indexed="64"/>
      </bottom>
      <diagonal/>
    </border>
    <border>
      <left/>
      <right style="thin">
        <color indexed="64"/>
      </right>
      <top style="thin">
        <color indexed="64"/>
      </top>
      <bottom style="hair">
        <color indexed="64"/>
      </bottom>
      <diagonal/>
    </border>
    <border diagonalDown="1">
      <left style="thin">
        <color indexed="64"/>
      </left>
      <right/>
      <top/>
      <bottom/>
      <diagonal style="hair">
        <color indexed="64"/>
      </diagonal>
    </border>
    <border diagonalDown="1">
      <left/>
      <right style="thin">
        <color indexed="64"/>
      </right>
      <top/>
      <bottom/>
      <diagonal style="hair">
        <color indexed="64"/>
      </diagonal>
    </border>
    <border>
      <left style="hair">
        <color indexed="64"/>
      </left>
      <right/>
      <top style="hair">
        <color indexed="64"/>
      </top>
      <bottom/>
      <diagonal/>
    </border>
    <border>
      <left style="hair">
        <color indexed="64"/>
      </left>
      <right style="thin">
        <color indexed="64"/>
      </right>
      <top style="hair">
        <color indexed="64"/>
      </top>
      <bottom/>
      <diagonal/>
    </border>
    <border diagonalDown="1">
      <left style="thin">
        <color indexed="64"/>
      </left>
      <right/>
      <top/>
      <bottom style="thin">
        <color indexed="64"/>
      </bottom>
      <diagonal style="hair">
        <color indexed="64"/>
      </diagonal>
    </border>
    <border diagonalDown="1">
      <left/>
      <right style="thin">
        <color indexed="64"/>
      </right>
      <top/>
      <bottom style="thin">
        <color indexed="64"/>
      </bottom>
      <diagonal style="hair">
        <color indexed="64"/>
      </diagonal>
    </border>
    <border>
      <left style="hair">
        <color indexed="64"/>
      </left>
      <right style="hair">
        <color indexed="64"/>
      </right>
      <top/>
      <bottom style="thin">
        <color indexed="64"/>
      </bottom>
      <diagonal/>
    </border>
    <border>
      <left style="hair">
        <color indexed="64"/>
      </left>
      <right/>
      <top style="hair">
        <color indexed="64"/>
      </top>
      <bottom style="thin">
        <color indexed="64"/>
      </bottom>
      <diagonal/>
    </border>
    <border>
      <left style="hair">
        <color indexed="64"/>
      </left>
      <right style="thin">
        <color indexed="64"/>
      </right>
      <top/>
      <bottom style="thin">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top/>
      <bottom style="hair">
        <color indexed="64"/>
      </bottom>
      <diagonal/>
    </border>
    <border>
      <left style="hair">
        <color indexed="64"/>
      </left>
      <right style="thin">
        <color indexed="64"/>
      </right>
      <top/>
      <bottom style="hair">
        <color indexed="64"/>
      </bottom>
      <diagonal/>
    </border>
    <border>
      <left/>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style="thin">
        <color indexed="64"/>
      </left>
      <right style="hair">
        <color indexed="64"/>
      </right>
      <top style="dotted">
        <color indexed="64"/>
      </top>
      <bottom style="dotted">
        <color indexed="64"/>
      </bottom>
      <diagonal/>
    </border>
    <border>
      <left style="hair">
        <color indexed="64"/>
      </left>
      <right style="hair">
        <color indexed="64"/>
      </right>
      <top style="dotted">
        <color indexed="64"/>
      </top>
      <bottom style="dotted">
        <color indexed="64"/>
      </bottom>
      <diagonal/>
    </border>
    <border>
      <left style="hair">
        <color indexed="64"/>
      </left>
      <right style="thin">
        <color indexed="64"/>
      </right>
      <top style="dotted">
        <color indexed="64"/>
      </top>
      <bottom style="dotted">
        <color indexed="64"/>
      </bottom>
      <diagonal/>
    </border>
    <border>
      <left style="thin">
        <color indexed="64"/>
      </left>
      <right style="hair">
        <color indexed="64"/>
      </right>
      <top style="dotted">
        <color indexed="64"/>
      </top>
      <bottom/>
      <diagonal/>
    </border>
    <border>
      <left style="hair">
        <color indexed="64"/>
      </left>
      <right style="hair">
        <color indexed="64"/>
      </right>
      <top style="dotted">
        <color indexed="64"/>
      </top>
      <bottom/>
      <diagonal/>
    </border>
    <border>
      <left style="hair">
        <color indexed="64"/>
      </left>
      <right style="thin">
        <color indexed="64"/>
      </right>
      <top style="dotted">
        <color indexed="64"/>
      </top>
      <bottom/>
      <diagonal/>
    </border>
    <border>
      <left/>
      <right style="hair">
        <color indexed="64"/>
      </right>
      <top style="thin">
        <color indexed="64"/>
      </top>
      <bottom/>
      <diagonal/>
    </border>
    <border>
      <left/>
      <right style="hair">
        <color indexed="64"/>
      </right>
      <top/>
      <bottom/>
      <diagonal/>
    </border>
    <border>
      <left style="hair">
        <color indexed="64"/>
      </left>
      <right/>
      <top/>
      <bottom/>
      <diagonal/>
    </border>
    <border>
      <left/>
      <right/>
      <top style="hair">
        <color indexed="64"/>
      </top>
      <bottom/>
      <diagonal/>
    </border>
    <border>
      <left/>
      <right style="thin">
        <color indexed="64"/>
      </right>
      <top style="hair">
        <color indexed="64"/>
      </top>
      <bottom/>
      <diagonal/>
    </border>
    <border>
      <left/>
      <right style="hair">
        <color indexed="64"/>
      </right>
      <top/>
      <bottom style="thin">
        <color indexed="64"/>
      </bottom>
      <diagonal/>
    </border>
    <border>
      <left style="hair">
        <color indexed="64"/>
      </left>
      <right style="thin">
        <color indexed="64"/>
      </right>
      <top style="thin">
        <color indexed="64"/>
      </top>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style="thin">
        <color indexed="64"/>
      </top>
      <bottom/>
      <diagonal/>
    </border>
    <border>
      <left style="hair">
        <color indexed="64"/>
      </left>
      <right/>
      <top style="thin">
        <color indexed="64"/>
      </top>
      <bottom style="hair">
        <color indexed="64"/>
      </bottom>
      <diagonal/>
    </border>
    <border>
      <left style="thin">
        <color indexed="64"/>
      </left>
      <right/>
      <top style="hair">
        <color indexed="64"/>
      </top>
      <bottom/>
      <diagonal/>
    </border>
    <border>
      <left style="hair">
        <color indexed="64"/>
      </left>
      <right style="hair">
        <color indexed="64"/>
      </right>
      <top style="hair">
        <color indexed="64"/>
      </top>
      <bottom/>
      <diagonal/>
    </border>
    <border>
      <left/>
      <right style="hair">
        <color indexed="64"/>
      </right>
      <top/>
      <bottom style="hair">
        <color indexed="64"/>
      </bottom>
      <diagonal/>
    </border>
    <border diagonalUp="1">
      <left style="hair">
        <color indexed="64"/>
      </left>
      <right style="hair">
        <color indexed="64"/>
      </right>
      <top style="hair">
        <color indexed="64"/>
      </top>
      <bottom/>
      <diagonal style="hair">
        <color indexed="64"/>
      </diagonal>
    </border>
    <border diagonalUp="1">
      <left style="hair">
        <color indexed="64"/>
      </left>
      <right style="hair">
        <color indexed="64"/>
      </right>
      <top/>
      <bottom/>
      <diagonal style="hair">
        <color indexed="64"/>
      </diagonal>
    </border>
    <border diagonalUp="1">
      <left style="hair">
        <color indexed="64"/>
      </left>
      <right style="hair">
        <color indexed="64"/>
      </right>
      <top/>
      <bottom style="hair">
        <color indexed="64"/>
      </bottom>
      <diagonal style="hair">
        <color indexed="64"/>
      </diagonal>
    </border>
    <border>
      <left/>
      <right style="hair">
        <color indexed="64"/>
      </right>
      <top style="hair">
        <color indexed="64"/>
      </top>
      <bottom/>
      <diagonal/>
    </border>
    <border>
      <left style="hair">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right style="thin">
        <color indexed="64"/>
      </right>
      <top style="hair">
        <color indexed="64"/>
      </top>
      <bottom style="thin">
        <color indexed="64"/>
      </bottom>
      <diagonal/>
    </border>
    <border>
      <left style="thin">
        <color indexed="64"/>
      </left>
      <right style="thin">
        <color indexed="64"/>
      </right>
      <top/>
      <bottom style="dashed">
        <color indexed="64"/>
      </bottom>
      <diagonal/>
    </border>
    <border>
      <left style="thin">
        <color indexed="64"/>
      </left>
      <right style="hair">
        <color indexed="64"/>
      </right>
      <top style="thin">
        <color indexed="64"/>
      </top>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diagonalDown="1">
      <left/>
      <right style="thin">
        <color indexed="64"/>
      </right>
      <top/>
      <bottom style="thin">
        <color indexed="64"/>
      </bottom>
      <diagonal style="thin">
        <color indexed="64"/>
      </diagonal>
    </border>
    <border>
      <left style="dashed">
        <color indexed="64"/>
      </left>
      <right/>
      <top style="thin">
        <color indexed="64"/>
      </top>
      <bottom/>
      <diagonal/>
    </border>
    <border>
      <left style="dashed">
        <color indexed="64"/>
      </left>
      <right/>
      <top/>
      <bottom/>
      <diagonal/>
    </border>
    <border>
      <left style="dashed">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dotted">
        <color indexed="64"/>
      </top>
      <bottom/>
      <diagonal/>
    </border>
    <border>
      <left style="medium">
        <color indexed="64"/>
      </left>
      <right style="medium">
        <color indexed="64"/>
      </right>
      <top/>
      <bottom style="dotted">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medium">
        <color indexed="64"/>
      </bottom>
      <diagonal/>
    </border>
  </borders>
  <cellStyleXfs count="78">
    <xf numFmtId="0" fontId="0" fillId="0" borderId="0">
      <alignment vertical="center"/>
    </xf>
    <xf numFmtId="0" fontId="12" fillId="2" borderId="0" applyNumberFormat="0" applyBorder="0" applyAlignment="0" applyProtection="0">
      <alignment vertical="center"/>
    </xf>
    <xf numFmtId="0" fontId="12" fillId="3" borderId="0" applyNumberFormat="0" applyBorder="0" applyAlignment="0" applyProtection="0">
      <alignment vertical="center"/>
    </xf>
    <xf numFmtId="0" fontId="12" fillId="4" borderId="0" applyNumberFormat="0" applyBorder="0" applyAlignment="0" applyProtection="0">
      <alignment vertical="center"/>
    </xf>
    <xf numFmtId="0" fontId="12" fillId="5" borderId="0" applyNumberFormat="0" applyBorder="0" applyAlignment="0" applyProtection="0">
      <alignment vertical="center"/>
    </xf>
    <xf numFmtId="0" fontId="12" fillId="6" borderId="0" applyNumberFormat="0" applyBorder="0" applyAlignment="0" applyProtection="0">
      <alignment vertical="center"/>
    </xf>
    <xf numFmtId="0" fontId="12" fillId="7" borderId="0" applyNumberFormat="0" applyBorder="0" applyAlignment="0" applyProtection="0">
      <alignment vertical="center"/>
    </xf>
    <xf numFmtId="0" fontId="12" fillId="8"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11" borderId="0" applyNumberFormat="0" applyBorder="0" applyAlignment="0" applyProtection="0">
      <alignment vertical="center"/>
    </xf>
    <xf numFmtId="0" fontId="12" fillId="12" borderId="0" applyNumberFormat="0" applyBorder="0" applyAlignment="0" applyProtection="0">
      <alignment vertical="center"/>
    </xf>
    <xf numFmtId="0" fontId="12" fillId="13" borderId="0" applyNumberFormat="0" applyBorder="0" applyAlignment="0" applyProtection="0">
      <alignment vertical="center"/>
    </xf>
    <xf numFmtId="0" fontId="13" fillId="14" borderId="0" applyNumberFormat="0" applyBorder="0" applyAlignment="0" applyProtection="0">
      <alignment vertical="center"/>
    </xf>
    <xf numFmtId="0" fontId="13" fillId="15" borderId="0" applyNumberFormat="0" applyBorder="0" applyAlignment="0" applyProtection="0">
      <alignment vertical="center"/>
    </xf>
    <xf numFmtId="0" fontId="13" fillId="16" borderId="0" applyNumberFormat="0" applyBorder="0" applyAlignment="0" applyProtection="0">
      <alignment vertical="center"/>
    </xf>
    <xf numFmtId="0" fontId="13" fillId="17" borderId="0" applyNumberFormat="0" applyBorder="0" applyAlignment="0" applyProtection="0">
      <alignment vertical="center"/>
    </xf>
    <xf numFmtId="0" fontId="13" fillId="18" borderId="0" applyNumberFormat="0" applyBorder="0" applyAlignment="0" applyProtection="0">
      <alignment vertical="center"/>
    </xf>
    <xf numFmtId="0" fontId="13" fillId="19" borderId="0" applyNumberFormat="0" applyBorder="0" applyAlignment="0" applyProtection="0">
      <alignment vertical="center"/>
    </xf>
    <xf numFmtId="0" fontId="13" fillId="20" borderId="0" applyNumberFormat="0" applyBorder="0" applyAlignment="0" applyProtection="0">
      <alignment vertical="center"/>
    </xf>
    <xf numFmtId="0" fontId="13" fillId="21" borderId="0" applyNumberFormat="0" applyBorder="0" applyAlignment="0" applyProtection="0">
      <alignment vertical="center"/>
    </xf>
    <xf numFmtId="0" fontId="13" fillId="22" borderId="0" applyNumberFormat="0" applyBorder="0" applyAlignment="0" applyProtection="0">
      <alignment vertical="center"/>
    </xf>
    <xf numFmtId="0" fontId="13" fillId="23" borderId="0" applyNumberFormat="0" applyBorder="0" applyAlignment="0" applyProtection="0">
      <alignment vertical="center"/>
    </xf>
    <xf numFmtId="0" fontId="13" fillId="24" borderId="0" applyNumberFormat="0" applyBorder="0" applyAlignment="0" applyProtection="0">
      <alignment vertical="center"/>
    </xf>
    <xf numFmtId="0" fontId="13" fillId="25" borderId="0" applyNumberFormat="0" applyBorder="0" applyAlignment="0" applyProtection="0">
      <alignment vertical="center"/>
    </xf>
    <xf numFmtId="0" fontId="14" fillId="0" borderId="0" applyNumberFormat="0" applyFill="0" applyBorder="0" applyAlignment="0" applyProtection="0">
      <alignment vertical="center"/>
    </xf>
    <xf numFmtId="0" fontId="15" fillId="26" borderId="29" applyNumberFormat="0" applyAlignment="0" applyProtection="0">
      <alignment vertical="center"/>
    </xf>
    <xf numFmtId="0" fontId="16" fillId="27" borderId="0" applyNumberFormat="0" applyBorder="0" applyAlignment="0" applyProtection="0">
      <alignment vertical="center"/>
    </xf>
    <xf numFmtId="0" fontId="12" fillId="28" borderId="30" applyNumberFormat="0" applyFont="0" applyAlignment="0" applyProtection="0">
      <alignment vertical="center"/>
    </xf>
    <xf numFmtId="0" fontId="17" fillId="0" borderId="31" applyNumberFormat="0" applyFill="0" applyAlignment="0" applyProtection="0">
      <alignment vertical="center"/>
    </xf>
    <xf numFmtId="0" fontId="18" fillId="29" borderId="0" applyNumberFormat="0" applyBorder="0" applyAlignment="0" applyProtection="0">
      <alignment vertical="center"/>
    </xf>
    <xf numFmtId="0" fontId="19" fillId="30" borderId="32" applyNumberFormat="0" applyAlignment="0" applyProtection="0">
      <alignment vertical="center"/>
    </xf>
    <xf numFmtId="0" fontId="20" fillId="0" borderId="0" applyNumberFormat="0" applyFill="0" applyBorder="0" applyAlignment="0" applyProtection="0">
      <alignment vertical="center"/>
    </xf>
    <xf numFmtId="0" fontId="21" fillId="0" borderId="33" applyNumberFormat="0" applyFill="0" applyAlignment="0" applyProtection="0">
      <alignment vertical="center"/>
    </xf>
    <xf numFmtId="0" fontId="22" fillId="0" borderId="34" applyNumberFormat="0" applyFill="0" applyAlignment="0" applyProtection="0">
      <alignment vertical="center"/>
    </xf>
    <xf numFmtId="0" fontId="23" fillId="0" borderId="35" applyNumberFormat="0" applyFill="0" applyAlignment="0" applyProtection="0">
      <alignment vertical="center"/>
    </xf>
    <xf numFmtId="0" fontId="23" fillId="0" borderId="0" applyNumberFormat="0" applyFill="0" applyBorder="0" applyAlignment="0" applyProtection="0">
      <alignment vertical="center"/>
    </xf>
    <xf numFmtId="0" fontId="24" fillId="0" borderId="36" applyNumberFormat="0" applyFill="0" applyAlignment="0" applyProtection="0">
      <alignment vertical="center"/>
    </xf>
    <xf numFmtId="0" fontId="25" fillId="30" borderId="37" applyNumberFormat="0" applyAlignment="0" applyProtection="0">
      <alignment vertical="center"/>
    </xf>
    <xf numFmtId="0" fontId="26" fillId="0" borderId="0" applyNumberFormat="0" applyFill="0" applyBorder="0" applyAlignment="0" applyProtection="0">
      <alignment vertical="center"/>
    </xf>
    <xf numFmtId="0" fontId="27" fillId="31" borderId="32" applyNumberFormat="0" applyAlignment="0" applyProtection="0">
      <alignment vertical="center"/>
    </xf>
    <xf numFmtId="0" fontId="10" fillId="0" borderId="0">
      <alignment vertical="center"/>
    </xf>
    <xf numFmtId="0" fontId="28" fillId="32" borderId="0" applyNumberFormat="0" applyBorder="0" applyAlignment="0" applyProtection="0">
      <alignment vertical="center"/>
    </xf>
    <xf numFmtId="38" fontId="12" fillId="0" borderId="0" applyFont="0" applyFill="0" applyBorder="0" applyAlignment="0" applyProtection="0">
      <alignment vertical="center"/>
    </xf>
    <xf numFmtId="0" fontId="3" fillId="0" borderId="0">
      <alignment vertical="center"/>
    </xf>
    <xf numFmtId="0" fontId="10" fillId="0" borderId="0"/>
    <xf numFmtId="0" fontId="35" fillId="0" borderId="0"/>
    <xf numFmtId="0" fontId="10" fillId="0" borderId="0"/>
    <xf numFmtId="1" fontId="43" fillId="0" borderId="0"/>
    <xf numFmtId="0" fontId="10" fillId="0" borderId="0"/>
    <xf numFmtId="0" fontId="10" fillId="0" borderId="0"/>
    <xf numFmtId="0" fontId="10" fillId="0" borderId="0"/>
    <xf numFmtId="0" fontId="51" fillId="0" borderId="0">
      <alignment vertical="center"/>
    </xf>
    <xf numFmtId="0" fontId="53" fillId="0" borderId="0"/>
    <xf numFmtId="0" fontId="56" fillId="0" borderId="0"/>
    <xf numFmtId="0" fontId="10" fillId="0" borderId="0">
      <alignment vertical="center"/>
    </xf>
    <xf numFmtId="0" fontId="41" fillId="0" borderId="0"/>
    <xf numFmtId="9" fontId="51" fillId="0" borderId="0" applyFont="0" applyFill="0" applyBorder="0" applyAlignment="0" applyProtection="0">
      <alignment vertical="center"/>
    </xf>
    <xf numFmtId="9" fontId="41" fillId="0" borderId="0" applyFont="0" applyFill="0" applyBorder="0" applyAlignment="0" applyProtection="0">
      <alignment vertical="center"/>
    </xf>
    <xf numFmtId="0" fontId="10" fillId="40" borderId="118" applyNumberFormat="0" applyFont="0" applyAlignment="0" applyProtection="0">
      <alignment vertical="center"/>
    </xf>
    <xf numFmtId="0" fontId="60" fillId="41" borderId="119" applyNumberFormat="0" applyAlignment="0" applyProtection="0">
      <alignment vertical="center"/>
    </xf>
    <xf numFmtId="38" fontId="51" fillId="0" borderId="0" applyFont="0" applyFill="0" applyBorder="0" applyAlignment="0" applyProtection="0">
      <alignment vertical="center"/>
    </xf>
    <xf numFmtId="38" fontId="10" fillId="0" borderId="0" applyFont="0" applyFill="0" applyBorder="0" applyAlignment="0" applyProtection="0"/>
    <xf numFmtId="38" fontId="2" fillId="0" borderId="0" applyFont="0" applyFill="0" applyBorder="0" applyAlignment="0" applyProtection="0">
      <alignment vertical="center"/>
    </xf>
    <xf numFmtId="38" fontId="41" fillId="0" borderId="0" applyFont="0" applyFill="0" applyBorder="0" applyAlignment="0" applyProtection="0">
      <alignment vertical="center"/>
    </xf>
    <xf numFmtId="38" fontId="61" fillId="0" borderId="0" applyFont="0" applyFill="0" applyBorder="0" applyAlignment="0" applyProtection="0">
      <alignment vertical="center"/>
    </xf>
    <xf numFmtId="0" fontId="62" fillId="0" borderId="120" applyNumberFormat="0" applyFill="0" applyAlignment="0" applyProtection="0">
      <alignment vertical="center"/>
    </xf>
    <xf numFmtId="0" fontId="63" fillId="41" borderId="121" applyNumberFormat="0" applyAlignment="0" applyProtection="0">
      <alignment vertical="center"/>
    </xf>
    <xf numFmtId="6" fontId="10" fillId="0" borderId="0" applyFont="0" applyFill="0" applyBorder="0" applyAlignment="0" applyProtection="0">
      <alignment vertical="center"/>
    </xf>
    <xf numFmtId="0" fontId="64" fillId="42" borderId="119" applyNumberFormat="0" applyAlignment="0" applyProtection="0">
      <alignment vertical="center"/>
    </xf>
    <xf numFmtId="0" fontId="12" fillId="0" borderId="0">
      <alignment vertical="center"/>
    </xf>
    <xf numFmtId="0" fontId="12" fillId="0" borderId="0">
      <alignment vertical="center"/>
    </xf>
    <xf numFmtId="0" fontId="65" fillId="0" borderId="0">
      <alignment vertical="center"/>
    </xf>
    <xf numFmtId="0" fontId="38" fillId="0" borderId="0"/>
    <xf numFmtId="0" fontId="66" fillId="0" borderId="0">
      <alignment vertical="center"/>
    </xf>
    <xf numFmtId="0" fontId="67" fillId="0" borderId="0">
      <alignment vertical="center"/>
    </xf>
    <xf numFmtId="0" fontId="10" fillId="0" borderId="0">
      <alignment vertical="center"/>
    </xf>
    <xf numFmtId="0" fontId="68" fillId="0" borderId="0">
      <alignment vertical="center"/>
    </xf>
  </cellStyleXfs>
  <cellXfs count="794">
    <xf numFmtId="0" fontId="0" fillId="0" borderId="0" xfId="0">
      <alignment vertical="center"/>
    </xf>
    <xf numFmtId="0" fontId="0" fillId="0" borderId="0" xfId="0" applyFont="1" applyBorder="1">
      <alignment vertical="center"/>
    </xf>
    <xf numFmtId="0" fontId="0" fillId="0" borderId="10" xfId="0" applyFont="1" applyBorder="1">
      <alignment vertical="center"/>
    </xf>
    <xf numFmtId="0" fontId="0" fillId="0" borderId="12" xfId="0" applyFont="1" applyBorder="1">
      <alignment vertical="center"/>
    </xf>
    <xf numFmtId="0" fontId="0" fillId="0" borderId="14" xfId="0" applyFont="1" applyBorder="1">
      <alignment vertical="center"/>
    </xf>
    <xf numFmtId="177" fontId="0" fillId="0" borderId="5" xfId="0" applyNumberFormat="1" applyBorder="1">
      <alignment vertical="center"/>
    </xf>
    <xf numFmtId="0" fontId="0" fillId="0" borderId="20" xfId="0" applyBorder="1">
      <alignment vertical="center"/>
    </xf>
    <xf numFmtId="0" fontId="0" fillId="0" borderId="8" xfId="0" applyNumberFormat="1" applyFont="1" applyBorder="1">
      <alignment vertical="center"/>
    </xf>
    <xf numFmtId="0" fontId="0" fillId="0" borderId="9" xfId="0" applyNumberFormat="1" applyFont="1" applyBorder="1">
      <alignment vertical="center"/>
    </xf>
    <xf numFmtId="0" fontId="0" fillId="0" borderId="11" xfId="0" applyNumberFormat="1" applyFont="1" applyBorder="1">
      <alignment vertical="center"/>
    </xf>
    <xf numFmtId="0" fontId="0" fillId="0" borderId="13" xfId="0" applyNumberFormat="1" applyFont="1" applyBorder="1">
      <alignment vertical="center"/>
    </xf>
    <xf numFmtId="0" fontId="0" fillId="0" borderId="6" xfId="0" applyNumberFormat="1" applyBorder="1">
      <alignment vertical="center"/>
    </xf>
    <xf numFmtId="0" fontId="0" fillId="0" borderId="0" xfId="0" applyNumberFormat="1">
      <alignment vertical="center"/>
    </xf>
    <xf numFmtId="0" fontId="0" fillId="0" borderId="0" xfId="0" applyAlignment="1">
      <alignment horizontal="right" vertical="center"/>
    </xf>
    <xf numFmtId="0" fontId="0" fillId="0" borderId="17" xfId="0" applyBorder="1" applyAlignment="1">
      <alignment horizontal="center" vertical="center"/>
    </xf>
    <xf numFmtId="0" fontId="0" fillId="0" borderId="0" xfId="0" applyNumberFormat="1" applyBorder="1">
      <alignment vertical="center"/>
    </xf>
    <xf numFmtId="0" fontId="0" fillId="0" borderId="7" xfId="0" applyBorder="1">
      <alignment vertical="center"/>
    </xf>
    <xf numFmtId="0" fontId="0" fillId="0" borderId="0" xfId="0" applyBorder="1">
      <alignment vertical="center"/>
    </xf>
    <xf numFmtId="0" fontId="0" fillId="0" borderId="0" xfId="0" applyAlignment="1">
      <alignment horizontal="center" vertical="center"/>
    </xf>
    <xf numFmtId="0" fontId="29" fillId="0" borderId="0" xfId="0" applyFont="1">
      <alignment vertical="center"/>
    </xf>
    <xf numFmtId="0" fontId="0" fillId="0" borderId="0" xfId="0" applyBorder="1" applyAlignment="1">
      <alignment horizontal="center" vertical="center"/>
    </xf>
    <xf numFmtId="0" fontId="0" fillId="0" borderId="0" xfId="0" applyNumberFormat="1" applyAlignment="1">
      <alignment horizontal="right" vertical="center"/>
    </xf>
    <xf numFmtId="0" fontId="0" fillId="0" borderId="0" xfId="0" applyAlignment="1">
      <alignment horizontal="left" vertical="center"/>
    </xf>
    <xf numFmtId="0" fontId="0" fillId="0" borderId="0" xfId="0" applyBorder="1" applyAlignment="1">
      <alignment vertical="center"/>
    </xf>
    <xf numFmtId="0" fontId="3" fillId="0" borderId="0" xfId="44">
      <alignment vertical="center"/>
    </xf>
    <xf numFmtId="0" fontId="3" fillId="0" borderId="0" xfId="44" applyBorder="1">
      <alignment vertical="center"/>
    </xf>
    <xf numFmtId="0" fontId="3" fillId="0" borderId="0" xfId="44" applyFill="1">
      <alignment vertical="center"/>
    </xf>
    <xf numFmtId="178" fontId="3" fillId="0" borderId="0" xfId="43" applyNumberFormat="1" applyFont="1" applyBorder="1">
      <alignment vertical="center"/>
    </xf>
    <xf numFmtId="177" fontId="0" fillId="34" borderId="17" xfId="0" applyNumberFormat="1" applyFill="1" applyBorder="1">
      <alignment vertical="center"/>
    </xf>
    <xf numFmtId="177" fontId="0" fillId="34" borderId="2" xfId="0" applyNumberFormat="1" applyFill="1" applyBorder="1">
      <alignment vertical="center"/>
    </xf>
    <xf numFmtId="177" fontId="0" fillId="34" borderId="4" xfId="0" applyNumberFormat="1" applyFill="1" applyBorder="1">
      <alignment vertical="center"/>
    </xf>
    <xf numFmtId="177" fontId="0" fillId="34" borderId="3" xfId="0" applyNumberFormat="1" applyFill="1" applyBorder="1">
      <alignment vertical="center"/>
    </xf>
    <xf numFmtId="0" fontId="34" fillId="0" borderId="0" xfId="45" applyFont="1" applyFill="1" applyAlignment="1">
      <alignment vertical="center"/>
    </xf>
    <xf numFmtId="0" fontId="37" fillId="0" borderId="0" xfId="45" applyFont="1" applyFill="1" applyAlignment="1">
      <alignment horizontal="center" vertical="center" wrapText="1"/>
    </xf>
    <xf numFmtId="0" fontId="38" fillId="0" borderId="0" xfId="45" applyFont="1" applyFill="1" applyAlignment="1">
      <alignment vertical="center"/>
    </xf>
    <xf numFmtId="0" fontId="40" fillId="0" borderId="0" xfId="45" applyFont="1" applyFill="1" applyAlignment="1">
      <alignment vertical="center"/>
    </xf>
    <xf numFmtId="0" fontId="34" fillId="0" borderId="15" xfId="45" applyFont="1" applyFill="1" applyBorder="1" applyAlignment="1">
      <alignment vertical="center"/>
    </xf>
    <xf numFmtId="0" fontId="34" fillId="0" borderId="19" xfId="45" applyFont="1" applyFill="1" applyBorder="1" applyAlignment="1">
      <alignment vertical="center"/>
    </xf>
    <xf numFmtId="0" fontId="34" fillId="0" borderId="16" xfId="45" applyFont="1" applyFill="1" applyBorder="1" applyAlignment="1">
      <alignment vertical="center"/>
    </xf>
    <xf numFmtId="0" fontId="34" fillId="0" borderId="8" xfId="45" applyFont="1" applyFill="1" applyBorder="1" applyAlignment="1">
      <alignment vertical="center"/>
    </xf>
    <xf numFmtId="0" fontId="34" fillId="0" borderId="1" xfId="45" applyFont="1" applyFill="1" applyBorder="1" applyAlignment="1">
      <alignment vertical="center"/>
    </xf>
    <xf numFmtId="0" fontId="34" fillId="0" borderId="13" xfId="45" applyFont="1" applyFill="1" applyBorder="1" applyAlignment="1">
      <alignment vertical="center"/>
    </xf>
    <xf numFmtId="0" fontId="34" fillId="0" borderId="14" xfId="45" applyFont="1" applyFill="1" applyBorder="1" applyAlignment="1">
      <alignment vertical="center"/>
    </xf>
    <xf numFmtId="0" fontId="34" fillId="0" borderId="18" xfId="45" applyFont="1" applyFill="1" applyBorder="1" applyAlignment="1">
      <alignment vertical="center"/>
    </xf>
    <xf numFmtId="0" fontId="36" fillId="0" borderId="0" xfId="46" applyFont="1" applyFill="1" applyAlignment="1">
      <alignment vertical="center"/>
    </xf>
    <xf numFmtId="58" fontId="41" fillId="0" borderId="0" xfId="46" applyNumberFormat="1" applyFont="1" applyFill="1" applyBorder="1" applyAlignment="1">
      <alignment horizontal="centerContinuous" vertical="center"/>
    </xf>
    <xf numFmtId="0" fontId="36" fillId="0" borderId="21" xfId="46" applyFont="1" applyFill="1" applyBorder="1" applyAlignment="1">
      <alignment vertical="center"/>
    </xf>
    <xf numFmtId="0" fontId="36" fillId="0" borderId="22" xfId="46" applyFont="1" applyFill="1" applyBorder="1" applyAlignment="1">
      <alignment vertical="center"/>
    </xf>
    <xf numFmtId="0" fontId="36" fillId="0" borderId="23" xfId="46" applyFont="1" applyFill="1" applyBorder="1" applyAlignment="1">
      <alignment vertical="center"/>
    </xf>
    <xf numFmtId="0" fontId="36" fillId="0" borderId="0" xfId="46" applyFont="1" applyFill="1" applyBorder="1" applyAlignment="1">
      <alignment vertical="center"/>
    </xf>
    <xf numFmtId="179" fontId="36" fillId="0" borderId="39" xfId="46" applyNumberFormat="1" applyFont="1" applyFill="1" applyBorder="1" applyAlignment="1">
      <alignment horizontal="distributed" vertical="center" indent="1"/>
    </xf>
    <xf numFmtId="0" fontId="36" fillId="0" borderId="41" xfId="46" applyFont="1" applyFill="1" applyBorder="1" applyAlignment="1">
      <alignment horizontal="distributed" vertical="center" indent="1"/>
    </xf>
    <xf numFmtId="0" fontId="36" fillId="0" borderId="45" xfId="46" applyFont="1" applyFill="1" applyBorder="1" applyAlignment="1">
      <alignment horizontal="distributed" vertical="center" indent="1"/>
    </xf>
    <xf numFmtId="0" fontId="36" fillId="0" borderId="0" xfId="46" applyFont="1" applyFill="1" applyBorder="1" applyAlignment="1">
      <alignment horizontal="right" vertical="center"/>
    </xf>
    <xf numFmtId="180" fontId="41" fillId="0" borderId="49" xfId="46" applyNumberFormat="1" applyFont="1" applyFill="1" applyBorder="1" applyAlignment="1">
      <alignment vertical="center"/>
    </xf>
    <xf numFmtId="180" fontId="41" fillId="0" borderId="52" xfId="46" applyNumberFormat="1" applyFont="1" applyFill="1" applyBorder="1" applyAlignment="1">
      <alignment vertical="center"/>
    </xf>
    <xf numFmtId="181" fontId="41" fillId="0" borderId="55" xfId="46" applyNumberFormat="1" applyFont="1" applyFill="1" applyBorder="1" applyAlignment="1">
      <alignment vertical="center"/>
    </xf>
    <xf numFmtId="0" fontId="36" fillId="0" borderId="15" xfId="47" applyFont="1" applyFill="1" applyBorder="1" applyAlignment="1"/>
    <xf numFmtId="0" fontId="36" fillId="0" borderId="58" xfId="47" applyFont="1" applyFill="1" applyBorder="1" applyAlignment="1">
      <alignment horizontal="distributed" vertical="center"/>
    </xf>
    <xf numFmtId="0" fontId="36" fillId="0" borderId="15" xfId="46" applyFont="1" applyFill="1" applyBorder="1" applyAlignment="1">
      <alignment wrapText="1"/>
    </xf>
    <xf numFmtId="0" fontId="36" fillId="0" borderId="59" xfId="46" applyFont="1" applyFill="1" applyBorder="1" applyAlignment="1">
      <alignment vertical="center"/>
    </xf>
    <xf numFmtId="0" fontId="36" fillId="0" borderId="8" xfId="47" applyFont="1" applyFill="1" applyBorder="1" applyAlignment="1"/>
    <xf numFmtId="0" fontId="36" fillId="0" borderId="62" xfId="47" applyFont="1" applyFill="1" applyBorder="1" applyAlignment="1">
      <alignment wrapText="1"/>
    </xf>
    <xf numFmtId="0" fontId="36" fillId="0" borderId="43" xfId="47" applyFont="1" applyFill="1" applyBorder="1" applyAlignment="1">
      <alignment horizontal="distributed" vertical="center"/>
    </xf>
    <xf numFmtId="0" fontId="36" fillId="0" borderId="8" xfId="46" applyFont="1" applyFill="1" applyBorder="1" applyAlignment="1"/>
    <xf numFmtId="0" fontId="36" fillId="0" borderId="63" xfId="46" applyFont="1" applyFill="1" applyBorder="1" applyAlignment="1">
      <alignment wrapText="1"/>
    </xf>
    <xf numFmtId="0" fontId="36" fillId="0" borderId="13" xfId="47" applyFont="1" applyFill="1" applyBorder="1" applyAlignment="1">
      <alignment horizontal="center" vertical="center"/>
    </xf>
    <xf numFmtId="0" fontId="36" fillId="0" borderId="66" xfId="47" applyFont="1" applyFill="1" applyBorder="1" applyAlignment="1">
      <alignment horizontal="center" vertical="center" wrapText="1"/>
    </xf>
    <xf numFmtId="0" fontId="36" fillId="0" borderId="67" xfId="47" applyFont="1" applyFill="1" applyBorder="1" applyAlignment="1">
      <alignment horizontal="center" vertical="center" wrapText="1"/>
    </xf>
    <xf numFmtId="0" fontId="36" fillId="0" borderId="13" xfId="47" applyFont="1" applyFill="1" applyBorder="1" applyAlignment="1">
      <alignment horizontal="center" vertical="center" wrapText="1"/>
    </xf>
    <xf numFmtId="0" fontId="36" fillId="0" borderId="68" xfId="47" applyFont="1" applyFill="1" applyBorder="1" applyAlignment="1">
      <alignment horizontal="center" vertical="center" wrapText="1"/>
    </xf>
    <xf numFmtId="180" fontId="41" fillId="0" borderId="39" xfId="48" applyNumberFormat="1" applyFont="1" applyFill="1" applyBorder="1" applyAlignment="1">
      <alignment vertical="center"/>
    </xf>
    <xf numFmtId="180" fontId="41" fillId="0" borderId="69" xfId="48" applyNumberFormat="1" applyFont="1" applyFill="1" applyBorder="1" applyAlignment="1">
      <alignment vertical="center"/>
    </xf>
    <xf numFmtId="180" fontId="41" fillId="0" borderId="49" xfId="48" applyNumberFormat="1" applyFont="1" applyFill="1" applyBorder="1" applyAlignment="1">
      <alignment vertical="center"/>
    </xf>
    <xf numFmtId="180" fontId="41" fillId="0" borderId="47" xfId="48" applyNumberFormat="1" applyFont="1" applyFill="1" applyBorder="1" applyAlignment="1">
      <alignment vertical="center"/>
    </xf>
    <xf numFmtId="180" fontId="41" fillId="0" borderId="70" xfId="48" applyNumberFormat="1" applyFont="1" applyFill="1" applyBorder="1" applyAlignment="1">
      <alignment vertical="center"/>
    </xf>
    <xf numFmtId="180" fontId="41" fillId="0" borderId="71" xfId="48" applyNumberFormat="1" applyFont="1" applyFill="1" applyBorder="1" applyAlignment="1">
      <alignment vertical="center"/>
    </xf>
    <xf numFmtId="180" fontId="41" fillId="0" borderId="52" xfId="48" applyNumberFormat="1" applyFont="1" applyFill="1" applyBorder="1" applyAlignment="1">
      <alignment vertical="center"/>
    </xf>
    <xf numFmtId="180" fontId="41" fillId="0" borderId="72" xfId="48" applyNumberFormat="1" applyFont="1" applyFill="1" applyBorder="1" applyAlignment="1">
      <alignment vertical="center"/>
    </xf>
    <xf numFmtId="180" fontId="41" fillId="0" borderId="73" xfId="48" applyNumberFormat="1" applyFont="1" applyFill="1" applyBorder="1" applyAlignment="1">
      <alignment vertical="center"/>
    </xf>
    <xf numFmtId="180" fontId="41" fillId="0" borderId="45" xfId="47" applyNumberFormat="1" applyFont="1" applyFill="1" applyBorder="1" applyAlignment="1">
      <alignment vertical="center"/>
    </xf>
    <xf numFmtId="180" fontId="41" fillId="0" borderId="75" xfId="47" applyNumberFormat="1" applyFont="1" applyFill="1" applyBorder="1" applyAlignment="1">
      <alignment vertical="center"/>
    </xf>
    <xf numFmtId="180" fontId="41" fillId="0" borderId="55" xfId="47" applyNumberFormat="1" applyFont="1" applyFill="1" applyBorder="1" applyAlignment="1">
      <alignment vertical="center"/>
    </xf>
    <xf numFmtId="180" fontId="41" fillId="0" borderId="13" xfId="48" applyNumberFormat="1" applyFont="1" applyFill="1" applyBorder="1" applyAlignment="1">
      <alignment vertical="center"/>
    </xf>
    <xf numFmtId="180" fontId="41" fillId="0" borderId="68" xfId="48" applyNumberFormat="1" applyFont="1" applyFill="1" applyBorder="1" applyAlignment="1">
      <alignment vertical="center"/>
    </xf>
    <xf numFmtId="182" fontId="41" fillId="0" borderId="5" xfId="47" applyNumberFormat="1" applyFont="1" applyFill="1" applyBorder="1" applyAlignment="1">
      <alignment vertical="center"/>
    </xf>
    <xf numFmtId="0" fontId="36" fillId="0" borderId="0" xfId="47" applyFont="1" applyFill="1" applyAlignment="1">
      <alignment vertical="center"/>
    </xf>
    <xf numFmtId="0" fontId="7" fillId="0" borderId="0" xfId="46" applyFont="1" applyFill="1" applyAlignment="1">
      <alignment vertical="center"/>
    </xf>
    <xf numFmtId="0" fontId="7" fillId="0" borderId="0" xfId="46" applyFont="1" applyFill="1" applyBorder="1" applyAlignment="1">
      <alignment horizontal="center" vertical="center"/>
    </xf>
    <xf numFmtId="0" fontId="7" fillId="0" borderId="0" xfId="46" applyFont="1" applyFill="1" applyAlignment="1">
      <alignment horizontal="right" vertical="center"/>
    </xf>
    <xf numFmtId="0" fontId="7" fillId="0" borderId="76" xfId="46" applyFont="1" applyFill="1" applyBorder="1" applyAlignment="1" applyProtection="1">
      <alignment horizontal="distributed" vertical="center" indent="1"/>
    </xf>
    <xf numFmtId="0" fontId="7" fillId="0" borderId="77" xfId="46" applyFont="1" applyFill="1" applyBorder="1" applyAlignment="1" applyProtection="1">
      <alignment horizontal="distributed" vertical="center" wrapText="1" indent="1"/>
    </xf>
    <xf numFmtId="0" fontId="7" fillId="0" borderId="78" xfId="46" applyFont="1" applyFill="1" applyBorder="1" applyAlignment="1" applyProtection="1">
      <alignment horizontal="distributed" vertical="center" wrapText="1" indent="1"/>
    </xf>
    <xf numFmtId="183" fontId="7" fillId="0" borderId="0" xfId="48" applyNumberFormat="1" applyFont="1" applyFill="1" applyBorder="1" applyAlignment="1" applyProtection="1">
      <alignment horizontal="center" vertical="center"/>
    </xf>
    <xf numFmtId="184" fontId="7" fillId="0" borderId="0" xfId="48" applyNumberFormat="1" applyFont="1" applyFill="1" applyBorder="1" applyAlignment="1" applyProtection="1">
      <alignment horizontal="center" vertical="center"/>
    </xf>
    <xf numFmtId="183" fontId="7" fillId="0" borderId="0" xfId="48" applyNumberFormat="1" applyFont="1" applyFill="1" applyAlignment="1" applyProtection="1">
      <alignment horizontal="center" vertical="center"/>
    </xf>
    <xf numFmtId="1" fontId="7" fillId="0" borderId="0" xfId="48" applyFont="1" applyFill="1" applyAlignment="1">
      <alignment horizontal="center" vertical="center"/>
    </xf>
    <xf numFmtId="0" fontId="8" fillId="0" borderId="8" xfId="46" applyFont="1" applyFill="1" applyBorder="1" applyAlignment="1" applyProtection="1">
      <alignment horizontal="distributed" vertical="center"/>
    </xf>
    <xf numFmtId="0" fontId="7" fillId="0" borderId="0" xfId="46" applyFont="1" applyFill="1" applyBorder="1" applyAlignment="1" applyProtection="1">
      <alignment horizontal="distributed" vertical="center" indent="1"/>
    </xf>
    <xf numFmtId="180" fontId="8" fillId="0" borderId="41" xfId="46" applyNumberFormat="1" applyFont="1" applyFill="1" applyBorder="1" applyAlignment="1" applyProtection="1">
      <alignment vertical="center"/>
    </xf>
    <xf numFmtId="180" fontId="8" fillId="0" borderId="79" xfId="46" applyNumberFormat="1" applyFont="1" applyFill="1" applyBorder="1" applyAlignment="1" applyProtection="1">
      <alignment vertical="center"/>
    </xf>
    <xf numFmtId="180" fontId="8" fillId="0" borderId="80" xfId="46" applyNumberFormat="1" applyFont="1" applyFill="1" applyBorder="1" applyAlignment="1" applyProtection="1">
      <alignment vertical="center"/>
    </xf>
    <xf numFmtId="1" fontId="7" fillId="0" borderId="0" xfId="48" applyFont="1" applyFill="1" applyAlignment="1">
      <alignment vertical="center"/>
    </xf>
    <xf numFmtId="0" fontId="8" fillId="0" borderId="81" xfId="46" applyFont="1" applyFill="1" applyBorder="1" applyAlignment="1" applyProtection="1">
      <alignment horizontal="distributed" vertical="center"/>
    </xf>
    <xf numFmtId="0" fontId="7" fillId="0" borderId="82" xfId="46" applyFont="1" applyFill="1" applyBorder="1" applyAlignment="1" applyProtection="1">
      <alignment horizontal="distributed" vertical="center" indent="1"/>
    </xf>
    <xf numFmtId="180" fontId="8" fillId="0" borderId="83" xfId="46" applyNumberFormat="1" applyFont="1" applyFill="1" applyBorder="1" applyAlignment="1" applyProtection="1">
      <alignment vertical="center"/>
    </xf>
    <xf numFmtId="180" fontId="8" fillId="0" borderId="84" xfId="46" applyNumberFormat="1" applyFont="1" applyFill="1" applyBorder="1" applyAlignment="1" applyProtection="1">
      <alignment vertical="center"/>
    </xf>
    <xf numFmtId="180" fontId="8" fillId="0" borderId="85" xfId="46" applyNumberFormat="1" applyFont="1" applyFill="1" applyBorder="1" applyAlignment="1" applyProtection="1">
      <alignment vertical="center"/>
    </xf>
    <xf numFmtId="0" fontId="7" fillId="0" borderId="82" xfId="46" applyFont="1" applyFill="1" applyBorder="1" applyAlignment="1" applyProtection="1">
      <alignment horizontal="distributed" vertical="center" wrapText="1" indent="1"/>
    </xf>
    <xf numFmtId="0" fontId="8" fillId="0" borderId="9" xfId="46" applyFont="1" applyFill="1" applyBorder="1" applyAlignment="1" applyProtection="1">
      <alignment horizontal="distributed" vertical="center"/>
    </xf>
    <xf numFmtId="0" fontId="7" fillId="0" borderId="10" xfId="46" applyFont="1" applyFill="1" applyBorder="1" applyAlignment="1" applyProtection="1">
      <alignment horizontal="distributed" vertical="center" indent="1"/>
    </xf>
    <xf numFmtId="180" fontId="8" fillId="0" borderId="86" xfId="46" applyNumberFormat="1" applyFont="1" applyFill="1" applyBorder="1" applyAlignment="1" applyProtection="1">
      <alignment vertical="center"/>
    </xf>
    <xf numFmtId="180" fontId="8" fillId="0" borderId="87" xfId="46" applyNumberFormat="1" applyFont="1" applyFill="1" applyBorder="1" applyAlignment="1" applyProtection="1">
      <alignment vertical="center"/>
    </xf>
    <xf numFmtId="180" fontId="8" fillId="0" borderId="88" xfId="46" applyNumberFormat="1" applyFont="1" applyFill="1" applyBorder="1" applyAlignment="1" applyProtection="1">
      <alignment vertical="center"/>
    </xf>
    <xf numFmtId="0" fontId="8" fillId="0" borderId="6" xfId="46" applyFont="1" applyFill="1" applyBorder="1" applyAlignment="1" applyProtection="1">
      <alignment horizontal="distributed" vertical="center"/>
    </xf>
    <xf numFmtId="1" fontId="7" fillId="0" borderId="7" xfId="46" applyNumberFormat="1" applyFont="1" applyFill="1" applyBorder="1" applyAlignment="1" applyProtection="1">
      <alignment horizontal="distributed" vertical="center" indent="1"/>
    </xf>
    <xf numFmtId="180" fontId="44" fillId="0" borderId="76" xfId="46" applyNumberFormat="1" applyFont="1" applyFill="1" applyBorder="1" applyAlignment="1" applyProtection="1">
      <alignment vertical="center"/>
    </xf>
    <xf numFmtId="180" fontId="44" fillId="0" borderId="77" xfId="46" applyNumberFormat="1" applyFont="1" applyFill="1" applyBorder="1" applyAlignment="1" applyProtection="1">
      <alignment vertical="center"/>
    </xf>
    <xf numFmtId="180" fontId="44" fillId="0" borderId="78" xfId="46" applyNumberFormat="1" applyFont="1" applyFill="1" applyBorder="1" applyAlignment="1" applyProtection="1">
      <alignment vertical="center"/>
    </xf>
    <xf numFmtId="185" fontId="36" fillId="0" borderId="0" xfId="49" applyNumberFormat="1" applyFont="1" applyFill="1" applyAlignment="1">
      <alignment vertical="center"/>
    </xf>
    <xf numFmtId="49" fontId="34" fillId="0" borderId="0" xfId="50" applyNumberFormat="1" applyFont="1" applyFill="1" applyAlignment="1">
      <alignment vertical="center"/>
    </xf>
    <xf numFmtId="185" fontId="7" fillId="0" borderId="0" xfId="49" applyNumberFormat="1" applyFont="1" applyFill="1" applyAlignment="1">
      <alignment vertical="center"/>
    </xf>
    <xf numFmtId="185" fontId="7" fillId="0" borderId="0" xfId="49" applyNumberFormat="1" applyFont="1" applyFill="1" applyAlignment="1">
      <alignment horizontal="right" vertical="center"/>
    </xf>
    <xf numFmtId="185" fontId="7" fillId="0" borderId="0" xfId="49" applyNumberFormat="1" applyFont="1" applyFill="1" applyBorder="1" applyAlignment="1">
      <alignment vertical="center"/>
    </xf>
    <xf numFmtId="185" fontId="7" fillId="0" borderId="0" xfId="49" applyNumberFormat="1" applyFont="1" applyFill="1" applyBorder="1" applyAlignment="1">
      <alignment horizontal="centerContinuous" vertical="center"/>
    </xf>
    <xf numFmtId="185" fontId="45" fillId="0" borderId="0" xfId="49" applyNumberFormat="1" applyFont="1" applyFill="1" applyBorder="1" applyAlignment="1">
      <alignment vertical="center"/>
    </xf>
    <xf numFmtId="185" fontId="45" fillId="35" borderId="0" xfId="49" applyNumberFormat="1" applyFont="1" applyFill="1" applyBorder="1" applyAlignment="1">
      <alignment vertical="center"/>
    </xf>
    <xf numFmtId="185" fontId="7" fillId="35" borderId="0" xfId="49" applyNumberFormat="1" applyFont="1" applyFill="1" applyBorder="1" applyAlignment="1">
      <alignment vertical="center"/>
    </xf>
    <xf numFmtId="185" fontId="7" fillId="35" borderId="0" xfId="49" applyNumberFormat="1" applyFont="1" applyFill="1" applyAlignment="1">
      <alignment vertical="center"/>
    </xf>
    <xf numFmtId="185" fontId="36" fillId="35" borderId="0" xfId="49" applyNumberFormat="1" applyFont="1" applyFill="1" applyAlignment="1">
      <alignment vertical="center"/>
    </xf>
    <xf numFmtId="185" fontId="7" fillId="0" borderId="91" xfId="49" applyNumberFormat="1" applyFont="1" applyFill="1" applyBorder="1" applyAlignment="1">
      <alignment vertical="center" wrapText="1"/>
    </xf>
    <xf numFmtId="185" fontId="7" fillId="0" borderId="90" xfId="49" applyNumberFormat="1" applyFont="1" applyFill="1" applyBorder="1" applyAlignment="1">
      <alignment vertical="center" wrapText="1"/>
    </xf>
    <xf numFmtId="185" fontId="8" fillId="35" borderId="0" xfId="49" applyNumberFormat="1" applyFont="1" applyFill="1" applyAlignment="1">
      <alignment vertical="center"/>
    </xf>
    <xf numFmtId="185" fontId="41" fillId="0" borderId="0" xfId="49" applyNumberFormat="1" applyFont="1" applyFill="1" applyAlignment="1">
      <alignment vertical="center"/>
    </xf>
    <xf numFmtId="185" fontId="7" fillId="0" borderId="8" xfId="49" applyNumberFormat="1" applyFont="1" applyFill="1" applyBorder="1" applyAlignment="1">
      <alignment horizontal="center" vertical="center" wrapText="1"/>
    </xf>
    <xf numFmtId="185" fontId="7" fillId="0" borderId="0" xfId="49" applyNumberFormat="1" applyFont="1" applyFill="1" applyBorder="1" applyAlignment="1">
      <alignment horizontal="center" vertical="center" wrapText="1"/>
    </xf>
    <xf numFmtId="185" fontId="7" fillId="0" borderId="0" xfId="49" applyNumberFormat="1" applyFont="1" applyFill="1" applyBorder="1" applyAlignment="1">
      <alignment horizontal="left" vertical="center"/>
    </xf>
    <xf numFmtId="185" fontId="7" fillId="0" borderId="0" xfId="49" applyNumberFormat="1" applyFont="1" applyFill="1" applyBorder="1" applyAlignment="1">
      <alignment horizontal="center" vertical="center"/>
    </xf>
    <xf numFmtId="185" fontId="7" fillId="35" borderId="0" xfId="49" applyNumberFormat="1" applyFont="1" applyFill="1" applyBorder="1" applyAlignment="1">
      <alignment horizontal="centerContinuous" vertical="center"/>
    </xf>
    <xf numFmtId="185" fontId="7" fillId="0" borderId="8" xfId="49" applyNumberFormat="1" applyFont="1" applyFill="1" applyBorder="1" applyAlignment="1">
      <alignment horizontal="center" vertical="center"/>
    </xf>
    <xf numFmtId="0" fontId="7" fillId="35" borderId="0" xfId="46" applyFont="1" applyFill="1" applyAlignment="1">
      <alignment vertical="center"/>
    </xf>
    <xf numFmtId="180" fontId="8" fillId="0" borderId="0" xfId="49" applyNumberFormat="1" applyFont="1" applyFill="1" applyBorder="1" applyAlignment="1">
      <alignment vertical="center"/>
    </xf>
    <xf numFmtId="185" fontId="36" fillId="35" borderId="0" xfId="49" applyNumberFormat="1" applyFont="1" applyFill="1" applyBorder="1" applyAlignment="1">
      <alignment vertical="center"/>
    </xf>
    <xf numFmtId="185" fontId="36" fillId="0" borderId="0" xfId="49" applyNumberFormat="1" applyFont="1" applyFill="1" applyBorder="1" applyAlignment="1">
      <alignment vertical="center"/>
    </xf>
    <xf numFmtId="180" fontId="8" fillId="35" borderId="0" xfId="49" applyNumberFormat="1" applyFont="1" applyFill="1" applyBorder="1" applyAlignment="1">
      <alignment vertical="center"/>
    </xf>
    <xf numFmtId="185" fontId="45" fillId="36" borderId="0" xfId="49" applyNumberFormat="1" applyFont="1" applyFill="1" applyBorder="1" applyAlignment="1">
      <alignment vertical="center"/>
    </xf>
    <xf numFmtId="185" fontId="36" fillId="36" borderId="0" xfId="49" applyNumberFormat="1" applyFont="1" applyFill="1" applyBorder="1" applyAlignment="1">
      <alignment vertical="center"/>
    </xf>
    <xf numFmtId="185" fontId="36" fillId="36" borderId="0" xfId="49" applyNumberFormat="1" applyFont="1" applyFill="1" applyAlignment="1">
      <alignment vertical="center"/>
    </xf>
    <xf numFmtId="185" fontId="7" fillId="0" borderId="0" xfId="49" applyNumberFormat="1" applyFont="1" applyFill="1" applyBorder="1" applyAlignment="1">
      <alignment vertical="center" wrapText="1"/>
    </xf>
    <xf numFmtId="185" fontId="7" fillId="36" borderId="0" xfId="49" applyNumberFormat="1" applyFont="1" applyFill="1" applyBorder="1" applyAlignment="1">
      <alignment vertical="center" wrapText="1"/>
    </xf>
    <xf numFmtId="185" fontId="36" fillId="0" borderId="8" xfId="49" applyNumberFormat="1" applyFont="1" applyFill="1" applyBorder="1" applyAlignment="1">
      <alignment vertical="center"/>
    </xf>
    <xf numFmtId="185" fontId="7" fillId="36" borderId="0" xfId="49" applyNumberFormat="1" applyFont="1" applyFill="1" applyBorder="1" applyAlignment="1">
      <alignment vertical="center"/>
    </xf>
    <xf numFmtId="185" fontId="8" fillId="0" borderId="0" xfId="49" applyNumberFormat="1" applyFont="1" applyFill="1" applyBorder="1" applyAlignment="1">
      <alignment vertical="center"/>
    </xf>
    <xf numFmtId="186" fontId="8" fillId="36" borderId="0" xfId="49" applyNumberFormat="1" applyFont="1" applyFill="1" applyBorder="1" applyAlignment="1">
      <alignment vertical="center" wrapText="1"/>
    </xf>
    <xf numFmtId="186" fontId="8" fillId="0" borderId="0" xfId="49" applyNumberFormat="1" applyFont="1" applyFill="1" applyBorder="1" applyAlignment="1">
      <alignment vertical="center" wrapText="1"/>
    </xf>
    <xf numFmtId="0" fontId="36" fillId="0" borderId="0" xfId="45" applyFont="1" applyFill="1" applyAlignment="1">
      <alignment vertical="center"/>
    </xf>
    <xf numFmtId="0" fontId="36" fillId="0" borderId="0" xfId="45" applyFont="1" applyFill="1" applyAlignment="1">
      <alignment horizontal="distributed" vertical="center" wrapText="1" indent="1"/>
    </xf>
    <xf numFmtId="0" fontId="46" fillId="0" borderId="0" xfId="45" applyFont="1" applyFill="1" applyAlignment="1">
      <alignment vertical="center"/>
    </xf>
    <xf numFmtId="0" fontId="7" fillId="0" borderId="39" xfId="51" applyFont="1" applyFill="1" applyBorder="1" applyAlignment="1">
      <alignment horizontal="center" vertical="center"/>
    </xf>
    <xf numFmtId="0" fontId="7" fillId="0" borderId="69" xfId="51" applyFont="1" applyFill="1" applyBorder="1" applyAlignment="1">
      <alignment horizontal="distributed" vertical="center" indent="1"/>
    </xf>
    <xf numFmtId="0" fontId="7" fillId="0" borderId="49" xfId="51" applyFont="1" applyFill="1" applyBorder="1" applyAlignment="1">
      <alignment horizontal="distributed" vertical="center" wrapText="1" indent="1"/>
    </xf>
    <xf numFmtId="0" fontId="7" fillId="0" borderId="70" xfId="51" applyFont="1" applyFill="1" applyBorder="1" applyAlignment="1">
      <alignment horizontal="center" vertical="center"/>
    </xf>
    <xf numFmtId="0" fontId="7" fillId="0" borderId="71" xfId="51" applyFont="1" applyFill="1" applyBorder="1" applyAlignment="1">
      <alignment vertical="center"/>
    </xf>
    <xf numFmtId="0" fontId="7" fillId="0" borderId="71" xfId="51" applyFont="1" applyFill="1" applyBorder="1" applyAlignment="1">
      <alignment horizontal="left" vertical="center" indent="1"/>
    </xf>
    <xf numFmtId="0" fontId="7" fillId="0" borderId="71" xfId="51" applyFont="1" applyFill="1" applyBorder="1" applyAlignment="1">
      <alignment horizontal="left" vertical="center" wrapText="1"/>
    </xf>
    <xf numFmtId="0" fontId="7" fillId="0" borderId="63" xfId="51" applyFont="1" applyFill="1" applyBorder="1" applyAlignment="1">
      <alignment horizontal="distributed" vertical="center" wrapText="1" indent="1"/>
    </xf>
    <xf numFmtId="0" fontId="7" fillId="0" borderId="52" xfId="51" applyFont="1" applyFill="1" applyBorder="1" applyAlignment="1">
      <alignment horizontal="distributed" vertical="center" wrapText="1" indent="1"/>
    </xf>
    <xf numFmtId="0" fontId="7" fillId="0" borderId="45" xfId="51" applyFont="1" applyFill="1" applyBorder="1" applyAlignment="1">
      <alignment horizontal="center" vertical="center"/>
    </xf>
    <xf numFmtId="0" fontId="7" fillId="0" borderId="75" xfId="51" applyFont="1" applyFill="1" applyBorder="1" applyAlignment="1">
      <alignment vertical="center"/>
    </xf>
    <xf numFmtId="0" fontId="7" fillId="0" borderId="75" xfId="51" applyFont="1" applyFill="1" applyBorder="1" applyAlignment="1">
      <alignment horizontal="left" vertical="center" indent="1"/>
    </xf>
    <xf numFmtId="0" fontId="36" fillId="0" borderId="0" xfId="45" applyFont="1" applyFill="1" applyBorder="1" applyAlignment="1">
      <alignment vertical="center"/>
    </xf>
    <xf numFmtId="0" fontId="7" fillId="0" borderId="14" xfId="51" applyFont="1" applyFill="1" applyBorder="1" applyAlignment="1">
      <alignment horizontal="center" vertical="center"/>
    </xf>
    <xf numFmtId="0" fontId="7" fillId="0" borderId="14" xfId="51" applyFont="1" applyFill="1" applyBorder="1" applyAlignment="1">
      <alignment vertical="center"/>
    </xf>
    <xf numFmtId="0" fontId="7" fillId="0" borderId="14" xfId="51" applyFont="1" applyFill="1" applyBorder="1" applyAlignment="1">
      <alignment horizontal="left" vertical="center" indent="1"/>
    </xf>
    <xf numFmtId="0" fontId="7" fillId="0" borderId="14" xfId="51" applyFont="1" applyFill="1" applyBorder="1" applyAlignment="1">
      <alignment horizontal="distributed" vertical="center" wrapText="1" indent="1"/>
    </xf>
    <xf numFmtId="0" fontId="7" fillId="0" borderId="96" xfId="51" applyFont="1" applyFill="1" applyBorder="1" applyAlignment="1">
      <alignment horizontal="center" vertical="center"/>
    </xf>
    <xf numFmtId="0" fontId="7" fillId="0" borderId="97" xfId="51" applyFont="1" applyFill="1" applyBorder="1" applyAlignment="1">
      <alignment horizontal="left" vertical="center" wrapText="1"/>
    </xf>
    <xf numFmtId="0" fontId="7" fillId="0" borderId="97" xfId="51" applyFont="1" applyFill="1" applyBorder="1" applyAlignment="1">
      <alignment horizontal="left" vertical="center" indent="1"/>
    </xf>
    <xf numFmtId="0" fontId="7" fillId="0" borderId="75" xfId="51" applyFont="1" applyFill="1" applyBorder="1" applyAlignment="1">
      <alignment horizontal="left" vertical="center" wrapText="1"/>
    </xf>
    <xf numFmtId="0" fontId="7" fillId="0" borderId="0" xfId="45" applyFont="1" applyFill="1" applyAlignment="1">
      <alignment vertical="center"/>
    </xf>
    <xf numFmtId="0" fontId="47" fillId="0" borderId="0" xfId="45" applyFont="1" applyFill="1" applyAlignment="1">
      <alignment vertical="center"/>
    </xf>
    <xf numFmtId="0" fontId="47" fillId="0" borderId="0" xfId="45" applyFont="1" applyFill="1" applyAlignment="1">
      <alignment horizontal="right" vertical="center"/>
    </xf>
    <xf numFmtId="0" fontId="47" fillId="0" borderId="0" xfId="45" applyFont="1" applyFill="1" applyAlignment="1">
      <alignment horizontal="left" vertical="center"/>
    </xf>
    <xf numFmtId="0" fontId="47" fillId="0" borderId="15" xfId="45" applyFont="1" applyFill="1" applyBorder="1" applyAlignment="1">
      <alignment horizontal="distributed" vertical="center" indent="1"/>
    </xf>
    <xf numFmtId="0" fontId="47" fillId="0" borderId="19" xfId="45" applyFont="1" applyFill="1" applyBorder="1" applyAlignment="1">
      <alignment horizontal="distributed" vertical="center" indent="1"/>
    </xf>
    <xf numFmtId="0" fontId="47" fillId="0" borderId="8" xfId="45" applyFont="1" applyFill="1" applyBorder="1" applyAlignment="1">
      <alignment horizontal="distributed" vertical="center" wrapText="1" indent="1"/>
    </xf>
    <xf numFmtId="0" fontId="47" fillId="0" borderId="0" xfId="45" applyFont="1" applyFill="1" applyBorder="1" applyAlignment="1">
      <alignment horizontal="distributed" vertical="center" wrapText="1" indent="1"/>
    </xf>
    <xf numFmtId="0" fontId="47" fillId="0" borderId="71" xfId="51" applyFont="1" applyFill="1" applyBorder="1" applyAlignment="1">
      <alignment horizontal="distributed" vertical="center" wrapText="1"/>
    </xf>
    <xf numFmtId="0" fontId="47" fillId="0" borderId="42" xfId="51" applyFont="1" applyFill="1" applyBorder="1" applyAlignment="1">
      <alignment horizontal="distributed" vertical="center" wrapText="1"/>
    </xf>
    <xf numFmtId="0" fontId="47" fillId="0" borderId="0" xfId="45" applyFont="1" applyFill="1" applyAlignment="1">
      <alignment horizontal="center" vertical="center" wrapText="1"/>
    </xf>
    <xf numFmtId="0" fontId="47" fillId="0" borderId="71" xfId="51" applyFont="1" applyFill="1" applyBorder="1" applyAlignment="1">
      <alignment horizontal="center" vertical="center" wrapText="1"/>
    </xf>
    <xf numFmtId="0" fontId="47" fillId="0" borderId="42" xfId="51" applyFont="1" applyFill="1" applyBorder="1" applyAlignment="1">
      <alignment horizontal="center" vertical="center" wrapText="1"/>
    </xf>
    <xf numFmtId="0" fontId="47" fillId="0" borderId="52" xfId="51" applyFont="1" applyFill="1" applyBorder="1" applyAlignment="1">
      <alignment horizontal="center" vertical="center" wrapText="1"/>
    </xf>
    <xf numFmtId="0" fontId="47" fillId="0" borderId="0" xfId="45" applyFont="1" applyFill="1" applyBorder="1" applyAlignment="1">
      <alignment horizontal="left" vertical="center" wrapText="1"/>
    </xf>
    <xf numFmtId="0" fontId="47" fillId="0" borderId="101" xfId="51" applyFont="1" applyFill="1" applyBorder="1" applyAlignment="1">
      <alignment horizontal="center" vertical="center"/>
    </xf>
    <xf numFmtId="0" fontId="47" fillId="0" borderId="62" xfId="51" applyFont="1" applyFill="1" applyBorder="1" applyAlignment="1">
      <alignment horizontal="center" vertical="center"/>
    </xf>
    <xf numFmtId="0" fontId="47" fillId="0" borderId="63" xfId="51" applyFont="1" applyFill="1" applyBorder="1" applyAlignment="1">
      <alignment horizontal="center" vertical="center"/>
    </xf>
    <xf numFmtId="0" fontId="47" fillId="0" borderId="0" xfId="45" applyFont="1" applyFill="1" applyAlignment="1">
      <alignment horizontal="center" vertical="center"/>
    </xf>
    <xf numFmtId="0" fontId="48" fillId="0" borderId="100" xfId="46" applyFont="1" applyFill="1" applyBorder="1" applyAlignment="1" applyProtection="1">
      <alignment horizontal="distributed" vertical="center"/>
    </xf>
    <xf numFmtId="0" fontId="47" fillId="0" borderId="92" xfId="46" applyFont="1" applyFill="1" applyBorder="1" applyAlignment="1" applyProtection="1">
      <alignment horizontal="distributed" vertical="center" indent="1" shrinkToFit="1"/>
    </xf>
    <xf numFmtId="177" fontId="48" fillId="0" borderId="101" xfId="45" applyNumberFormat="1" applyFont="1" applyFill="1" applyBorder="1" applyAlignment="1">
      <alignment vertical="center"/>
    </xf>
    <xf numFmtId="177" fontId="48" fillId="0" borderId="62" xfId="45" applyNumberFormat="1" applyFont="1" applyFill="1" applyBorder="1" applyAlignment="1">
      <alignment vertical="center"/>
    </xf>
    <xf numFmtId="177" fontId="48" fillId="0" borderId="63" xfId="45" applyNumberFormat="1" applyFont="1" applyFill="1" applyBorder="1" applyAlignment="1">
      <alignment vertical="center"/>
    </xf>
    <xf numFmtId="0" fontId="48" fillId="0" borderId="8" xfId="46" applyFont="1" applyFill="1" applyBorder="1" applyAlignment="1" applyProtection="1">
      <alignment horizontal="distributed" vertical="center"/>
    </xf>
    <xf numFmtId="0" fontId="47" fillId="0" borderId="0" xfId="46" applyFont="1" applyFill="1" applyBorder="1" applyAlignment="1" applyProtection="1">
      <alignment horizontal="distributed" vertical="center" indent="1" shrinkToFit="1"/>
    </xf>
    <xf numFmtId="177" fontId="48" fillId="0" borderId="79" xfId="45" applyNumberFormat="1" applyFont="1" applyFill="1" applyBorder="1" applyAlignment="1">
      <alignment vertical="center"/>
    </xf>
    <xf numFmtId="177" fontId="48" fillId="0" borderId="91" xfId="45" applyNumberFormat="1" applyFont="1" applyFill="1" applyBorder="1" applyAlignment="1">
      <alignment vertical="center"/>
    </xf>
    <xf numFmtId="177" fontId="48" fillId="0" borderId="80" xfId="45" applyNumberFormat="1" applyFont="1" applyFill="1" applyBorder="1" applyAlignment="1">
      <alignment vertical="center"/>
    </xf>
    <xf numFmtId="0" fontId="47" fillId="0" borderId="0" xfId="46" applyFont="1" applyFill="1" applyBorder="1" applyAlignment="1" applyProtection="1">
      <alignment horizontal="distributed" vertical="center" wrapText="1" indent="1" shrinkToFit="1"/>
    </xf>
    <xf numFmtId="0" fontId="48" fillId="0" borderId="53" xfId="46" applyFont="1" applyFill="1" applyBorder="1" applyAlignment="1" applyProtection="1">
      <alignment horizontal="distributed" vertical="center"/>
    </xf>
    <xf numFmtId="1" fontId="47" fillId="0" borderId="74" xfId="46" applyNumberFormat="1" applyFont="1" applyFill="1" applyBorder="1" applyAlignment="1" applyProtection="1">
      <alignment horizontal="distributed" vertical="center" indent="1"/>
    </xf>
    <xf numFmtId="177" fontId="48" fillId="0" borderId="75" xfId="45" applyNumberFormat="1" applyFont="1" applyFill="1" applyBorder="1" applyAlignment="1">
      <alignment vertical="center"/>
    </xf>
    <xf numFmtId="177" fontId="48" fillId="0" borderId="67" xfId="45" applyNumberFormat="1" applyFont="1" applyFill="1" applyBorder="1" applyAlignment="1">
      <alignment vertical="center"/>
    </xf>
    <xf numFmtId="177" fontId="48" fillId="0" borderId="55" xfId="45" applyNumberFormat="1" applyFont="1" applyFill="1" applyBorder="1" applyAlignment="1">
      <alignment vertical="center"/>
    </xf>
    <xf numFmtId="0" fontId="47" fillId="0" borderId="51" xfId="51" applyFont="1" applyFill="1" applyBorder="1" applyAlignment="1">
      <alignment horizontal="center" vertical="center" wrapText="1"/>
    </xf>
    <xf numFmtId="0" fontId="47" fillId="0" borderId="51" xfId="51" applyFont="1" applyFill="1" applyBorder="1" applyAlignment="1">
      <alignment horizontal="center" vertical="center"/>
    </xf>
    <xf numFmtId="0" fontId="47" fillId="0" borderId="71" xfId="51" applyFont="1" applyFill="1" applyBorder="1" applyAlignment="1">
      <alignment horizontal="center" vertical="center"/>
    </xf>
    <xf numFmtId="0" fontId="47" fillId="0" borderId="52" xfId="51" applyFont="1" applyFill="1" applyBorder="1" applyAlignment="1">
      <alignment horizontal="center" vertical="center"/>
    </xf>
    <xf numFmtId="177" fontId="48" fillId="0" borderId="54" xfId="45" applyNumberFormat="1" applyFont="1" applyFill="1" applyBorder="1" applyAlignment="1">
      <alignment vertical="center"/>
    </xf>
    <xf numFmtId="0" fontId="47" fillId="0" borderId="52" xfId="51" applyFont="1" applyFill="1" applyBorder="1" applyAlignment="1">
      <alignment horizontal="distributed" vertical="center" wrapText="1"/>
    </xf>
    <xf numFmtId="177" fontId="48" fillId="0" borderId="90" xfId="45" applyNumberFormat="1" applyFont="1" applyFill="1" applyBorder="1" applyAlignment="1">
      <alignment vertical="center"/>
    </xf>
    <xf numFmtId="0" fontId="48" fillId="0" borderId="0" xfId="46" applyFont="1" applyFill="1" applyBorder="1" applyAlignment="1" applyProtection="1">
      <alignment horizontal="distributed" vertical="center"/>
    </xf>
    <xf numFmtId="1" fontId="47" fillId="0" borderId="0" xfId="46" applyNumberFormat="1" applyFont="1" applyFill="1" applyBorder="1" applyAlignment="1" applyProtection="1">
      <alignment horizontal="distributed" vertical="center" indent="1"/>
    </xf>
    <xf numFmtId="177" fontId="48" fillId="0" borderId="0" xfId="45" applyNumberFormat="1" applyFont="1" applyFill="1" applyBorder="1" applyAlignment="1">
      <alignment vertical="center"/>
    </xf>
    <xf numFmtId="0" fontId="46" fillId="0" borderId="0" xfId="45" applyFont="1" applyFill="1" applyBorder="1" applyAlignment="1">
      <alignment vertical="center"/>
    </xf>
    <xf numFmtId="0" fontId="47" fillId="0" borderId="15" xfId="45" applyFont="1" applyFill="1" applyBorder="1" applyAlignment="1">
      <alignment horizontal="left" vertical="center" wrapText="1"/>
    </xf>
    <xf numFmtId="0" fontId="47" fillId="0" borderId="19" xfId="45" applyFont="1" applyFill="1" applyBorder="1" applyAlignment="1">
      <alignment horizontal="left" vertical="center" wrapText="1"/>
    </xf>
    <xf numFmtId="0" fontId="47" fillId="0" borderId="98" xfId="45" applyFont="1" applyFill="1" applyBorder="1" applyAlignment="1">
      <alignment horizontal="distributed" vertical="center" wrapText="1"/>
    </xf>
    <xf numFmtId="0" fontId="47" fillId="0" borderId="40" xfId="45" applyFont="1" applyFill="1" applyBorder="1" applyAlignment="1">
      <alignment horizontal="distributed" vertical="center" wrapText="1"/>
    </xf>
    <xf numFmtId="0" fontId="47" fillId="0" borderId="72" xfId="45" applyFont="1" applyFill="1" applyBorder="1" applyAlignment="1">
      <alignment vertical="center" wrapText="1"/>
    </xf>
    <xf numFmtId="0" fontId="47" fillId="0" borderId="102" xfId="45" applyFont="1" applyFill="1" applyBorder="1" applyAlignment="1">
      <alignment vertical="center" wrapText="1"/>
    </xf>
    <xf numFmtId="0" fontId="47" fillId="0" borderId="79" xfId="51" applyFont="1" applyFill="1" applyBorder="1" applyAlignment="1">
      <alignment horizontal="center" vertical="center" wrapText="1"/>
    </xf>
    <xf numFmtId="0" fontId="47" fillId="0" borderId="91" xfId="51" applyFont="1" applyFill="1" applyBorder="1" applyAlignment="1">
      <alignment horizontal="center" vertical="center" wrapText="1"/>
    </xf>
    <xf numFmtId="0" fontId="47" fillId="0" borderId="97" xfId="51" applyFont="1" applyFill="1" applyBorder="1" applyAlignment="1">
      <alignment horizontal="center" vertical="center" wrapText="1"/>
    </xf>
    <xf numFmtId="0" fontId="47" fillId="0" borderId="73" xfId="51" applyFont="1" applyFill="1" applyBorder="1" applyAlignment="1">
      <alignment horizontal="center" vertical="center" wrapText="1"/>
    </xf>
    <xf numFmtId="0" fontId="47" fillId="0" borderId="0" xfId="45" applyFont="1" applyFill="1" applyBorder="1" applyAlignment="1">
      <alignment vertical="center"/>
    </xf>
    <xf numFmtId="187" fontId="48" fillId="0" borderId="101" xfId="45" applyNumberFormat="1" applyFont="1" applyFill="1" applyBorder="1" applyAlignment="1">
      <alignment vertical="center"/>
    </xf>
    <xf numFmtId="187" fontId="48" fillId="0" borderId="62" xfId="45" applyNumberFormat="1" applyFont="1" applyFill="1" applyBorder="1" applyAlignment="1">
      <alignment vertical="center"/>
    </xf>
    <xf numFmtId="187" fontId="48" fillId="0" borderId="63" xfId="45" applyNumberFormat="1" applyFont="1" applyFill="1" applyBorder="1" applyAlignment="1">
      <alignment vertical="center"/>
    </xf>
    <xf numFmtId="187" fontId="48" fillId="0" borderId="79" xfId="45" applyNumberFormat="1" applyFont="1" applyFill="1" applyBorder="1" applyAlignment="1">
      <alignment vertical="center"/>
    </xf>
    <xf numFmtId="187" fontId="48" fillId="0" borderId="91" xfId="45" applyNumberFormat="1" applyFont="1" applyFill="1" applyBorder="1" applyAlignment="1">
      <alignment vertical="center"/>
    </xf>
    <xf numFmtId="187" fontId="48" fillId="0" borderId="80" xfId="45" applyNumberFormat="1" applyFont="1" applyFill="1" applyBorder="1" applyAlignment="1">
      <alignment vertical="center"/>
    </xf>
    <xf numFmtId="177" fontId="48" fillId="0" borderId="75" xfId="45" applyNumberFormat="1" applyFont="1" applyFill="1" applyBorder="1" applyAlignment="1">
      <alignment horizontal="center" vertical="center"/>
    </xf>
    <xf numFmtId="187" fontId="48" fillId="0" borderId="75" xfId="45" applyNumberFormat="1" applyFont="1" applyFill="1" applyBorder="1" applyAlignment="1">
      <alignment vertical="center"/>
    </xf>
    <xf numFmtId="187" fontId="48" fillId="0" borderId="67" xfId="45" applyNumberFormat="1" applyFont="1" applyFill="1" applyBorder="1" applyAlignment="1">
      <alignment vertical="center"/>
    </xf>
    <xf numFmtId="187" fontId="48" fillId="0" borderId="55" xfId="45" applyNumberFormat="1" applyFont="1" applyFill="1" applyBorder="1" applyAlignment="1">
      <alignment vertical="center"/>
    </xf>
    <xf numFmtId="0" fontId="47" fillId="0" borderId="0" xfId="45" applyFont="1" applyFill="1" applyBorder="1" applyAlignment="1">
      <alignment horizontal="left" vertical="center"/>
    </xf>
    <xf numFmtId="0" fontId="49" fillId="0" borderId="0" xfId="45" applyFont="1" applyFill="1" applyBorder="1" applyAlignment="1">
      <alignment vertical="center"/>
    </xf>
    <xf numFmtId="0" fontId="47" fillId="0" borderId="50" xfId="45" applyFont="1" applyFill="1" applyBorder="1" applyAlignment="1">
      <alignment horizontal="center" vertical="center" wrapText="1"/>
    </xf>
    <xf numFmtId="0" fontId="47" fillId="0" borderId="43" xfId="45" applyFont="1" applyFill="1" applyBorder="1" applyAlignment="1">
      <alignment horizontal="distributed" vertical="center" wrapText="1" indent="1"/>
    </xf>
    <xf numFmtId="0" fontId="47" fillId="0" borderId="42" xfId="45" applyFont="1" applyFill="1" applyBorder="1" applyAlignment="1">
      <alignment vertical="center"/>
    </xf>
    <xf numFmtId="0" fontId="47" fillId="0" borderId="43" xfId="45" applyFont="1" applyFill="1" applyBorder="1" applyAlignment="1">
      <alignment vertical="center"/>
    </xf>
    <xf numFmtId="0" fontId="47" fillId="0" borderId="44" xfId="45" applyFont="1" applyFill="1" applyBorder="1" applyAlignment="1">
      <alignment vertical="center"/>
    </xf>
    <xf numFmtId="0" fontId="47" fillId="0" borderId="100" xfId="45" applyFont="1" applyFill="1" applyBorder="1" applyAlignment="1">
      <alignment horizontal="center" vertical="center" wrapText="1"/>
    </xf>
    <xf numFmtId="0" fontId="10" fillId="0" borderId="43" xfId="45" applyFill="1" applyBorder="1"/>
    <xf numFmtId="0" fontId="10" fillId="0" borderId="44" xfId="45" applyFill="1" applyBorder="1"/>
    <xf numFmtId="0" fontId="10" fillId="0" borderId="0" xfId="45" applyFill="1" applyBorder="1"/>
    <xf numFmtId="0" fontId="10" fillId="0" borderId="1" xfId="45" applyFill="1" applyBorder="1"/>
    <xf numFmtId="0" fontId="47" fillId="0" borderId="13" xfId="45" applyFont="1" applyFill="1" applyBorder="1" applyAlignment="1">
      <alignment horizontal="center" vertical="center" wrapText="1"/>
    </xf>
    <xf numFmtId="0" fontId="47" fillId="0" borderId="74" xfId="45" applyFont="1" applyFill="1" applyBorder="1" applyAlignment="1">
      <alignment horizontal="distributed" vertical="center" wrapText="1" indent="1"/>
    </xf>
    <xf numFmtId="0" fontId="47" fillId="0" borderId="74" xfId="45" applyFont="1" applyFill="1" applyBorder="1" applyAlignment="1">
      <alignment vertical="center"/>
    </xf>
    <xf numFmtId="0" fontId="47" fillId="0" borderId="110" xfId="45" applyFont="1" applyFill="1" applyBorder="1" applyAlignment="1">
      <alignment vertical="center"/>
    </xf>
    <xf numFmtId="0" fontId="47" fillId="0" borderId="0" xfId="45" applyFont="1" applyFill="1" applyBorder="1" applyAlignment="1">
      <alignment horizontal="center" vertical="center"/>
    </xf>
    <xf numFmtId="0" fontId="52" fillId="0" borderId="0" xfId="52" applyFont="1">
      <alignment vertical="center"/>
    </xf>
    <xf numFmtId="0" fontId="52" fillId="0" borderId="0" xfId="52" applyFont="1" applyAlignment="1">
      <alignment vertical="center"/>
    </xf>
    <xf numFmtId="0" fontId="52" fillId="0" borderId="0" xfId="52" applyFont="1" applyFill="1">
      <alignment vertical="center"/>
    </xf>
    <xf numFmtId="0" fontId="52" fillId="0" borderId="0" xfId="52" applyFont="1" applyFill="1" applyBorder="1">
      <alignment vertical="center"/>
    </xf>
    <xf numFmtId="0" fontId="54" fillId="0" borderId="15" xfId="53" applyNumberFormat="1" applyFont="1" applyFill="1" applyBorder="1" applyAlignment="1">
      <alignment vertical="center"/>
    </xf>
    <xf numFmtId="0" fontId="54" fillId="0" borderId="16" xfId="53" applyNumberFormat="1" applyFont="1" applyFill="1" applyBorder="1" applyAlignment="1">
      <alignment vertical="center"/>
    </xf>
    <xf numFmtId="0" fontId="52" fillId="0" borderId="17" xfId="52" applyFont="1" applyBorder="1" applyAlignment="1">
      <alignment horizontal="center" vertical="center"/>
    </xf>
    <xf numFmtId="0" fontId="55" fillId="0" borderId="0" xfId="52" applyFont="1">
      <alignment vertical="center"/>
    </xf>
    <xf numFmtId="0" fontId="54" fillId="0" borderId="8" xfId="53" applyNumberFormat="1" applyFont="1" applyFill="1" applyBorder="1" applyAlignment="1">
      <alignment vertical="center"/>
    </xf>
    <xf numFmtId="0" fontId="54" fillId="0" borderId="1" xfId="53" applyNumberFormat="1" applyFont="1" applyFill="1" applyBorder="1" applyAlignment="1">
      <alignment vertical="center"/>
    </xf>
    <xf numFmtId="0" fontId="55" fillId="0" borderId="2" xfId="52" applyFont="1" applyBorder="1" applyAlignment="1">
      <alignment horizontal="center" vertical="center"/>
    </xf>
    <xf numFmtId="0" fontId="52" fillId="0" borderId="2" xfId="52" applyFont="1" applyBorder="1" applyAlignment="1">
      <alignment horizontal="center" vertical="center"/>
    </xf>
    <xf numFmtId="0" fontId="54" fillId="0" borderId="13" xfId="53" applyNumberFormat="1" applyFont="1" applyFill="1" applyBorder="1" applyAlignment="1">
      <alignment vertical="center"/>
    </xf>
    <xf numFmtId="0" fontId="54" fillId="0" borderId="18" xfId="53" applyNumberFormat="1" applyFont="1" applyFill="1" applyBorder="1" applyAlignment="1">
      <alignment vertical="center"/>
    </xf>
    <xf numFmtId="0" fontId="52" fillId="0" borderId="3" xfId="52" applyFont="1" applyBorder="1" applyAlignment="1">
      <alignment horizontal="center" vertical="center"/>
    </xf>
    <xf numFmtId="0" fontId="54" fillId="0" borderId="2" xfId="54" applyNumberFormat="1" applyFont="1" applyFill="1" applyBorder="1" applyAlignment="1">
      <alignment horizontal="center" vertical="center"/>
    </xf>
    <xf numFmtId="0" fontId="54" fillId="0" borderId="2" xfId="54" applyNumberFormat="1" applyFont="1" applyFill="1" applyBorder="1" applyAlignment="1">
      <alignment vertical="center"/>
    </xf>
    <xf numFmtId="177" fontId="52" fillId="0" borderId="2" xfId="52" applyNumberFormat="1" applyFont="1" applyBorder="1">
      <alignment vertical="center"/>
    </xf>
    <xf numFmtId="176" fontId="52" fillId="0" borderId="2" xfId="52" applyNumberFormat="1" applyFont="1" applyBorder="1">
      <alignment vertical="center"/>
    </xf>
    <xf numFmtId="0" fontId="52" fillId="0" borderId="2" xfId="52" applyFont="1" applyBorder="1">
      <alignment vertical="center"/>
    </xf>
    <xf numFmtId="0" fontId="54" fillId="0" borderId="111" xfId="54" applyNumberFormat="1" applyFont="1" applyFill="1" applyBorder="1" applyAlignment="1">
      <alignment horizontal="center" vertical="center"/>
    </xf>
    <xf numFmtId="0" fontId="54" fillId="0" borderId="111" xfId="54" applyNumberFormat="1" applyFont="1" applyFill="1" applyBorder="1" applyAlignment="1">
      <alignment vertical="center"/>
    </xf>
    <xf numFmtId="177" fontId="52" fillId="0" borderId="111" xfId="52" applyNumberFormat="1" applyFont="1" applyBorder="1">
      <alignment vertical="center"/>
    </xf>
    <xf numFmtId="176" fontId="52" fillId="0" borderId="111" xfId="52" applyNumberFormat="1" applyFont="1" applyBorder="1">
      <alignment vertical="center"/>
    </xf>
    <xf numFmtId="0" fontId="52" fillId="0" borderId="111" xfId="52" applyFont="1" applyBorder="1">
      <alignment vertical="center"/>
    </xf>
    <xf numFmtId="176" fontId="52" fillId="33" borderId="2" xfId="52" applyNumberFormat="1" applyFont="1" applyFill="1" applyBorder="1">
      <alignment vertical="center"/>
    </xf>
    <xf numFmtId="177" fontId="52" fillId="33" borderId="2" xfId="52" applyNumberFormat="1" applyFont="1" applyFill="1" applyBorder="1">
      <alignment vertical="center"/>
    </xf>
    <xf numFmtId="176" fontId="52" fillId="33" borderId="111" xfId="52" applyNumberFormat="1" applyFont="1" applyFill="1" applyBorder="1">
      <alignment vertical="center"/>
    </xf>
    <xf numFmtId="177" fontId="52" fillId="33" borderId="111" xfId="52" applyNumberFormat="1" applyFont="1" applyFill="1" applyBorder="1">
      <alignment vertical="center"/>
    </xf>
    <xf numFmtId="0" fontId="54" fillId="0" borderId="5" xfId="54" applyNumberFormat="1" applyFont="1" applyFill="1" applyBorder="1" applyAlignment="1">
      <alignment horizontal="center" vertical="center"/>
    </xf>
    <xf numFmtId="0" fontId="54" fillId="0" borderId="5" xfId="54" applyNumberFormat="1" applyFont="1" applyFill="1" applyBorder="1" applyAlignment="1">
      <alignment vertical="center"/>
    </xf>
    <xf numFmtId="177" fontId="52" fillId="0" borderId="5" xfId="52" applyNumberFormat="1" applyFont="1" applyBorder="1">
      <alignment vertical="center"/>
    </xf>
    <xf numFmtId="0" fontId="52" fillId="0" borderId="5" xfId="52" applyFont="1" applyBorder="1">
      <alignment vertical="center"/>
    </xf>
    <xf numFmtId="0" fontId="54" fillId="0" borderId="0" xfId="54" applyNumberFormat="1" applyFont="1" applyFill="1" applyBorder="1" applyAlignment="1">
      <alignment horizontal="center" vertical="center"/>
    </xf>
    <xf numFmtId="0" fontId="54" fillId="0" borderId="0" xfId="54" applyNumberFormat="1" applyFont="1" applyFill="1" applyBorder="1" applyAlignment="1">
      <alignment vertical="center"/>
    </xf>
    <xf numFmtId="0" fontId="47" fillId="0" borderId="16" xfId="45" applyFont="1" applyFill="1" applyBorder="1" applyAlignment="1">
      <alignment horizontal="distributed" vertical="center" indent="1"/>
    </xf>
    <xf numFmtId="0" fontId="47" fillId="0" borderId="109" xfId="45" applyFont="1" applyFill="1" applyBorder="1" applyAlignment="1">
      <alignment horizontal="distributed" vertical="center" wrapText="1" indent="1"/>
    </xf>
    <xf numFmtId="0" fontId="47" fillId="0" borderId="70" xfId="51" applyFont="1" applyFill="1" applyBorder="1" applyAlignment="1">
      <alignment horizontal="center" vertical="center" wrapText="1"/>
    </xf>
    <xf numFmtId="0" fontId="47" fillId="0" borderId="70" xfId="51" applyFont="1" applyFill="1" applyBorder="1" applyAlignment="1">
      <alignment horizontal="center" vertical="center"/>
    </xf>
    <xf numFmtId="0" fontId="47" fillId="0" borderId="93" xfId="46" applyFont="1" applyFill="1" applyBorder="1" applyAlignment="1" applyProtection="1">
      <alignment horizontal="distributed" vertical="center" indent="1" shrinkToFit="1"/>
    </xf>
    <xf numFmtId="177" fontId="48" fillId="37" borderId="114" xfId="45" applyNumberFormat="1" applyFont="1" applyFill="1" applyBorder="1" applyAlignment="1">
      <alignment vertical="center"/>
    </xf>
    <xf numFmtId="0" fontId="47" fillId="0" borderId="1" xfId="46" applyFont="1" applyFill="1" applyBorder="1" applyAlignment="1" applyProtection="1">
      <alignment horizontal="distributed" vertical="center" indent="1" shrinkToFit="1"/>
    </xf>
    <xf numFmtId="177" fontId="48" fillId="37" borderId="41" xfId="45" applyNumberFormat="1" applyFont="1" applyFill="1" applyBorder="1" applyAlignment="1">
      <alignment vertical="center"/>
    </xf>
    <xf numFmtId="0" fontId="47" fillId="0" borderId="1" xfId="46" applyFont="1" applyFill="1" applyBorder="1" applyAlignment="1" applyProtection="1">
      <alignment horizontal="distributed" vertical="center" wrapText="1" indent="1" shrinkToFit="1"/>
    </xf>
    <xf numFmtId="177" fontId="48" fillId="37" borderId="96" xfId="45" applyNumberFormat="1" applyFont="1" applyFill="1" applyBorder="1" applyAlignment="1">
      <alignment vertical="center"/>
    </xf>
    <xf numFmtId="1" fontId="47" fillId="0" borderId="110" xfId="46" applyNumberFormat="1" applyFont="1" applyFill="1" applyBorder="1" applyAlignment="1" applyProtection="1">
      <alignment horizontal="distributed" vertical="center" indent="1"/>
    </xf>
    <xf numFmtId="177" fontId="48" fillId="0" borderId="45" xfId="45" applyNumberFormat="1" applyFont="1" applyFill="1" applyBorder="1" applyAlignment="1">
      <alignment vertical="center"/>
    </xf>
    <xf numFmtId="0" fontId="47" fillId="0" borderId="0" xfId="53" applyFont="1" applyFill="1" applyBorder="1" applyAlignment="1">
      <alignment horizontal="distributed" vertical="center"/>
    </xf>
    <xf numFmtId="177" fontId="58" fillId="0" borderId="0" xfId="45" applyNumberFormat="1" applyFont="1" applyFill="1" applyBorder="1" applyAlignment="1">
      <alignment vertical="center"/>
    </xf>
    <xf numFmtId="0" fontId="47" fillId="0" borderId="70" xfId="51" applyFont="1" applyFill="1" applyBorder="1" applyAlignment="1">
      <alignment horizontal="distributed" vertical="center" wrapText="1"/>
    </xf>
    <xf numFmtId="177" fontId="48" fillId="0" borderId="114" xfId="45" applyNumberFormat="1" applyFont="1" applyFill="1" applyBorder="1" applyAlignment="1">
      <alignment vertical="center"/>
    </xf>
    <xf numFmtId="177" fontId="48" fillId="0" borderId="41" xfId="45" applyNumberFormat="1" applyFont="1" applyFill="1" applyBorder="1" applyAlignment="1">
      <alignment vertical="center"/>
    </xf>
    <xf numFmtId="0" fontId="47" fillId="0" borderId="0" xfId="45" applyFont="1" applyFill="1" applyBorder="1" applyAlignment="1">
      <alignment horizontal="distributed" vertical="center" indent="1"/>
    </xf>
    <xf numFmtId="0" fontId="47" fillId="0" borderId="0" xfId="51" applyFont="1" applyFill="1" applyBorder="1" applyAlignment="1">
      <alignment horizontal="center" vertical="center"/>
    </xf>
    <xf numFmtId="0" fontId="47" fillId="0" borderId="15" xfId="45" applyFont="1" applyFill="1" applyBorder="1" applyAlignment="1">
      <alignment vertical="center"/>
    </xf>
    <xf numFmtId="0" fontId="47" fillId="0" borderId="16" xfId="45" applyFont="1" applyFill="1" applyBorder="1" applyAlignment="1">
      <alignment vertical="center"/>
    </xf>
    <xf numFmtId="0" fontId="47" fillId="0" borderId="8" xfId="45" applyFont="1" applyFill="1" applyBorder="1" applyAlignment="1">
      <alignment horizontal="left" vertical="center" wrapText="1"/>
    </xf>
    <xf numFmtId="0" fontId="47" fillId="0" borderId="1" xfId="45" applyFont="1" applyFill="1" applyBorder="1" applyAlignment="1">
      <alignment horizontal="left" vertical="center" wrapText="1"/>
    </xf>
    <xf numFmtId="0" fontId="47" fillId="0" borderId="114" xfId="45" applyFont="1" applyFill="1" applyBorder="1" applyAlignment="1">
      <alignment horizontal="distributed" vertical="center" wrapText="1"/>
    </xf>
    <xf numFmtId="0" fontId="47" fillId="0" borderId="101" xfId="45" applyFont="1" applyFill="1" applyBorder="1" applyAlignment="1">
      <alignment horizontal="distributed" vertical="center" wrapText="1"/>
    </xf>
    <xf numFmtId="0" fontId="47" fillId="0" borderId="62" xfId="45" applyFont="1" applyFill="1" applyBorder="1" applyAlignment="1">
      <alignment horizontal="distributed" vertical="center" wrapText="1"/>
    </xf>
    <xf numFmtId="0" fontId="47" fillId="0" borderId="63" xfId="45" applyFont="1" applyFill="1" applyBorder="1" applyAlignment="1">
      <alignment horizontal="distributed" vertical="center" wrapText="1"/>
    </xf>
    <xf numFmtId="0" fontId="47" fillId="0" borderId="109" xfId="45" applyFont="1" applyFill="1" applyBorder="1" applyAlignment="1">
      <alignment vertical="center" wrapText="1"/>
    </xf>
    <xf numFmtId="0" fontId="47" fillId="0" borderId="96" xfId="51" applyFont="1" applyFill="1" applyBorder="1" applyAlignment="1">
      <alignment horizontal="center" vertical="center" wrapText="1"/>
    </xf>
    <xf numFmtId="0" fontId="47" fillId="0" borderId="97" xfId="45" applyFont="1" applyFill="1" applyBorder="1" applyAlignment="1">
      <alignment horizontal="center" vertical="center" wrapText="1"/>
    </xf>
    <xf numFmtId="0" fontId="47" fillId="0" borderId="107" xfId="51" applyFont="1" applyFill="1" applyBorder="1" applyAlignment="1">
      <alignment horizontal="center" vertical="center" wrapText="1"/>
    </xf>
    <xf numFmtId="0" fontId="47" fillId="0" borderId="108" xfId="51" applyFont="1" applyFill="1" applyBorder="1" applyAlignment="1">
      <alignment horizontal="center" vertical="center" wrapText="1"/>
    </xf>
    <xf numFmtId="0" fontId="47" fillId="0" borderId="97" xfId="45" applyFont="1" applyFill="1" applyBorder="1" applyAlignment="1">
      <alignment horizontal="center" vertical="center"/>
    </xf>
    <xf numFmtId="0" fontId="47" fillId="0" borderId="73" xfId="45" applyFont="1" applyFill="1" applyBorder="1" applyAlignment="1">
      <alignment horizontal="center" vertical="center"/>
    </xf>
    <xf numFmtId="187" fontId="48" fillId="0" borderId="114" xfId="45" applyNumberFormat="1" applyFont="1" applyFill="1" applyBorder="1" applyAlignment="1">
      <alignment vertical="center"/>
    </xf>
    <xf numFmtId="187" fontId="48" fillId="0" borderId="41" xfId="45" applyNumberFormat="1" applyFont="1" applyFill="1" applyBorder="1" applyAlignment="1">
      <alignment vertical="center"/>
    </xf>
    <xf numFmtId="177" fontId="48" fillId="39" borderId="79" xfId="45" applyNumberFormat="1" applyFont="1" applyFill="1" applyBorder="1" applyAlignment="1">
      <alignment horizontal="center" vertical="center" textRotation="255"/>
    </xf>
    <xf numFmtId="177" fontId="48" fillId="0" borderId="45" xfId="45" applyNumberFormat="1" applyFont="1" applyFill="1" applyBorder="1" applyAlignment="1">
      <alignment horizontal="center" vertical="center"/>
    </xf>
    <xf numFmtId="187" fontId="48" fillId="37" borderId="75" xfId="45" applyNumberFormat="1" applyFont="1" applyFill="1" applyBorder="1" applyAlignment="1">
      <alignment vertical="center"/>
    </xf>
    <xf numFmtId="0" fontId="48" fillId="0" borderId="75" xfId="45" applyFont="1" applyFill="1" applyBorder="1" applyAlignment="1">
      <alignment horizontal="center" vertical="center"/>
    </xf>
    <xf numFmtId="0" fontId="48" fillId="0" borderId="55" xfId="45" applyFont="1" applyFill="1" applyBorder="1" applyAlignment="1">
      <alignment horizontal="center" vertical="center"/>
    </xf>
    <xf numFmtId="0" fontId="47" fillId="0" borderId="14" xfId="45" applyFont="1" applyFill="1" applyBorder="1" applyAlignment="1">
      <alignment vertical="center"/>
    </xf>
    <xf numFmtId="0" fontId="47" fillId="0" borderId="0" xfId="45" applyFont="1" applyFill="1" applyBorder="1" applyAlignment="1">
      <alignment horizontal="right" vertical="center"/>
    </xf>
    <xf numFmtId="49" fontId="47" fillId="0" borderId="15" xfId="45" applyNumberFormat="1" applyFont="1" applyFill="1" applyBorder="1" applyAlignment="1">
      <alignment vertical="center"/>
    </xf>
    <xf numFmtId="49" fontId="47" fillId="0" borderId="16" xfId="45" applyNumberFormat="1" applyFont="1" applyFill="1" applyBorder="1" applyAlignment="1">
      <alignment vertical="center"/>
    </xf>
    <xf numFmtId="0" fontId="48" fillId="0" borderId="15" xfId="45" applyFont="1" applyFill="1" applyBorder="1" applyAlignment="1">
      <alignment horizontal="center" vertical="center"/>
    </xf>
    <xf numFmtId="0" fontId="48" fillId="0" borderId="19" xfId="45" applyFont="1" applyFill="1" applyBorder="1" applyAlignment="1">
      <alignment horizontal="center" vertical="center"/>
    </xf>
    <xf numFmtId="0" fontId="48" fillId="0" borderId="16" xfId="45" applyFont="1" applyFill="1" applyBorder="1" applyAlignment="1">
      <alignment horizontal="center" vertical="center"/>
    </xf>
    <xf numFmtId="0" fontId="48" fillId="0" borderId="98" xfId="45" applyFont="1" applyFill="1" applyBorder="1" applyAlignment="1">
      <alignment horizontal="center" vertical="center"/>
    </xf>
    <xf numFmtId="0" fontId="48" fillId="0" borderId="95" xfId="45" applyFont="1" applyFill="1" applyBorder="1" applyAlignment="1">
      <alignment horizontal="center" vertical="center"/>
    </xf>
    <xf numFmtId="49" fontId="47" fillId="0" borderId="72" xfId="45" applyNumberFormat="1" applyFont="1" applyFill="1" applyBorder="1" applyAlignment="1">
      <alignment vertical="center"/>
    </xf>
    <xf numFmtId="49" fontId="47" fillId="0" borderId="109" xfId="45" applyNumberFormat="1" applyFont="1" applyFill="1" applyBorder="1" applyAlignment="1">
      <alignment vertical="center"/>
    </xf>
    <xf numFmtId="0" fontId="47" fillId="0" borderId="72" xfId="45" applyFont="1" applyFill="1" applyBorder="1" applyAlignment="1">
      <alignment horizontal="center" vertical="center" wrapText="1"/>
    </xf>
    <xf numFmtId="0" fontId="47" fillId="0" borderId="108" xfId="45" applyFont="1" applyFill="1" applyBorder="1" applyAlignment="1">
      <alignment horizontal="center" vertical="center" wrapText="1"/>
    </xf>
    <xf numFmtId="0" fontId="47" fillId="0" borderId="109" xfId="45" applyFont="1" applyFill="1" applyBorder="1" applyAlignment="1">
      <alignment horizontal="center" vertical="center" wrapText="1"/>
    </xf>
    <xf numFmtId="0" fontId="47" fillId="0" borderId="73" xfId="45" applyFont="1" applyFill="1" applyBorder="1" applyAlignment="1">
      <alignment horizontal="center" vertical="center" wrapText="1"/>
    </xf>
    <xf numFmtId="177" fontId="48" fillId="0" borderId="100" xfId="45" applyNumberFormat="1" applyFont="1" applyFill="1" applyBorder="1" applyAlignment="1">
      <alignment vertical="center"/>
    </xf>
    <xf numFmtId="177" fontId="48" fillId="0" borderId="8" xfId="45" applyNumberFormat="1" applyFont="1" applyFill="1" applyBorder="1" applyAlignment="1">
      <alignment vertical="center"/>
    </xf>
    <xf numFmtId="49" fontId="48" fillId="0" borderId="50" xfId="53" applyNumberFormat="1" applyFont="1" applyFill="1" applyBorder="1" applyAlignment="1">
      <alignment horizontal="distributed" vertical="center"/>
    </xf>
    <xf numFmtId="0" fontId="47" fillId="0" borderId="44" xfId="53" applyFont="1" applyFill="1" applyBorder="1" applyAlignment="1">
      <alignment horizontal="distributed" vertical="center" indent="1"/>
    </xf>
    <xf numFmtId="177" fontId="48" fillId="0" borderId="50" xfId="45" applyNumberFormat="1" applyFont="1" applyFill="1" applyBorder="1" applyAlignment="1">
      <alignment vertical="center"/>
    </xf>
    <xf numFmtId="177" fontId="48" fillId="0" borderId="43" xfId="45" applyNumberFormat="1" applyFont="1" applyFill="1" applyBorder="1" applyAlignment="1">
      <alignment vertical="center"/>
    </xf>
    <xf numFmtId="0" fontId="48" fillId="0" borderId="8" xfId="45" applyFont="1" applyFill="1" applyBorder="1" applyAlignment="1">
      <alignment horizontal="center" vertical="center"/>
    </xf>
    <xf numFmtId="0" fontId="47" fillId="0" borderId="1" xfId="45" applyFont="1" applyFill="1" applyBorder="1" applyAlignment="1">
      <alignment horizontal="distributed" vertical="center" indent="1"/>
    </xf>
    <xf numFmtId="0" fontId="48" fillId="0" borderId="50" xfId="45" applyFont="1" applyFill="1" applyBorder="1" applyAlignment="1">
      <alignment horizontal="center" vertical="center"/>
    </xf>
    <xf numFmtId="0" fontId="47" fillId="0" borderId="44" xfId="45" applyFont="1" applyFill="1" applyBorder="1" applyAlignment="1">
      <alignment horizontal="distributed" vertical="center" indent="1"/>
    </xf>
    <xf numFmtId="0" fontId="48" fillId="0" borderId="13" xfId="45" applyFont="1" applyFill="1" applyBorder="1" applyAlignment="1">
      <alignment horizontal="center" vertical="center"/>
    </xf>
    <xf numFmtId="0" fontId="47" fillId="0" borderId="18" xfId="45" applyFont="1" applyFill="1" applyBorder="1" applyAlignment="1">
      <alignment horizontal="distributed" vertical="center" indent="1"/>
    </xf>
    <xf numFmtId="177" fontId="48" fillId="0" borderId="13" xfId="45" applyNumberFormat="1" applyFont="1" applyFill="1" applyBorder="1" applyAlignment="1">
      <alignment vertical="center"/>
    </xf>
    <xf numFmtId="177" fontId="48" fillId="0" borderId="14" xfId="45" applyNumberFormat="1" applyFont="1" applyFill="1" applyBorder="1" applyAlignment="1">
      <alignment vertical="center"/>
    </xf>
    <xf numFmtId="0" fontId="47" fillId="0" borderId="0" xfId="45" applyFont="1" applyFill="1" applyBorder="1" applyAlignment="1">
      <alignment horizontal="center" vertical="center" wrapText="1"/>
    </xf>
    <xf numFmtId="0" fontId="47" fillId="0" borderId="80" xfId="45" applyFont="1" applyFill="1" applyBorder="1" applyAlignment="1">
      <alignment horizontal="center" vertical="center" wrapText="1"/>
    </xf>
    <xf numFmtId="0" fontId="48" fillId="0" borderId="100" xfId="45" applyFont="1" applyFill="1" applyBorder="1" applyAlignment="1">
      <alignment horizontal="center" vertical="center"/>
    </xf>
    <xf numFmtId="0" fontId="47" fillId="0" borderId="93" xfId="45" applyFont="1" applyFill="1" applyBorder="1" applyAlignment="1">
      <alignment horizontal="distributed" vertical="center" indent="1"/>
    </xf>
    <xf numFmtId="0" fontId="48" fillId="0" borderId="72" xfId="45" applyFont="1" applyFill="1" applyBorder="1" applyAlignment="1">
      <alignment horizontal="center" vertical="center"/>
    </xf>
    <xf numFmtId="0" fontId="47" fillId="0" borderId="109" xfId="45" applyFont="1" applyFill="1" applyBorder="1" applyAlignment="1">
      <alignment horizontal="distributed" vertical="center" indent="1"/>
    </xf>
    <xf numFmtId="0" fontId="48" fillId="0" borderId="53" xfId="45" applyFont="1" applyFill="1" applyBorder="1" applyAlignment="1">
      <alignment horizontal="center" vertical="center"/>
    </xf>
    <xf numFmtId="0" fontId="47" fillId="0" borderId="110" xfId="45" applyFont="1" applyFill="1" applyBorder="1" applyAlignment="1">
      <alignment horizontal="distributed" vertical="center" indent="1"/>
    </xf>
    <xf numFmtId="0" fontId="48" fillId="0" borderId="0" xfId="45" applyFont="1" applyFill="1" applyAlignment="1">
      <alignment horizontal="center" vertical="center" wrapText="1"/>
    </xf>
    <xf numFmtId="0" fontId="48" fillId="0" borderId="0" xfId="45" applyFont="1" applyFill="1" applyAlignment="1">
      <alignment horizontal="center" vertical="center"/>
    </xf>
    <xf numFmtId="187" fontId="48" fillId="0" borderId="100" xfId="45" applyNumberFormat="1" applyFont="1" applyFill="1" applyBorder="1" applyAlignment="1">
      <alignment vertical="center" shrinkToFit="1"/>
    </xf>
    <xf numFmtId="187" fontId="48" fillId="0" borderId="80" xfId="45" applyNumberFormat="1" applyFont="1" applyFill="1" applyBorder="1" applyAlignment="1">
      <alignment vertical="center" shrinkToFit="1"/>
    </xf>
    <xf numFmtId="187" fontId="47" fillId="0" borderId="0" xfId="45" applyNumberFormat="1" applyFont="1" applyFill="1" applyBorder="1" applyAlignment="1">
      <alignment vertical="center"/>
    </xf>
    <xf numFmtId="177" fontId="48" fillId="0" borderId="0" xfId="45" applyNumberFormat="1" applyFont="1" applyFill="1" applyAlignment="1">
      <alignment vertical="center" shrinkToFit="1"/>
    </xf>
    <xf numFmtId="0" fontId="48" fillId="0" borderId="0" xfId="45" applyFont="1" applyFill="1" applyAlignment="1">
      <alignment horizontal="center" vertical="center" shrinkToFit="1"/>
    </xf>
    <xf numFmtId="187" fontId="48" fillId="0" borderId="8" xfId="45" applyNumberFormat="1" applyFont="1" applyFill="1" applyBorder="1" applyAlignment="1">
      <alignment vertical="center" shrinkToFit="1"/>
    </xf>
    <xf numFmtId="49" fontId="48" fillId="0" borderId="53" xfId="53" applyNumberFormat="1" applyFont="1" applyFill="1" applyBorder="1" applyAlignment="1">
      <alignment horizontal="distributed" vertical="center"/>
    </xf>
    <xf numFmtId="0" fontId="47" fillId="0" borderId="110" xfId="53" applyFont="1" applyFill="1" applyBorder="1" applyAlignment="1">
      <alignment horizontal="distributed" vertical="center" indent="1"/>
    </xf>
    <xf numFmtId="187" fontId="48" fillId="0" borderId="53" xfId="45" applyNumberFormat="1" applyFont="1" applyFill="1" applyBorder="1" applyAlignment="1">
      <alignment vertical="center" shrinkToFit="1"/>
    </xf>
    <xf numFmtId="187" fontId="48" fillId="0" borderId="55" xfId="45" applyNumberFormat="1" applyFont="1" applyFill="1" applyBorder="1" applyAlignment="1">
      <alignment vertical="center" shrinkToFit="1"/>
    </xf>
    <xf numFmtId="0" fontId="36" fillId="0" borderId="0" xfId="45" applyFont="1" applyFill="1" applyBorder="1" applyAlignment="1">
      <alignment horizontal="center" vertical="center"/>
    </xf>
    <xf numFmtId="49" fontId="47" fillId="0" borderId="15" xfId="45" applyNumberFormat="1" applyFont="1" applyFill="1" applyBorder="1" applyAlignment="1">
      <alignment horizontal="center" vertical="center"/>
    </xf>
    <xf numFmtId="49" fontId="47" fillId="0" borderId="8" xfId="45" applyNumberFormat="1" applyFont="1" applyFill="1" applyBorder="1" applyAlignment="1">
      <alignment horizontal="center" vertical="center" wrapText="1"/>
    </xf>
    <xf numFmtId="0" fontId="47" fillId="0" borderId="80" xfId="45" applyFont="1" applyFill="1" applyBorder="1" applyAlignment="1">
      <alignment horizontal="center" vertical="center"/>
    </xf>
    <xf numFmtId="177" fontId="48" fillId="0" borderId="100" xfId="45" applyNumberFormat="1" applyFont="1" applyFill="1" applyBorder="1" applyAlignment="1">
      <alignment vertical="center" shrinkToFit="1"/>
    </xf>
    <xf numFmtId="187" fontId="48" fillId="0" borderId="63" xfId="45" applyNumberFormat="1" applyFont="1" applyFill="1" applyBorder="1" applyAlignment="1">
      <alignment vertical="center" shrinkToFit="1"/>
    </xf>
    <xf numFmtId="177" fontId="48" fillId="0" borderId="8" xfId="45" applyNumberFormat="1" applyFont="1" applyFill="1" applyBorder="1" applyAlignment="1">
      <alignment vertical="center" shrinkToFit="1"/>
    </xf>
    <xf numFmtId="0" fontId="47" fillId="0" borderId="74" xfId="53" applyFont="1" applyFill="1" applyBorder="1" applyAlignment="1">
      <alignment horizontal="distributed" vertical="center" indent="1"/>
    </xf>
    <xf numFmtId="177" fontId="48" fillId="0" borderId="53" xfId="45" applyNumberFormat="1" applyFont="1" applyFill="1" applyBorder="1" applyAlignment="1">
      <alignment vertical="center" shrinkToFit="1"/>
    </xf>
    <xf numFmtId="177" fontId="48" fillId="0" borderId="92" xfId="45" applyNumberFormat="1" applyFont="1" applyFill="1" applyBorder="1" applyAlignment="1">
      <alignment vertical="center"/>
    </xf>
    <xf numFmtId="0" fontId="48" fillId="0" borderId="72" xfId="46" applyFont="1" applyFill="1" applyBorder="1" applyAlignment="1" applyProtection="1">
      <alignment horizontal="distributed" vertical="center"/>
    </xf>
    <xf numFmtId="0" fontId="47" fillId="0" borderId="109" xfId="46" applyFont="1" applyFill="1" applyBorder="1" applyAlignment="1" applyProtection="1">
      <alignment horizontal="distributed" vertical="center" indent="1" shrinkToFit="1"/>
    </xf>
    <xf numFmtId="177" fontId="48" fillId="0" borderId="72" xfId="45" applyNumberFormat="1" applyFont="1" applyFill="1" applyBorder="1" applyAlignment="1">
      <alignment vertical="center"/>
    </xf>
    <xf numFmtId="177" fontId="48" fillId="0" borderId="108" xfId="45" applyNumberFormat="1" applyFont="1" applyFill="1" applyBorder="1" applyAlignment="1">
      <alignment vertical="center"/>
    </xf>
    <xf numFmtId="177" fontId="48" fillId="0" borderId="73" xfId="45" applyNumberFormat="1" applyFont="1" applyFill="1" applyBorder="1" applyAlignment="1">
      <alignment vertical="center"/>
    </xf>
    <xf numFmtId="177" fontId="48" fillId="0" borderId="52" xfId="45" applyNumberFormat="1" applyFont="1" applyFill="1" applyBorder="1" applyAlignment="1">
      <alignment vertical="center"/>
    </xf>
    <xf numFmtId="177" fontId="48" fillId="0" borderId="68" xfId="45" applyNumberFormat="1" applyFont="1" applyFill="1" applyBorder="1" applyAlignment="1">
      <alignment vertical="center"/>
    </xf>
    <xf numFmtId="0" fontId="48" fillId="0" borderId="17" xfId="45" applyFont="1" applyFill="1" applyBorder="1" applyAlignment="1">
      <alignment horizontal="center" vertical="center"/>
    </xf>
    <xf numFmtId="0" fontId="47" fillId="0" borderId="116" xfId="45" applyFont="1" applyFill="1" applyBorder="1" applyAlignment="1">
      <alignment horizontal="center" vertical="center" wrapText="1"/>
    </xf>
    <xf numFmtId="177" fontId="48" fillId="0" borderId="117" xfId="45" applyNumberFormat="1" applyFont="1" applyFill="1" applyBorder="1" applyAlignment="1">
      <alignment vertical="center" shrinkToFit="1"/>
    </xf>
    <xf numFmtId="177" fontId="48" fillId="0" borderId="2" xfId="45" applyNumberFormat="1" applyFont="1" applyFill="1" applyBorder="1" applyAlignment="1">
      <alignment vertical="center" shrinkToFit="1"/>
    </xf>
    <xf numFmtId="177" fontId="48" fillId="0" borderId="3" xfId="45" applyNumberFormat="1" applyFont="1" applyFill="1" applyBorder="1" applyAlignment="1">
      <alignment vertical="center" shrinkToFit="1"/>
    </xf>
    <xf numFmtId="0" fontId="48" fillId="0" borderId="13" xfId="46" applyFont="1" applyFill="1" applyBorder="1" applyAlignment="1" applyProtection="1">
      <alignment horizontal="distributed" vertical="center"/>
    </xf>
    <xf numFmtId="0" fontId="47" fillId="0" borderId="18" xfId="46" applyFont="1" applyFill="1" applyBorder="1" applyAlignment="1" applyProtection="1">
      <alignment horizontal="distributed" vertical="center" indent="1" shrinkToFit="1"/>
    </xf>
    <xf numFmtId="0" fontId="46" fillId="0" borderId="0" xfId="55" applyFont="1" applyFill="1" applyBorder="1" applyAlignment="1">
      <alignment vertical="center"/>
    </xf>
    <xf numFmtId="0" fontId="36" fillId="0" borderId="0" xfId="55" applyFont="1" applyFill="1" applyBorder="1" applyAlignment="1">
      <alignment vertical="center"/>
    </xf>
    <xf numFmtId="0" fontId="36" fillId="0" borderId="0" xfId="55" applyFont="1" applyFill="1" applyBorder="1" applyAlignment="1">
      <alignment horizontal="right" vertical="center"/>
    </xf>
    <xf numFmtId="0" fontId="36" fillId="0" borderId="7" xfId="45" applyFont="1" applyFill="1" applyBorder="1" applyAlignment="1">
      <alignment horizontal="center" vertical="center"/>
    </xf>
    <xf numFmtId="0" fontId="36" fillId="0" borderId="15" xfId="45" applyFont="1" applyFill="1" applyBorder="1" applyAlignment="1">
      <alignment horizontal="center" vertical="center"/>
    </xf>
    <xf numFmtId="0" fontId="36" fillId="0" borderId="16" xfId="45" applyFont="1" applyFill="1" applyBorder="1" applyAlignment="1">
      <alignment horizontal="center" vertical="center"/>
    </xf>
    <xf numFmtId="0" fontId="47" fillId="0" borderId="19" xfId="55" applyFont="1" applyFill="1" applyBorder="1" applyAlignment="1">
      <alignment horizontal="center" vertical="center"/>
    </xf>
    <xf numFmtId="0" fontId="47" fillId="0" borderId="19" xfId="55" applyFont="1" applyFill="1" applyBorder="1" applyAlignment="1">
      <alignment horizontal="center" vertical="center" wrapText="1"/>
    </xf>
    <xf numFmtId="0" fontId="47" fillId="0" borderId="0" xfId="55" applyFont="1" applyFill="1" applyBorder="1" applyAlignment="1">
      <alignment horizontal="center" vertical="center"/>
    </xf>
    <xf numFmtId="0" fontId="47" fillId="0" borderId="0" xfId="55" applyFont="1" applyFill="1" applyBorder="1" applyAlignment="1">
      <alignment horizontal="center" vertical="center" wrapText="1"/>
    </xf>
    <xf numFmtId="0" fontId="47" fillId="0" borderId="8" xfId="45" applyFont="1" applyFill="1" applyBorder="1" applyAlignment="1">
      <alignment vertical="center"/>
    </xf>
    <xf numFmtId="0" fontId="47" fillId="0" borderId="1" xfId="45" applyFont="1" applyFill="1" applyBorder="1" applyAlignment="1">
      <alignment vertical="center"/>
    </xf>
    <xf numFmtId="0" fontId="47" fillId="0" borderId="92" xfId="55" applyFont="1" applyFill="1" applyBorder="1" applyAlignment="1">
      <alignment horizontal="center" vertical="center"/>
    </xf>
    <xf numFmtId="0" fontId="47" fillId="0" borderId="92" xfId="55" applyFont="1" applyFill="1" applyBorder="1" applyAlignment="1">
      <alignment horizontal="center" vertical="center" wrapText="1"/>
    </xf>
    <xf numFmtId="0" fontId="47" fillId="0" borderId="106" xfId="55" applyFont="1" applyFill="1" applyBorder="1" applyAlignment="1">
      <alignment horizontal="center" vertical="center"/>
    </xf>
    <xf numFmtId="0" fontId="47" fillId="0" borderId="71" xfId="55" applyFont="1" applyFill="1" applyBorder="1" applyAlignment="1">
      <alignment horizontal="center" vertical="center" wrapText="1"/>
    </xf>
    <xf numFmtId="0" fontId="47" fillId="0" borderId="71" xfId="55" applyFont="1" applyFill="1" applyBorder="1" applyAlignment="1">
      <alignment horizontal="center" vertical="center"/>
    </xf>
    <xf numFmtId="0" fontId="47" fillId="0" borderId="106" xfId="46" applyFont="1" applyFill="1" applyBorder="1" applyAlignment="1" applyProtection="1">
      <alignment horizontal="distributed" vertical="center" indent="1" shrinkToFit="1"/>
    </xf>
    <xf numFmtId="177" fontId="41" fillId="0" borderId="0" xfId="55" applyNumberFormat="1" applyFont="1" applyFill="1" applyAlignment="1">
      <alignment vertical="center" shrinkToFit="1"/>
    </xf>
    <xf numFmtId="0" fontId="41" fillId="0" borderId="0" xfId="55" applyFont="1" applyFill="1" applyAlignment="1">
      <alignment horizontal="center" vertical="center" shrinkToFit="1"/>
    </xf>
    <xf numFmtId="0" fontId="47" fillId="0" borderId="90" xfId="46" applyFont="1" applyFill="1" applyBorder="1" applyAlignment="1" applyProtection="1">
      <alignment horizontal="distributed" vertical="center" indent="1" shrinkToFit="1"/>
    </xf>
    <xf numFmtId="0" fontId="47" fillId="0" borderId="90" xfId="46" applyFont="1" applyFill="1" applyBorder="1" applyAlignment="1" applyProtection="1">
      <alignment horizontal="distributed" vertical="center" wrapText="1" indent="1" shrinkToFit="1"/>
    </xf>
    <xf numFmtId="0" fontId="47" fillId="0" borderId="18" xfId="53" applyFont="1" applyFill="1" applyBorder="1" applyAlignment="1">
      <alignment horizontal="distributed" vertical="center" indent="1"/>
    </xf>
    <xf numFmtId="0" fontId="0" fillId="0" borderId="38" xfId="0" applyFill="1" applyBorder="1">
      <alignment vertical="center"/>
    </xf>
    <xf numFmtId="0" fontId="0" fillId="0" borderId="0" xfId="0" applyFill="1" applyAlignment="1">
      <alignment horizontal="right" vertical="center"/>
    </xf>
    <xf numFmtId="0" fontId="0" fillId="0" borderId="15" xfId="0" applyFill="1" applyBorder="1" applyAlignment="1">
      <alignment horizontal="center" vertical="center"/>
    </xf>
    <xf numFmtId="0" fontId="0" fillId="0" borderId="17" xfId="0" applyFill="1" applyBorder="1" applyAlignment="1">
      <alignment horizontal="center" vertical="center"/>
    </xf>
    <xf numFmtId="0" fontId="0" fillId="0" borderId="13" xfId="0" applyFill="1" applyBorder="1" applyAlignment="1">
      <alignment vertical="center" wrapText="1"/>
    </xf>
    <xf numFmtId="0" fontId="0" fillId="0" borderId="122" xfId="0" applyFill="1" applyBorder="1" applyAlignment="1">
      <alignment horizontal="right" vertical="center"/>
    </xf>
    <xf numFmtId="0" fontId="0" fillId="0" borderId="13" xfId="0" applyFill="1" applyBorder="1" applyAlignment="1">
      <alignment horizontal="center" vertical="center" wrapText="1"/>
    </xf>
    <xf numFmtId="0" fontId="0" fillId="0" borderId="13" xfId="0" applyFont="1" applyFill="1" applyBorder="1" applyAlignment="1">
      <alignment horizontal="center" vertical="center" wrapText="1"/>
    </xf>
    <xf numFmtId="0" fontId="69" fillId="0" borderId="13" xfId="0" applyFont="1" applyFill="1" applyBorder="1" applyAlignment="1">
      <alignment horizontal="center" vertical="center" wrapText="1"/>
    </xf>
    <xf numFmtId="0" fontId="0" fillId="0" borderId="3" xfId="0" applyFill="1" applyBorder="1" applyAlignment="1">
      <alignment horizontal="center" vertical="center" wrapText="1"/>
    </xf>
    <xf numFmtId="0" fontId="0" fillId="0" borderId="8" xfId="0" applyFill="1" applyBorder="1" applyAlignment="1">
      <alignment horizontal="center" vertical="center"/>
    </xf>
    <xf numFmtId="0" fontId="0" fillId="0" borderId="123" xfId="0" applyFill="1" applyBorder="1" applyAlignment="1">
      <alignment vertical="center" shrinkToFit="1"/>
    </xf>
    <xf numFmtId="177" fontId="0" fillId="0" borderId="8" xfId="0" applyNumberFormat="1" applyFill="1" applyBorder="1">
      <alignment vertical="center"/>
    </xf>
    <xf numFmtId="177" fontId="0" fillId="0" borderId="17" xfId="0" applyNumberFormat="1" applyFill="1" applyBorder="1">
      <alignment vertical="center"/>
    </xf>
    <xf numFmtId="0" fontId="0" fillId="0" borderId="124" xfId="0" applyFill="1" applyBorder="1" applyAlignment="1">
      <alignment vertical="center" shrinkToFit="1"/>
    </xf>
    <xf numFmtId="177" fontId="0" fillId="0" borderId="2" xfId="0" applyNumberFormat="1" applyFill="1" applyBorder="1">
      <alignment vertical="center"/>
    </xf>
    <xf numFmtId="0" fontId="0" fillId="0" borderId="6" xfId="0" applyFill="1" applyBorder="1" applyAlignment="1">
      <alignment horizontal="center" vertical="center"/>
    </xf>
    <xf numFmtId="0" fontId="0" fillId="0" borderId="125" xfId="0" applyFill="1" applyBorder="1" applyAlignment="1">
      <alignment vertical="center" shrinkToFit="1"/>
    </xf>
    <xf numFmtId="177" fontId="0" fillId="0" borderId="6" xfId="0" applyNumberFormat="1" applyFill="1" applyBorder="1">
      <alignment vertical="center"/>
    </xf>
    <xf numFmtId="177" fontId="0" fillId="0" borderId="5" xfId="0" applyNumberFormat="1" applyFill="1" applyBorder="1">
      <alignment vertical="center"/>
    </xf>
    <xf numFmtId="0" fontId="3" fillId="0" borderId="14" xfId="44" applyBorder="1" applyAlignment="1">
      <alignment horizontal="center" vertical="center"/>
    </xf>
    <xf numFmtId="0" fontId="1" fillId="0" borderId="0" xfId="44" applyFont="1" applyAlignment="1">
      <alignment horizontal="right" vertical="center"/>
    </xf>
    <xf numFmtId="176" fontId="0" fillId="0" borderId="8" xfId="0" applyNumberFormat="1" applyFill="1" applyBorder="1">
      <alignment vertical="center"/>
    </xf>
    <xf numFmtId="176" fontId="0" fillId="0" borderId="2" xfId="0" applyNumberFormat="1" applyFill="1" applyBorder="1">
      <alignment vertical="center"/>
    </xf>
    <xf numFmtId="176" fontId="0" fillId="0" borderId="6" xfId="0" applyNumberFormat="1" applyFill="1" applyBorder="1">
      <alignment vertical="center"/>
    </xf>
    <xf numFmtId="176" fontId="0" fillId="0" borderId="5" xfId="0" applyNumberFormat="1" applyFill="1" applyBorder="1">
      <alignment vertical="center"/>
    </xf>
    <xf numFmtId="176" fontId="3" fillId="0" borderId="0" xfId="44" applyNumberFormat="1">
      <alignment vertical="center"/>
    </xf>
    <xf numFmtId="176" fontId="0" fillId="0" borderId="17" xfId="0" applyNumberFormat="1" applyFill="1" applyBorder="1">
      <alignment vertical="center"/>
    </xf>
    <xf numFmtId="178" fontId="3" fillId="0" borderId="7" xfId="44" applyNumberFormat="1" applyBorder="1">
      <alignment vertical="center"/>
    </xf>
    <xf numFmtId="188" fontId="3" fillId="0" borderId="2" xfId="44" applyNumberFormat="1" applyBorder="1">
      <alignment vertical="center"/>
    </xf>
    <xf numFmtId="188" fontId="3" fillId="0" borderId="5" xfId="44" applyNumberFormat="1" applyBorder="1">
      <alignment vertical="center"/>
    </xf>
    <xf numFmtId="0" fontId="57" fillId="0" borderId="0" xfId="0" applyFont="1" applyFill="1" applyBorder="1" applyAlignment="1">
      <alignment horizontal="left" vertical="center"/>
    </xf>
    <xf numFmtId="0" fontId="47" fillId="0" borderId="0" xfId="0" applyFont="1" applyFill="1" applyBorder="1" applyAlignment="1">
      <alignment horizontal="center" vertical="center"/>
    </xf>
    <xf numFmtId="177" fontId="48" fillId="0" borderId="0" xfId="0" applyNumberFormat="1" applyFont="1" applyFill="1" applyBorder="1" applyAlignment="1">
      <alignment vertical="center"/>
    </xf>
    <xf numFmtId="0" fontId="47" fillId="0" borderId="0" xfId="0" applyFont="1" applyFill="1" applyAlignment="1">
      <alignment vertical="center"/>
    </xf>
    <xf numFmtId="0" fontId="47" fillId="0" borderId="0" xfId="0" applyFont="1" applyFill="1" applyAlignment="1">
      <alignment horizontal="left" vertical="center" wrapText="1"/>
    </xf>
    <xf numFmtId="0" fontId="47" fillId="0" borderId="0" xfId="0" applyFont="1" applyFill="1" applyBorder="1" applyAlignment="1">
      <alignment horizontal="distributed" vertical="center"/>
    </xf>
    <xf numFmtId="187" fontId="8" fillId="0" borderId="0" xfId="0" applyNumberFormat="1" applyFont="1" applyFill="1" applyBorder="1" applyAlignment="1">
      <alignment vertical="center"/>
    </xf>
    <xf numFmtId="0" fontId="47" fillId="0" borderId="70" xfId="0" applyFont="1" applyFill="1" applyBorder="1" applyAlignment="1">
      <alignment horizontal="distributed" vertical="center" indent="1"/>
    </xf>
    <xf numFmtId="0" fontId="47" fillId="0" borderId="71" xfId="0" applyFont="1" applyFill="1" applyBorder="1" applyAlignment="1">
      <alignment horizontal="distributed" vertical="center"/>
    </xf>
    <xf numFmtId="0" fontId="70" fillId="0" borderId="44" xfId="0" applyFont="1" applyFill="1" applyBorder="1" applyAlignment="1">
      <alignment horizontal="distributed" vertical="center" wrapText="1"/>
    </xf>
    <xf numFmtId="0" fontId="7" fillId="0" borderId="0" xfId="0" applyFont="1" applyFill="1" applyBorder="1" applyAlignment="1">
      <alignment vertical="center" wrapText="1"/>
    </xf>
    <xf numFmtId="0" fontId="47" fillId="0" borderId="41" xfId="0" applyFont="1" applyFill="1" applyBorder="1" applyAlignment="1">
      <alignment horizontal="center" vertical="center"/>
    </xf>
    <xf numFmtId="187" fontId="48" fillId="0" borderId="1" xfId="0" applyNumberFormat="1" applyFont="1" applyFill="1" applyBorder="1" applyAlignment="1">
      <alignment horizontal="right" vertical="center"/>
    </xf>
    <xf numFmtId="187" fontId="48" fillId="0" borderId="79" xfId="0" applyNumberFormat="1" applyFont="1" applyFill="1" applyBorder="1" applyAlignment="1">
      <alignment vertical="center"/>
    </xf>
    <xf numFmtId="187" fontId="48" fillId="0" borderId="79" xfId="0" applyNumberFormat="1" applyFont="1" applyFill="1" applyBorder="1" applyAlignment="1">
      <alignment horizontal="right" vertical="center"/>
    </xf>
    <xf numFmtId="187" fontId="48" fillId="0" borderId="1" xfId="0" applyNumberFormat="1" applyFont="1" applyFill="1" applyBorder="1" applyAlignment="1">
      <alignment vertical="center"/>
    </xf>
    <xf numFmtId="0" fontId="47" fillId="0" borderId="80" xfId="0" applyFont="1" applyFill="1" applyBorder="1" applyAlignment="1">
      <alignment vertical="center"/>
    </xf>
    <xf numFmtId="0" fontId="47" fillId="0" borderId="8" xfId="0" applyFont="1" applyFill="1" applyBorder="1" applyAlignment="1">
      <alignment horizontal="center" vertical="center"/>
    </xf>
    <xf numFmtId="0" fontId="47" fillId="0" borderId="13" xfId="0" applyFont="1" applyFill="1" applyBorder="1" applyAlignment="1">
      <alignment horizontal="center" vertical="center"/>
    </xf>
    <xf numFmtId="187" fontId="48" fillId="0" borderId="66" xfId="0" applyNumberFormat="1" applyFont="1" applyFill="1" applyBorder="1" applyAlignment="1">
      <alignment vertical="center"/>
    </xf>
    <xf numFmtId="187" fontId="48" fillId="0" borderId="18" xfId="0" applyNumberFormat="1" applyFont="1" applyFill="1" applyBorder="1" applyAlignment="1">
      <alignment vertical="center"/>
    </xf>
    <xf numFmtId="0" fontId="47" fillId="0" borderId="0" xfId="0" applyFont="1" applyFill="1" applyBorder="1" applyAlignment="1">
      <alignment vertical="center"/>
    </xf>
    <xf numFmtId="0" fontId="47" fillId="0" borderId="0" xfId="0" applyFont="1" applyFill="1" applyAlignment="1">
      <alignment horizontal="right"/>
    </xf>
    <xf numFmtId="0" fontId="30" fillId="0" borderId="0" xfId="52" applyFont="1" applyBorder="1" applyAlignment="1">
      <alignment vertical="center"/>
    </xf>
    <xf numFmtId="0" fontId="30" fillId="0" borderId="0" xfId="52" applyFont="1">
      <alignment vertical="center"/>
    </xf>
    <xf numFmtId="0" fontId="47" fillId="0" borderId="50" xfId="0" applyFont="1" applyFill="1" applyBorder="1" applyAlignment="1">
      <alignment horizontal="distributed" vertical="center"/>
    </xf>
    <xf numFmtId="0" fontId="47" fillId="0" borderId="53" xfId="0" applyFont="1" applyFill="1" applyBorder="1" applyAlignment="1">
      <alignment horizontal="distributed" vertical="center"/>
    </xf>
    <xf numFmtId="0" fontId="47" fillId="0" borderId="54" xfId="0" applyFont="1" applyFill="1" applyBorder="1" applyAlignment="1">
      <alignment horizontal="center" vertical="center"/>
    </xf>
    <xf numFmtId="0" fontId="71" fillId="0" borderId="0" xfId="52" applyFont="1" applyBorder="1" applyAlignment="1">
      <alignment vertical="center"/>
    </xf>
    <xf numFmtId="0" fontId="30" fillId="0" borderId="5" xfId="52" applyFont="1" applyBorder="1" applyAlignment="1">
      <alignment horizontal="center" vertical="center"/>
    </xf>
    <xf numFmtId="177" fontId="30" fillId="0" borderId="5" xfId="52" applyNumberFormat="1" applyFont="1" applyBorder="1">
      <alignment vertical="center"/>
    </xf>
    <xf numFmtId="177" fontId="73" fillId="0" borderId="5" xfId="52" applyNumberFormat="1" applyFont="1" applyBorder="1">
      <alignment vertical="center"/>
    </xf>
    <xf numFmtId="0" fontId="38" fillId="0" borderId="0" xfId="52" applyFont="1">
      <alignment vertical="center"/>
    </xf>
    <xf numFmtId="0" fontId="47" fillId="0" borderId="98" xfId="0" applyFont="1" applyBorder="1" applyAlignment="1">
      <alignment horizontal="distributed" vertical="center" wrapText="1"/>
    </xf>
    <xf numFmtId="0" fontId="47" fillId="0" borderId="95" xfId="0" applyFont="1" applyBorder="1" applyAlignment="1">
      <alignment horizontal="distributed" vertical="center" wrapText="1"/>
    </xf>
    <xf numFmtId="0" fontId="47" fillId="0" borderId="42" xfId="0" applyFont="1" applyBorder="1">
      <alignment vertical="center"/>
    </xf>
    <xf numFmtId="0" fontId="47" fillId="0" borderId="67" xfId="0" applyFont="1" applyBorder="1">
      <alignment vertical="center"/>
    </xf>
    <xf numFmtId="0" fontId="76" fillId="0" borderId="0" xfId="46" applyFont="1" applyAlignment="1">
      <alignment vertical="center"/>
    </xf>
    <xf numFmtId="0" fontId="36" fillId="0" borderId="0" xfId="46" applyFont="1" applyAlignment="1">
      <alignment vertical="center"/>
    </xf>
    <xf numFmtId="0" fontId="7" fillId="0" borderId="52" xfId="51" applyFont="1" applyFill="1" applyBorder="1" applyAlignment="1">
      <alignment horizontal="distributed" vertical="center" wrapText="1" indent="1"/>
    </xf>
    <xf numFmtId="177" fontId="0" fillId="0" borderId="3" xfId="0" applyNumberFormat="1" applyBorder="1">
      <alignment vertical="center"/>
    </xf>
    <xf numFmtId="0" fontId="0" fillId="37" borderId="126" xfId="0" applyFill="1" applyBorder="1" applyAlignment="1" applyProtection="1">
      <alignment horizontal="center" vertical="center"/>
      <protection locked="0"/>
    </xf>
    <xf numFmtId="177" fontId="0" fillId="37" borderId="130" xfId="0" applyNumberFormat="1" applyFill="1" applyBorder="1" applyProtection="1">
      <alignment vertical="center"/>
      <protection locked="0"/>
    </xf>
    <xf numFmtId="177" fontId="0" fillId="37" borderId="131" xfId="0" applyNumberFormat="1" applyFill="1" applyBorder="1" applyProtection="1">
      <alignment vertical="center"/>
      <protection locked="0"/>
    </xf>
    <xf numFmtId="177" fontId="0" fillId="37" borderId="132" xfId="0" applyNumberFormat="1" applyFill="1" applyBorder="1" applyProtection="1">
      <alignment vertical="center"/>
      <protection locked="0"/>
    </xf>
    <xf numFmtId="177" fontId="0" fillId="37" borderId="133" xfId="0" applyNumberFormat="1" applyFill="1" applyBorder="1" applyProtection="1">
      <alignment vertical="center"/>
      <protection locked="0"/>
    </xf>
    <xf numFmtId="177" fontId="0" fillId="37" borderId="134" xfId="0" applyNumberFormat="1" applyFill="1" applyBorder="1" applyProtection="1">
      <alignment vertical="center"/>
      <protection locked="0"/>
    </xf>
    <xf numFmtId="176" fontId="0" fillId="37" borderId="126" xfId="0" applyNumberFormat="1" applyFill="1" applyBorder="1" applyAlignment="1" applyProtection="1">
      <alignment horizontal="center" vertical="center"/>
      <protection locked="0"/>
    </xf>
    <xf numFmtId="0" fontId="36" fillId="37" borderId="5" xfId="46" applyFont="1" applyFill="1" applyBorder="1" applyAlignment="1">
      <alignment horizontal="center" vertical="center"/>
    </xf>
    <xf numFmtId="0" fontId="3" fillId="0" borderId="6" xfId="44" applyFill="1" applyBorder="1">
      <alignment vertical="center"/>
    </xf>
    <xf numFmtId="0" fontId="33" fillId="0" borderId="20" xfId="44" applyFont="1" applyFill="1" applyBorder="1" applyAlignment="1">
      <alignment horizontal="center" vertical="center"/>
    </xf>
    <xf numFmtId="38" fontId="3" fillId="37" borderId="7" xfId="43" applyFont="1" applyFill="1" applyBorder="1" applyAlignment="1">
      <alignment vertical="center"/>
    </xf>
    <xf numFmtId="186" fontId="3" fillId="37" borderId="7" xfId="44" applyNumberFormat="1" applyFill="1" applyBorder="1" applyAlignment="1">
      <alignment vertical="center"/>
    </xf>
    <xf numFmtId="0" fontId="3" fillId="37" borderId="7" xfId="44" applyFill="1" applyBorder="1">
      <alignment vertical="center"/>
    </xf>
    <xf numFmtId="38" fontId="3" fillId="37" borderId="5" xfId="44" applyNumberFormat="1" applyFill="1" applyBorder="1">
      <alignment vertical="center"/>
    </xf>
    <xf numFmtId="0" fontId="52" fillId="37" borderId="17" xfId="52" applyFont="1" applyFill="1" applyBorder="1" applyAlignment="1">
      <alignment horizontal="center" vertical="center"/>
    </xf>
    <xf numFmtId="0" fontId="55" fillId="37" borderId="2" xfId="52" applyFont="1" applyFill="1" applyBorder="1" applyAlignment="1">
      <alignment horizontal="center" vertical="center"/>
    </xf>
    <xf numFmtId="0" fontId="52" fillId="37" borderId="3" xfId="52" applyFont="1" applyFill="1" applyBorder="1" applyAlignment="1">
      <alignment horizontal="center" vertical="center"/>
    </xf>
    <xf numFmtId="177" fontId="52" fillId="37" borderId="2" xfId="52" applyNumberFormat="1" applyFont="1" applyFill="1" applyBorder="1">
      <alignment vertical="center"/>
    </xf>
    <xf numFmtId="177" fontId="52" fillId="37" borderId="111" xfId="52" applyNumberFormat="1" applyFont="1" applyFill="1" applyBorder="1">
      <alignment vertical="center"/>
    </xf>
    <xf numFmtId="177" fontId="52" fillId="37" borderId="5" xfId="52" applyNumberFormat="1" applyFont="1" applyFill="1" applyBorder="1">
      <alignment vertical="center"/>
    </xf>
    <xf numFmtId="0" fontId="54" fillId="37" borderId="2" xfId="54" applyNumberFormat="1" applyFont="1" applyFill="1" applyBorder="1" applyAlignment="1">
      <alignment vertical="center"/>
    </xf>
    <xf numFmtId="0" fontId="54" fillId="37" borderId="111" xfId="54" applyNumberFormat="1" applyFont="1" applyFill="1" applyBorder="1" applyAlignment="1">
      <alignment vertical="center"/>
    </xf>
    <xf numFmtId="0" fontId="36" fillId="0" borderId="0" xfId="46" applyFont="1" applyFill="1" applyBorder="1" applyAlignment="1" applyProtection="1">
      <alignment vertical="center"/>
      <protection locked="0"/>
    </xf>
    <xf numFmtId="0" fontId="47" fillId="0" borderId="43" xfId="0" applyFont="1" applyFill="1" applyBorder="1" applyAlignment="1">
      <alignment horizontal="center" vertical="center"/>
    </xf>
    <xf numFmtId="187" fontId="8" fillId="38" borderId="68" xfId="0" applyNumberFormat="1" applyFont="1" applyFill="1" applyBorder="1" applyAlignment="1">
      <alignment vertical="center"/>
    </xf>
    <xf numFmtId="177" fontId="48" fillId="37" borderId="135" xfId="0" applyNumberFormat="1" applyFont="1" applyFill="1" applyBorder="1" applyAlignment="1" applyProtection="1">
      <alignment vertical="center"/>
      <protection locked="0"/>
    </xf>
    <xf numFmtId="177" fontId="48" fillId="37" borderId="136" xfId="0" applyNumberFormat="1" applyFont="1" applyFill="1" applyBorder="1" applyAlignment="1" applyProtection="1">
      <alignment vertical="center"/>
      <protection locked="0"/>
    </xf>
    <xf numFmtId="187" fontId="48" fillId="43" borderId="79" xfId="45" applyNumberFormat="1" applyFont="1" applyFill="1" applyBorder="1" applyAlignment="1">
      <alignment vertical="center"/>
    </xf>
    <xf numFmtId="187" fontId="48" fillId="43" borderId="80" xfId="45" applyNumberFormat="1" applyFont="1" applyFill="1" applyBorder="1" applyAlignment="1">
      <alignment vertical="center"/>
    </xf>
    <xf numFmtId="177" fontId="48" fillId="43" borderId="100" xfId="45" applyNumberFormat="1" applyFont="1" applyFill="1" applyBorder="1" applyAlignment="1">
      <alignment vertical="center"/>
    </xf>
    <xf numFmtId="177" fontId="48" fillId="43" borderId="0" xfId="45" applyNumberFormat="1" applyFont="1" applyFill="1" applyBorder="1" applyAlignment="1">
      <alignment vertical="center"/>
    </xf>
    <xf numFmtId="177" fontId="48" fillId="43" borderId="1" xfId="45" applyNumberFormat="1" applyFont="1" applyFill="1" applyBorder="1" applyAlignment="1">
      <alignment vertical="center"/>
    </xf>
    <xf numFmtId="177" fontId="48" fillId="43" borderId="8" xfId="45" applyNumberFormat="1" applyFont="1" applyFill="1" applyBorder="1" applyAlignment="1">
      <alignment vertical="center"/>
    </xf>
    <xf numFmtId="177" fontId="48" fillId="43" borderId="50" xfId="45" applyNumberFormat="1" applyFont="1" applyFill="1" applyBorder="1" applyAlignment="1">
      <alignment vertical="center"/>
    </xf>
    <xf numFmtId="177" fontId="48" fillId="43" borderId="43" xfId="45" applyNumberFormat="1" applyFont="1" applyFill="1" applyBorder="1" applyAlignment="1">
      <alignment vertical="center"/>
    </xf>
    <xf numFmtId="177" fontId="48" fillId="43" borderId="44" xfId="45" applyNumberFormat="1" applyFont="1" applyFill="1" applyBorder="1" applyAlignment="1">
      <alignment vertical="center"/>
    </xf>
    <xf numFmtId="177" fontId="48" fillId="43" borderId="13" xfId="45" applyNumberFormat="1" applyFont="1" applyFill="1" applyBorder="1" applyAlignment="1">
      <alignment vertical="center"/>
    </xf>
    <xf numFmtId="177" fontId="48" fillId="43" borderId="14" xfId="45" applyNumberFormat="1" applyFont="1" applyFill="1" applyBorder="1" applyAlignment="1">
      <alignment vertical="center"/>
    </xf>
    <xf numFmtId="177" fontId="48" fillId="43" borderId="18" xfId="45" applyNumberFormat="1" applyFont="1" applyFill="1" applyBorder="1" applyAlignment="1">
      <alignment vertical="center"/>
    </xf>
    <xf numFmtId="177" fontId="48" fillId="43" borderId="79" xfId="45" applyNumberFormat="1" applyFont="1" applyFill="1" applyBorder="1" applyAlignment="1">
      <alignment vertical="center"/>
    </xf>
    <xf numFmtId="177" fontId="48" fillId="43" borderId="80" xfId="45" applyNumberFormat="1" applyFont="1" applyFill="1" applyBorder="1" applyAlignment="1">
      <alignment vertical="center"/>
    </xf>
    <xf numFmtId="177" fontId="48" fillId="43" borderId="53" xfId="45" applyNumberFormat="1" applyFont="1" applyFill="1" applyBorder="1" applyAlignment="1">
      <alignment vertical="center"/>
    </xf>
    <xf numFmtId="177" fontId="48" fillId="43" borderId="74" xfId="45" applyNumberFormat="1" applyFont="1" applyFill="1" applyBorder="1" applyAlignment="1">
      <alignment vertical="center"/>
    </xf>
    <xf numFmtId="177" fontId="48" fillId="43" borderId="75" xfId="45" applyNumberFormat="1" applyFont="1" applyFill="1" applyBorder="1" applyAlignment="1">
      <alignment vertical="center"/>
    </xf>
    <xf numFmtId="177" fontId="48" fillId="43" borderId="55" xfId="45" applyNumberFormat="1" applyFont="1" applyFill="1" applyBorder="1" applyAlignment="1">
      <alignment vertical="center"/>
    </xf>
    <xf numFmtId="187" fontId="48" fillId="43" borderId="100" xfId="45" applyNumberFormat="1" applyFont="1" applyFill="1" applyBorder="1" applyAlignment="1">
      <alignment vertical="center"/>
    </xf>
    <xf numFmtId="187" fontId="48" fillId="43" borderId="92" xfId="45" applyNumberFormat="1" applyFont="1" applyFill="1" applyBorder="1" applyAlignment="1">
      <alignment vertical="center"/>
    </xf>
    <xf numFmtId="187" fontId="48" fillId="43" borderId="63" xfId="45" applyNumberFormat="1" applyFont="1" applyFill="1" applyBorder="1" applyAlignment="1">
      <alignment vertical="center"/>
    </xf>
    <xf numFmtId="187" fontId="48" fillId="43" borderId="8" xfId="45" applyNumberFormat="1" applyFont="1" applyFill="1" applyBorder="1" applyAlignment="1">
      <alignment vertical="center"/>
    </xf>
    <xf numFmtId="187" fontId="48" fillId="43" borderId="0" xfId="45" applyNumberFormat="1" applyFont="1" applyFill="1" applyBorder="1" applyAlignment="1">
      <alignment vertical="center"/>
    </xf>
    <xf numFmtId="187" fontId="48" fillId="43" borderId="50" xfId="45" applyNumberFormat="1" applyFont="1" applyFill="1" applyBorder="1" applyAlignment="1">
      <alignment vertical="center"/>
    </xf>
    <xf numFmtId="187" fontId="48" fillId="43" borderId="43" xfId="45" applyNumberFormat="1" applyFont="1" applyFill="1" applyBorder="1" applyAlignment="1">
      <alignment vertical="center"/>
    </xf>
    <xf numFmtId="187" fontId="48" fillId="43" borderId="52" xfId="45" applyNumberFormat="1" applyFont="1" applyFill="1" applyBorder="1" applyAlignment="1">
      <alignment vertical="center"/>
    </xf>
    <xf numFmtId="187" fontId="48" fillId="43" borderId="72" xfId="45" applyNumberFormat="1" applyFont="1" applyFill="1" applyBorder="1" applyAlignment="1">
      <alignment vertical="center"/>
    </xf>
    <xf numFmtId="187" fontId="48" fillId="43" borderId="108" xfId="45" applyNumberFormat="1" applyFont="1" applyFill="1" applyBorder="1" applyAlignment="1">
      <alignment vertical="center"/>
    </xf>
    <xf numFmtId="187" fontId="48" fillId="43" borderId="73" xfId="45" applyNumberFormat="1" applyFont="1" applyFill="1" applyBorder="1" applyAlignment="1">
      <alignment vertical="center"/>
    </xf>
    <xf numFmtId="187" fontId="48" fillId="43" borderId="53" xfId="45" applyNumberFormat="1" applyFont="1" applyFill="1" applyBorder="1" applyAlignment="1">
      <alignment vertical="center"/>
    </xf>
    <xf numFmtId="187" fontId="48" fillId="43" borderId="74" xfId="45" applyNumberFormat="1" applyFont="1" applyFill="1" applyBorder="1" applyAlignment="1">
      <alignment vertical="center"/>
    </xf>
    <xf numFmtId="187" fontId="48" fillId="43" borderId="55" xfId="45" applyNumberFormat="1" applyFont="1" applyFill="1" applyBorder="1" applyAlignment="1">
      <alignment vertical="center"/>
    </xf>
    <xf numFmtId="0" fontId="70" fillId="0" borderId="1" xfId="46" applyFont="1" applyFill="1" applyBorder="1" applyAlignment="1" applyProtection="1">
      <alignment horizontal="distributed" vertical="center" indent="1" shrinkToFit="1"/>
    </xf>
    <xf numFmtId="187" fontId="48" fillId="43" borderId="91" xfId="45" applyNumberFormat="1" applyFont="1" applyFill="1" applyBorder="1" applyAlignment="1">
      <alignment vertical="center"/>
    </xf>
    <xf numFmtId="187" fontId="48" fillId="43" borderId="46" xfId="45" applyNumberFormat="1" applyFont="1" applyFill="1" applyBorder="1" applyAlignment="1">
      <alignment vertical="center"/>
    </xf>
    <xf numFmtId="187" fontId="48" fillId="43" borderId="93" xfId="45" applyNumberFormat="1" applyFont="1" applyFill="1" applyBorder="1" applyAlignment="1">
      <alignment vertical="center"/>
    </xf>
    <xf numFmtId="0" fontId="70" fillId="0" borderId="0" xfId="46" applyFont="1" applyFill="1" applyBorder="1" applyAlignment="1" applyProtection="1">
      <alignment horizontal="distributed" vertical="center" indent="1" shrinkToFit="1"/>
    </xf>
    <xf numFmtId="177" fontId="48" fillId="43" borderId="100" xfId="55" applyNumberFormat="1" applyFont="1" applyFill="1" applyBorder="1" applyAlignment="1">
      <alignment vertical="center" shrinkToFit="1"/>
    </xf>
    <xf numFmtId="177" fontId="48" fillId="43" borderId="101" xfId="55" applyNumberFormat="1" applyFont="1" applyFill="1" applyBorder="1" applyAlignment="1">
      <alignment vertical="center" shrinkToFit="1"/>
    </xf>
    <xf numFmtId="177" fontId="48" fillId="43" borderId="92" xfId="55" applyNumberFormat="1" applyFont="1" applyFill="1" applyBorder="1" applyAlignment="1">
      <alignment vertical="center" shrinkToFit="1"/>
    </xf>
    <xf numFmtId="176" fontId="48" fillId="43" borderId="101" xfId="55" applyNumberFormat="1" applyFont="1" applyFill="1" applyBorder="1" applyAlignment="1">
      <alignment vertical="center" shrinkToFit="1"/>
    </xf>
    <xf numFmtId="176" fontId="48" fillId="43" borderId="93" xfId="55" applyNumberFormat="1" applyFont="1" applyFill="1" applyBorder="1" applyAlignment="1">
      <alignment vertical="center" shrinkToFit="1"/>
    </xf>
    <xf numFmtId="177" fontId="48" fillId="43" borderId="8" xfId="55" applyNumberFormat="1" applyFont="1" applyFill="1" applyBorder="1" applyAlignment="1">
      <alignment vertical="center" shrinkToFit="1"/>
    </xf>
    <xf numFmtId="177" fontId="48" fillId="43" borderId="79" xfId="55" applyNumberFormat="1" applyFont="1" applyFill="1" applyBorder="1" applyAlignment="1">
      <alignment vertical="center" shrinkToFit="1"/>
    </xf>
    <xf numFmtId="177" fontId="48" fillId="43" borderId="0" xfId="55" applyNumberFormat="1" applyFont="1" applyFill="1" applyBorder="1" applyAlignment="1">
      <alignment vertical="center" shrinkToFit="1"/>
    </xf>
    <xf numFmtId="176" fontId="48" fillId="43" borderId="79" xfId="55" applyNumberFormat="1" applyFont="1" applyFill="1" applyBorder="1" applyAlignment="1">
      <alignment vertical="center" shrinkToFit="1"/>
    </xf>
    <xf numFmtId="176" fontId="48" fillId="43" borderId="1" xfId="55" applyNumberFormat="1" applyFont="1" applyFill="1" applyBorder="1" applyAlignment="1">
      <alignment vertical="center" shrinkToFit="1"/>
    </xf>
    <xf numFmtId="176" fontId="48" fillId="43" borderId="75" xfId="55" applyNumberFormat="1" applyFont="1" applyFill="1" applyBorder="1" applyAlignment="1">
      <alignment vertical="center" shrinkToFit="1"/>
    </xf>
    <xf numFmtId="176" fontId="48" fillId="43" borderId="110" xfId="55" applyNumberFormat="1" applyFont="1" applyFill="1" applyBorder="1" applyAlignment="1">
      <alignment vertical="center" shrinkToFit="1"/>
    </xf>
    <xf numFmtId="0" fontId="78" fillId="0" borderId="1" xfId="45" applyFont="1" applyFill="1" applyBorder="1" applyAlignment="1">
      <alignment horizontal="distributed" vertical="center" indent="1"/>
    </xf>
    <xf numFmtId="187" fontId="48" fillId="37" borderId="79" xfId="0" applyNumberFormat="1" applyFont="1" applyFill="1" applyBorder="1">
      <alignment vertical="center"/>
    </xf>
    <xf numFmtId="187" fontId="48" fillId="0" borderId="79" xfId="0" applyNumberFormat="1" applyFont="1" applyFill="1" applyBorder="1">
      <alignment vertical="center"/>
    </xf>
    <xf numFmtId="0" fontId="47" fillId="0" borderId="41" xfId="0" applyFont="1" applyBorder="1" applyAlignment="1">
      <alignment horizontal="center" vertical="center"/>
    </xf>
    <xf numFmtId="187" fontId="48" fillId="0" borderId="1" xfId="0" applyNumberFormat="1" applyFont="1" applyBorder="1" applyAlignment="1">
      <alignment horizontal="right" vertical="center"/>
    </xf>
    <xf numFmtId="185" fontId="8" fillId="0" borderId="0" xfId="49" applyNumberFormat="1" applyFont="1" applyFill="1" applyAlignment="1">
      <alignment vertical="center"/>
    </xf>
    <xf numFmtId="0" fontId="7" fillId="0" borderId="71" xfId="51" applyFont="1" applyBorder="1" applyAlignment="1">
      <alignment horizontal="left" vertical="center" wrapText="1"/>
    </xf>
    <xf numFmtId="177" fontId="48" fillId="0" borderId="53" xfId="55" applyNumberFormat="1" applyFont="1" applyFill="1" applyBorder="1" applyAlignment="1">
      <alignment vertical="center" shrinkToFit="1"/>
    </xf>
    <xf numFmtId="177" fontId="48" fillId="0" borderId="75" xfId="55" applyNumberFormat="1" applyFont="1" applyFill="1" applyBorder="1" applyAlignment="1">
      <alignment vertical="center" shrinkToFit="1"/>
    </xf>
    <xf numFmtId="0" fontId="34" fillId="0" borderId="0" xfId="45" applyFont="1" applyFill="1" applyBorder="1" applyAlignment="1">
      <alignment horizontal="distributed" vertical="center"/>
    </xf>
    <xf numFmtId="0" fontId="34" fillId="0" borderId="0" xfId="45" applyFont="1" applyFill="1" applyBorder="1" applyAlignment="1">
      <alignment horizontal="distributed" vertical="center" indent="1"/>
    </xf>
    <xf numFmtId="0" fontId="34" fillId="0" borderId="0" xfId="45" applyFont="1" applyFill="1" applyBorder="1" applyAlignment="1">
      <alignment horizontal="center" vertical="center"/>
    </xf>
    <xf numFmtId="0" fontId="36" fillId="37" borderId="6" xfId="46" applyFont="1" applyFill="1" applyBorder="1" applyAlignment="1">
      <alignment horizontal="center" vertical="center"/>
    </xf>
    <xf numFmtId="0" fontId="36" fillId="37" borderId="20" xfId="46" applyFont="1" applyFill="1" applyBorder="1" applyAlignment="1">
      <alignment horizontal="center" vertical="center"/>
    </xf>
    <xf numFmtId="49" fontId="36" fillId="0" borderId="0" xfId="45" applyNumberFormat="1" applyFont="1" applyFill="1" applyAlignment="1">
      <alignment horizontal="right" vertical="center"/>
    </xf>
    <xf numFmtId="0" fontId="37" fillId="0" borderId="0" xfId="45" applyFont="1" applyFill="1" applyAlignment="1">
      <alignment horizontal="center" vertical="center" wrapText="1"/>
    </xf>
    <xf numFmtId="0" fontId="34" fillId="0" borderId="0" xfId="45" applyFont="1" applyFill="1" applyAlignment="1">
      <alignment horizontal="distributed" vertical="center" wrapText="1"/>
    </xf>
    <xf numFmtId="0" fontId="34" fillId="0" borderId="0" xfId="45" applyFont="1" applyFill="1" applyAlignment="1">
      <alignment horizontal="distributed"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37" borderId="127" xfId="0" applyFill="1" applyBorder="1" applyAlignment="1" applyProtection="1">
      <alignment horizontal="left" vertical="center"/>
      <protection locked="0"/>
    </xf>
    <xf numFmtId="0" fontId="0" fillId="37" borderId="128" xfId="0" applyFill="1" applyBorder="1" applyAlignment="1" applyProtection="1">
      <alignment horizontal="left" vertical="center"/>
      <protection locked="0"/>
    </xf>
    <xf numFmtId="0" fontId="0" fillId="37" borderId="129" xfId="0" applyFill="1" applyBorder="1" applyAlignment="1" applyProtection="1">
      <alignment horizontal="left" vertical="center"/>
      <protection locked="0"/>
    </xf>
    <xf numFmtId="0" fontId="47" fillId="0" borderId="47" xfId="0" applyFont="1" applyFill="1" applyBorder="1" applyAlignment="1">
      <alignment horizontal="center" vertical="center"/>
    </xf>
    <xf numFmtId="0" fontId="47" fillId="0" borderId="58" xfId="0" applyFont="1" applyFill="1" applyBorder="1" applyAlignment="1">
      <alignment horizontal="center" vertical="center"/>
    </xf>
    <xf numFmtId="0" fontId="47" fillId="0" borderId="59" xfId="0" applyFont="1" applyFill="1" applyBorder="1" applyAlignment="1">
      <alignment horizontal="center" vertical="center"/>
    </xf>
    <xf numFmtId="0" fontId="47" fillId="0" borderId="15" xfId="0" applyFont="1" applyFill="1" applyBorder="1" applyAlignment="1">
      <alignment horizontal="center" vertical="center"/>
    </xf>
    <xf numFmtId="0" fontId="47" fillId="0" borderId="19" xfId="0" applyFont="1" applyFill="1" applyBorder="1" applyAlignment="1">
      <alignment horizontal="center" vertical="center"/>
    </xf>
    <xf numFmtId="0" fontId="47" fillId="0" borderId="16" xfId="0" applyFont="1" applyFill="1" applyBorder="1" applyAlignment="1">
      <alignment horizontal="center" vertical="center"/>
    </xf>
    <xf numFmtId="0" fontId="36" fillId="0" borderId="53" xfId="47" applyFont="1" applyFill="1" applyBorder="1" applyAlignment="1">
      <alignment horizontal="distributed" vertical="center" indent="1"/>
    </xf>
    <xf numFmtId="0" fontId="36" fillId="0" borderId="74" xfId="47" applyFont="1" applyFill="1" applyBorder="1" applyAlignment="1">
      <alignment horizontal="distributed" vertical="center" indent="1"/>
    </xf>
    <xf numFmtId="0" fontId="36" fillId="0" borderId="6" xfId="47" applyFont="1" applyFill="1" applyBorder="1" applyAlignment="1">
      <alignment horizontal="distributed" vertical="center" wrapText="1" indent="1"/>
    </xf>
    <xf numFmtId="0" fontId="36" fillId="0" borderId="7" xfId="47" applyFont="1" applyFill="1" applyBorder="1" applyAlignment="1">
      <alignment horizontal="distributed" vertical="center" wrapText="1" indent="1"/>
    </xf>
    <xf numFmtId="0" fontId="36" fillId="0" borderId="15" xfId="46" applyFont="1" applyFill="1" applyBorder="1" applyAlignment="1" applyProtection="1">
      <alignment horizontal="left" vertical="top" wrapText="1"/>
      <protection locked="0"/>
    </xf>
    <xf numFmtId="0" fontId="36" fillId="0" borderId="19" xfId="46" applyFont="1" applyFill="1" applyBorder="1" applyAlignment="1" applyProtection="1">
      <alignment horizontal="left" vertical="top" wrapText="1"/>
      <protection locked="0"/>
    </xf>
    <xf numFmtId="0" fontId="36" fillId="0" borderId="16" xfId="46" applyFont="1" applyFill="1" applyBorder="1" applyAlignment="1" applyProtection="1">
      <alignment horizontal="left" vertical="top" wrapText="1"/>
      <protection locked="0"/>
    </xf>
    <xf numFmtId="0" fontId="36" fillId="0" borderId="8" xfId="46" applyFont="1" applyFill="1" applyBorder="1" applyAlignment="1" applyProtection="1">
      <alignment horizontal="left" vertical="top" wrapText="1"/>
      <protection locked="0"/>
    </xf>
    <xf numFmtId="0" fontId="36" fillId="0" borderId="0" xfId="46" applyFont="1" applyFill="1" applyBorder="1" applyAlignment="1" applyProtection="1">
      <alignment horizontal="left" vertical="top" wrapText="1"/>
      <protection locked="0"/>
    </xf>
    <xf numFmtId="0" fontId="36" fillId="0" borderId="1" xfId="46" applyFont="1" applyFill="1" applyBorder="1" applyAlignment="1" applyProtection="1">
      <alignment horizontal="left" vertical="top" wrapText="1"/>
      <protection locked="0"/>
    </xf>
    <xf numFmtId="0" fontId="36" fillId="0" borderId="13" xfId="46" applyFont="1" applyFill="1" applyBorder="1" applyAlignment="1" applyProtection="1">
      <alignment horizontal="left" vertical="top" wrapText="1"/>
      <protection locked="0"/>
    </xf>
    <xf numFmtId="0" fontId="36" fillId="0" borderId="14" xfId="46" applyFont="1" applyFill="1" applyBorder="1" applyAlignment="1" applyProtection="1">
      <alignment horizontal="left" vertical="top" wrapText="1"/>
      <protection locked="0"/>
    </xf>
    <xf numFmtId="0" fontId="36" fillId="0" borderId="18" xfId="46" applyFont="1" applyFill="1" applyBorder="1" applyAlignment="1" applyProtection="1">
      <alignment horizontal="left" vertical="top" wrapText="1"/>
      <protection locked="0"/>
    </xf>
    <xf numFmtId="0" fontId="36" fillId="0" borderId="50" xfId="46" applyFont="1" applyFill="1" applyBorder="1" applyAlignment="1">
      <alignment horizontal="distributed" vertical="center" indent="1"/>
    </xf>
    <xf numFmtId="0" fontId="36" fillId="0" borderId="51" xfId="46" applyFont="1" applyFill="1" applyBorder="1" applyAlignment="1">
      <alignment horizontal="distributed" vertical="center" indent="1"/>
    </xf>
    <xf numFmtId="0" fontId="36" fillId="0" borderId="53" xfId="46" applyFont="1" applyFill="1" applyBorder="1" applyAlignment="1">
      <alignment horizontal="distributed" vertical="center" indent="1"/>
    </xf>
    <xf numFmtId="0" fontId="36" fillId="0" borderId="54" xfId="46" applyFont="1" applyFill="1" applyBorder="1" applyAlignment="1">
      <alignment horizontal="distributed" vertical="center" indent="1"/>
    </xf>
    <xf numFmtId="0" fontId="36" fillId="0" borderId="56" xfId="47" applyFont="1" applyFill="1" applyBorder="1" applyAlignment="1">
      <alignment horizontal="center" vertical="center"/>
    </xf>
    <xf numFmtId="0" fontId="36" fillId="0" borderId="57" xfId="47" applyFont="1" applyFill="1" applyBorder="1" applyAlignment="1">
      <alignment horizontal="center" vertical="center"/>
    </xf>
    <xf numFmtId="0" fontId="36" fillId="0" borderId="60" xfId="47" applyFont="1" applyFill="1" applyBorder="1" applyAlignment="1">
      <alignment horizontal="center" vertical="center"/>
    </xf>
    <xf numFmtId="0" fontId="36" fillId="0" borderId="61" xfId="47" applyFont="1" applyFill="1" applyBorder="1" applyAlignment="1">
      <alignment horizontal="center" vertical="center"/>
    </xf>
    <xf numFmtId="0" fontId="36" fillId="0" borderId="64" xfId="47" applyFont="1" applyFill="1" applyBorder="1" applyAlignment="1">
      <alignment horizontal="center" vertical="center"/>
    </xf>
    <xf numFmtId="0" fontId="36" fillId="0" borderId="65" xfId="47" applyFont="1" applyFill="1" applyBorder="1" applyAlignment="1">
      <alignment horizontal="center" vertical="center"/>
    </xf>
    <xf numFmtId="0" fontId="36" fillId="0" borderId="47" xfId="47" applyFont="1" applyFill="1" applyBorder="1" applyAlignment="1">
      <alignment horizontal="distributed" vertical="center" indent="1"/>
    </xf>
    <xf numFmtId="0" fontId="36" fillId="0" borderId="58" xfId="47" applyFont="1" applyFill="1" applyBorder="1" applyAlignment="1">
      <alignment horizontal="distributed" vertical="center" indent="1"/>
    </xf>
    <xf numFmtId="0" fontId="36" fillId="0" borderId="50" xfId="47" applyFont="1" applyFill="1" applyBorder="1" applyAlignment="1">
      <alignment horizontal="distributed" vertical="center" indent="1"/>
    </xf>
    <xf numFmtId="0" fontId="36" fillId="0" borderId="43" xfId="47" applyFont="1" applyFill="1" applyBorder="1" applyAlignment="1">
      <alignment horizontal="distributed" vertical="center" indent="1"/>
    </xf>
    <xf numFmtId="0" fontId="36" fillId="0" borderId="47" xfId="46" applyFont="1" applyFill="1" applyBorder="1" applyAlignment="1">
      <alignment horizontal="distributed" vertical="center" indent="1"/>
    </xf>
    <xf numFmtId="0" fontId="36" fillId="0" borderId="48" xfId="46" applyFont="1" applyFill="1" applyBorder="1" applyAlignment="1">
      <alignment horizontal="distributed" vertical="center" indent="1"/>
    </xf>
    <xf numFmtId="58" fontId="41" fillId="0" borderId="27" xfId="46" applyNumberFormat="1" applyFont="1" applyFill="1" applyBorder="1" applyAlignment="1" applyProtection="1">
      <alignment horizontal="right" vertical="center" indent="1"/>
      <protection locked="0"/>
    </xf>
    <xf numFmtId="0" fontId="42" fillId="0" borderId="24" xfId="46" applyFont="1" applyFill="1" applyBorder="1" applyAlignment="1" applyProtection="1">
      <alignment horizontal="left" vertical="center" wrapText="1"/>
      <protection locked="0"/>
    </xf>
    <xf numFmtId="0" fontId="42" fillId="0" borderId="0" xfId="46" applyFont="1" applyFill="1" applyBorder="1" applyAlignment="1" applyProtection="1">
      <alignment horizontal="left" vertical="center" wrapText="1"/>
      <protection locked="0"/>
    </xf>
    <xf numFmtId="0" fontId="42" fillId="0" borderId="25" xfId="46" applyFont="1" applyFill="1" applyBorder="1" applyAlignment="1" applyProtection="1">
      <alignment horizontal="left" vertical="center" wrapText="1"/>
      <protection locked="0"/>
    </xf>
    <xf numFmtId="0" fontId="42" fillId="0" borderId="26" xfId="46" applyFont="1" applyFill="1" applyBorder="1" applyAlignment="1" applyProtection="1">
      <alignment horizontal="left" vertical="center" wrapText="1"/>
      <protection locked="0"/>
    </xf>
    <xf numFmtId="0" fontId="42" fillId="0" borderId="27" xfId="46" applyFont="1" applyFill="1" applyBorder="1" applyAlignment="1" applyProtection="1">
      <alignment horizontal="left" vertical="center" wrapText="1"/>
      <protection locked="0"/>
    </xf>
    <xf numFmtId="0" fontId="42" fillId="0" borderId="28" xfId="46" applyFont="1" applyFill="1" applyBorder="1" applyAlignment="1" applyProtection="1">
      <alignment horizontal="left" vertical="center" wrapText="1"/>
      <protection locked="0"/>
    </xf>
    <xf numFmtId="179" fontId="36" fillId="0" borderId="40" xfId="46" applyNumberFormat="1" applyFont="1" applyFill="1" applyBorder="1" applyAlignment="1" applyProtection="1">
      <alignment horizontal="center" vertical="center"/>
      <protection locked="0"/>
    </xf>
    <xf numFmtId="179" fontId="36" fillId="0" borderId="19" xfId="46" applyNumberFormat="1" applyFont="1" applyFill="1" applyBorder="1" applyAlignment="1" applyProtection="1">
      <alignment horizontal="center" vertical="center"/>
      <protection locked="0"/>
    </xf>
    <xf numFmtId="179" fontId="36" fillId="0" borderId="16" xfId="46" applyNumberFormat="1" applyFont="1" applyFill="1" applyBorder="1" applyAlignment="1" applyProtection="1">
      <alignment horizontal="center" vertical="center"/>
      <protection locked="0"/>
    </xf>
    <xf numFmtId="179" fontId="36" fillId="0" borderId="42" xfId="46" applyNumberFormat="1" applyFont="1" applyFill="1" applyBorder="1" applyAlignment="1" applyProtection="1">
      <alignment horizontal="center" vertical="center"/>
      <protection locked="0"/>
    </xf>
    <xf numFmtId="179" fontId="36" fillId="0" borderId="43" xfId="46" applyNumberFormat="1" applyFont="1" applyFill="1" applyBorder="1" applyAlignment="1" applyProtection="1">
      <alignment horizontal="center" vertical="center"/>
      <protection locked="0"/>
    </xf>
    <xf numFmtId="179" fontId="36" fillId="0" borderId="44" xfId="46" applyNumberFormat="1" applyFont="1" applyFill="1" applyBorder="1" applyAlignment="1" applyProtection="1">
      <alignment horizontal="center" vertical="center"/>
      <protection locked="0"/>
    </xf>
    <xf numFmtId="0" fontId="36" fillId="0" borderId="46" xfId="46" applyFont="1" applyFill="1" applyBorder="1" applyAlignment="1" applyProtection="1">
      <alignment horizontal="center" vertical="center"/>
      <protection locked="0"/>
    </xf>
    <xf numFmtId="0" fontId="36" fillId="0" borderId="14" xfId="46" applyFont="1" applyFill="1" applyBorder="1" applyAlignment="1" applyProtection="1">
      <alignment horizontal="center" vertical="center"/>
      <protection locked="0"/>
    </xf>
    <xf numFmtId="0" fontId="36" fillId="0" borderId="18" xfId="46" applyFont="1" applyFill="1" applyBorder="1" applyAlignment="1" applyProtection="1">
      <alignment horizontal="center" vertical="center"/>
      <protection locked="0"/>
    </xf>
    <xf numFmtId="1" fontId="7" fillId="0" borderId="15" xfId="48" applyNumberFormat="1" applyFont="1" applyFill="1" applyBorder="1" applyAlignment="1" applyProtection="1">
      <alignment horizontal="distributed" vertical="center" indent="1"/>
    </xf>
    <xf numFmtId="1" fontId="7" fillId="0" borderId="16" xfId="48" applyNumberFormat="1" applyFont="1" applyFill="1" applyBorder="1" applyAlignment="1" applyProtection="1">
      <alignment horizontal="distributed" vertical="center" indent="1"/>
    </xf>
    <xf numFmtId="1" fontId="7" fillId="0" borderId="13" xfId="48" applyNumberFormat="1" applyFont="1" applyFill="1" applyBorder="1" applyAlignment="1" applyProtection="1">
      <alignment horizontal="distributed" vertical="center" indent="1"/>
    </xf>
    <xf numFmtId="1" fontId="7" fillId="0" borderId="18" xfId="48" applyNumberFormat="1" applyFont="1" applyFill="1" applyBorder="1" applyAlignment="1" applyProtection="1">
      <alignment horizontal="distributed" vertical="center" indent="1"/>
    </xf>
    <xf numFmtId="0" fontId="7" fillId="0" borderId="6" xfId="46" applyFont="1" applyFill="1" applyBorder="1" applyAlignment="1">
      <alignment horizontal="distributed" vertical="center" indent="1"/>
    </xf>
    <xf numFmtId="0" fontId="7" fillId="0" borderId="7" xfId="46" applyFont="1" applyFill="1" applyBorder="1" applyAlignment="1">
      <alignment horizontal="distributed" vertical="center" indent="1"/>
    </xf>
    <xf numFmtId="0" fontId="7" fillId="0" borderId="20" xfId="46" applyFont="1" applyFill="1" applyBorder="1" applyAlignment="1">
      <alignment horizontal="distributed" vertical="center" indent="1"/>
    </xf>
    <xf numFmtId="185" fontId="7" fillId="0" borderId="15" xfId="49" applyNumberFormat="1" applyFont="1" applyFill="1" applyBorder="1" applyAlignment="1">
      <alignment horizontal="center" vertical="center"/>
    </xf>
    <xf numFmtId="185" fontId="7" fillId="0" borderId="19" xfId="49" applyNumberFormat="1" applyFont="1" applyFill="1" applyBorder="1" applyAlignment="1">
      <alignment horizontal="center" vertical="center"/>
    </xf>
    <xf numFmtId="185" fontId="7" fillId="0" borderId="16" xfId="49" applyNumberFormat="1" applyFont="1" applyFill="1" applyBorder="1" applyAlignment="1">
      <alignment horizontal="center" vertical="center"/>
    </xf>
    <xf numFmtId="185" fontId="7" fillId="0" borderId="8" xfId="49" applyNumberFormat="1" applyFont="1" applyFill="1" applyBorder="1" applyAlignment="1">
      <alignment horizontal="center" vertical="center"/>
    </xf>
    <xf numFmtId="185" fontId="7" fillId="0" borderId="0" xfId="49" applyNumberFormat="1" applyFont="1" applyFill="1" applyBorder="1" applyAlignment="1">
      <alignment horizontal="center" vertical="center"/>
    </xf>
    <xf numFmtId="185" fontId="7" fillId="0" borderId="1" xfId="49" applyNumberFormat="1" applyFont="1" applyFill="1" applyBorder="1" applyAlignment="1">
      <alignment horizontal="center" vertical="center"/>
    </xf>
    <xf numFmtId="180" fontId="8" fillId="0" borderId="13" xfId="49" applyNumberFormat="1" applyFont="1" applyFill="1" applyBorder="1" applyAlignment="1">
      <alignment horizontal="center" vertical="center"/>
    </xf>
    <xf numFmtId="180" fontId="8" fillId="0" borderId="14" xfId="49" applyNumberFormat="1" applyFont="1" applyFill="1" applyBorder="1" applyAlignment="1">
      <alignment horizontal="center" vertical="center"/>
    </xf>
    <xf numFmtId="180" fontId="8" fillId="0" borderId="18" xfId="49" applyNumberFormat="1" applyFont="1" applyFill="1" applyBorder="1" applyAlignment="1">
      <alignment horizontal="center" vertical="center"/>
    </xf>
    <xf numFmtId="185" fontId="7" fillId="0" borderId="15" xfId="49" applyNumberFormat="1" applyFont="1" applyFill="1" applyBorder="1" applyAlignment="1">
      <alignment horizontal="left" vertical="center"/>
    </xf>
    <xf numFmtId="185" fontId="7" fillId="0" borderId="19" xfId="49" applyNumberFormat="1" applyFont="1" applyFill="1" applyBorder="1" applyAlignment="1">
      <alignment horizontal="left" vertical="center"/>
    </xf>
    <xf numFmtId="185" fontId="7" fillId="0" borderId="16" xfId="49" applyNumberFormat="1" applyFont="1" applyFill="1" applyBorder="1" applyAlignment="1">
      <alignment horizontal="left" vertical="center"/>
    </xf>
    <xf numFmtId="185" fontId="7" fillId="0" borderId="62" xfId="49" applyNumberFormat="1" applyFont="1" applyFill="1" applyBorder="1" applyAlignment="1">
      <alignment horizontal="center" vertical="center"/>
    </xf>
    <xf numFmtId="185" fontId="7" fillId="0" borderId="92" xfId="49" applyNumberFormat="1" applyFont="1" applyFill="1" applyBorder="1" applyAlignment="1">
      <alignment horizontal="center" vertical="center"/>
    </xf>
    <xf numFmtId="185" fontId="7" fillId="0" borderId="93" xfId="49" applyNumberFormat="1" applyFont="1" applyFill="1" applyBorder="1" applyAlignment="1">
      <alignment horizontal="center" vertical="center"/>
    </xf>
    <xf numFmtId="177" fontId="8" fillId="0" borderId="13" xfId="49" applyNumberFormat="1" applyFont="1" applyFill="1" applyBorder="1" applyAlignment="1">
      <alignment horizontal="center" vertical="center" wrapText="1"/>
    </xf>
    <xf numFmtId="177" fontId="8" fillId="0" borderId="14" xfId="49" applyNumberFormat="1" applyFont="1" applyFill="1" applyBorder="1" applyAlignment="1">
      <alignment horizontal="center" vertical="center" wrapText="1"/>
    </xf>
    <xf numFmtId="177" fontId="8" fillId="0" borderId="46" xfId="49" applyNumberFormat="1" applyFont="1" applyFill="1" applyBorder="1" applyAlignment="1">
      <alignment horizontal="center" vertical="center" wrapText="1"/>
    </xf>
    <xf numFmtId="177" fontId="8" fillId="0" borderId="18" xfId="49" applyNumberFormat="1" applyFont="1" applyFill="1" applyBorder="1" applyAlignment="1">
      <alignment horizontal="center" vertical="center" wrapText="1"/>
    </xf>
    <xf numFmtId="177" fontId="8" fillId="0" borderId="94" xfId="49" applyNumberFormat="1" applyFont="1" applyFill="1" applyBorder="1" applyAlignment="1">
      <alignment horizontal="center" vertical="center" wrapText="1"/>
    </xf>
    <xf numFmtId="185" fontId="7" fillId="0" borderId="15" xfId="49" applyNumberFormat="1" applyFont="1" applyFill="1" applyBorder="1" applyAlignment="1">
      <alignment horizontal="left" vertical="center" wrapText="1"/>
    </xf>
    <xf numFmtId="185" fontId="7" fillId="0" borderId="19" xfId="49" applyNumberFormat="1" applyFont="1" applyFill="1" applyBorder="1" applyAlignment="1">
      <alignment horizontal="left" vertical="center" wrapText="1"/>
    </xf>
    <xf numFmtId="185" fontId="7" fillId="0" borderId="16" xfId="49" applyNumberFormat="1" applyFont="1" applyFill="1" applyBorder="1" applyAlignment="1">
      <alignment horizontal="left" vertical="center" wrapText="1"/>
    </xf>
    <xf numFmtId="185" fontId="7" fillId="0" borderId="62" xfId="49" applyNumberFormat="1" applyFont="1" applyFill="1" applyBorder="1" applyAlignment="1">
      <alignment horizontal="center" vertical="center" wrapText="1"/>
    </xf>
    <xf numFmtId="185" fontId="7" fillId="0" borderId="92" xfId="49" applyNumberFormat="1" applyFont="1" applyFill="1" applyBorder="1" applyAlignment="1">
      <alignment horizontal="center" vertical="center" wrapText="1"/>
    </xf>
    <xf numFmtId="185" fontId="7" fillId="0" borderId="93" xfId="49" applyNumberFormat="1" applyFont="1" applyFill="1" applyBorder="1" applyAlignment="1">
      <alignment horizontal="center" vertical="center" wrapText="1"/>
    </xf>
    <xf numFmtId="180" fontId="8" fillId="0" borderId="94" xfId="49" applyNumberFormat="1" applyFont="1" applyFill="1" applyBorder="1" applyAlignment="1">
      <alignment horizontal="center" vertical="center"/>
    </xf>
    <xf numFmtId="180" fontId="8" fillId="0" borderId="46" xfId="49" applyNumberFormat="1" applyFont="1" applyFill="1" applyBorder="1" applyAlignment="1">
      <alignment horizontal="center" vertical="center"/>
    </xf>
    <xf numFmtId="0" fontId="36" fillId="37" borderId="7" xfId="46" applyFont="1" applyFill="1" applyBorder="1" applyAlignment="1">
      <alignment horizontal="center" vertical="center"/>
    </xf>
    <xf numFmtId="185" fontId="7" fillId="0" borderId="15" xfId="49" applyNumberFormat="1" applyFont="1" applyFill="1" applyBorder="1" applyAlignment="1">
      <alignment horizontal="center" vertical="center" wrapText="1"/>
    </xf>
    <xf numFmtId="185" fontId="7" fillId="0" borderId="19" xfId="49" applyNumberFormat="1" applyFont="1" applyFill="1" applyBorder="1" applyAlignment="1">
      <alignment horizontal="center" vertical="center" wrapText="1"/>
    </xf>
    <xf numFmtId="185" fontId="7" fillId="0" borderId="89" xfId="49" applyNumberFormat="1" applyFont="1" applyFill="1" applyBorder="1" applyAlignment="1">
      <alignment horizontal="center" vertical="center" wrapText="1"/>
    </xf>
    <xf numFmtId="185" fontId="7" fillId="0" borderId="8" xfId="49" applyNumberFormat="1" applyFont="1" applyFill="1" applyBorder="1" applyAlignment="1">
      <alignment horizontal="center" vertical="center" wrapText="1"/>
    </xf>
    <xf numFmtId="185" fontId="7" fillId="0" borderId="0" xfId="49" applyNumberFormat="1" applyFont="1" applyFill="1" applyBorder="1" applyAlignment="1">
      <alignment horizontal="center" vertical="center" wrapText="1"/>
    </xf>
    <xf numFmtId="185" fontId="7" fillId="0" borderId="90" xfId="49" applyNumberFormat="1" applyFont="1" applyFill="1" applyBorder="1" applyAlignment="1">
      <alignment horizontal="center" vertical="center" wrapText="1"/>
    </xf>
    <xf numFmtId="185" fontId="7" fillId="0" borderId="95" xfId="49" applyNumberFormat="1" applyFont="1" applyFill="1" applyBorder="1" applyAlignment="1">
      <alignment horizontal="center" vertical="center" textRotation="255" wrapText="1"/>
    </xf>
    <xf numFmtId="185" fontId="7" fillId="0" borderId="80" xfId="49" applyNumberFormat="1" applyFont="1" applyFill="1" applyBorder="1" applyAlignment="1">
      <alignment horizontal="center" vertical="center" textRotation="255" wrapText="1"/>
    </xf>
    <xf numFmtId="185" fontId="7" fillId="0" borderId="68" xfId="49" applyNumberFormat="1" applyFont="1" applyFill="1" applyBorder="1" applyAlignment="1">
      <alignment horizontal="center" vertical="center" textRotation="255" wrapText="1"/>
    </xf>
    <xf numFmtId="185" fontId="7" fillId="0" borderId="16" xfId="49" applyNumberFormat="1" applyFont="1" applyFill="1" applyBorder="1" applyAlignment="1">
      <alignment horizontal="center" vertical="center" wrapText="1"/>
    </xf>
    <xf numFmtId="185" fontId="7" fillId="0" borderId="1" xfId="49" applyNumberFormat="1" applyFont="1" applyFill="1" applyBorder="1" applyAlignment="1">
      <alignment horizontal="center" vertical="center" wrapText="1"/>
    </xf>
    <xf numFmtId="185" fontId="7" fillId="0" borderId="62" xfId="49" applyNumberFormat="1" applyFont="1" applyFill="1" applyBorder="1" applyAlignment="1">
      <alignment horizontal="center" vertical="center" shrinkToFit="1"/>
    </xf>
    <xf numFmtId="185" fontId="7" fillId="0" borderId="92" xfId="49" applyNumberFormat="1" applyFont="1" applyFill="1" applyBorder="1" applyAlignment="1">
      <alignment horizontal="center" vertical="center" shrinkToFit="1"/>
    </xf>
    <xf numFmtId="185" fontId="7" fillId="0" borderId="93" xfId="49" applyNumberFormat="1" applyFont="1" applyFill="1" applyBorder="1" applyAlignment="1">
      <alignment horizontal="center" vertical="center" shrinkToFit="1"/>
    </xf>
    <xf numFmtId="185" fontId="7" fillId="0" borderId="40" xfId="49" applyNumberFormat="1" applyFont="1" applyFill="1" applyBorder="1" applyAlignment="1">
      <alignment horizontal="left" vertical="center" wrapText="1"/>
    </xf>
    <xf numFmtId="0" fontId="7" fillId="0" borderId="52" xfId="51" applyFont="1" applyFill="1" applyBorder="1" applyAlignment="1">
      <alignment horizontal="distributed" vertical="center" wrapText="1" indent="1"/>
    </xf>
    <xf numFmtId="0" fontId="7" fillId="0" borderId="55" xfId="51" applyFont="1" applyFill="1" applyBorder="1" applyAlignment="1">
      <alignment horizontal="distributed" vertical="center" wrapText="1" indent="1"/>
    </xf>
    <xf numFmtId="0" fontId="36" fillId="37" borderId="6" xfId="45" applyFont="1" applyFill="1" applyBorder="1" applyAlignment="1">
      <alignment horizontal="center" vertical="center"/>
    </xf>
    <xf numFmtId="0" fontId="36" fillId="37" borderId="20" xfId="45" applyFont="1" applyFill="1" applyBorder="1" applyAlignment="1">
      <alignment horizontal="center" vertical="center"/>
    </xf>
    <xf numFmtId="0" fontId="7" fillId="0" borderId="63" xfId="51" applyFont="1" applyFill="1" applyBorder="1" applyAlignment="1">
      <alignment horizontal="distributed" vertical="center" wrapText="1" indent="1"/>
    </xf>
    <xf numFmtId="0" fontId="7" fillId="0" borderId="80" xfId="51" applyFont="1" applyFill="1" applyBorder="1" applyAlignment="1">
      <alignment horizontal="distributed" vertical="center" wrapText="1" indent="1"/>
    </xf>
    <xf numFmtId="0" fontId="7" fillId="0" borderId="73" xfId="51" applyFont="1" applyFill="1" applyBorder="1" applyAlignment="1">
      <alignment horizontal="distributed" vertical="center" wrapText="1" indent="1"/>
    </xf>
    <xf numFmtId="0" fontId="7" fillId="0" borderId="68" xfId="51" applyFont="1" applyFill="1" applyBorder="1" applyAlignment="1">
      <alignment horizontal="distributed" vertical="center" wrapText="1" indent="1"/>
    </xf>
    <xf numFmtId="0" fontId="47" fillId="0" borderId="50" xfId="45" applyFont="1" applyFill="1" applyBorder="1" applyAlignment="1">
      <alignment horizontal="distributed" vertical="center" wrapText="1" indent="1"/>
    </xf>
    <xf numFmtId="0" fontId="47" fillId="0" borderId="43" xfId="45" applyFont="1" applyFill="1" applyBorder="1" applyAlignment="1">
      <alignment horizontal="distributed" vertical="center" wrapText="1" indent="1"/>
    </xf>
    <xf numFmtId="0" fontId="47" fillId="0" borderId="50" xfId="45" applyFont="1" applyFill="1" applyBorder="1" applyAlignment="1">
      <alignment horizontal="distributed" vertical="center" indent="1"/>
    </xf>
    <xf numFmtId="0" fontId="47" fillId="0" borderId="43" xfId="45" applyFont="1" applyFill="1" applyBorder="1" applyAlignment="1">
      <alignment horizontal="distributed" vertical="center" indent="1"/>
    </xf>
    <xf numFmtId="0" fontId="47" fillId="0" borderId="99" xfId="51" applyFont="1" applyFill="1" applyBorder="1" applyAlignment="1">
      <alignment horizontal="distributed" vertical="center" indent="1"/>
    </xf>
    <xf numFmtId="0" fontId="47" fillId="0" borderId="58" xfId="51" applyFont="1" applyFill="1" applyBorder="1" applyAlignment="1">
      <alignment horizontal="distributed" vertical="center" indent="1"/>
    </xf>
    <xf numFmtId="0" fontId="47" fillId="0" borderId="59" xfId="51" applyFont="1" applyFill="1" applyBorder="1" applyAlignment="1">
      <alignment horizontal="distributed" vertical="center" indent="1"/>
    </xf>
    <xf numFmtId="0" fontId="47" fillId="0" borderId="100" xfId="45" applyFont="1" applyFill="1" applyBorder="1" applyAlignment="1">
      <alignment horizontal="distributed" vertical="center" indent="1"/>
    </xf>
    <xf numFmtId="0" fontId="47" fillId="0" borderId="92" xfId="45" applyFont="1" applyFill="1" applyBorder="1" applyAlignment="1">
      <alignment horizontal="distributed" vertical="center" indent="1"/>
    </xf>
    <xf numFmtId="0" fontId="47" fillId="0" borderId="69" xfId="51" applyFont="1" applyFill="1" applyBorder="1" applyAlignment="1">
      <alignment horizontal="distributed" vertical="center" indent="1"/>
    </xf>
    <xf numFmtId="0" fontId="47" fillId="0" borderId="49" xfId="51" applyFont="1" applyFill="1" applyBorder="1" applyAlignment="1">
      <alignment horizontal="distributed" vertical="center" indent="1"/>
    </xf>
    <xf numFmtId="177" fontId="48" fillId="0" borderId="103" xfId="45" applyNumberFormat="1" applyFont="1" applyFill="1" applyBorder="1" applyAlignment="1">
      <alignment horizontal="center" vertical="center"/>
    </xf>
    <xf numFmtId="177" fontId="48" fillId="0" borderId="104" xfId="45" applyNumberFormat="1" applyFont="1" applyFill="1" applyBorder="1" applyAlignment="1">
      <alignment horizontal="center" vertical="center"/>
    </xf>
    <xf numFmtId="177" fontId="48" fillId="0" borderId="105" xfId="45" applyNumberFormat="1" applyFont="1" applyFill="1" applyBorder="1" applyAlignment="1">
      <alignment horizontal="center" vertical="center"/>
    </xf>
    <xf numFmtId="0" fontId="47" fillId="0" borderId="95" xfId="51" applyFont="1" applyFill="1" applyBorder="1" applyAlignment="1">
      <alignment horizontal="distributed" vertical="center" wrapText="1"/>
    </xf>
    <xf numFmtId="0" fontId="47" fillId="0" borderId="73" xfId="51" applyFont="1" applyFill="1" applyBorder="1" applyAlignment="1">
      <alignment horizontal="distributed" vertical="center" wrapText="1"/>
    </xf>
    <xf numFmtId="0" fontId="47" fillId="0" borderId="98" xfId="51" applyFont="1" applyFill="1" applyBorder="1" applyAlignment="1">
      <alignment horizontal="distributed" vertical="center" wrapText="1"/>
    </xf>
    <xf numFmtId="0" fontId="47" fillId="0" borderId="97" xfId="51" applyFont="1" applyFill="1" applyBorder="1" applyAlignment="1">
      <alignment horizontal="distributed" vertical="center" wrapText="1"/>
    </xf>
    <xf numFmtId="0" fontId="47" fillId="0" borderId="89" xfId="51" applyFont="1" applyFill="1" applyBorder="1" applyAlignment="1">
      <alignment horizontal="distributed" vertical="center" wrapText="1"/>
    </xf>
    <xf numFmtId="0" fontId="47" fillId="0" borderId="102" xfId="51" applyFont="1" applyFill="1" applyBorder="1" applyAlignment="1">
      <alignment horizontal="distributed" vertical="center" wrapText="1"/>
    </xf>
    <xf numFmtId="187" fontId="48" fillId="0" borderId="103" xfId="45" applyNumberFormat="1" applyFont="1" applyFill="1" applyBorder="1" applyAlignment="1">
      <alignment horizontal="center" vertical="center"/>
    </xf>
    <xf numFmtId="187" fontId="48" fillId="0" borderId="104" xfId="45" applyNumberFormat="1" applyFont="1" applyFill="1" applyBorder="1" applyAlignment="1">
      <alignment horizontal="center" vertical="center"/>
    </xf>
    <xf numFmtId="187" fontId="48" fillId="0" borderId="105" xfId="45" applyNumberFormat="1" applyFont="1" applyFill="1" applyBorder="1" applyAlignment="1">
      <alignment horizontal="center" vertical="center"/>
    </xf>
    <xf numFmtId="0" fontId="47" fillId="0" borderId="47" xfId="45" applyFont="1" applyFill="1" applyBorder="1" applyAlignment="1">
      <alignment horizontal="center" vertical="center"/>
    </xf>
    <xf numFmtId="0" fontId="10" fillId="0" borderId="48" xfId="45" applyFill="1" applyBorder="1"/>
    <xf numFmtId="0" fontId="47" fillId="0" borderId="99" xfId="45" applyFont="1" applyFill="1" applyBorder="1" applyAlignment="1">
      <alignment horizontal="center" vertical="center"/>
    </xf>
    <xf numFmtId="0" fontId="10" fillId="0" borderId="58" xfId="45" applyFill="1" applyBorder="1"/>
    <xf numFmtId="0" fontId="10" fillId="0" borderId="59" xfId="45" applyFill="1" applyBorder="1"/>
    <xf numFmtId="0" fontId="47" fillId="0" borderId="100" xfId="45" applyFont="1" applyFill="1" applyBorder="1" applyAlignment="1">
      <alignment horizontal="center" vertical="center" wrapText="1"/>
    </xf>
    <xf numFmtId="0" fontId="47" fillId="0" borderId="72" xfId="45" applyFont="1" applyFill="1" applyBorder="1" applyAlignment="1">
      <alignment horizontal="center" vertical="center" wrapText="1"/>
    </xf>
    <xf numFmtId="0" fontId="47" fillId="0" borderId="106" xfId="45" applyFont="1" applyFill="1" applyBorder="1" applyAlignment="1">
      <alignment horizontal="distributed" vertical="center" wrapText="1" indent="1"/>
    </xf>
    <xf numFmtId="0" fontId="47" fillId="0" borderId="102" xfId="45" applyFont="1" applyFill="1" applyBorder="1" applyAlignment="1">
      <alignment horizontal="distributed" vertical="center" wrapText="1" indent="1"/>
    </xf>
    <xf numFmtId="0" fontId="47" fillId="0" borderId="62" xfId="45" applyFont="1" applyFill="1" applyBorder="1" applyAlignment="1">
      <alignment horizontal="left" vertical="center" wrapText="1"/>
    </xf>
    <xf numFmtId="0" fontId="10" fillId="0" borderId="92" xfId="45" applyFill="1" applyBorder="1"/>
    <xf numFmtId="0" fontId="10" fillId="0" borderId="93" xfId="45" applyFill="1" applyBorder="1"/>
    <xf numFmtId="0" fontId="10" fillId="0" borderId="107" xfId="45" applyFill="1" applyBorder="1"/>
    <xf numFmtId="0" fontId="10" fillId="0" borderId="108" xfId="45" applyFill="1" applyBorder="1"/>
    <xf numFmtId="0" fontId="10" fillId="0" borderId="109" xfId="45" applyFill="1" applyBorder="1"/>
    <xf numFmtId="0" fontId="52" fillId="0" borderId="6" xfId="52" applyFont="1" applyBorder="1" applyAlignment="1">
      <alignment horizontal="center" vertical="center"/>
    </xf>
    <xf numFmtId="0" fontId="52" fillId="0" borderId="20" xfId="52" applyFont="1" applyBorder="1" applyAlignment="1">
      <alignment horizontal="center" vertical="center"/>
    </xf>
    <xf numFmtId="0" fontId="52" fillId="0" borderId="7" xfId="52" applyFont="1" applyBorder="1" applyAlignment="1">
      <alignment horizontal="center" vertical="center"/>
    </xf>
    <xf numFmtId="0" fontId="47" fillId="0" borderId="113" xfId="45" applyFont="1" applyFill="1" applyBorder="1" applyAlignment="1">
      <alignment horizontal="distributed" vertical="center" wrapText="1" indent="1"/>
    </xf>
    <xf numFmtId="0" fontId="47" fillId="0" borderId="113" xfId="45" applyFont="1" applyFill="1" applyBorder="1" applyAlignment="1">
      <alignment horizontal="distributed" vertical="center" indent="1"/>
    </xf>
    <xf numFmtId="0" fontId="47" fillId="0" borderId="58" xfId="45" applyFont="1" applyFill="1" applyBorder="1" applyAlignment="1">
      <alignment horizontal="center" vertical="center"/>
    </xf>
    <xf numFmtId="0" fontId="47" fillId="0" borderId="59" xfId="45" applyFont="1" applyFill="1" applyBorder="1" applyAlignment="1">
      <alignment horizontal="center" vertical="center"/>
    </xf>
    <xf numFmtId="177" fontId="48" fillId="39" borderId="101" xfId="45" applyNumberFormat="1" applyFont="1" applyFill="1" applyBorder="1" applyAlignment="1">
      <alignment horizontal="center" vertical="center" textRotation="255"/>
    </xf>
    <xf numFmtId="177" fontId="48" fillId="39" borderId="79" xfId="45" applyNumberFormat="1" applyFont="1" applyFill="1" applyBorder="1" applyAlignment="1">
      <alignment horizontal="center" vertical="center" textRotation="255"/>
    </xf>
    <xf numFmtId="0" fontId="47" fillId="0" borderId="115" xfId="51" applyFont="1" applyFill="1" applyBorder="1" applyAlignment="1">
      <alignment horizontal="distributed" vertical="center" indent="1"/>
    </xf>
    <xf numFmtId="0" fontId="47" fillId="0" borderId="39" xfId="51" applyFont="1" applyFill="1" applyBorder="1" applyAlignment="1">
      <alignment horizontal="distributed" vertical="center" indent="1"/>
    </xf>
    <xf numFmtId="0" fontId="47" fillId="0" borderId="98" xfId="51" applyFont="1" applyFill="1" applyBorder="1" applyAlignment="1">
      <alignment horizontal="distributed" vertical="center" indent="1"/>
    </xf>
    <xf numFmtId="0" fontId="47" fillId="0" borderId="95" xfId="51" applyFont="1" applyFill="1" applyBorder="1" applyAlignment="1">
      <alignment horizontal="distributed" vertical="center" indent="1"/>
    </xf>
    <xf numFmtId="0" fontId="47" fillId="0" borderId="112" xfId="51" applyFont="1" applyFill="1" applyBorder="1" applyAlignment="1">
      <alignment horizontal="distributed" vertical="center" wrapText="1"/>
    </xf>
    <xf numFmtId="0" fontId="47" fillId="0" borderId="96" xfId="51" applyFont="1" applyFill="1" applyBorder="1" applyAlignment="1">
      <alignment horizontal="distributed" vertical="center" wrapText="1"/>
    </xf>
    <xf numFmtId="0" fontId="36" fillId="37" borderId="7" xfId="45" applyFont="1" applyFill="1" applyBorder="1" applyAlignment="1">
      <alignment horizontal="center" vertical="center"/>
    </xf>
    <xf numFmtId="49" fontId="47" fillId="0" borderId="17" xfId="45" applyNumberFormat="1" applyFont="1" applyFill="1" applyBorder="1" applyAlignment="1">
      <alignment horizontal="center" vertical="center"/>
    </xf>
    <xf numFmtId="49" fontId="47" fillId="0" borderId="116" xfId="45" applyNumberFormat="1" applyFont="1" applyFill="1" applyBorder="1" applyAlignment="1">
      <alignment horizontal="center" vertical="center"/>
    </xf>
    <xf numFmtId="49" fontId="47" fillId="0" borderId="15" xfId="45" applyNumberFormat="1" applyFont="1" applyFill="1" applyBorder="1" applyAlignment="1">
      <alignment horizontal="center" vertical="center"/>
    </xf>
    <xf numFmtId="49" fontId="47" fillId="0" borderId="19" xfId="45" applyNumberFormat="1" applyFont="1" applyFill="1" applyBorder="1" applyAlignment="1">
      <alignment horizontal="center" vertical="center"/>
    </xf>
    <xf numFmtId="49" fontId="47" fillId="0" borderId="8" xfId="45" applyNumberFormat="1" applyFont="1" applyFill="1" applyBorder="1" applyAlignment="1">
      <alignment horizontal="center" vertical="center"/>
    </xf>
    <xf numFmtId="49" fontId="47" fillId="0" borderId="0" xfId="45" applyNumberFormat="1" applyFont="1" applyFill="1" applyBorder="1" applyAlignment="1">
      <alignment horizontal="center" vertical="center"/>
    </xf>
    <xf numFmtId="0" fontId="47" fillId="0" borderId="15" xfId="55" applyFont="1" applyFill="1" applyBorder="1" applyAlignment="1">
      <alignment horizontal="center" vertical="center"/>
    </xf>
    <xf numFmtId="0" fontId="47" fillId="0" borderId="8" xfId="55" applyFont="1" applyFill="1" applyBorder="1" applyAlignment="1">
      <alignment horizontal="center" vertical="center"/>
    </xf>
    <xf numFmtId="0" fontId="47" fillId="0" borderId="77" xfId="55" applyFont="1" applyBorder="1" applyAlignment="1">
      <alignment horizontal="center" vertical="center" wrapText="1"/>
    </xf>
    <xf numFmtId="0" fontId="47" fillId="0" borderId="69" xfId="55" applyFont="1" applyBorder="1" applyAlignment="1">
      <alignment horizontal="center" vertical="center" wrapText="1"/>
    </xf>
    <xf numFmtId="0" fontId="47" fillId="0" borderId="20" xfId="55" applyFont="1" applyBorder="1" applyAlignment="1">
      <alignment horizontal="center" vertical="center" wrapText="1"/>
    </xf>
    <xf numFmtId="0" fontId="47" fillId="0" borderId="20" xfId="55" applyFont="1" applyBorder="1" applyAlignment="1">
      <alignment horizontal="center" vertical="center"/>
    </xf>
    <xf numFmtId="0" fontId="47" fillId="0" borderId="16" xfId="55" applyFont="1" applyBorder="1" applyAlignment="1">
      <alignment horizontal="center" vertical="center"/>
    </xf>
    <xf numFmtId="0" fontId="47" fillId="0" borderId="75" xfId="55" applyFont="1" applyFill="1" applyBorder="1" applyAlignment="1">
      <alignment horizontal="center" vertical="center"/>
    </xf>
    <xf numFmtId="0" fontId="47" fillId="0" borderId="77" xfId="55" applyFont="1" applyFill="1" applyBorder="1" applyAlignment="1">
      <alignment horizontal="center" vertical="center"/>
    </xf>
    <xf numFmtId="0" fontId="47" fillId="0" borderId="98" xfId="55" applyFont="1" applyFill="1" applyBorder="1" applyAlignment="1">
      <alignment horizontal="center" vertical="center"/>
    </xf>
    <xf numFmtId="0" fontId="47" fillId="0" borderId="62" xfId="55" applyFont="1" applyFill="1" applyBorder="1" applyAlignment="1">
      <alignment horizontal="center" vertical="center" wrapText="1"/>
    </xf>
    <xf numFmtId="0" fontId="47" fillId="0" borderId="91" xfId="55" applyFont="1" applyFill="1" applyBorder="1" applyAlignment="1">
      <alignment horizontal="center" vertical="center" wrapText="1"/>
    </xf>
    <xf numFmtId="0" fontId="47" fillId="0" borderId="107" xfId="55" applyFont="1" applyFill="1" applyBorder="1" applyAlignment="1">
      <alignment horizontal="center" vertical="center" wrapText="1"/>
    </xf>
    <xf numFmtId="49" fontId="47" fillId="0" borderId="1" xfId="45" applyNumberFormat="1" applyFont="1" applyFill="1" applyBorder="1" applyAlignment="1">
      <alignment horizontal="center" vertical="center"/>
    </xf>
    <xf numFmtId="0" fontId="47" fillId="0" borderId="101" xfId="55" applyFont="1" applyFill="1" applyBorder="1" applyAlignment="1">
      <alignment horizontal="center" vertical="center"/>
    </xf>
    <xf numFmtId="0" fontId="47" fillId="0" borderId="97" xfId="55" applyFont="1" applyFill="1" applyBorder="1" applyAlignment="1">
      <alignment horizontal="center" vertical="center"/>
    </xf>
    <xf numFmtId="0" fontId="47" fillId="0" borderId="92" xfId="55" applyFont="1" applyFill="1" applyBorder="1" applyAlignment="1">
      <alignment horizontal="center" vertical="center"/>
    </xf>
    <xf numFmtId="0" fontId="47" fillId="0" borderId="108" xfId="55" applyFont="1" applyFill="1" applyBorder="1" applyAlignment="1">
      <alignment horizontal="center" vertical="center"/>
    </xf>
  </cellXfs>
  <cellStyles count="78">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あか" xfId="56" xr:uid="{00000000-0005-0000-0000-000012000000}"/>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57" xr:uid="{00000000-0005-0000-0000-00001C000000}"/>
    <cellStyle name="パーセント 2 2" xfId="58" xr:uid="{00000000-0005-0000-0000-00001D000000}"/>
    <cellStyle name="メモ" xfId="28" builtinId="10" customBuiltin="1"/>
    <cellStyle name="メモ 2" xfId="59" xr:uid="{00000000-0005-0000-0000-00001F000000}"/>
    <cellStyle name="リンク セル" xfId="29" builtinId="24" customBuiltin="1"/>
    <cellStyle name="悪い" xfId="30" builtinId="27" customBuiltin="1"/>
    <cellStyle name="計算" xfId="31" builtinId="22" customBuiltin="1"/>
    <cellStyle name="計算 2" xfId="60" xr:uid="{00000000-0005-0000-0000-000023000000}"/>
    <cellStyle name="警告文" xfId="32" builtinId="11" customBuiltin="1"/>
    <cellStyle name="桁区切り" xfId="43" builtinId="6"/>
    <cellStyle name="桁区切り 2" xfId="61" xr:uid="{00000000-0005-0000-0000-000026000000}"/>
    <cellStyle name="桁区切り 2 2" xfId="62" xr:uid="{00000000-0005-0000-0000-000027000000}"/>
    <cellStyle name="桁区切り 3" xfId="63" xr:uid="{00000000-0005-0000-0000-000028000000}"/>
    <cellStyle name="桁区切り 4" xfId="64" xr:uid="{00000000-0005-0000-0000-000029000000}"/>
    <cellStyle name="桁区切り 5" xfId="65" xr:uid="{00000000-0005-0000-0000-00002A000000}"/>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集計 2" xfId="66" xr:uid="{00000000-0005-0000-0000-000030000000}"/>
    <cellStyle name="出力" xfId="38" builtinId="21" customBuiltin="1"/>
    <cellStyle name="出力 2" xfId="67" xr:uid="{00000000-0005-0000-0000-000032000000}"/>
    <cellStyle name="説明文" xfId="39" builtinId="53" customBuiltin="1"/>
    <cellStyle name="通貨 2" xfId="68" xr:uid="{00000000-0005-0000-0000-000034000000}"/>
    <cellStyle name="入力" xfId="40" builtinId="20" customBuiltin="1"/>
    <cellStyle name="入力 2" xfId="69" xr:uid="{00000000-0005-0000-0000-000036000000}"/>
    <cellStyle name="標準" xfId="0" builtinId="0"/>
    <cellStyle name="標準 2" xfId="41" xr:uid="{00000000-0005-0000-0000-000038000000}"/>
    <cellStyle name="標準 2 2" xfId="70" xr:uid="{00000000-0005-0000-0000-000039000000}"/>
    <cellStyle name="標準 2 3" xfId="71" xr:uid="{00000000-0005-0000-0000-00003A000000}"/>
    <cellStyle name="標準 2_(S11)遡及推計統計表_20120627" xfId="72" xr:uid="{00000000-0005-0000-0000-00003B000000}"/>
    <cellStyle name="標準 3" xfId="44" xr:uid="{00000000-0005-0000-0000-00003C000000}"/>
    <cellStyle name="標準 3 2" xfId="73" xr:uid="{00000000-0005-0000-0000-00003D000000}"/>
    <cellStyle name="標準 4" xfId="45" xr:uid="{00000000-0005-0000-0000-00003E000000}"/>
    <cellStyle name="標準 4 2" xfId="52" xr:uid="{00000000-0005-0000-0000-00003F000000}"/>
    <cellStyle name="標準 4 3" xfId="74" xr:uid="{00000000-0005-0000-0000-000040000000}"/>
    <cellStyle name="標準 4 4" xfId="75" xr:uid="{00000000-0005-0000-0000-000041000000}"/>
    <cellStyle name="標準 5" xfId="76" xr:uid="{00000000-0005-0000-0000-000042000000}"/>
    <cellStyle name="標準 57" xfId="77" xr:uid="{00000000-0005-0000-0000-000043000000}"/>
    <cellStyle name="標準_34部門分析（新）" xfId="46" xr:uid="{00000000-0005-0000-0000-000044000000}"/>
    <cellStyle name="標準_code_jp" xfId="53" xr:uid="{00000000-0005-0000-0000-000045000000}"/>
    <cellStyle name="標準_H12年表部門分類表" xfId="54" xr:uid="{00000000-0005-0000-0000-000046000000}"/>
    <cellStyle name="標準_Sheet1_2" xfId="47" xr:uid="{00000000-0005-0000-0000-000047000000}"/>
    <cellStyle name="標準_概念と利用の手引き" xfId="50" xr:uid="{00000000-0005-0000-0000-000048000000}"/>
    <cellStyle name="標準_係数公表用原稿" xfId="55" xr:uid="{00000000-0005-0000-0000-000049000000}"/>
    <cellStyle name="標準_国体県７-15分析ツール" xfId="51" xr:uid="{00000000-0005-0000-0000-00004A000000}"/>
    <cellStyle name="標準_図１　生産フロー_34部門分析（新）" xfId="49" xr:uid="{00000000-0005-0000-0000-00004B000000}"/>
    <cellStyle name="標準_生産誘発額等の算定 (医療・保健)" xfId="48" xr:uid="{00000000-0005-0000-0000-00004C000000}"/>
    <cellStyle name="良い" xfId="42" builtinId="26" customBuiltin="1"/>
  </cellStyles>
  <dxfs count="2">
    <dxf>
      <font>
        <b/>
        <i val="0"/>
      </font>
      <fill>
        <patternFill>
          <bgColor rgb="FFD7D7D7"/>
        </patternFill>
      </fill>
    </dxf>
    <dxf>
      <font>
        <b val="0"/>
        <i val="0"/>
      </font>
      <fill>
        <patternFill patternType="none">
          <bgColor indexed="65"/>
        </patternFill>
      </fill>
    </dxf>
  </dxfs>
  <tableStyles count="1" defaultTableStyle="TableStyleMedium9" defaultPivotStyle="PivotStyleLight16">
    <tableStyle name="MySqlDefault" pivot="0" table="0" count="2" xr9:uid="{00000000-0011-0000-FFFF-FFFF00000000}">
      <tableStyleElement type="wholeTable" dxfId="1"/>
      <tableStyleElement type="headerRow" dxfId="0"/>
    </tableStyle>
  </tableStyles>
  <colors>
    <mruColors>
      <color rgb="FFCC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5</xdr:col>
      <xdr:colOff>76200</xdr:colOff>
      <xdr:row>24</xdr:row>
      <xdr:rowOff>28575</xdr:rowOff>
    </xdr:from>
    <xdr:to>
      <xdr:col>5</xdr:col>
      <xdr:colOff>638175</xdr:colOff>
      <xdr:row>27</xdr:row>
      <xdr:rowOff>85725</xdr:rowOff>
    </xdr:to>
    <xdr:sp macro="" textlink="">
      <xdr:nvSpPr>
        <xdr:cNvPr id="2" name="右矢印 1">
          <a:extLst>
            <a:ext uri="{FF2B5EF4-FFF2-40B4-BE49-F238E27FC236}">
              <a16:creationId xmlns:a16="http://schemas.microsoft.com/office/drawing/2014/main" id="{00000000-0008-0000-0100-000002000000}"/>
            </a:ext>
          </a:extLst>
        </xdr:cNvPr>
        <xdr:cNvSpPr/>
      </xdr:nvSpPr>
      <xdr:spPr>
        <a:xfrm>
          <a:off x="2990850" y="3695700"/>
          <a:ext cx="561975" cy="485775"/>
        </a:xfrm>
        <a:prstGeom prst="rightArrow">
          <a:avLst/>
        </a:prstGeom>
        <a:solidFill>
          <a:schemeClr val="tx1">
            <a:lumMod val="75000"/>
            <a:lumOff val="25000"/>
          </a:schemeClr>
        </a:solidFill>
        <a:ln>
          <a:no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5</xdr:col>
      <xdr:colOff>295275</xdr:colOff>
      <xdr:row>60</xdr:row>
      <xdr:rowOff>76200</xdr:rowOff>
    </xdr:from>
    <xdr:to>
      <xdr:col>11</xdr:col>
      <xdr:colOff>38100</xdr:colOff>
      <xdr:row>70</xdr:row>
      <xdr:rowOff>120650</xdr:rowOff>
    </xdr:to>
    <xdr:pic>
      <xdr:nvPicPr>
        <xdr:cNvPr id="3" name="図 2">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09925" y="9248775"/>
          <a:ext cx="3286125" cy="1476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16</xdr:col>
      <xdr:colOff>9525</xdr:colOff>
      <xdr:row>7</xdr:row>
      <xdr:rowOff>0</xdr:rowOff>
    </xdr:from>
    <xdr:to>
      <xdr:col>16</xdr:col>
      <xdr:colOff>9525</xdr:colOff>
      <xdr:row>10</xdr:row>
      <xdr:rowOff>9525</xdr:rowOff>
    </xdr:to>
    <xdr:sp macro="" textlink="">
      <xdr:nvSpPr>
        <xdr:cNvPr id="2" name="Line 1">
          <a:extLst>
            <a:ext uri="{FF2B5EF4-FFF2-40B4-BE49-F238E27FC236}">
              <a16:creationId xmlns:a16="http://schemas.microsoft.com/office/drawing/2014/main" id="{00000000-0008-0000-0400-000002000000}"/>
            </a:ext>
          </a:extLst>
        </xdr:cNvPr>
        <xdr:cNvSpPr>
          <a:spLocks noChangeShapeType="1"/>
        </xdr:cNvSpPr>
      </xdr:nvSpPr>
      <xdr:spPr bwMode="auto">
        <a:xfrm>
          <a:off x="3133725" y="1400175"/>
          <a:ext cx="0" cy="638175"/>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9</xdr:col>
      <xdr:colOff>0</xdr:colOff>
      <xdr:row>13</xdr:row>
      <xdr:rowOff>0</xdr:rowOff>
    </xdr:from>
    <xdr:to>
      <xdr:col>9</xdr:col>
      <xdr:colOff>0</xdr:colOff>
      <xdr:row>16</xdr:row>
      <xdr:rowOff>0</xdr:rowOff>
    </xdr:to>
    <xdr:sp macro="" textlink="">
      <xdr:nvSpPr>
        <xdr:cNvPr id="3" name="Line 2">
          <a:extLst>
            <a:ext uri="{FF2B5EF4-FFF2-40B4-BE49-F238E27FC236}">
              <a16:creationId xmlns:a16="http://schemas.microsoft.com/office/drawing/2014/main" id="{00000000-0008-0000-0400-000003000000}"/>
            </a:ext>
          </a:extLst>
        </xdr:cNvPr>
        <xdr:cNvSpPr>
          <a:spLocks noChangeShapeType="1"/>
        </xdr:cNvSpPr>
      </xdr:nvSpPr>
      <xdr:spPr bwMode="auto">
        <a:xfrm>
          <a:off x="1724025" y="2657475"/>
          <a:ext cx="0" cy="628650"/>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19</xdr:col>
      <xdr:colOff>9525</xdr:colOff>
      <xdr:row>13</xdr:row>
      <xdr:rowOff>0</xdr:rowOff>
    </xdr:from>
    <xdr:to>
      <xdr:col>19</xdr:col>
      <xdr:colOff>9525</xdr:colOff>
      <xdr:row>16</xdr:row>
      <xdr:rowOff>9525</xdr:rowOff>
    </xdr:to>
    <xdr:sp macro="" textlink="">
      <xdr:nvSpPr>
        <xdr:cNvPr id="4" name="Line 3">
          <a:extLst>
            <a:ext uri="{FF2B5EF4-FFF2-40B4-BE49-F238E27FC236}">
              <a16:creationId xmlns:a16="http://schemas.microsoft.com/office/drawing/2014/main" id="{00000000-0008-0000-0400-000004000000}"/>
            </a:ext>
          </a:extLst>
        </xdr:cNvPr>
        <xdr:cNvSpPr>
          <a:spLocks noChangeShapeType="1"/>
        </xdr:cNvSpPr>
      </xdr:nvSpPr>
      <xdr:spPr bwMode="auto">
        <a:xfrm flipH="1">
          <a:off x="3733800" y="2657475"/>
          <a:ext cx="0" cy="638175"/>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26</xdr:col>
      <xdr:colOff>0</xdr:colOff>
      <xdr:row>13</xdr:row>
      <xdr:rowOff>0</xdr:rowOff>
    </xdr:from>
    <xdr:to>
      <xdr:col>26</xdr:col>
      <xdr:colOff>0</xdr:colOff>
      <xdr:row>17</xdr:row>
      <xdr:rowOff>0</xdr:rowOff>
    </xdr:to>
    <xdr:sp macro="" textlink="">
      <xdr:nvSpPr>
        <xdr:cNvPr id="5" name="Line 4">
          <a:extLst>
            <a:ext uri="{FF2B5EF4-FFF2-40B4-BE49-F238E27FC236}">
              <a16:creationId xmlns:a16="http://schemas.microsoft.com/office/drawing/2014/main" id="{00000000-0008-0000-0400-000005000000}"/>
            </a:ext>
          </a:extLst>
        </xdr:cNvPr>
        <xdr:cNvSpPr>
          <a:spLocks noChangeShapeType="1"/>
        </xdr:cNvSpPr>
      </xdr:nvSpPr>
      <xdr:spPr bwMode="auto">
        <a:xfrm>
          <a:off x="5124450" y="2657475"/>
          <a:ext cx="0" cy="838200"/>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9</xdr:col>
      <xdr:colOff>0</xdr:colOff>
      <xdr:row>19</xdr:row>
      <xdr:rowOff>0</xdr:rowOff>
    </xdr:from>
    <xdr:to>
      <xdr:col>9</xdr:col>
      <xdr:colOff>0</xdr:colOff>
      <xdr:row>22</xdr:row>
      <xdr:rowOff>0</xdr:rowOff>
    </xdr:to>
    <xdr:sp macro="" textlink="">
      <xdr:nvSpPr>
        <xdr:cNvPr id="6" name="Line 5">
          <a:extLst>
            <a:ext uri="{FF2B5EF4-FFF2-40B4-BE49-F238E27FC236}">
              <a16:creationId xmlns:a16="http://schemas.microsoft.com/office/drawing/2014/main" id="{00000000-0008-0000-0400-000006000000}"/>
            </a:ext>
          </a:extLst>
        </xdr:cNvPr>
        <xdr:cNvSpPr>
          <a:spLocks noChangeShapeType="1"/>
        </xdr:cNvSpPr>
      </xdr:nvSpPr>
      <xdr:spPr bwMode="auto">
        <a:xfrm>
          <a:off x="1724025" y="3914775"/>
          <a:ext cx="0" cy="628650"/>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9</xdr:col>
      <xdr:colOff>0</xdr:colOff>
      <xdr:row>25</xdr:row>
      <xdr:rowOff>0</xdr:rowOff>
    </xdr:from>
    <xdr:to>
      <xdr:col>9</xdr:col>
      <xdr:colOff>0</xdr:colOff>
      <xdr:row>28</xdr:row>
      <xdr:rowOff>9525</xdr:rowOff>
    </xdr:to>
    <xdr:sp macro="" textlink="">
      <xdr:nvSpPr>
        <xdr:cNvPr id="7" name="Line 6">
          <a:extLst>
            <a:ext uri="{FF2B5EF4-FFF2-40B4-BE49-F238E27FC236}">
              <a16:creationId xmlns:a16="http://schemas.microsoft.com/office/drawing/2014/main" id="{00000000-0008-0000-0400-000007000000}"/>
            </a:ext>
          </a:extLst>
        </xdr:cNvPr>
        <xdr:cNvSpPr>
          <a:spLocks noChangeShapeType="1"/>
        </xdr:cNvSpPr>
      </xdr:nvSpPr>
      <xdr:spPr bwMode="auto">
        <a:xfrm>
          <a:off x="1724025" y="5172075"/>
          <a:ext cx="0" cy="638175"/>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0</xdr:colOff>
      <xdr:row>31</xdr:row>
      <xdr:rowOff>0</xdr:rowOff>
    </xdr:from>
    <xdr:to>
      <xdr:col>4</xdr:col>
      <xdr:colOff>0</xdr:colOff>
      <xdr:row>34</xdr:row>
      <xdr:rowOff>0</xdr:rowOff>
    </xdr:to>
    <xdr:sp macro="" textlink="">
      <xdr:nvSpPr>
        <xdr:cNvPr id="8" name="Line 7">
          <a:extLst>
            <a:ext uri="{FF2B5EF4-FFF2-40B4-BE49-F238E27FC236}">
              <a16:creationId xmlns:a16="http://schemas.microsoft.com/office/drawing/2014/main" id="{00000000-0008-0000-0400-000008000000}"/>
            </a:ext>
          </a:extLst>
        </xdr:cNvPr>
        <xdr:cNvSpPr>
          <a:spLocks noChangeShapeType="1"/>
        </xdr:cNvSpPr>
      </xdr:nvSpPr>
      <xdr:spPr bwMode="auto">
        <a:xfrm>
          <a:off x="723900" y="6429375"/>
          <a:ext cx="0" cy="628650"/>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11</xdr:col>
      <xdr:colOff>0</xdr:colOff>
      <xdr:row>31</xdr:row>
      <xdr:rowOff>0</xdr:rowOff>
    </xdr:from>
    <xdr:to>
      <xdr:col>11</xdr:col>
      <xdr:colOff>0</xdr:colOff>
      <xdr:row>35</xdr:row>
      <xdr:rowOff>9525</xdr:rowOff>
    </xdr:to>
    <xdr:sp macro="" textlink="">
      <xdr:nvSpPr>
        <xdr:cNvPr id="9" name="Line 8">
          <a:extLst>
            <a:ext uri="{FF2B5EF4-FFF2-40B4-BE49-F238E27FC236}">
              <a16:creationId xmlns:a16="http://schemas.microsoft.com/office/drawing/2014/main" id="{00000000-0008-0000-0400-000009000000}"/>
            </a:ext>
          </a:extLst>
        </xdr:cNvPr>
        <xdr:cNvSpPr>
          <a:spLocks noChangeShapeType="1"/>
        </xdr:cNvSpPr>
      </xdr:nvSpPr>
      <xdr:spPr bwMode="auto">
        <a:xfrm>
          <a:off x="2124075" y="6429375"/>
          <a:ext cx="0" cy="847725"/>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27</xdr:col>
      <xdr:colOff>0</xdr:colOff>
      <xdr:row>19</xdr:row>
      <xdr:rowOff>0</xdr:rowOff>
    </xdr:from>
    <xdr:to>
      <xdr:col>27</xdr:col>
      <xdr:colOff>0</xdr:colOff>
      <xdr:row>22</xdr:row>
      <xdr:rowOff>0</xdr:rowOff>
    </xdr:to>
    <xdr:sp macro="" textlink="">
      <xdr:nvSpPr>
        <xdr:cNvPr id="10" name="Line 9">
          <a:extLst>
            <a:ext uri="{FF2B5EF4-FFF2-40B4-BE49-F238E27FC236}">
              <a16:creationId xmlns:a16="http://schemas.microsoft.com/office/drawing/2014/main" id="{00000000-0008-0000-0400-00000A000000}"/>
            </a:ext>
          </a:extLst>
        </xdr:cNvPr>
        <xdr:cNvSpPr>
          <a:spLocks noChangeShapeType="1"/>
        </xdr:cNvSpPr>
      </xdr:nvSpPr>
      <xdr:spPr bwMode="auto">
        <a:xfrm>
          <a:off x="5324475" y="3914775"/>
          <a:ext cx="0" cy="628650"/>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27</xdr:col>
      <xdr:colOff>0</xdr:colOff>
      <xdr:row>25</xdr:row>
      <xdr:rowOff>0</xdr:rowOff>
    </xdr:from>
    <xdr:to>
      <xdr:col>27</xdr:col>
      <xdr:colOff>0</xdr:colOff>
      <xdr:row>28</xdr:row>
      <xdr:rowOff>0</xdr:rowOff>
    </xdr:to>
    <xdr:sp macro="" textlink="">
      <xdr:nvSpPr>
        <xdr:cNvPr id="11" name="Line 10">
          <a:extLst>
            <a:ext uri="{FF2B5EF4-FFF2-40B4-BE49-F238E27FC236}">
              <a16:creationId xmlns:a16="http://schemas.microsoft.com/office/drawing/2014/main" id="{00000000-0008-0000-0400-00000B000000}"/>
            </a:ext>
          </a:extLst>
        </xdr:cNvPr>
        <xdr:cNvSpPr>
          <a:spLocks noChangeShapeType="1"/>
        </xdr:cNvSpPr>
      </xdr:nvSpPr>
      <xdr:spPr bwMode="auto">
        <a:xfrm>
          <a:off x="5324475" y="5172075"/>
          <a:ext cx="0" cy="628650"/>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27</xdr:col>
      <xdr:colOff>0</xdr:colOff>
      <xdr:row>31</xdr:row>
      <xdr:rowOff>0</xdr:rowOff>
    </xdr:from>
    <xdr:to>
      <xdr:col>27</xdr:col>
      <xdr:colOff>0</xdr:colOff>
      <xdr:row>34</xdr:row>
      <xdr:rowOff>0</xdr:rowOff>
    </xdr:to>
    <xdr:sp macro="" textlink="">
      <xdr:nvSpPr>
        <xdr:cNvPr id="12" name="Line 11">
          <a:extLst>
            <a:ext uri="{FF2B5EF4-FFF2-40B4-BE49-F238E27FC236}">
              <a16:creationId xmlns:a16="http://schemas.microsoft.com/office/drawing/2014/main" id="{00000000-0008-0000-0400-00000C000000}"/>
            </a:ext>
          </a:extLst>
        </xdr:cNvPr>
        <xdr:cNvSpPr>
          <a:spLocks noChangeShapeType="1"/>
        </xdr:cNvSpPr>
      </xdr:nvSpPr>
      <xdr:spPr bwMode="auto">
        <a:xfrm>
          <a:off x="5324475" y="6429375"/>
          <a:ext cx="0" cy="628650"/>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19</xdr:col>
      <xdr:colOff>190500</xdr:colOff>
      <xdr:row>24</xdr:row>
      <xdr:rowOff>0</xdr:rowOff>
    </xdr:from>
    <xdr:to>
      <xdr:col>21</xdr:col>
      <xdr:colOff>0</xdr:colOff>
      <xdr:row>24</xdr:row>
      <xdr:rowOff>0</xdr:rowOff>
    </xdr:to>
    <xdr:sp macro="" textlink="">
      <xdr:nvSpPr>
        <xdr:cNvPr id="13" name="Line 12">
          <a:extLst>
            <a:ext uri="{FF2B5EF4-FFF2-40B4-BE49-F238E27FC236}">
              <a16:creationId xmlns:a16="http://schemas.microsoft.com/office/drawing/2014/main" id="{00000000-0008-0000-0400-00000D000000}"/>
            </a:ext>
          </a:extLst>
        </xdr:cNvPr>
        <xdr:cNvSpPr>
          <a:spLocks noChangeShapeType="1"/>
        </xdr:cNvSpPr>
      </xdr:nvSpPr>
      <xdr:spPr bwMode="auto">
        <a:xfrm>
          <a:off x="3914775" y="4962525"/>
          <a:ext cx="209550" cy="0"/>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0</xdr:colOff>
      <xdr:row>43</xdr:row>
      <xdr:rowOff>0</xdr:rowOff>
    </xdr:from>
    <xdr:to>
      <xdr:col>3</xdr:col>
      <xdr:colOff>0</xdr:colOff>
      <xdr:row>46</xdr:row>
      <xdr:rowOff>9525</xdr:rowOff>
    </xdr:to>
    <xdr:sp macro="" textlink="">
      <xdr:nvSpPr>
        <xdr:cNvPr id="14" name="Line 13">
          <a:extLst>
            <a:ext uri="{FF2B5EF4-FFF2-40B4-BE49-F238E27FC236}">
              <a16:creationId xmlns:a16="http://schemas.microsoft.com/office/drawing/2014/main" id="{00000000-0008-0000-0400-00000E000000}"/>
            </a:ext>
          </a:extLst>
        </xdr:cNvPr>
        <xdr:cNvSpPr>
          <a:spLocks noChangeShapeType="1"/>
        </xdr:cNvSpPr>
      </xdr:nvSpPr>
      <xdr:spPr bwMode="auto">
        <a:xfrm>
          <a:off x="523875" y="8943975"/>
          <a:ext cx="0" cy="638175"/>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11</xdr:col>
      <xdr:colOff>9525</xdr:colOff>
      <xdr:row>43</xdr:row>
      <xdr:rowOff>0</xdr:rowOff>
    </xdr:from>
    <xdr:to>
      <xdr:col>11</xdr:col>
      <xdr:colOff>9525</xdr:colOff>
      <xdr:row>47</xdr:row>
      <xdr:rowOff>0</xdr:rowOff>
    </xdr:to>
    <xdr:sp macro="" textlink="">
      <xdr:nvSpPr>
        <xdr:cNvPr id="15" name="Line 14">
          <a:extLst>
            <a:ext uri="{FF2B5EF4-FFF2-40B4-BE49-F238E27FC236}">
              <a16:creationId xmlns:a16="http://schemas.microsoft.com/office/drawing/2014/main" id="{00000000-0008-0000-0400-00000F000000}"/>
            </a:ext>
          </a:extLst>
        </xdr:cNvPr>
        <xdr:cNvSpPr>
          <a:spLocks noChangeShapeType="1"/>
        </xdr:cNvSpPr>
      </xdr:nvSpPr>
      <xdr:spPr bwMode="auto">
        <a:xfrm>
          <a:off x="2133600" y="8943975"/>
          <a:ext cx="0" cy="838200"/>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20</xdr:col>
      <xdr:colOff>0</xdr:colOff>
      <xdr:row>24</xdr:row>
      <xdr:rowOff>0</xdr:rowOff>
    </xdr:from>
    <xdr:to>
      <xdr:col>20</xdr:col>
      <xdr:colOff>0</xdr:colOff>
      <xdr:row>35</xdr:row>
      <xdr:rowOff>104775</xdr:rowOff>
    </xdr:to>
    <xdr:sp macro="" textlink="">
      <xdr:nvSpPr>
        <xdr:cNvPr id="16" name="Line 15">
          <a:extLst>
            <a:ext uri="{FF2B5EF4-FFF2-40B4-BE49-F238E27FC236}">
              <a16:creationId xmlns:a16="http://schemas.microsoft.com/office/drawing/2014/main" id="{00000000-0008-0000-0400-000010000000}"/>
            </a:ext>
          </a:extLst>
        </xdr:cNvPr>
        <xdr:cNvSpPr>
          <a:spLocks noChangeShapeType="1"/>
        </xdr:cNvSpPr>
      </xdr:nvSpPr>
      <xdr:spPr bwMode="auto">
        <a:xfrm flipH="1">
          <a:off x="3924300" y="4962525"/>
          <a:ext cx="0" cy="2409825"/>
        </a:xfrm>
        <a:prstGeom prst="line">
          <a:avLst/>
        </a:prstGeom>
        <a:noFill/>
        <a:ln w="24765">
          <a:pattFill prst="pct75">
            <a:fgClr>
              <a:srgbClr val="000000"/>
            </a:fgClr>
            <a:bgClr>
              <a:srgbClr val="FFFFFF"/>
            </a:bgClr>
          </a:patt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35</xdr:row>
      <xdr:rowOff>104775</xdr:rowOff>
    </xdr:from>
    <xdr:to>
      <xdr:col>20</xdr:col>
      <xdr:colOff>9525</xdr:colOff>
      <xdr:row>35</xdr:row>
      <xdr:rowOff>104775</xdr:rowOff>
    </xdr:to>
    <xdr:sp macro="" textlink="">
      <xdr:nvSpPr>
        <xdr:cNvPr id="17" name="Line 16">
          <a:extLst>
            <a:ext uri="{FF2B5EF4-FFF2-40B4-BE49-F238E27FC236}">
              <a16:creationId xmlns:a16="http://schemas.microsoft.com/office/drawing/2014/main" id="{00000000-0008-0000-0400-000011000000}"/>
            </a:ext>
          </a:extLst>
        </xdr:cNvPr>
        <xdr:cNvSpPr>
          <a:spLocks noChangeShapeType="1"/>
        </xdr:cNvSpPr>
      </xdr:nvSpPr>
      <xdr:spPr bwMode="auto">
        <a:xfrm>
          <a:off x="3324225" y="7372350"/>
          <a:ext cx="609600" cy="0"/>
        </a:xfrm>
        <a:prstGeom prst="line">
          <a:avLst/>
        </a:prstGeom>
        <a:noFill/>
        <a:ln w="24765">
          <a:pattFill prst="pct75">
            <a:fgClr>
              <a:srgbClr val="000000"/>
            </a:fgClr>
            <a:bgClr>
              <a:srgbClr val="FFFFFF"/>
            </a:bgClr>
          </a:pattFill>
          <a:round/>
          <a:headEnd/>
          <a:tailEnd/>
        </a:ln>
        <a:extLst>
          <a:ext uri="{909E8E84-426E-40DD-AFC4-6F175D3DCCD1}">
            <a14:hiddenFill xmlns:a14="http://schemas.microsoft.com/office/drawing/2010/main">
              <a:noFill/>
            </a14:hiddenFill>
          </a:ext>
        </a:extLst>
      </xdr:spPr>
    </xdr:sp>
    <xdr:clientData/>
  </xdr:twoCellAnchor>
  <xdr:twoCellAnchor>
    <xdr:from>
      <xdr:col>13</xdr:col>
      <xdr:colOff>9525</xdr:colOff>
      <xdr:row>41</xdr:row>
      <xdr:rowOff>9525</xdr:rowOff>
    </xdr:from>
    <xdr:to>
      <xdr:col>21</xdr:col>
      <xdr:colOff>190500</xdr:colOff>
      <xdr:row>41</xdr:row>
      <xdr:rowOff>9525</xdr:rowOff>
    </xdr:to>
    <xdr:sp macro="" textlink="">
      <xdr:nvSpPr>
        <xdr:cNvPr id="18" name="Line 17">
          <a:extLst>
            <a:ext uri="{FF2B5EF4-FFF2-40B4-BE49-F238E27FC236}">
              <a16:creationId xmlns:a16="http://schemas.microsoft.com/office/drawing/2014/main" id="{00000000-0008-0000-0400-000012000000}"/>
            </a:ext>
          </a:extLst>
        </xdr:cNvPr>
        <xdr:cNvSpPr>
          <a:spLocks noChangeShapeType="1"/>
        </xdr:cNvSpPr>
      </xdr:nvSpPr>
      <xdr:spPr bwMode="auto">
        <a:xfrm flipV="1">
          <a:off x="2533650" y="8534400"/>
          <a:ext cx="1781175" cy="0"/>
        </a:xfrm>
        <a:prstGeom prst="line">
          <a:avLst/>
        </a:prstGeom>
        <a:noFill/>
        <a:ln w="24765">
          <a:pattFill prst="pct75">
            <a:fgClr>
              <a:srgbClr val="000000"/>
            </a:fgClr>
            <a:bgClr>
              <a:srgbClr val="FFFFFF"/>
            </a:bgClr>
          </a:pattFill>
          <a:round/>
          <a:headEnd type="triangle" w="med" len="med"/>
          <a:tailEnd/>
        </a:ln>
        <a:extLst>
          <a:ext uri="{909E8E84-426E-40DD-AFC4-6F175D3DCCD1}">
            <a14:hiddenFill xmlns:a14="http://schemas.microsoft.com/office/drawing/2010/main">
              <a:noFill/>
            </a14:hiddenFill>
          </a:ext>
        </a:extLst>
      </xdr:spPr>
    </xdr:sp>
    <xdr:clientData/>
  </xdr:twoCellAnchor>
  <xdr:twoCellAnchor>
    <xdr:from>
      <xdr:col>27</xdr:col>
      <xdr:colOff>0</xdr:colOff>
      <xdr:row>37</xdr:row>
      <xdr:rowOff>0</xdr:rowOff>
    </xdr:from>
    <xdr:to>
      <xdr:col>27</xdr:col>
      <xdr:colOff>0</xdr:colOff>
      <xdr:row>40</xdr:row>
      <xdr:rowOff>0</xdr:rowOff>
    </xdr:to>
    <xdr:sp macro="" textlink="">
      <xdr:nvSpPr>
        <xdr:cNvPr id="19" name="Line 18">
          <a:extLst>
            <a:ext uri="{FF2B5EF4-FFF2-40B4-BE49-F238E27FC236}">
              <a16:creationId xmlns:a16="http://schemas.microsoft.com/office/drawing/2014/main" id="{00000000-0008-0000-0400-000013000000}"/>
            </a:ext>
          </a:extLst>
        </xdr:cNvPr>
        <xdr:cNvSpPr>
          <a:spLocks noChangeShapeType="1"/>
        </xdr:cNvSpPr>
      </xdr:nvSpPr>
      <xdr:spPr bwMode="auto">
        <a:xfrm>
          <a:off x="5324475" y="7686675"/>
          <a:ext cx="0" cy="628650"/>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190500</xdr:colOff>
      <xdr:row>67</xdr:row>
      <xdr:rowOff>66675</xdr:rowOff>
    </xdr:from>
    <xdr:to>
      <xdr:col>8</xdr:col>
      <xdr:colOff>76200</xdr:colOff>
      <xdr:row>75</xdr:row>
      <xdr:rowOff>180975</xdr:rowOff>
    </xdr:to>
    <xdr:sp macro="" textlink="">
      <xdr:nvSpPr>
        <xdr:cNvPr id="20" name="AutoShape 19">
          <a:extLst>
            <a:ext uri="{FF2B5EF4-FFF2-40B4-BE49-F238E27FC236}">
              <a16:creationId xmlns:a16="http://schemas.microsoft.com/office/drawing/2014/main" id="{00000000-0008-0000-0400-000014000000}"/>
            </a:ext>
          </a:extLst>
        </xdr:cNvPr>
        <xdr:cNvSpPr>
          <a:spLocks noChangeArrowheads="1"/>
        </xdr:cNvSpPr>
      </xdr:nvSpPr>
      <xdr:spPr bwMode="auto">
        <a:xfrm rot="5400000">
          <a:off x="500063" y="14473237"/>
          <a:ext cx="1714500" cy="485775"/>
        </a:xfrm>
        <a:custGeom>
          <a:avLst/>
          <a:gdLst>
            <a:gd name="T0" fmla="*/ 2147483647 w 21600"/>
            <a:gd name="T1" fmla="*/ 0 h 21600"/>
            <a:gd name="T2" fmla="*/ 0 w 21600"/>
            <a:gd name="T3" fmla="*/ 2147483647 h 21600"/>
            <a:gd name="T4" fmla="*/ 2147483647 w 21600"/>
            <a:gd name="T5" fmla="*/ 2147483647 h 21600"/>
            <a:gd name="T6" fmla="*/ 2147483647 w 21600"/>
            <a:gd name="T7" fmla="*/ 2147483647 h 21600"/>
            <a:gd name="T8" fmla="*/ 17694720 60000 65536"/>
            <a:gd name="T9" fmla="*/ 11796480 60000 65536"/>
            <a:gd name="T10" fmla="*/ 5898240 60000 65536"/>
            <a:gd name="T11" fmla="*/ 0 60000 65536"/>
            <a:gd name="T12" fmla="*/ 3375 w 21600"/>
            <a:gd name="T13" fmla="*/ 5400 h 21600"/>
            <a:gd name="T14" fmla="*/ 18900 w 21600"/>
            <a:gd name="T15" fmla="*/ 16200 h 21600"/>
          </a:gdLst>
          <a:ahLst/>
          <a:cxnLst>
            <a:cxn ang="T8">
              <a:pos x="T0" y="T1"/>
            </a:cxn>
            <a:cxn ang="T9">
              <a:pos x="T2" y="T3"/>
            </a:cxn>
            <a:cxn ang="T10">
              <a:pos x="T4" y="T5"/>
            </a:cxn>
            <a:cxn ang="T11">
              <a:pos x="T6" y="T7"/>
            </a:cxn>
          </a:cxnLst>
          <a:rect l="T12" t="T13" r="T14" b="T15"/>
          <a:pathLst>
            <a:path w="21600" h="21600">
              <a:moveTo>
                <a:pt x="16200" y="0"/>
              </a:moveTo>
              <a:lnTo>
                <a:pt x="16200" y="5400"/>
              </a:lnTo>
              <a:lnTo>
                <a:pt x="3375" y="5400"/>
              </a:lnTo>
              <a:lnTo>
                <a:pt x="3375" y="16200"/>
              </a:lnTo>
              <a:lnTo>
                <a:pt x="16200" y="16200"/>
              </a:lnTo>
              <a:lnTo>
                <a:pt x="16200" y="21600"/>
              </a:lnTo>
              <a:lnTo>
                <a:pt x="21600" y="10800"/>
              </a:lnTo>
              <a:lnTo>
                <a:pt x="16200" y="0"/>
              </a:lnTo>
              <a:close/>
            </a:path>
            <a:path w="21600" h="21600">
              <a:moveTo>
                <a:pt x="1350" y="5400"/>
              </a:moveTo>
              <a:lnTo>
                <a:pt x="1350" y="16200"/>
              </a:lnTo>
              <a:lnTo>
                <a:pt x="2700" y="16200"/>
              </a:lnTo>
              <a:lnTo>
                <a:pt x="2700" y="5400"/>
              </a:lnTo>
              <a:lnTo>
                <a:pt x="1350" y="5400"/>
              </a:lnTo>
              <a:close/>
            </a:path>
            <a:path w="21600" h="21600">
              <a:moveTo>
                <a:pt x="0" y="5400"/>
              </a:moveTo>
              <a:lnTo>
                <a:pt x="0" y="16200"/>
              </a:lnTo>
              <a:lnTo>
                <a:pt x="675" y="16200"/>
              </a:lnTo>
              <a:lnTo>
                <a:pt x="675" y="5400"/>
              </a:lnTo>
              <a:lnTo>
                <a:pt x="0" y="5400"/>
              </a:lnTo>
              <a:close/>
            </a:path>
          </a:pathLst>
        </a:custGeom>
        <a:solidFill>
          <a:srgbClr val="FFFFFF"/>
        </a:solidFill>
        <a:ln w="9525">
          <a:solidFill>
            <a:srgbClr val="000000"/>
          </a:solidFill>
          <a:miter lim="800000"/>
          <a:headEnd/>
          <a:tailEnd/>
        </a:ln>
      </xdr:spPr>
    </xdr:sp>
    <xdr:clientData/>
  </xdr:twoCellAnchor>
  <xdr:twoCellAnchor>
    <xdr:from>
      <xdr:col>7</xdr:col>
      <xdr:colOff>66675</xdr:colOff>
      <xdr:row>59</xdr:row>
      <xdr:rowOff>47625</xdr:rowOff>
    </xdr:from>
    <xdr:to>
      <xdr:col>9</xdr:col>
      <xdr:colOff>152400</xdr:colOff>
      <xdr:row>63</xdr:row>
      <xdr:rowOff>152400</xdr:rowOff>
    </xdr:to>
    <xdr:sp macro="" textlink="">
      <xdr:nvSpPr>
        <xdr:cNvPr id="21" name="AutoShape 20">
          <a:extLst>
            <a:ext uri="{FF2B5EF4-FFF2-40B4-BE49-F238E27FC236}">
              <a16:creationId xmlns:a16="http://schemas.microsoft.com/office/drawing/2014/main" id="{00000000-0008-0000-0400-000015000000}"/>
            </a:ext>
          </a:extLst>
        </xdr:cNvPr>
        <xdr:cNvSpPr>
          <a:spLocks noChangeArrowheads="1"/>
        </xdr:cNvSpPr>
      </xdr:nvSpPr>
      <xdr:spPr bwMode="auto">
        <a:xfrm rot="5400000">
          <a:off x="1181100" y="12449175"/>
          <a:ext cx="904875" cy="485775"/>
        </a:xfrm>
        <a:custGeom>
          <a:avLst/>
          <a:gdLst>
            <a:gd name="T0" fmla="*/ 2147483647 w 21600"/>
            <a:gd name="T1" fmla="*/ 0 h 21600"/>
            <a:gd name="T2" fmla="*/ 0 w 21600"/>
            <a:gd name="T3" fmla="*/ 2147483647 h 21600"/>
            <a:gd name="T4" fmla="*/ 2147483647 w 21600"/>
            <a:gd name="T5" fmla="*/ 2147483647 h 21600"/>
            <a:gd name="T6" fmla="*/ 2147483647 w 21600"/>
            <a:gd name="T7" fmla="*/ 2147483647 h 21600"/>
            <a:gd name="T8" fmla="*/ 17694720 60000 65536"/>
            <a:gd name="T9" fmla="*/ 11796480 60000 65536"/>
            <a:gd name="T10" fmla="*/ 5898240 60000 65536"/>
            <a:gd name="T11" fmla="*/ 0 60000 65536"/>
            <a:gd name="T12" fmla="*/ 3375 w 21600"/>
            <a:gd name="T13" fmla="*/ 5400 h 21600"/>
            <a:gd name="T14" fmla="*/ 18900 w 21600"/>
            <a:gd name="T15" fmla="*/ 16200 h 21600"/>
          </a:gdLst>
          <a:ahLst/>
          <a:cxnLst>
            <a:cxn ang="T8">
              <a:pos x="T0" y="T1"/>
            </a:cxn>
            <a:cxn ang="T9">
              <a:pos x="T2" y="T3"/>
            </a:cxn>
            <a:cxn ang="T10">
              <a:pos x="T4" y="T5"/>
            </a:cxn>
            <a:cxn ang="T11">
              <a:pos x="T6" y="T7"/>
            </a:cxn>
          </a:cxnLst>
          <a:rect l="T12" t="T13" r="T14" b="T15"/>
          <a:pathLst>
            <a:path w="21600" h="21600">
              <a:moveTo>
                <a:pt x="16200" y="0"/>
              </a:moveTo>
              <a:lnTo>
                <a:pt x="16200" y="5400"/>
              </a:lnTo>
              <a:lnTo>
                <a:pt x="3375" y="5400"/>
              </a:lnTo>
              <a:lnTo>
                <a:pt x="3375" y="16200"/>
              </a:lnTo>
              <a:lnTo>
                <a:pt x="16200" y="16200"/>
              </a:lnTo>
              <a:lnTo>
                <a:pt x="16200" y="21600"/>
              </a:lnTo>
              <a:lnTo>
                <a:pt x="21600" y="10800"/>
              </a:lnTo>
              <a:lnTo>
                <a:pt x="16200" y="0"/>
              </a:lnTo>
              <a:close/>
            </a:path>
            <a:path w="21600" h="21600">
              <a:moveTo>
                <a:pt x="1350" y="5400"/>
              </a:moveTo>
              <a:lnTo>
                <a:pt x="1350" y="16200"/>
              </a:lnTo>
              <a:lnTo>
                <a:pt x="2700" y="16200"/>
              </a:lnTo>
              <a:lnTo>
                <a:pt x="2700" y="5400"/>
              </a:lnTo>
              <a:lnTo>
                <a:pt x="1350" y="5400"/>
              </a:lnTo>
              <a:close/>
            </a:path>
            <a:path w="21600" h="21600">
              <a:moveTo>
                <a:pt x="0" y="5400"/>
              </a:moveTo>
              <a:lnTo>
                <a:pt x="0" y="16200"/>
              </a:lnTo>
              <a:lnTo>
                <a:pt x="675" y="16200"/>
              </a:lnTo>
              <a:lnTo>
                <a:pt x="675" y="5400"/>
              </a:lnTo>
              <a:lnTo>
                <a:pt x="0" y="5400"/>
              </a:lnTo>
              <a:close/>
            </a:path>
          </a:pathLst>
        </a:custGeom>
        <a:solidFill>
          <a:srgbClr val="FFFFFF"/>
        </a:solidFill>
        <a:ln w="9525">
          <a:solidFill>
            <a:srgbClr val="000000"/>
          </a:solidFill>
          <a:miter lim="800000"/>
          <a:headEnd/>
          <a:tailEnd/>
        </a:ln>
      </xdr:spPr>
    </xdr:sp>
    <xdr:clientData/>
  </xdr:twoCellAnchor>
  <xdr:twoCellAnchor>
    <xdr:from>
      <xdr:col>5</xdr:col>
      <xdr:colOff>28575</xdr:colOff>
      <xdr:row>79</xdr:row>
      <xdr:rowOff>28575</xdr:rowOff>
    </xdr:from>
    <xdr:to>
      <xdr:col>7</xdr:col>
      <xdr:colOff>114300</xdr:colOff>
      <xdr:row>87</xdr:row>
      <xdr:rowOff>152400</xdr:rowOff>
    </xdr:to>
    <xdr:sp macro="" textlink="">
      <xdr:nvSpPr>
        <xdr:cNvPr id="22" name="AutoShape 21">
          <a:extLst>
            <a:ext uri="{FF2B5EF4-FFF2-40B4-BE49-F238E27FC236}">
              <a16:creationId xmlns:a16="http://schemas.microsoft.com/office/drawing/2014/main" id="{00000000-0008-0000-0400-000016000000}"/>
            </a:ext>
          </a:extLst>
        </xdr:cNvPr>
        <xdr:cNvSpPr>
          <a:spLocks noChangeArrowheads="1"/>
        </xdr:cNvSpPr>
      </xdr:nvSpPr>
      <xdr:spPr bwMode="auto">
        <a:xfrm rot="5400000">
          <a:off x="333375" y="16840200"/>
          <a:ext cx="1724025" cy="485775"/>
        </a:xfrm>
        <a:custGeom>
          <a:avLst/>
          <a:gdLst>
            <a:gd name="T0" fmla="*/ 2147483647 w 21600"/>
            <a:gd name="T1" fmla="*/ 0 h 21600"/>
            <a:gd name="T2" fmla="*/ 0 w 21600"/>
            <a:gd name="T3" fmla="*/ 2147483647 h 21600"/>
            <a:gd name="T4" fmla="*/ 2147483647 w 21600"/>
            <a:gd name="T5" fmla="*/ 2147483647 h 21600"/>
            <a:gd name="T6" fmla="*/ 2147483647 w 21600"/>
            <a:gd name="T7" fmla="*/ 2147483647 h 21600"/>
            <a:gd name="T8" fmla="*/ 17694720 60000 65536"/>
            <a:gd name="T9" fmla="*/ 11796480 60000 65536"/>
            <a:gd name="T10" fmla="*/ 5898240 60000 65536"/>
            <a:gd name="T11" fmla="*/ 0 60000 65536"/>
            <a:gd name="T12" fmla="*/ 3375 w 21600"/>
            <a:gd name="T13" fmla="*/ 5400 h 21600"/>
            <a:gd name="T14" fmla="*/ 18900 w 21600"/>
            <a:gd name="T15" fmla="*/ 16200 h 21600"/>
          </a:gdLst>
          <a:ahLst/>
          <a:cxnLst>
            <a:cxn ang="T8">
              <a:pos x="T0" y="T1"/>
            </a:cxn>
            <a:cxn ang="T9">
              <a:pos x="T2" y="T3"/>
            </a:cxn>
            <a:cxn ang="T10">
              <a:pos x="T4" y="T5"/>
            </a:cxn>
            <a:cxn ang="T11">
              <a:pos x="T6" y="T7"/>
            </a:cxn>
          </a:cxnLst>
          <a:rect l="T12" t="T13" r="T14" b="T15"/>
          <a:pathLst>
            <a:path w="21600" h="21600">
              <a:moveTo>
                <a:pt x="16200" y="0"/>
              </a:moveTo>
              <a:lnTo>
                <a:pt x="16200" y="5400"/>
              </a:lnTo>
              <a:lnTo>
                <a:pt x="3375" y="5400"/>
              </a:lnTo>
              <a:lnTo>
                <a:pt x="3375" y="16200"/>
              </a:lnTo>
              <a:lnTo>
                <a:pt x="16200" y="16200"/>
              </a:lnTo>
              <a:lnTo>
                <a:pt x="16200" y="21600"/>
              </a:lnTo>
              <a:lnTo>
                <a:pt x="21600" y="10800"/>
              </a:lnTo>
              <a:lnTo>
                <a:pt x="16200" y="0"/>
              </a:lnTo>
              <a:close/>
            </a:path>
            <a:path w="21600" h="21600">
              <a:moveTo>
                <a:pt x="1350" y="5400"/>
              </a:moveTo>
              <a:lnTo>
                <a:pt x="1350" y="16200"/>
              </a:lnTo>
              <a:lnTo>
                <a:pt x="2700" y="16200"/>
              </a:lnTo>
              <a:lnTo>
                <a:pt x="2700" y="5400"/>
              </a:lnTo>
              <a:lnTo>
                <a:pt x="1350" y="5400"/>
              </a:lnTo>
              <a:close/>
            </a:path>
            <a:path w="21600" h="21600">
              <a:moveTo>
                <a:pt x="0" y="5400"/>
              </a:moveTo>
              <a:lnTo>
                <a:pt x="0" y="16200"/>
              </a:lnTo>
              <a:lnTo>
                <a:pt x="675" y="16200"/>
              </a:lnTo>
              <a:lnTo>
                <a:pt x="675" y="5400"/>
              </a:lnTo>
              <a:lnTo>
                <a:pt x="0" y="5400"/>
              </a:lnTo>
              <a:close/>
            </a:path>
          </a:pathLst>
        </a:custGeom>
        <a:solidFill>
          <a:srgbClr val="FFFFFF"/>
        </a:solidFill>
        <a:ln w="9525">
          <a:solidFill>
            <a:srgbClr val="000000"/>
          </a:solidFill>
          <a:miter lim="800000"/>
          <a:headEnd/>
          <a:tailEnd/>
        </a:ln>
      </xdr:spPr>
    </xdr:sp>
    <xdr:clientData/>
  </xdr:twoCellAnchor>
  <xdr:twoCellAnchor>
    <xdr:from>
      <xdr:col>26</xdr:col>
      <xdr:colOff>190500</xdr:colOff>
      <xdr:row>65</xdr:row>
      <xdr:rowOff>28575</xdr:rowOff>
    </xdr:from>
    <xdr:to>
      <xdr:col>26</xdr:col>
      <xdr:colOff>190500</xdr:colOff>
      <xdr:row>70</xdr:row>
      <xdr:rowOff>190500</xdr:rowOff>
    </xdr:to>
    <xdr:sp macro="" textlink="">
      <xdr:nvSpPr>
        <xdr:cNvPr id="23" name="Line 22">
          <a:extLst>
            <a:ext uri="{FF2B5EF4-FFF2-40B4-BE49-F238E27FC236}">
              <a16:creationId xmlns:a16="http://schemas.microsoft.com/office/drawing/2014/main" id="{00000000-0008-0000-0400-000017000000}"/>
            </a:ext>
          </a:extLst>
        </xdr:cNvPr>
        <xdr:cNvSpPr>
          <a:spLocks noChangeShapeType="1"/>
        </xdr:cNvSpPr>
      </xdr:nvSpPr>
      <xdr:spPr bwMode="auto">
        <a:xfrm>
          <a:off x="5314950" y="13420725"/>
          <a:ext cx="0" cy="1162050"/>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15</xdr:col>
      <xdr:colOff>9525</xdr:colOff>
      <xdr:row>65</xdr:row>
      <xdr:rowOff>171450</xdr:rowOff>
    </xdr:from>
    <xdr:to>
      <xdr:col>22</xdr:col>
      <xdr:colOff>38100</xdr:colOff>
      <xdr:row>65</xdr:row>
      <xdr:rowOff>171450</xdr:rowOff>
    </xdr:to>
    <xdr:sp macro="" textlink="">
      <xdr:nvSpPr>
        <xdr:cNvPr id="24" name="Line 23">
          <a:extLst>
            <a:ext uri="{FF2B5EF4-FFF2-40B4-BE49-F238E27FC236}">
              <a16:creationId xmlns:a16="http://schemas.microsoft.com/office/drawing/2014/main" id="{00000000-0008-0000-0400-000018000000}"/>
            </a:ext>
          </a:extLst>
        </xdr:cNvPr>
        <xdr:cNvSpPr>
          <a:spLocks noChangeShapeType="1"/>
        </xdr:cNvSpPr>
      </xdr:nvSpPr>
      <xdr:spPr bwMode="auto">
        <a:xfrm>
          <a:off x="2933700" y="13563600"/>
          <a:ext cx="1428750" cy="0"/>
        </a:xfrm>
        <a:prstGeom prst="line">
          <a:avLst/>
        </a:prstGeom>
        <a:noFill/>
        <a:ln w="24765">
          <a:pattFill prst="pct75">
            <a:fgClr>
              <a:srgbClr val="000000"/>
            </a:fgClr>
            <a:bgClr>
              <a:srgbClr val="FFFFFF"/>
            </a:bgClr>
          </a:pattFill>
          <a:round/>
          <a:headEnd/>
          <a:tailEnd/>
        </a:ln>
        <a:extLst>
          <a:ext uri="{909E8E84-426E-40DD-AFC4-6F175D3DCCD1}">
            <a14:hiddenFill xmlns:a14="http://schemas.microsoft.com/office/drawing/2010/main">
              <a:noFill/>
            </a14:hiddenFill>
          </a:ext>
        </a:extLst>
      </xdr:spPr>
    </xdr:sp>
    <xdr:clientData/>
  </xdr:twoCellAnchor>
  <xdr:twoCellAnchor>
    <xdr:from>
      <xdr:col>22</xdr:col>
      <xdr:colOff>38100</xdr:colOff>
      <xdr:row>65</xdr:row>
      <xdr:rowOff>180975</xdr:rowOff>
    </xdr:from>
    <xdr:to>
      <xdr:col>22</xdr:col>
      <xdr:colOff>38100</xdr:colOff>
      <xdr:row>69</xdr:row>
      <xdr:rowOff>180975</xdr:rowOff>
    </xdr:to>
    <xdr:sp macro="" textlink="">
      <xdr:nvSpPr>
        <xdr:cNvPr id="25" name="Line 24">
          <a:extLst>
            <a:ext uri="{FF2B5EF4-FFF2-40B4-BE49-F238E27FC236}">
              <a16:creationId xmlns:a16="http://schemas.microsoft.com/office/drawing/2014/main" id="{00000000-0008-0000-0400-000019000000}"/>
            </a:ext>
          </a:extLst>
        </xdr:cNvPr>
        <xdr:cNvSpPr>
          <a:spLocks noChangeShapeType="1"/>
        </xdr:cNvSpPr>
      </xdr:nvSpPr>
      <xdr:spPr bwMode="auto">
        <a:xfrm>
          <a:off x="4362450" y="13573125"/>
          <a:ext cx="0" cy="800100"/>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15</xdr:col>
      <xdr:colOff>9525</xdr:colOff>
      <xdr:row>65</xdr:row>
      <xdr:rowOff>19050</xdr:rowOff>
    </xdr:from>
    <xdr:to>
      <xdr:col>26</xdr:col>
      <xdr:colOff>190500</xdr:colOff>
      <xdr:row>65</xdr:row>
      <xdr:rowOff>19050</xdr:rowOff>
    </xdr:to>
    <xdr:sp macro="" textlink="">
      <xdr:nvSpPr>
        <xdr:cNvPr id="26" name="Line 25">
          <a:extLst>
            <a:ext uri="{FF2B5EF4-FFF2-40B4-BE49-F238E27FC236}">
              <a16:creationId xmlns:a16="http://schemas.microsoft.com/office/drawing/2014/main" id="{00000000-0008-0000-0400-00001A000000}"/>
            </a:ext>
          </a:extLst>
        </xdr:cNvPr>
        <xdr:cNvSpPr>
          <a:spLocks noChangeShapeType="1"/>
        </xdr:cNvSpPr>
      </xdr:nvSpPr>
      <xdr:spPr bwMode="auto">
        <a:xfrm>
          <a:off x="2933700" y="13411200"/>
          <a:ext cx="2381250" cy="0"/>
        </a:xfrm>
        <a:prstGeom prst="line">
          <a:avLst/>
        </a:prstGeom>
        <a:noFill/>
        <a:ln w="24765">
          <a:pattFill prst="pct75">
            <a:fgClr>
              <a:srgbClr val="000000"/>
            </a:fgClr>
            <a:bgClr>
              <a:srgbClr val="FFFFFF"/>
            </a:bgClr>
          </a:pattFill>
          <a:round/>
          <a:headEnd/>
          <a:tailEnd/>
        </a:ln>
        <a:extLst>
          <a:ext uri="{909E8E84-426E-40DD-AFC4-6F175D3DCCD1}">
            <a14:hiddenFill xmlns:a14="http://schemas.microsoft.com/office/drawing/2010/main">
              <a:noFill/>
            </a14:hiddenFill>
          </a:ext>
        </a:extLst>
      </xdr:spPr>
    </xdr:sp>
    <xdr:clientData/>
  </xdr:twoCellAnchor>
  <xdr:twoCellAnchor>
    <xdr:from>
      <xdr:col>13</xdr:col>
      <xdr:colOff>9525</xdr:colOff>
      <xdr:row>77</xdr:row>
      <xdr:rowOff>0</xdr:rowOff>
    </xdr:from>
    <xdr:to>
      <xdr:col>26</xdr:col>
      <xdr:colOff>161925</xdr:colOff>
      <xdr:row>77</xdr:row>
      <xdr:rowOff>0</xdr:rowOff>
    </xdr:to>
    <xdr:sp macro="" textlink="">
      <xdr:nvSpPr>
        <xdr:cNvPr id="27" name="Line 26">
          <a:extLst>
            <a:ext uri="{FF2B5EF4-FFF2-40B4-BE49-F238E27FC236}">
              <a16:creationId xmlns:a16="http://schemas.microsoft.com/office/drawing/2014/main" id="{00000000-0008-0000-0400-00001B000000}"/>
            </a:ext>
          </a:extLst>
        </xdr:cNvPr>
        <xdr:cNvSpPr>
          <a:spLocks noChangeShapeType="1"/>
        </xdr:cNvSpPr>
      </xdr:nvSpPr>
      <xdr:spPr bwMode="auto">
        <a:xfrm>
          <a:off x="2533650" y="15792450"/>
          <a:ext cx="2752725" cy="0"/>
        </a:xfrm>
        <a:prstGeom prst="line">
          <a:avLst/>
        </a:prstGeom>
        <a:noFill/>
        <a:ln w="24765">
          <a:pattFill prst="pct75">
            <a:fgClr>
              <a:srgbClr val="000000"/>
            </a:fgClr>
            <a:bgClr>
              <a:srgbClr val="FFFFFF"/>
            </a:bgClr>
          </a:patt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171450</xdr:colOff>
      <xdr:row>77</xdr:row>
      <xdr:rowOff>0</xdr:rowOff>
    </xdr:from>
    <xdr:to>
      <xdr:col>26</xdr:col>
      <xdr:colOff>171450</xdr:colOff>
      <xdr:row>83</xdr:row>
      <xdr:rowOff>0</xdr:rowOff>
    </xdr:to>
    <xdr:sp macro="" textlink="">
      <xdr:nvSpPr>
        <xdr:cNvPr id="28" name="Line 27">
          <a:extLst>
            <a:ext uri="{FF2B5EF4-FFF2-40B4-BE49-F238E27FC236}">
              <a16:creationId xmlns:a16="http://schemas.microsoft.com/office/drawing/2014/main" id="{00000000-0008-0000-0400-00001C000000}"/>
            </a:ext>
          </a:extLst>
        </xdr:cNvPr>
        <xdr:cNvSpPr>
          <a:spLocks noChangeShapeType="1"/>
        </xdr:cNvSpPr>
      </xdr:nvSpPr>
      <xdr:spPr bwMode="auto">
        <a:xfrm>
          <a:off x="5295900" y="15792450"/>
          <a:ext cx="0" cy="1200150"/>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22</xdr:col>
      <xdr:colOff>28575</xdr:colOff>
      <xdr:row>77</xdr:row>
      <xdr:rowOff>180975</xdr:rowOff>
    </xdr:from>
    <xdr:to>
      <xdr:col>22</xdr:col>
      <xdr:colOff>28575</xdr:colOff>
      <xdr:row>82</xdr:row>
      <xdr:rowOff>9525</xdr:rowOff>
    </xdr:to>
    <xdr:sp macro="" textlink="">
      <xdr:nvSpPr>
        <xdr:cNvPr id="29" name="Line 28">
          <a:extLst>
            <a:ext uri="{FF2B5EF4-FFF2-40B4-BE49-F238E27FC236}">
              <a16:creationId xmlns:a16="http://schemas.microsoft.com/office/drawing/2014/main" id="{00000000-0008-0000-0400-00001D000000}"/>
            </a:ext>
          </a:extLst>
        </xdr:cNvPr>
        <xdr:cNvSpPr>
          <a:spLocks noChangeShapeType="1"/>
        </xdr:cNvSpPr>
      </xdr:nvSpPr>
      <xdr:spPr bwMode="auto">
        <a:xfrm>
          <a:off x="4352925" y="15973425"/>
          <a:ext cx="0" cy="828675"/>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13</xdr:col>
      <xdr:colOff>9525</xdr:colOff>
      <xdr:row>77</xdr:row>
      <xdr:rowOff>171450</xdr:rowOff>
    </xdr:from>
    <xdr:to>
      <xdr:col>22</xdr:col>
      <xdr:colOff>28575</xdr:colOff>
      <xdr:row>77</xdr:row>
      <xdr:rowOff>171450</xdr:rowOff>
    </xdr:to>
    <xdr:sp macro="" textlink="">
      <xdr:nvSpPr>
        <xdr:cNvPr id="30" name="Line 29">
          <a:extLst>
            <a:ext uri="{FF2B5EF4-FFF2-40B4-BE49-F238E27FC236}">
              <a16:creationId xmlns:a16="http://schemas.microsoft.com/office/drawing/2014/main" id="{00000000-0008-0000-0400-00001E000000}"/>
            </a:ext>
          </a:extLst>
        </xdr:cNvPr>
        <xdr:cNvSpPr>
          <a:spLocks noChangeShapeType="1"/>
        </xdr:cNvSpPr>
      </xdr:nvSpPr>
      <xdr:spPr bwMode="auto">
        <a:xfrm>
          <a:off x="2533650" y="15963900"/>
          <a:ext cx="1819275" cy="0"/>
        </a:xfrm>
        <a:prstGeom prst="line">
          <a:avLst/>
        </a:prstGeom>
        <a:noFill/>
        <a:ln w="24765">
          <a:pattFill prst="pct75">
            <a:fgClr>
              <a:srgbClr val="000000"/>
            </a:fgClr>
            <a:bgClr>
              <a:srgbClr val="FFFFFF"/>
            </a:bgClr>
          </a:pattFill>
          <a:round/>
          <a:headEnd/>
          <a:tailEnd/>
        </a:ln>
        <a:extLst>
          <a:ext uri="{909E8E84-426E-40DD-AFC4-6F175D3DCCD1}">
            <a14:hiddenFill xmlns:a14="http://schemas.microsoft.com/office/drawing/2010/main">
              <a:noFill/>
            </a14:hiddenFill>
          </a:ext>
        </a:extLst>
      </xdr:spPr>
    </xdr:sp>
    <xdr:clientData/>
  </xdr:twoCellAnchor>
  <xdr:twoCellAnchor>
    <xdr:from>
      <xdr:col>22</xdr:col>
      <xdr:colOff>28575</xdr:colOff>
      <xdr:row>89</xdr:row>
      <xdr:rowOff>171450</xdr:rowOff>
    </xdr:from>
    <xdr:to>
      <xdr:col>22</xdr:col>
      <xdr:colOff>28575</xdr:colOff>
      <xdr:row>94</xdr:row>
      <xdr:rowOff>0</xdr:rowOff>
    </xdr:to>
    <xdr:sp macro="" textlink="">
      <xdr:nvSpPr>
        <xdr:cNvPr id="31" name="Line 30">
          <a:extLst>
            <a:ext uri="{FF2B5EF4-FFF2-40B4-BE49-F238E27FC236}">
              <a16:creationId xmlns:a16="http://schemas.microsoft.com/office/drawing/2014/main" id="{00000000-0008-0000-0400-00001F000000}"/>
            </a:ext>
          </a:extLst>
        </xdr:cNvPr>
        <xdr:cNvSpPr>
          <a:spLocks noChangeShapeType="1"/>
        </xdr:cNvSpPr>
      </xdr:nvSpPr>
      <xdr:spPr bwMode="auto">
        <a:xfrm>
          <a:off x="4352925" y="18364200"/>
          <a:ext cx="0" cy="828675"/>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11</xdr:col>
      <xdr:colOff>9525</xdr:colOff>
      <xdr:row>89</xdr:row>
      <xdr:rowOff>171450</xdr:rowOff>
    </xdr:from>
    <xdr:to>
      <xdr:col>22</xdr:col>
      <xdr:colOff>19050</xdr:colOff>
      <xdr:row>89</xdr:row>
      <xdr:rowOff>171450</xdr:rowOff>
    </xdr:to>
    <xdr:sp macro="" textlink="">
      <xdr:nvSpPr>
        <xdr:cNvPr id="32" name="Line 31">
          <a:extLst>
            <a:ext uri="{FF2B5EF4-FFF2-40B4-BE49-F238E27FC236}">
              <a16:creationId xmlns:a16="http://schemas.microsoft.com/office/drawing/2014/main" id="{00000000-0008-0000-0400-000020000000}"/>
            </a:ext>
          </a:extLst>
        </xdr:cNvPr>
        <xdr:cNvSpPr>
          <a:spLocks noChangeShapeType="1"/>
        </xdr:cNvSpPr>
      </xdr:nvSpPr>
      <xdr:spPr bwMode="auto">
        <a:xfrm>
          <a:off x="2133600" y="18364200"/>
          <a:ext cx="2209800" cy="0"/>
        </a:xfrm>
        <a:prstGeom prst="line">
          <a:avLst/>
        </a:prstGeom>
        <a:noFill/>
        <a:ln w="24765">
          <a:pattFill prst="pct75">
            <a:fgClr>
              <a:srgbClr val="000000"/>
            </a:fgClr>
            <a:bgClr>
              <a:srgbClr val="FFFFFF"/>
            </a:bgClr>
          </a:pattFill>
          <a:round/>
          <a:headEnd/>
          <a:tailEnd/>
        </a:ln>
        <a:extLst>
          <a:ext uri="{909E8E84-426E-40DD-AFC4-6F175D3DCCD1}">
            <a14:hiddenFill xmlns:a14="http://schemas.microsoft.com/office/drawing/2010/main">
              <a:noFill/>
            </a14:hiddenFill>
          </a:ext>
        </a:extLst>
      </xdr:spPr>
    </xdr:sp>
    <xdr:clientData/>
  </xdr:twoCellAnchor>
  <xdr:twoCellAnchor>
    <xdr:from>
      <xdr:col>11</xdr:col>
      <xdr:colOff>9525</xdr:colOff>
      <xdr:row>89</xdr:row>
      <xdr:rowOff>9525</xdr:rowOff>
    </xdr:from>
    <xdr:to>
      <xdr:col>26</xdr:col>
      <xdr:colOff>180975</xdr:colOff>
      <xdr:row>89</xdr:row>
      <xdr:rowOff>9525</xdr:rowOff>
    </xdr:to>
    <xdr:sp macro="" textlink="">
      <xdr:nvSpPr>
        <xdr:cNvPr id="33" name="Line 32">
          <a:extLst>
            <a:ext uri="{FF2B5EF4-FFF2-40B4-BE49-F238E27FC236}">
              <a16:creationId xmlns:a16="http://schemas.microsoft.com/office/drawing/2014/main" id="{00000000-0008-0000-0400-000021000000}"/>
            </a:ext>
          </a:extLst>
        </xdr:cNvPr>
        <xdr:cNvSpPr>
          <a:spLocks noChangeShapeType="1"/>
        </xdr:cNvSpPr>
      </xdr:nvSpPr>
      <xdr:spPr bwMode="auto">
        <a:xfrm>
          <a:off x="2133600" y="18202275"/>
          <a:ext cx="3171825" cy="0"/>
        </a:xfrm>
        <a:prstGeom prst="line">
          <a:avLst/>
        </a:prstGeom>
        <a:noFill/>
        <a:ln w="24765">
          <a:pattFill prst="pct75">
            <a:fgClr>
              <a:srgbClr val="000000"/>
            </a:fgClr>
            <a:bgClr>
              <a:srgbClr val="FFFFFF"/>
            </a:bgClr>
          </a:patt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180975</xdr:colOff>
      <xdr:row>89</xdr:row>
      <xdr:rowOff>19050</xdr:rowOff>
    </xdr:from>
    <xdr:to>
      <xdr:col>26</xdr:col>
      <xdr:colOff>180975</xdr:colOff>
      <xdr:row>94</xdr:row>
      <xdr:rowOff>180975</xdr:rowOff>
    </xdr:to>
    <xdr:sp macro="" textlink="">
      <xdr:nvSpPr>
        <xdr:cNvPr id="34" name="Line 33">
          <a:extLst>
            <a:ext uri="{FF2B5EF4-FFF2-40B4-BE49-F238E27FC236}">
              <a16:creationId xmlns:a16="http://schemas.microsoft.com/office/drawing/2014/main" id="{00000000-0008-0000-0400-000022000000}"/>
            </a:ext>
          </a:extLst>
        </xdr:cNvPr>
        <xdr:cNvSpPr>
          <a:spLocks noChangeShapeType="1"/>
        </xdr:cNvSpPr>
      </xdr:nvSpPr>
      <xdr:spPr bwMode="auto">
        <a:xfrm>
          <a:off x="5305425" y="18211800"/>
          <a:ext cx="0" cy="1162050"/>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pageSetUpPr autoPageBreaks="0"/>
  </sheetPr>
  <dimension ref="B1:J153"/>
  <sheetViews>
    <sheetView showGridLines="0" tabSelected="1" view="pageBreakPreview" zoomScale="160" zoomScaleNormal="100" zoomScaleSheetLayoutView="160" workbookViewId="0">
      <selection activeCell="D119" sqref="D119"/>
    </sheetView>
  </sheetViews>
  <sheetFormatPr defaultColWidth="9.33203125" defaultRowHeight="20.25" customHeight="1"/>
  <cols>
    <col min="1" max="1" width="2.1640625" style="32" customWidth="1"/>
    <col min="2" max="10" width="12.33203125" style="32" customWidth="1"/>
    <col min="11" max="16384" width="9.33203125" style="32"/>
  </cols>
  <sheetData>
    <row r="1" spans="2:10" ht="15" customHeight="1"/>
    <row r="2" spans="2:10" ht="20.25" customHeight="1">
      <c r="B2" s="595" t="s">
        <v>69</v>
      </c>
      <c r="C2" s="596"/>
      <c r="H2" s="597"/>
      <c r="I2" s="597"/>
      <c r="J2" s="597"/>
    </row>
    <row r="6" spans="2:10" ht="20.25" customHeight="1">
      <c r="C6" s="598" t="s">
        <v>668</v>
      </c>
      <c r="D6" s="598"/>
      <c r="E6" s="598"/>
      <c r="F6" s="598"/>
      <c r="G6" s="598"/>
      <c r="H6" s="598"/>
      <c r="I6" s="598"/>
    </row>
    <row r="7" spans="2:10" ht="20.25" customHeight="1">
      <c r="C7" s="598"/>
      <c r="D7" s="598"/>
      <c r="E7" s="598"/>
      <c r="F7" s="598"/>
      <c r="G7" s="598"/>
      <c r="H7" s="598"/>
      <c r="I7" s="598"/>
    </row>
    <row r="8" spans="2:10" ht="20.25" customHeight="1">
      <c r="C8" s="33"/>
      <c r="D8" s="33"/>
      <c r="E8" s="33"/>
      <c r="F8" s="33"/>
      <c r="G8" s="33"/>
      <c r="H8" s="33"/>
      <c r="I8" s="33"/>
    </row>
    <row r="9" spans="2:10" ht="20.25" customHeight="1">
      <c r="C9" s="33"/>
      <c r="D9" s="33"/>
      <c r="E9" s="33"/>
      <c r="F9" s="33"/>
      <c r="G9" s="33"/>
      <c r="H9" s="33"/>
      <c r="I9" s="33"/>
    </row>
    <row r="10" spans="2:10" ht="20.25" customHeight="1">
      <c r="C10" s="33"/>
      <c r="D10" s="33"/>
      <c r="E10" s="33"/>
      <c r="F10" s="33"/>
      <c r="G10" s="599" t="s">
        <v>669</v>
      </c>
      <c r="H10" s="599"/>
      <c r="I10" s="599"/>
      <c r="J10" s="599"/>
    </row>
    <row r="11" spans="2:10" ht="20.25" customHeight="1">
      <c r="G11" s="600" t="s">
        <v>665</v>
      </c>
      <c r="H11" s="600"/>
      <c r="I11" s="600"/>
      <c r="J11" s="600"/>
    </row>
    <row r="13" spans="2:10" ht="20.25" customHeight="1">
      <c r="B13" s="32" t="s">
        <v>70</v>
      </c>
    </row>
    <row r="14" spans="2:10" s="34" customFormat="1" ht="20.25" customHeight="1">
      <c r="B14" s="34" t="s">
        <v>71</v>
      </c>
    </row>
    <row r="15" spans="2:10" s="34" customFormat="1" ht="20.25" customHeight="1">
      <c r="B15" s="34" t="s">
        <v>72</v>
      </c>
    </row>
    <row r="16" spans="2:10" s="34" customFormat="1" ht="20.25" customHeight="1">
      <c r="B16" s="34" t="s">
        <v>73</v>
      </c>
    </row>
    <row r="17" spans="2:3" s="34" customFormat="1" ht="20.25" customHeight="1">
      <c r="B17" s="34" t="s">
        <v>74</v>
      </c>
    </row>
    <row r="18" spans="2:3" s="34" customFormat="1" ht="20.25" customHeight="1">
      <c r="B18" s="34" t="s">
        <v>75</v>
      </c>
    </row>
    <row r="19" spans="2:3" s="34" customFormat="1" ht="20.25" customHeight="1">
      <c r="B19" s="34" t="s">
        <v>76</v>
      </c>
    </row>
    <row r="20" spans="2:3" s="34" customFormat="1" ht="20.25" customHeight="1">
      <c r="B20" s="34" t="s">
        <v>77</v>
      </c>
    </row>
    <row r="21" spans="2:3" s="34" customFormat="1" ht="20.25" customHeight="1">
      <c r="B21" s="34" t="s">
        <v>78</v>
      </c>
    </row>
    <row r="22" spans="2:3" s="34" customFormat="1" ht="20.25" customHeight="1">
      <c r="B22" s="34" t="s">
        <v>79</v>
      </c>
    </row>
    <row r="23" spans="2:3" s="34" customFormat="1" ht="20.25" customHeight="1">
      <c r="B23" s="34" t="s">
        <v>80</v>
      </c>
    </row>
    <row r="24" spans="2:3" s="34" customFormat="1" ht="20.25" customHeight="1">
      <c r="B24" s="34" t="s">
        <v>81</v>
      </c>
    </row>
    <row r="25" spans="2:3" s="34" customFormat="1" ht="20.25" customHeight="1">
      <c r="B25" s="34" t="s">
        <v>82</v>
      </c>
    </row>
    <row r="26" spans="2:3" s="34" customFormat="1" ht="20.25" customHeight="1">
      <c r="B26" s="34" t="s">
        <v>670</v>
      </c>
    </row>
    <row r="27" spans="2:3" s="34" customFormat="1" ht="20.25" customHeight="1">
      <c r="B27" s="34" t="s">
        <v>671</v>
      </c>
    </row>
    <row r="28" spans="2:3" s="34" customFormat="1" ht="20.25" customHeight="1">
      <c r="B28" s="34" t="s">
        <v>672</v>
      </c>
    </row>
    <row r="30" spans="2:3" ht="20.25" customHeight="1">
      <c r="B30" s="32" t="s">
        <v>83</v>
      </c>
    </row>
    <row r="31" spans="2:3" s="34" customFormat="1" ht="20.25" customHeight="1">
      <c r="C31" s="34" t="s">
        <v>610</v>
      </c>
    </row>
    <row r="32" spans="2:3" s="34" customFormat="1" ht="20.25" customHeight="1">
      <c r="C32" s="34" t="s">
        <v>611</v>
      </c>
    </row>
    <row r="33" spans="3:3" s="34" customFormat="1" ht="20.25" customHeight="1">
      <c r="C33" s="34" t="s">
        <v>612</v>
      </c>
    </row>
    <row r="34" spans="3:3" s="34" customFormat="1" ht="20.25" customHeight="1">
      <c r="C34" s="34" t="s">
        <v>613</v>
      </c>
    </row>
    <row r="35" spans="3:3" s="34" customFormat="1" ht="6.75" customHeight="1"/>
    <row r="36" spans="3:3" s="34" customFormat="1" ht="20.25" customHeight="1">
      <c r="C36" s="34" t="s">
        <v>614</v>
      </c>
    </row>
    <row r="37" spans="3:3" s="34" customFormat="1" ht="20.25" customHeight="1">
      <c r="C37" s="34" t="s">
        <v>673</v>
      </c>
    </row>
    <row r="38" spans="3:3" s="34" customFormat="1" ht="20.25" customHeight="1">
      <c r="C38" s="34" t="s">
        <v>615</v>
      </c>
    </row>
    <row r="39" spans="3:3" s="34" customFormat="1" ht="20.25" customHeight="1">
      <c r="C39" s="34" t="s">
        <v>616</v>
      </c>
    </row>
    <row r="40" spans="3:3" s="34" customFormat="1" ht="20.25" customHeight="1">
      <c r="C40" s="34" t="s">
        <v>617</v>
      </c>
    </row>
    <row r="41" spans="3:3" s="34" customFormat="1" ht="6.75" customHeight="1"/>
    <row r="42" spans="3:3" s="34" customFormat="1" ht="20.25" customHeight="1">
      <c r="C42" s="34" t="s">
        <v>84</v>
      </c>
    </row>
    <row r="43" spans="3:3" s="34" customFormat="1" ht="20.25" customHeight="1">
      <c r="C43" s="34" t="s">
        <v>609</v>
      </c>
    </row>
    <row r="44" spans="3:3" s="34" customFormat="1" ht="6.75" customHeight="1"/>
    <row r="45" spans="3:3" s="34" customFormat="1" ht="20.25" customHeight="1">
      <c r="C45" s="34" t="s">
        <v>620</v>
      </c>
    </row>
    <row r="46" spans="3:3" s="34" customFormat="1" ht="20.25" customHeight="1">
      <c r="C46" s="34" t="s">
        <v>618</v>
      </c>
    </row>
    <row r="47" spans="3:3" s="34" customFormat="1" ht="20.25" customHeight="1">
      <c r="C47" s="34" t="s">
        <v>619</v>
      </c>
    </row>
    <row r="48" spans="3:3" s="34" customFormat="1" ht="6.75" customHeight="1"/>
    <row r="49" spans="2:3" s="498" customFormat="1" ht="20.25" customHeight="1">
      <c r="C49" s="498" t="s">
        <v>637</v>
      </c>
    </row>
    <row r="50" spans="2:3" s="498" customFormat="1" ht="20.25" customHeight="1">
      <c r="C50" s="498" t="s">
        <v>635</v>
      </c>
    </row>
    <row r="51" spans="2:3" s="498" customFormat="1" ht="20.25" customHeight="1">
      <c r="C51" s="498" t="s">
        <v>636</v>
      </c>
    </row>
    <row r="52" spans="2:3" s="34" customFormat="1" ht="6.75" customHeight="1"/>
    <row r="53" spans="2:3" s="34" customFormat="1" ht="20.25" customHeight="1">
      <c r="C53" s="34" t="s">
        <v>621</v>
      </c>
    </row>
    <row r="54" spans="2:3" s="34" customFormat="1" ht="20.25" customHeight="1">
      <c r="C54" s="34" t="s">
        <v>624</v>
      </c>
    </row>
    <row r="55" spans="2:3" s="34" customFormat="1" ht="20.25" customHeight="1">
      <c r="C55" s="34" t="s">
        <v>625</v>
      </c>
    </row>
    <row r="56" spans="2:3" s="34" customFormat="1" ht="20.25" customHeight="1">
      <c r="C56" s="34" t="s">
        <v>626</v>
      </c>
    </row>
    <row r="57" spans="2:3" s="34" customFormat="1" ht="6.75" customHeight="1"/>
    <row r="58" spans="2:3" s="34" customFormat="1" ht="20.25" customHeight="1">
      <c r="C58" s="34" t="s">
        <v>622</v>
      </c>
    </row>
    <row r="59" spans="2:3" s="34" customFormat="1" ht="6.75" customHeight="1"/>
    <row r="60" spans="2:3" s="34" customFormat="1" ht="20.25" customHeight="1">
      <c r="C60" s="34" t="s">
        <v>85</v>
      </c>
    </row>
    <row r="61" spans="2:3" s="34" customFormat="1" ht="20.25" customHeight="1">
      <c r="C61" s="34" t="s">
        <v>623</v>
      </c>
    </row>
    <row r="62" spans="2:3" s="34" customFormat="1" ht="20.25" customHeight="1">
      <c r="C62" s="34" t="s">
        <v>86</v>
      </c>
    </row>
    <row r="64" spans="2:3" ht="20.25" customHeight="1">
      <c r="B64" s="32" t="s">
        <v>87</v>
      </c>
    </row>
    <row r="65" spans="3:3" s="34" customFormat="1" ht="20.25" customHeight="1">
      <c r="C65" s="34" t="s">
        <v>88</v>
      </c>
    </row>
    <row r="66" spans="3:3" s="34" customFormat="1" ht="20.25" customHeight="1">
      <c r="C66" s="34" t="s">
        <v>674</v>
      </c>
    </row>
    <row r="67" spans="3:3" s="34" customFormat="1" ht="6.75" customHeight="1"/>
    <row r="68" spans="3:3" s="34" customFormat="1" ht="20.25" customHeight="1">
      <c r="C68" s="34" t="s">
        <v>89</v>
      </c>
    </row>
    <row r="69" spans="3:3" s="34" customFormat="1" ht="6.75" customHeight="1"/>
    <row r="70" spans="3:3" s="34" customFormat="1" ht="20.25" customHeight="1">
      <c r="C70" s="34" t="s">
        <v>90</v>
      </c>
    </row>
    <row r="71" spans="3:3" s="34" customFormat="1" ht="20.25" customHeight="1">
      <c r="C71" s="34" t="s">
        <v>91</v>
      </c>
    </row>
    <row r="72" spans="3:3" s="34" customFormat="1" ht="6.75" customHeight="1"/>
    <row r="73" spans="3:3" s="34" customFormat="1" ht="20.25" customHeight="1">
      <c r="C73" s="34" t="s">
        <v>92</v>
      </c>
    </row>
    <row r="74" spans="3:3" s="34" customFormat="1" ht="20.25" customHeight="1">
      <c r="C74" s="34" t="s">
        <v>93</v>
      </c>
    </row>
    <row r="75" spans="3:3" s="34" customFormat="1" ht="6.75" customHeight="1"/>
    <row r="76" spans="3:3" s="34" customFormat="1" ht="20.25" customHeight="1">
      <c r="C76" s="34" t="s">
        <v>94</v>
      </c>
    </row>
    <row r="77" spans="3:3" s="34" customFormat="1" ht="20.25" customHeight="1">
      <c r="C77" s="34" t="s">
        <v>95</v>
      </c>
    </row>
    <row r="78" spans="3:3" s="34" customFormat="1" ht="20.25" customHeight="1"/>
    <row r="79" spans="3:3" s="34" customFormat="1" ht="20.25" customHeight="1">
      <c r="C79" s="34" t="s">
        <v>96</v>
      </c>
    </row>
    <row r="80" spans="3:3" s="34" customFormat="1" ht="20.25" customHeight="1">
      <c r="C80" s="34" t="s">
        <v>97</v>
      </c>
    </row>
    <row r="81" spans="3:3" s="34" customFormat="1" ht="20.25" customHeight="1">
      <c r="C81" s="34" t="s">
        <v>98</v>
      </c>
    </row>
    <row r="82" spans="3:3" s="34" customFormat="1" ht="6.75" customHeight="1"/>
    <row r="83" spans="3:3" s="34" customFormat="1" ht="20.25" customHeight="1">
      <c r="C83" s="34" t="s">
        <v>99</v>
      </c>
    </row>
    <row r="84" spans="3:3" s="34" customFormat="1" ht="20.25" customHeight="1">
      <c r="C84" s="34" t="s">
        <v>100</v>
      </c>
    </row>
    <row r="85" spans="3:3" s="34" customFormat="1" ht="6.75" customHeight="1"/>
    <row r="86" spans="3:3" s="34" customFormat="1" ht="20.25" customHeight="1">
      <c r="C86" s="34" t="s">
        <v>675</v>
      </c>
    </row>
    <row r="87" spans="3:3" s="34" customFormat="1" ht="20.25" customHeight="1">
      <c r="C87" s="34" t="s">
        <v>101</v>
      </c>
    </row>
    <row r="88" spans="3:3" s="34" customFormat="1" ht="20.25" customHeight="1"/>
    <row r="89" spans="3:3" s="34" customFormat="1" ht="20.25" customHeight="1">
      <c r="C89" s="34" t="s">
        <v>102</v>
      </c>
    </row>
    <row r="90" spans="3:3" s="34" customFormat="1" ht="20.25" customHeight="1">
      <c r="C90" s="34" t="s">
        <v>103</v>
      </c>
    </row>
    <row r="91" spans="3:3" s="34" customFormat="1" ht="20.25" customHeight="1">
      <c r="C91" s="34" t="s">
        <v>104</v>
      </c>
    </row>
    <row r="92" spans="3:3" s="34" customFormat="1" ht="20.25" customHeight="1">
      <c r="C92" s="34" t="s">
        <v>105</v>
      </c>
    </row>
    <row r="93" spans="3:3" s="34" customFormat="1" ht="6.75" customHeight="1"/>
    <row r="94" spans="3:3" s="34" customFormat="1" ht="20.25" customHeight="1">
      <c r="C94" s="34" t="s">
        <v>106</v>
      </c>
    </row>
    <row r="95" spans="3:3" s="34" customFormat="1" ht="6.75" customHeight="1"/>
    <row r="96" spans="3:3" s="34" customFormat="1" ht="20.25" customHeight="1">
      <c r="C96" s="34" t="s">
        <v>107</v>
      </c>
    </row>
    <row r="97" spans="3:3" s="34" customFormat="1" ht="20.25" customHeight="1">
      <c r="C97" s="34" t="s">
        <v>108</v>
      </c>
    </row>
    <row r="98" spans="3:3" s="34" customFormat="1" ht="6.75" customHeight="1"/>
    <row r="99" spans="3:3" s="34" customFormat="1" ht="20.25" customHeight="1">
      <c r="C99" s="34" t="s">
        <v>109</v>
      </c>
    </row>
    <row r="100" spans="3:3" s="34" customFormat="1" ht="20.25" customHeight="1">
      <c r="C100" s="34" t="s">
        <v>110</v>
      </c>
    </row>
    <row r="101" spans="3:3" s="34" customFormat="1" ht="20.25" customHeight="1">
      <c r="C101" s="34" t="s">
        <v>111</v>
      </c>
    </row>
    <row r="102" spans="3:3" s="34" customFormat="1" ht="20.25" customHeight="1">
      <c r="C102" s="34" t="s">
        <v>95</v>
      </c>
    </row>
    <row r="103" spans="3:3" s="34" customFormat="1" ht="6.75" customHeight="1"/>
    <row r="104" spans="3:3" s="34" customFormat="1" ht="20.25" customHeight="1">
      <c r="C104" s="34" t="s">
        <v>112</v>
      </c>
    </row>
    <row r="105" spans="3:3" s="34" customFormat="1" ht="20.25" customHeight="1">
      <c r="C105" s="34" t="s">
        <v>113</v>
      </c>
    </row>
    <row r="106" spans="3:3" s="34" customFormat="1" ht="6.75" customHeight="1"/>
    <row r="107" spans="3:3" s="34" customFormat="1" ht="20.25" customHeight="1">
      <c r="C107" s="34" t="s">
        <v>114</v>
      </c>
    </row>
    <row r="108" spans="3:3" s="34" customFormat="1" ht="20.25" customHeight="1">
      <c r="C108" s="34" t="s">
        <v>115</v>
      </c>
    </row>
    <row r="109" spans="3:3" s="34" customFormat="1" ht="20.25" customHeight="1">
      <c r="C109" s="34" t="s">
        <v>116</v>
      </c>
    </row>
    <row r="110" spans="3:3" s="34" customFormat="1" ht="20.25" customHeight="1">
      <c r="C110" s="34" t="s">
        <v>117</v>
      </c>
    </row>
    <row r="111" spans="3:3" s="34" customFormat="1" ht="20.25" customHeight="1">
      <c r="C111" s="34" t="s">
        <v>118</v>
      </c>
    </row>
    <row r="112" spans="3:3" s="34" customFormat="1" ht="6.75" customHeight="1"/>
    <row r="113" spans="3:3" s="34" customFormat="1" ht="20.25" customHeight="1">
      <c r="C113" s="34" t="s">
        <v>119</v>
      </c>
    </row>
    <row r="114" spans="3:3" s="34" customFormat="1" ht="20.25" customHeight="1">
      <c r="C114" s="34" t="s">
        <v>120</v>
      </c>
    </row>
    <row r="115" spans="3:3" s="34" customFormat="1" ht="20.25" customHeight="1">
      <c r="C115" s="34" t="s">
        <v>121</v>
      </c>
    </row>
    <row r="116" spans="3:3" s="34" customFormat="1" ht="20.25" customHeight="1"/>
    <row r="117" spans="3:3" s="34" customFormat="1" ht="20.25" customHeight="1">
      <c r="C117" s="34" t="s">
        <v>122</v>
      </c>
    </row>
    <row r="118" spans="3:3" s="34" customFormat="1" ht="20.25" customHeight="1">
      <c r="C118" s="34" t="s">
        <v>123</v>
      </c>
    </row>
    <row r="119" spans="3:3" s="34" customFormat="1" ht="20.25" customHeight="1">
      <c r="C119" s="34" t="s">
        <v>124</v>
      </c>
    </row>
    <row r="120" spans="3:3" s="34" customFormat="1" ht="20.25" customHeight="1">
      <c r="C120" s="34" t="s">
        <v>125</v>
      </c>
    </row>
    <row r="121" spans="3:3" s="34" customFormat="1" ht="20.25" customHeight="1">
      <c r="C121" s="34" t="s">
        <v>126</v>
      </c>
    </row>
    <row r="122" spans="3:3" s="34" customFormat="1" ht="20.25" customHeight="1"/>
    <row r="123" spans="3:3" s="34" customFormat="1" ht="20.25" customHeight="1">
      <c r="C123" s="34" t="s">
        <v>127</v>
      </c>
    </row>
    <row r="124" spans="3:3" s="34" customFormat="1" ht="20.25" customHeight="1">
      <c r="C124" s="34" t="s">
        <v>128</v>
      </c>
    </row>
    <row r="125" spans="3:3" s="34" customFormat="1" ht="20.25" customHeight="1">
      <c r="C125" s="34" t="s">
        <v>129</v>
      </c>
    </row>
    <row r="126" spans="3:3" s="34" customFormat="1" ht="6.75" customHeight="1"/>
    <row r="127" spans="3:3" s="34" customFormat="1" ht="20.25" customHeight="1">
      <c r="C127" s="34" t="s">
        <v>676</v>
      </c>
    </row>
    <row r="128" spans="3:3" s="34" customFormat="1" ht="20.25" customHeight="1">
      <c r="C128" s="34" t="s">
        <v>677</v>
      </c>
    </row>
    <row r="129" spans="2:3" s="34" customFormat="1" ht="20.25" customHeight="1">
      <c r="C129" s="34" t="s">
        <v>652</v>
      </c>
    </row>
    <row r="130" spans="2:3" s="34" customFormat="1" ht="20.25" customHeight="1">
      <c r="C130" s="34" t="s">
        <v>130</v>
      </c>
    </row>
    <row r="131" spans="2:3" s="34" customFormat="1" ht="6.75" customHeight="1"/>
    <row r="132" spans="2:3" s="34" customFormat="1" ht="20.25" customHeight="1">
      <c r="C132" s="34" t="s">
        <v>131</v>
      </c>
    </row>
    <row r="133" spans="2:3" s="34" customFormat="1" ht="20.25" customHeight="1">
      <c r="C133" s="34" t="s">
        <v>653</v>
      </c>
    </row>
    <row r="135" spans="2:3" ht="20.25" customHeight="1">
      <c r="B135" s="32" t="s">
        <v>132</v>
      </c>
    </row>
    <row r="136" spans="2:3" ht="20.25" customHeight="1">
      <c r="C136" s="34" t="s">
        <v>133</v>
      </c>
    </row>
    <row r="137" spans="2:3" ht="20.25" customHeight="1">
      <c r="C137" s="34" t="s">
        <v>134</v>
      </c>
    </row>
    <row r="138" spans="2:3" ht="20.25" customHeight="1">
      <c r="C138" s="34"/>
    </row>
    <row r="139" spans="2:3" s="34" customFormat="1" ht="20.25" customHeight="1">
      <c r="C139" s="34" t="s">
        <v>135</v>
      </c>
    </row>
    <row r="140" spans="2:3" s="34" customFormat="1" ht="20.25" customHeight="1">
      <c r="C140" s="34" t="s">
        <v>136</v>
      </c>
    </row>
    <row r="141" spans="2:3" s="34" customFormat="1" ht="6.75" customHeight="1"/>
    <row r="142" spans="2:3" s="34" customFormat="1" ht="6.75" customHeight="1"/>
    <row r="143" spans="2:3" s="34" customFormat="1" ht="20.25" customHeight="1">
      <c r="C143" s="34" t="s">
        <v>654</v>
      </c>
    </row>
    <row r="144" spans="2:3" s="34" customFormat="1" ht="20.25" customHeight="1">
      <c r="C144" s="34" t="s">
        <v>137</v>
      </c>
    </row>
    <row r="145" spans="3:9" ht="20.25" customHeight="1">
      <c r="C145" s="35"/>
    </row>
    <row r="146" spans="3:9" ht="20.25" customHeight="1">
      <c r="E146" s="594" t="s">
        <v>138</v>
      </c>
      <c r="F146" s="594"/>
      <c r="G146" s="594"/>
    </row>
    <row r="147" spans="3:9" ht="20.25" customHeight="1">
      <c r="C147" s="36"/>
      <c r="D147" s="37"/>
      <c r="E147" s="594"/>
      <c r="F147" s="594"/>
      <c r="G147" s="594"/>
      <c r="H147" s="37"/>
      <c r="I147" s="38"/>
    </row>
    <row r="148" spans="3:9" ht="20.25" customHeight="1">
      <c r="C148" s="39"/>
      <c r="D148" s="592" t="s">
        <v>139</v>
      </c>
      <c r="E148" s="592"/>
      <c r="F148" s="592"/>
      <c r="G148" s="592"/>
      <c r="H148" s="592"/>
      <c r="I148" s="40"/>
    </row>
    <row r="149" spans="3:9" ht="20.25" customHeight="1">
      <c r="C149" s="39"/>
      <c r="D149" s="592" t="s">
        <v>678</v>
      </c>
      <c r="E149" s="592"/>
      <c r="F149" s="592"/>
      <c r="G149" s="592"/>
      <c r="H149" s="592"/>
      <c r="I149" s="40"/>
    </row>
    <row r="150" spans="3:9" ht="20.25" customHeight="1">
      <c r="C150" s="39"/>
      <c r="D150" s="593" t="s">
        <v>140</v>
      </c>
      <c r="E150" s="593"/>
      <c r="F150" s="593"/>
      <c r="G150" s="593"/>
      <c r="H150" s="593"/>
      <c r="I150" s="40"/>
    </row>
    <row r="151" spans="3:9" ht="20.25" customHeight="1">
      <c r="C151" s="39"/>
      <c r="D151" s="593" t="s">
        <v>141</v>
      </c>
      <c r="E151" s="593"/>
      <c r="F151" s="593"/>
      <c r="G151" s="593"/>
      <c r="H151" s="593"/>
      <c r="I151" s="40"/>
    </row>
    <row r="152" spans="3:9" ht="20.25" customHeight="1">
      <c r="C152" s="39"/>
      <c r="D152" s="593" t="s">
        <v>686</v>
      </c>
      <c r="E152" s="593"/>
      <c r="F152" s="593"/>
      <c r="G152" s="593"/>
      <c r="H152" s="593"/>
      <c r="I152" s="40"/>
    </row>
    <row r="153" spans="3:9" ht="20.25" customHeight="1">
      <c r="C153" s="41"/>
      <c r="D153" s="42"/>
      <c r="E153" s="42"/>
      <c r="F153" s="42"/>
      <c r="G153" s="42"/>
      <c r="H153" s="42"/>
      <c r="I153" s="43"/>
    </row>
  </sheetData>
  <sheetProtection sheet="1" objects="1" scenarios="1" selectLockedCells="1" selectUnlockedCells="1"/>
  <mergeCells count="11">
    <mergeCell ref="E146:G147"/>
    <mergeCell ref="B2:C2"/>
    <mergeCell ref="H2:J2"/>
    <mergeCell ref="C6:I7"/>
    <mergeCell ref="G10:J10"/>
    <mergeCell ref="G11:J11"/>
    <mergeCell ref="D148:H148"/>
    <mergeCell ref="D149:H149"/>
    <mergeCell ref="D150:H150"/>
    <mergeCell ref="D151:H151"/>
    <mergeCell ref="D152:H152"/>
  </mergeCells>
  <phoneticPr fontId="31"/>
  <printOptions horizontalCentered="1"/>
  <pageMargins left="0.78740157480314965" right="0.78740157480314965" top="0.78740157480314965" bottom="0.78740157480314965" header="0" footer="0.19685039370078741"/>
  <pageSetup paperSize="9" scale="66" orientation="portrait" useFirstPageNumber="1" r:id="rId1"/>
  <headerFooter alignWithMargins="0">
    <oddFooter>&amp;C［ &amp;P ］</oddFooter>
  </headerFooter>
  <rowBreaks count="2" manualBreakCount="2">
    <brk id="63" min="1" max="9" man="1"/>
    <brk id="116" min="1" max="9"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0.249977111117893"/>
  </sheetPr>
  <dimension ref="A1:CG44"/>
  <sheetViews>
    <sheetView zoomScale="160" zoomScaleNormal="160" workbookViewId="0">
      <pane xSplit="2" ySplit="3" topLeftCell="C4" activePane="bottomRight" state="frozen"/>
      <selection activeCell="I48" sqref="I48"/>
      <selection pane="topRight" activeCell="I48" sqref="I48"/>
      <selection pane="bottomLeft" activeCell="I48" sqref="I48"/>
      <selection pane="bottomRight" activeCell="C17" sqref="C17"/>
    </sheetView>
  </sheetViews>
  <sheetFormatPr defaultColWidth="9.33203125" defaultRowHeight="13.5"/>
  <cols>
    <col min="1" max="1" width="15.83203125" style="24" bestFit="1" customWidth="1"/>
    <col min="2" max="2" width="45.5" style="24" customWidth="1"/>
    <col min="3" max="42" width="16.33203125" style="24" customWidth="1"/>
    <col min="43" max="16384" width="9.33203125" style="24"/>
  </cols>
  <sheetData>
    <row r="1" spans="1:42" ht="21" customHeight="1">
      <c r="A1" s="24" t="s">
        <v>65</v>
      </c>
      <c r="B1" s="455"/>
    </row>
    <row r="2" spans="1:42">
      <c r="A2" s="435"/>
      <c r="B2" s="436" t="s">
        <v>63</v>
      </c>
      <c r="C2" s="437">
        <v>1</v>
      </c>
      <c r="D2" s="437">
        <v>2</v>
      </c>
      <c r="E2" s="437">
        <v>3</v>
      </c>
      <c r="F2" s="437">
        <v>4</v>
      </c>
      <c r="G2" s="437">
        <v>5</v>
      </c>
      <c r="H2" s="437">
        <v>6</v>
      </c>
      <c r="I2" s="437">
        <v>7</v>
      </c>
      <c r="J2" s="437">
        <v>8</v>
      </c>
      <c r="K2" s="437">
        <v>9</v>
      </c>
      <c r="L2" s="437">
        <v>10</v>
      </c>
      <c r="M2" s="437">
        <v>11</v>
      </c>
      <c r="N2" s="437">
        <v>12</v>
      </c>
      <c r="O2" s="437">
        <v>13</v>
      </c>
      <c r="P2" s="437">
        <v>14</v>
      </c>
      <c r="Q2" s="437">
        <v>15</v>
      </c>
      <c r="R2" s="437">
        <v>16</v>
      </c>
      <c r="S2" s="437">
        <v>17</v>
      </c>
      <c r="T2" s="437">
        <v>18</v>
      </c>
      <c r="U2" s="437">
        <v>19</v>
      </c>
      <c r="V2" s="437">
        <v>20</v>
      </c>
      <c r="W2" s="437">
        <v>21</v>
      </c>
      <c r="X2" s="437">
        <v>22</v>
      </c>
      <c r="Y2" s="437">
        <v>23</v>
      </c>
      <c r="Z2" s="437">
        <v>24</v>
      </c>
      <c r="AA2" s="437">
        <v>25</v>
      </c>
      <c r="AB2" s="437">
        <v>26</v>
      </c>
      <c r="AC2" s="437">
        <v>27</v>
      </c>
      <c r="AD2" s="437">
        <v>28</v>
      </c>
      <c r="AE2" s="437">
        <v>29</v>
      </c>
      <c r="AF2" s="437">
        <v>30</v>
      </c>
      <c r="AG2" s="437">
        <v>31</v>
      </c>
      <c r="AH2" s="437">
        <v>32</v>
      </c>
      <c r="AI2" s="437">
        <v>33</v>
      </c>
      <c r="AJ2" s="437">
        <v>34</v>
      </c>
      <c r="AK2" s="437">
        <v>35</v>
      </c>
      <c r="AL2" s="437">
        <v>36</v>
      </c>
      <c r="AM2" s="437">
        <v>37</v>
      </c>
      <c r="AN2" s="437">
        <v>38</v>
      </c>
      <c r="AO2" s="437">
        <v>39</v>
      </c>
      <c r="AP2" s="438">
        <v>70</v>
      </c>
    </row>
    <row r="3" spans="1:42" ht="24">
      <c r="A3" s="439" t="s">
        <v>64</v>
      </c>
      <c r="B3" s="440" t="s">
        <v>580</v>
      </c>
      <c r="C3" s="441" t="s">
        <v>0</v>
      </c>
      <c r="D3" s="441" t="s">
        <v>1</v>
      </c>
      <c r="E3" s="441" t="s">
        <v>2</v>
      </c>
      <c r="F3" s="441" t="s">
        <v>3</v>
      </c>
      <c r="G3" s="441" t="s">
        <v>4</v>
      </c>
      <c r="H3" s="441" t="s">
        <v>5</v>
      </c>
      <c r="I3" s="441" t="s">
        <v>6</v>
      </c>
      <c r="J3" s="441" t="s">
        <v>7</v>
      </c>
      <c r="K3" s="441" t="s">
        <v>8</v>
      </c>
      <c r="L3" s="441" t="s">
        <v>188</v>
      </c>
      <c r="M3" s="441" t="s">
        <v>9</v>
      </c>
      <c r="N3" s="441" t="s">
        <v>10</v>
      </c>
      <c r="O3" s="441" t="s">
        <v>11</v>
      </c>
      <c r="P3" s="441" t="s">
        <v>12</v>
      </c>
      <c r="Q3" s="441" t="s">
        <v>194</v>
      </c>
      <c r="R3" s="441" t="s">
        <v>196</v>
      </c>
      <c r="S3" s="441" t="s">
        <v>198</v>
      </c>
      <c r="T3" s="441" t="s">
        <v>14</v>
      </c>
      <c r="U3" s="441" t="s">
        <v>13</v>
      </c>
      <c r="V3" s="441" t="s">
        <v>202</v>
      </c>
      <c r="W3" s="441" t="s">
        <v>15</v>
      </c>
      <c r="X3" s="441" t="s">
        <v>16</v>
      </c>
      <c r="Y3" s="441" t="s">
        <v>17</v>
      </c>
      <c r="Z3" s="441" t="s">
        <v>18</v>
      </c>
      <c r="AA3" s="441" t="s">
        <v>46</v>
      </c>
      <c r="AB3" s="441" t="s">
        <v>47</v>
      </c>
      <c r="AC3" s="441" t="s">
        <v>19</v>
      </c>
      <c r="AD3" s="441" t="s">
        <v>20</v>
      </c>
      <c r="AE3" s="441" t="s">
        <v>21</v>
      </c>
      <c r="AF3" s="442" t="s">
        <v>49</v>
      </c>
      <c r="AG3" s="441" t="s">
        <v>22</v>
      </c>
      <c r="AH3" s="441" t="s">
        <v>683</v>
      </c>
      <c r="AI3" s="441" t="s">
        <v>24</v>
      </c>
      <c r="AJ3" s="441" t="s">
        <v>48</v>
      </c>
      <c r="AK3" s="443" t="s">
        <v>218</v>
      </c>
      <c r="AL3" s="441" t="s">
        <v>25</v>
      </c>
      <c r="AM3" s="441" t="s">
        <v>26</v>
      </c>
      <c r="AN3" s="441" t="s">
        <v>684</v>
      </c>
      <c r="AO3" s="441" t="s">
        <v>28</v>
      </c>
      <c r="AP3" s="444" t="s">
        <v>575</v>
      </c>
    </row>
    <row r="4" spans="1:42">
      <c r="A4" s="445">
        <v>1</v>
      </c>
      <c r="B4" s="446" t="s">
        <v>680</v>
      </c>
      <c r="C4" s="457">
        <f>IF('固定資本M '!C$43=0,0,'固定資本M '!C4/'固定資本M '!C$43)</f>
        <v>0.15598969687957598</v>
      </c>
      <c r="D4" s="457">
        <f>IF('固定資本M '!D$43=0,0,'固定資本M '!D4/'固定資本M '!D$43)</f>
        <v>0</v>
      </c>
      <c r="E4" s="457">
        <f>IF('固定資本M '!E$43=0,0,'固定資本M '!E4/'固定資本M '!E$43)</f>
        <v>0</v>
      </c>
      <c r="F4" s="457">
        <f>IF('固定資本M '!F$43=0,0,'固定資本M '!F4/'固定資本M '!F$43)</f>
        <v>0</v>
      </c>
      <c r="G4" s="457">
        <f>IF('固定資本M '!G$43=0,0,'固定資本M '!G4/'固定資本M '!G$43)</f>
        <v>0</v>
      </c>
      <c r="H4" s="457">
        <f>IF('固定資本M '!H$43=0,0,'固定資本M '!H4/'固定資本M '!H$43)</f>
        <v>0</v>
      </c>
      <c r="I4" s="457">
        <f>IF('固定資本M '!I$43=0,0,'固定資本M '!I4/'固定資本M '!I$43)</f>
        <v>0</v>
      </c>
      <c r="J4" s="457">
        <f>IF('固定資本M '!J$43=0,0,'固定資本M '!J4/'固定資本M '!J$43)</f>
        <v>0</v>
      </c>
      <c r="K4" s="457">
        <f>IF('固定資本M '!K$43=0,0,'固定資本M '!K4/'固定資本M '!K$43)</f>
        <v>0</v>
      </c>
      <c r="L4" s="457">
        <f>IF('固定資本M '!L$43=0,0,'固定資本M '!L4/'固定資本M '!L$43)</f>
        <v>0</v>
      </c>
      <c r="M4" s="457">
        <f>IF('固定資本M '!M$43=0,0,'固定資本M '!M4/'固定資本M '!M$43)</f>
        <v>0</v>
      </c>
      <c r="N4" s="457">
        <f>IF('固定資本M '!N$43=0,0,'固定資本M '!N4/'固定資本M '!N$43)</f>
        <v>0</v>
      </c>
      <c r="O4" s="457">
        <f>IF('固定資本M '!O$43=0,0,'固定資本M '!O4/'固定資本M '!O$43)</f>
        <v>0</v>
      </c>
      <c r="P4" s="457">
        <f>IF('固定資本M '!P$43=0,0,'固定資本M '!P4/'固定資本M '!P$43)</f>
        <v>0</v>
      </c>
      <c r="Q4" s="457">
        <f>IF('固定資本M '!Q$43=0,0,'固定資本M '!Q4/'固定資本M '!Q$43)</f>
        <v>0</v>
      </c>
      <c r="R4" s="457">
        <f>IF('固定資本M '!R$43=0,0,'固定資本M '!R4/'固定資本M '!R$43)</f>
        <v>0</v>
      </c>
      <c r="S4" s="457">
        <f>IF('固定資本M '!S$43=0,0,'固定資本M '!S4/'固定資本M '!S$43)</f>
        <v>0</v>
      </c>
      <c r="T4" s="457">
        <f>IF('固定資本M '!T$43=0,0,'固定資本M '!T4/'固定資本M '!T$43)</f>
        <v>0</v>
      </c>
      <c r="U4" s="457">
        <f>IF('固定資本M '!U$43=0,0,'固定資本M '!U4/'固定資本M '!U$43)</f>
        <v>0</v>
      </c>
      <c r="V4" s="457">
        <f>IF('固定資本M '!V$43=0,0,'固定資本M '!V4/'固定資本M '!V$43)</f>
        <v>0</v>
      </c>
      <c r="W4" s="457">
        <f>IF('固定資本M '!W$43=0,0,'固定資本M '!W4/'固定資本M '!W$43)</f>
        <v>0</v>
      </c>
      <c r="X4" s="457">
        <f>IF('固定資本M '!X$43=0,0,'固定資本M '!X4/'固定資本M '!X$43)</f>
        <v>0</v>
      </c>
      <c r="Y4" s="457">
        <f>IF('固定資本M '!Y$43=0,0,'固定資本M '!Y4/'固定資本M '!Y$43)</f>
        <v>0</v>
      </c>
      <c r="Z4" s="457">
        <f>IF('固定資本M '!Z$43=0,0,'固定資本M '!Z4/'固定資本M '!Z$43)</f>
        <v>0</v>
      </c>
      <c r="AA4" s="457">
        <f>IF('固定資本M '!AA$43=0,0,'固定資本M '!AA4/'固定資本M '!AA$43)</f>
        <v>0</v>
      </c>
      <c r="AB4" s="457">
        <f>IF('固定資本M '!AB$43=0,0,'固定資本M '!AB4/'固定資本M '!AB$43)</f>
        <v>0</v>
      </c>
      <c r="AC4" s="457">
        <f>IF('固定資本M '!AC$43=0,0,'固定資本M '!AC4/'固定資本M '!AC$43)</f>
        <v>0</v>
      </c>
      <c r="AD4" s="457">
        <f>IF('固定資本M '!AD$43=0,0,'固定資本M '!AD4/'固定資本M '!AD$43)</f>
        <v>0</v>
      </c>
      <c r="AE4" s="457">
        <f>IF('固定資本M '!AE$43=0,0,'固定資本M '!AE4/'固定資本M '!AE$43)</f>
        <v>0</v>
      </c>
      <c r="AF4" s="457">
        <f>IF('固定資本M '!AF$43=0,0,'固定資本M '!AF4/'固定資本M '!AF$43)</f>
        <v>0</v>
      </c>
      <c r="AG4" s="457">
        <f>IF('固定資本M '!AG$43=0,0,'固定資本M '!AG4/'固定資本M '!AG$43)</f>
        <v>0</v>
      </c>
      <c r="AH4" s="457">
        <f>IF('固定資本M '!AH$43=0,0,'固定資本M '!AH4/'固定資本M '!AH$43)</f>
        <v>0</v>
      </c>
      <c r="AI4" s="457">
        <f>IF('固定資本M '!AI$43=0,0,'固定資本M '!AI4/'固定資本M '!AI$43)</f>
        <v>0</v>
      </c>
      <c r="AJ4" s="457">
        <f>IF('固定資本M '!AJ$43=0,0,'固定資本M '!AJ4/'固定資本M '!AJ$43)</f>
        <v>0</v>
      </c>
      <c r="AK4" s="457">
        <f>IF('固定資本M '!AK$43=0,0,'固定資本M '!AK4/'固定資本M '!AK$43)</f>
        <v>0</v>
      </c>
      <c r="AL4" s="457">
        <f>IF('固定資本M '!AL$43=0,0,'固定資本M '!AL4/'固定資本M '!AL$43)</f>
        <v>0</v>
      </c>
      <c r="AM4" s="457">
        <f>IF('固定資本M '!AM$43=0,0,'固定資本M '!AM4/'固定資本M '!AM$43)</f>
        <v>1.0936110446194891E-2</v>
      </c>
      <c r="AN4" s="457">
        <f>IF('固定資本M '!AN$43=0,0,'固定資本M '!AN4/'固定資本M '!AN$43)</f>
        <v>0</v>
      </c>
      <c r="AO4" s="457">
        <f>IF('固定資本M '!AO$43=0,0,'固定資本M '!AO4/'固定資本M '!AO$43)</f>
        <v>0</v>
      </c>
      <c r="AP4" s="462">
        <f>IF('固定資本M '!AP$43=0,0,'固定資本M '!AP4/'固定資本M '!AP$43)</f>
        <v>2.8310833501945937E-3</v>
      </c>
    </row>
    <row r="5" spans="1:42">
      <c r="A5" s="445">
        <v>2</v>
      </c>
      <c r="B5" s="449" t="s">
        <v>681</v>
      </c>
      <c r="C5" s="457">
        <f>IF('固定資本M '!C$43=0,0,'固定資本M '!C5/'固定資本M '!C$43)</f>
        <v>0</v>
      </c>
      <c r="D5" s="457">
        <f>IF('固定資本M '!D$43=0,0,'固定資本M '!D5/'固定資本M '!D$43)</f>
        <v>0</v>
      </c>
      <c r="E5" s="457">
        <f>IF('固定資本M '!E$43=0,0,'固定資本M '!E5/'固定資本M '!E$43)</f>
        <v>0</v>
      </c>
      <c r="F5" s="457">
        <f>IF('固定資本M '!F$43=0,0,'固定資本M '!F5/'固定資本M '!F$43)</f>
        <v>0</v>
      </c>
      <c r="G5" s="457">
        <f>IF('固定資本M '!G$43=0,0,'固定資本M '!G5/'固定資本M '!G$43)</f>
        <v>0</v>
      </c>
      <c r="H5" s="457">
        <f>IF('固定資本M '!H$43=0,0,'固定資本M '!H5/'固定資本M '!H$43)</f>
        <v>0</v>
      </c>
      <c r="I5" s="457">
        <f>IF('固定資本M '!I$43=0,0,'固定資本M '!I5/'固定資本M '!I$43)</f>
        <v>0</v>
      </c>
      <c r="J5" s="457">
        <f>IF('固定資本M '!J$43=0,0,'固定資本M '!J5/'固定資本M '!J$43)</f>
        <v>0</v>
      </c>
      <c r="K5" s="457">
        <f>IF('固定資本M '!K$43=0,0,'固定資本M '!K5/'固定資本M '!K$43)</f>
        <v>0</v>
      </c>
      <c r="L5" s="457">
        <f>IF('固定資本M '!L$43=0,0,'固定資本M '!L5/'固定資本M '!L$43)</f>
        <v>0</v>
      </c>
      <c r="M5" s="457">
        <f>IF('固定資本M '!M$43=0,0,'固定資本M '!M5/'固定資本M '!M$43)</f>
        <v>0</v>
      </c>
      <c r="N5" s="457">
        <f>IF('固定資本M '!N$43=0,0,'固定資本M '!N5/'固定資本M '!N$43)</f>
        <v>0</v>
      </c>
      <c r="O5" s="457">
        <f>IF('固定資本M '!O$43=0,0,'固定資本M '!O5/'固定資本M '!O$43)</f>
        <v>0</v>
      </c>
      <c r="P5" s="457">
        <f>IF('固定資本M '!P$43=0,0,'固定資本M '!P5/'固定資本M '!P$43)</f>
        <v>0</v>
      </c>
      <c r="Q5" s="457">
        <f>IF('固定資本M '!Q$43=0,0,'固定資本M '!Q5/'固定資本M '!Q$43)</f>
        <v>0</v>
      </c>
      <c r="R5" s="457">
        <f>IF('固定資本M '!R$43=0,0,'固定資本M '!R5/'固定資本M '!R$43)</f>
        <v>0</v>
      </c>
      <c r="S5" s="457">
        <f>IF('固定資本M '!S$43=0,0,'固定資本M '!S5/'固定資本M '!S$43)</f>
        <v>0</v>
      </c>
      <c r="T5" s="457">
        <f>IF('固定資本M '!T$43=0,0,'固定資本M '!T5/'固定資本M '!T$43)</f>
        <v>0</v>
      </c>
      <c r="U5" s="457">
        <f>IF('固定資本M '!U$43=0,0,'固定資本M '!U5/'固定資本M '!U$43)</f>
        <v>0</v>
      </c>
      <c r="V5" s="457">
        <f>IF('固定資本M '!V$43=0,0,'固定資本M '!V5/'固定資本M '!V$43)</f>
        <v>0</v>
      </c>
      <c r="W5" s="457">
        <f>IF('固定資本M '!W$43=0,0,'固定資本M '!W5/'固定資本M '!W$43)</f>
        <v>0</v>
      </c>
      <c r="X5" s="457">
        <f>IF('固定資本M '!X$43=0,0,'固定資本M '!X5/'固定資本M '!X$43)</f>
        <v>0</v>
      </c>
      <c r="Y5" s="457">
        <f>IF('固定資本M '!Y$43=0,0,'固定資本M '!Y5/'固定資本M '!Y$43)</f>
        <v>0</v>
      </c>
      <c r="Z5" s="457">
        <f>IF('固定資本M '!Z$43=0,0,'固定資本M '!Z5/'固定資本M '!Z$43)</f>
        <v>0</v>
      </c>
      <c r="AA5" s="457">
        <f>IF('固定資本M '!AA$43=0,0,'固定資本M '!AA5/'固定資本M '!AA$43)</f>
        <v>0</v>
      </c>
      <c r="AB5" s="457">
        <f>IF('固定資本M '!AB$43=0,0,'固定資本M '!AB5/'固定資本M '!AB$43)</f>
        <v>0</v>
      </c>
      <c r="AC5" s="457">
        <f>IF('固定資本M '!AC$43=0,0,'固定資本M '!AC5/'固定資本M '!AC$43)</f>
        <v>0</v>
      </c>
      <c r="AD5" s="457">
        <f>IF('固定資本M '!AD$43=0,0,'固定資本M '!AD5/'固定資本M '!AD$43)</f>
        <v>0</v>
      </c>
      <c r="AE5" s="457">
        <f>IF('固定資本M '!AE$43=0,0,'固定資本M '!AE5/'固定資本M '!AE$43)</f>
        <v>0</v>
      </c>
      <c r="AF5" s="457">
        <f>IF('固定資本M '!AF$43=0,0,'固定資本M '!AF5/'固定資本M '!AF$43)</f>
        <v>0</v>
      </c>
      <c r="AG5" s="457">
        <f>IF('固定資本M '!AG$43=0,0,'固定資本M '!AG5/'固定資本M '!AG$43)</f>
        <v>0</v>
      </c>
      <c r="AH5" s="457">
        <f>IF('固定資本M '!AH$43=0,0,'固定資本M '!AH5/'固定資本M '!AH$43)</f>
        <v>0</v>
      </c>
      <c r="AI5" s="457">
        <f>IF('固定資本M '!AI$43=0,0,'固定資本M '!AI5/'固定資本M '!AI$43)</f>
        <v>0</v>
      </c>
      <c r="AJ5" s="457">
        <f>IF('固定資本M '!AJ$43=0,0,'固定資本M '!AJ5/'固定資本M '!AJ$43)</f>
        <v>0</v>
      </c>
      <c r="AK5" s="457">
        <f>IF('固定資本M '!AK$43=0,0,'固定資本M '!AK5/'固定資本M '!AK$43)</f>
        <v>0</v>
      </c>
      <c r="AL5" s="457">
        <f>IF('固定資本M '!AL$43=0,0,'固定資本M '!AL5/'固定資本M '!AL$43)</f>
        <v>0</v>
      </c>
      <c r="AM5" s="457">
        <f>IF('固定資本M '!AM$43=0,0,'固定資本M '!AM5/'固定資本M '!AM$43)</f>
        <v>0</v>
      </c>
      <c r="AN5" s="457">
        <f>IF('固定資本M '!AN$43=0,0,'固定資本M '!AN5/'固定資本M '!AN$43)</f>
        <v>0</v>
      </c>
      <c r="AO5" s="457">
        <f>IF('固定資本M '!AO$43=0,0,'固定資本M '!AO5/'固定資本M '!AO$43)</f>
        <v>0</v>
      </c>
      <c r="AP5" s="458">
        <f>IF('固定資本M '!AP$43=0,0,'固定資本M '!AP5/'固定資本M '!AP$43)</f>
        <v>0</v>
      </c>
    </row>
    <row r="6" spans="1:42">
      <c r="A6" s="445">
        <v>3</v>
      </c>
      <c r="B6" s="449" t="s">
        <v>682</v>
      </c>
      <c r="C6" s="457">
        <f>IF('固定資本M '!C$43=0,0,'固定資本M '!C6/'固定資本M '!C$43)</f>
        <v>0</v>
      </c>
      <c r="D6" s="457">
        <f>IF('固定資本M '!D$43=0,0,'固定資本M '!D6/'固定資本M '!D$43)</f>
        <v>0</v>
      </c>
      <c r="E6" s="457">
        <f>IF('固定資本M '!E$43=0,0,'固定資本M '!E6/'固定資本M '!E$43)</f>
        <v>0</v>
      </c>
      <c r="F6" s="457">
        <f>IF('固定資本M '!F$43=0,0,'固定資本M '!F6/'固定資本M '!F$43)</f>
        <v>0</v>
      </c>
      <c r="G6" s="457">
        <f>IF('固定資本M '!G$43=0,0,'固定資本M '!G6/'固定資本M '!G$43)</f>
        <v>0</v>
      </c>
      <c r="H6" s="457">
        <f>IF('固定資本M '!H$43=0,0,'固定資本M '!H6/'固定資本M '!H$43)</f>
        <v>0</v>
      </c>
      <c r="I6" s="457">
        <f>IF('固定資本M '!I$43=0,0,'固定資本M '!I6/'固定資本M '!I$43)</f>
        <v>0</v>
      </c>
      <c r="J6" s="457">
        <f>IF('固定資本M '!J$43=0,0,'固定資本M '!J6/'固定資本M '!J$43)</f>
        <v>0</v>
      </c>
      <c r="K6" s="457">
        <f>IF('固定資本M '!K$43=0,0,'固定資本M '!K6/'固定資本M '!K$43)</f>
        <v>0</v>
      </c>
      <c r="L6" s="457">
        <f>IF('固定資本M '!L$43=0,0,'固定資本M '!L6/'固定資本M '!L$43)</f>
        <v>0</v>
      </c>
      <c r="M6" s="457">
        <f>IF('固定資本M '!M$43=0,0,'固定資本M '!M6/'固定資本M '!M$43)</f>
        <v>0</v>
      </c>
      <c r="N6" s="457">
        <f>IF('固定資本M '!N$43=0,0,'固定資本M '!N6/'固定資本M '!N$43)</f>
        <v>0</v>
      </c>
      <c r="O6" s="457">
        <f>IF('固定資本M '!O$43=0,0,'固定資本M '!O6/'固定資本M '!O$43)</f>
        <v>0</v>
      </c>
      <c r="P6" s="457">
        <f>IF('固定資本M '!P$43=0,0,'固定資本M '!P6/'固定資本M '!P$43)</f>
        <v>0</v>
      </c>
      <c r="Q6" s="457">
        <f>IF('固定資本M '!Q$43=0,0,'固定資本M '!Q6/'固定資本M '!Q$43)</f>
        <v>0</v>
      </c>
      <c r="R6" s="457">
        <f>IF('固定資本M '!R$43=0,0,'固定資本M '!R6/'固定資本M '!R$43)</f>
        <v>0</v>
      </c>
      <c r="S6" s="457">
        <f>IF('固定資本M '!S$43=0,0,'固定資本M '!S6/'固定資本M '!S$43)</f>
        <v>0</v>
      </c>
      <c r="T6" s="457">
        <f>IF('固定資本M '!T$43=0,0,'固定資本M '!T6/'固定資本M '!T$43)</f>
        <v>0</v>
      </c>
      <c r="U6" s="457">
        <f>IF('固定資本M '!U$43=0,0,'固定資本M '!U6/'固定資本M '!U$43)</f>
        <v>0</v>
      </c>
      <c r="V6" s="457">
        <f>IF('固定資本M '!V$43=0,0,'固定資本M '!V6/'固定資本M '!V$43)</f>
        <v>0</v>
      </c>
      <c r="W6" s="457">
        <f>IF('固定資本M '!W$43=0,0,'固定資本M '!W6/'固定資本M '!W$43)</f>
        <v>0</v>
      </c>
      <c r="X6" s="457">
        <f>IF('固定資本M '!X$43=0,0,'固定資本M '!X6/'固定資本M '!X$43)</f>
        <v>0</v>
      </c>
      <c r="Y6" s="457">
        <f>IF('固定資本M '!Y$43=0,0,'固定資本M '!Y6/'固定資本M '!Y$43)</f>
        <v>0</v>
      </c>
      <c r="Z6" s="457">
        <f>IF('固定資本M '!Z$43=0,0,'固定資本M '!Z6/'固定資本M '!Z$43)</f>
        <v>0</v>
      </c>
      <c r="AA6" s="457">
        <f>IF('固定資本M '!AA$43=0,0,'固定資本M '!AA6/'固定資本M '!AA$43)</f>
        <v>0</v>
      </c>
      <c r="AB6" s="457">
        <f>IF('固定資本M '!AB$43=0,0,'固定資本M '!AB6/'固定資本M '!AB$43)</f>
        <v>0</v>
      </c>
      <c r="AC6" s="457">
        <f>IF('固定資本M '!AC$43=0,0,'固定資本M '!AC6/'固定資本M '!AC$43)</f>
        <v>0</v>
      </c>
      <c r="AD6" s="457">
        <f>IF('固定資本M '!AD$43=0,0,'固定資本M '!AD6/'固定資本M '!AD$43)</f>
        <v>0</v>
      </c>
      <c r="AE6" s="457">
        <f>IF('固定資本M '!AE$43=0,0,'固定資本M '!AE6/'固定資本M '!AE$43)</f>
        <v>0</v>
      </c>
      <c r="AF6" s="457">
        <f>IF('固定資本M '!AF$43=0,0,'固定資本M '!AF6/'固定資本M '!AF$43)</f>
        <v>0</v>
      </c>
      <c r="AG6" s="457">
        <f>IF('固定資本M '!AG$43=0,0,'固定資本M '!AG6/'固定資本M '!AG$43)</f>
        <v>0</v>
      </c>
      <c r="AH6" s="457">
        <f>IF('固定資本M '!AH$43=0,0,'固定資本M '!AH6/'固定資本M '!AH$43)</f>
        <v>0</v>
      </c>
      <c r="AI6" s="457">
        <f>IF('固定資本M '!AI$43=0,0,'固定資本M '!AI6/'固定資本M '!AI$43)</f>
        <v>0</v>
      </c>
      <c r="AJ6" s="457">
        <f>IF('固定資本M '!AJ$43=0,0,'固定資本M '!AJ6/'固定資本M '!AJ$43)</f>
        <v>0</v>
      </c>
      <c r="AK6" s="457">
        <f>IF('固定資本M '!AK$43=0,0,'固定資本M '!AK6/'固定資本M '!AK$43)</f>
        <v>0</v>
      </c>
      <c r="AL6" s="457">
        <f>IF('固定資本M '!AL$43=0,0,'固定資本M '!AL6/'固定資本M '!AL$43)</f>
        <v>0</v>
      </c>
      <c r="AM6" s="457">
        <f>IF('固定資本M '!AM$43=0,0,'固定資本M '!AM6/'固定資本M '!AM$43)</f>
        <v>0</v>
      </c>
      <c r="AN6" s="457">
        <f>IF('固定資本M '!AN$43=0,0,'固定資本M '!AN6/'固定資本M '!AN$43)</f>
        <v>0</v>
      </c>
      <c r="AO6" s="457">
        <f>IF('固定資本M '!AO$43=0,0,'固定資本M '!AO6/'固定資本M '!AO$43)</f>
        <v>0</v>
      </c>
      <c r="AP6" s="458">
        <f>IF('固定資本M '!AP$43=0,0,'固定資本M '!AP6/'固定資本M '!AP$43)</f>
        <v>0</v>
      </c>
    </row>
    <row r="7" spans="1:42">
      <c r="A7" s="445">
        <v>4</v>
      </c>
      <c r="B7" s="449" t="s">
        <v>3</v>
      </c>
      <c r="C7" s="457">
        <f>IF('固定資本M '!C$43=0,0,'固定資本M '!C7/'固定資本M '!C$43)</f>
        <v>0</v>
      </c>
      <c r="D7" s="457">
        <f>IF('固定資本M '!D$43=0,0,'固定資本M '!D7/'固定資本M '!D$43)</f>
        <v>0</v>
      </c>
      <c r="E7" s="457">
        <f>IF('固定資本M '!E$43=0,0,'固定資本M '!E7/'固定資本M '!E$43)</f>
        <v>0</v>
      </c>
      <c r="F7" s="457">
        <f>IF('固定資本M '!F$43=0,0,'固定資本M '!F7/'固定資本M '!F$43)</f>
        <v>0</v>
      </c>
      <c r="G7" s="457">
        <f>IF('固定資本M '!G$43=0,0,'固定資本M '!G7/'固定資本M '!G$43)</f>
        <v>0</v>
      </c>
      <c r="H7" s="457">
        <f>IF('固定資本M '!H$43=0,0,'固定資本M '!H7/'固定資本M '!H$43)</f>
        <v>0</v>
      </c>
      <c r="I7" s="457">
        <f>IF('固定資本M '!I$43=0,0,'固定資本M '!I7/'固定資本M '!I$43)</f>
        <v>0</v>
      </c>
      <c r="J7" s="457">
        <f>IF('固定資本M '!J$43=0,0,'固定資本M '!J7/'固定資本M '!J$43)</f>
        <v>0</v>
      </c>
      <c r="K7" s="457">
        <f>IF('固定資本M '!K$43=0,0,'固定資本M '!K7/'固定資本M '!K$43)</f>
        <v>0</v>
      </c>
      <c r="L7" s="457">
        <f>IF('固定資本M '!L$43=0,0,'固定資本M '!L7/'固定資本M '!L$43)</f>
        <v>0</v>
      </c>
      <c r="M7" s="457">
        <f>IF('固定資本M '!M$43=0,0,'固定資本M '!M7/'固定資本M '!M$43)</f>
        <v>0</v>
      </c>
      <c r="N7" s="457">
        <f>IF('固定資本M '!N$43=0,0,'固定資本M '!N7/'固定資本M '!N$43)</f>
        <v>0</v>
      </c>
      <c r="O7" s="457">
        <f>IF('固定資本M '!O$43=0,0,'固定資本M '!O7/'固定資本M '!O$43)</f>
        <v>0</v>
      </c>
      <c r="P7" s="457">
        <f>IF('固定資本M '!P$43=0,0,'固定資本M '!P7/'固定資本M '!P$43)</f>
        <v>0</v>
      </c>
      <c r="Q7" s="457">
        <f>IF('固定資本M '!Q$43=0,0,'固定資本M '!Q7/'固定資本M '!Q$43)</f>
        <v>0</v>
      </c>
      <c r="R7" s="457">
        <f>IF('固定資本M '!R$43=0,0,'固定資本M '!R7/'固定資本M '!R$43)</f>
        <v>0</v>
      </c>
      <c r="S7" s="457">
        <f>IF('固定資本M '!S$43=0,0,'固定資本M '!S7/'固定資本M '!S$43)</f>
        <v>0</v>
      </c>
      <c r="T7" s="457">
        <f>IF('固定資本M '!T$43=0,0,'固定資本M '!T7/'固定資本M '!T$43)</f>
        <v>0</v>
      </c>
      <c r="U7" s="457">
        <f>IF('固定資本M '!U$43=0,0,'固定資本M '!U7/'固定資本M '!U$43)</f>
        <v>0</v>
      </c>
      <c r="V7" s="457">
        <f>IF('固定資本M '!V$43=0,0,'固定資本M '!V7/'固定資本M '!V$43)</f>
        <v>0</v>
      </c>
      <c r="W7" s="457">
        <f>IF('固定資本M '!W$43=0,0,'固定資本M '!W7/'固定資本M '!W$43)</f>
        <v>0</v>
      </c>
      <c r="X7" s="457">
        <f>IF('固定資本M '!X$43=0,0,'固定資本M '!X7/'固定資本M '!X$43)</f>
        <v>0</v>
      </c>
      <c r="Y7" s="457">
        <f>IF('固定資本M '!Y$43=0,0,'固定資本M '!Y7/'固定資本M '!Y$43)</f>
        <v>0</v>
      </c>
      <c r="Z7" s="457">
        <f>IF('固定資本M '!Z$43=0,0,'固定資本M '!Z7/'固定資本M '!Z$43)</f>
        <v>0</v>
      </c>
      <c r="AA7" s="457">
        <f>IF('固定資本M '!AA$43=0,0,'固定資本M '!AA7/'固定資本M '!AA$43)</f>
        <v>0</v>
      </c>
      <c r="AB7" s="457">
        <f>IF('固定資本M '!AB$43=0,0,'固定資本M '!AB7/'固定資本M '!AB$43)</f>
        <v>0</v>
      </c>
      <c r="AC7" s="457">
        <f>IF('固定資本M '!AC$43=0,0,'固定資本M '!AC7/'固定資本M '!AC$43)</f>
        <v>0</v>
      </c>
      <c r="AD7" s="457">
        <f>IF('固定資本M '!AD$43=0,0,'固定資本M '!AD7/'固定資本M '!AD$43)</f>
        <v>0</v>
      </c>
      <c r="AE7" s="457">
        <f>IF('固定資本M '!AE$43=0,0,'固定資本M '!AE7/'固定資本M '!AE$43)</f>
        <v>0</v>
      </c>
      <c r="AF7" s="457">
        <f>IF('固定資本M '!AF$43=0,0,'固定資本M '!AF7/'固定資本M '!AF$43)</f>
        <v>0</v>
      </c>
      <c r="AG7" s="457">
        <f>IF('固定資本M '!AG$43=0,0,'固定資本M '!AG7/'固定資本M '!AG$43)</f>
        <v>0</v>
      </c>
      <c r="AH7" s="457">
        <f>IF('固定資本M '!AH$43=0,0,'固定資本M '!AH7/'固定資本M '!AH$43)</f>
        <v>0</v>
      </c>
      <c r="AI7" s="457">
        <f>IF('固定資本M '!AI$43=0,0,'固定資本M '!AI7/'固定資本M '!AI$43)</f>
        <v>0</v>
      </c>
      <c r="AJ7" s="457">
        <f>IF('固定資本M '!AJ$43=0,0,'固定資本M '!AJ7/'固定資本M '!AJ$43)</f>
        <v>0</v>
      </c>
      <c r="AK7" s="457">
        <f>IF('固定資本M '!AK$43=0,0,'固定資本M '!AK7/'固定資本M '!AK$43)</f>
        <v>0</v>
      </c>
      <c r="AL7" s="457">
        <f>IF('固定資本M '!AL$43=0,0,'固定資本M '!AL7/'固定資本M '!AL$43)</f>
        <v>0</v>
      </c>
      <c r="AM7" s="457">
        <f>IF('固定資本M '!AM$43=0,0,'固定資本M '!AM7/'固定資本M '!AM$43)</f>
        <v>0</v>
      </c>
      <c r="AN7" s="457">
        <f>IF('固定資本M '!AN$43=0,0,'固定資本M '!AN7/'固定資本M '!AN$43)</f>
        <v>0</v>
      </c>
      <c r="AO7" s="457">
        <f>IF('固定資本M '!AO$43=0,0,'固定資本M '!AO7/'固定資本M '!AO$43)</f>
        <v>0</v>
      </c>
      <c r="AP7" s="458">
        <f>IF('固定資本M '!AP$43=0,0,'固定資本M '!AP7/'固定資本M '!AP$43)</f>
        <v>0</v>
      </c>
    </row>
    <row r="8" spans="1:42">
      <c r="A8" s="445">
        <v>5</v>
      </c>
      <c r="B8" s="449" t="s">
        <v>4</v>
      </c>
      <c r="C8" s="457">
        <f>IF('固定資本M '!C$43=0,0,'固定資本M '!C8/'固定資本M '!C$43)</f>
        <v>0</v>
      </c>
      <c r="D8" s="457">
        <f>IF('固定資本M '!D$43=0,0,'固定資本M '!D8/'固定資本M '!D$43)</f>
        <v>0</v>
      </c>
      <c r="E8" s="457">
        <f>IF('固定資本M '!E$43=0,0,'固定資本M '!E8/'固定資本M '!E$43)</f>
        <v>0</v>
      </c>
      <c r="F8" s="457">
        <f>IF('固定資本M '!F$43=0,0,'固定資本M '!F8/'固定資本M '!F$43)</f>
        <v>0</v>
      </c>
      <c r="G8" s="457">
        <f>IF('固定資本M '!G$43=0,0,'固定資本M '!G8/'固定資本M '!G$43)</f>
        <v>0</v>
      </c>
      <c r="H8" s="457">
        <f>IF('固定資本M '!H$43=0,0,'固定資本M '!H8/'固定資本M '!H$43)</f>
        <v>0</v>
      </c>
      <c r="I8" s="457">
        <f>IF('固定資本M '!I$43=0,0,'固定資本M '!I8/'固定資本M '!I$43)</f>
        <v>0</v>
      </c>
      <c r="J8" s="457">
        <f>IF('固定資本M '!J$43=0,0,'固定資本M '!J8/'固定資本M '!J$43)</f>
        <v>0</v>
      </c>
      <c r="K8" s="457">
        <f>IF('固定資本M '!K$43=0,0,'固定資本M '!K8/'固定資本M '!K$43)</f>
        <v>0</v>
      </c>
      <c r="L8" s="457">
        <f>IF('固定資本M '!L$43=0,0,'固定資本M '!L8/'固定資本M '!L$43)</f>
        <v>0</v>
      </c>
      <c r="M8" s="457">
        <f>IF('固定資本M '!M$43=0,0,'固定資本M '!M8/'固定資本M '!M$43)</f>
        <v>0</v>
      </c>
      <c r="N8" s="457">
        <f>IF('固定資本M '!N$43=0,0,'固定資本M '!N8/'固定資本M '!N$43)</f>
        <v>0</v>
      </c>
      <c r="O8" s="457">
        <f>IF('固定資本M '!O$43=0,0,'固定資本M '!O8/'固定資本M '!O$43)</f>
        <v>0</v>
      </c>
      <c r="P8" s="457">
        <f>IF('固定資本M '!P$43=0,0,'固定資本M '!P8/'固定資本M '!P$43)</f>
        <v>0</v>
      </c>
      <c r="Q8" s="457">
        <f>IF('固定資本M '!Q$43=0,0,'固定資本M '!Q8/'固定資本M '!Q$43)</f>
        <v>0</v>
      </c>
      <c r="R8" s="457">
        <f>IF('固定資本M '!R$43=0,0,'固定資本M '!R8/'固定資本M '!R$43)</f>
        <v>0</v>
      </c>
      <c r="S8" s="457">
        <f>IF('固定資本M '!S$43=0,0,'固定資本M '!S8/'固定資本M '!S$43)</f>
        <v>0</v>
      </c>
      <c r="T8" s="457">
        <f>IF('固定資本M '!T$43=0,0,'固定資本M '!T8/'固定資本M '!T$43)</f>
        <v>0</v>
      </c>
      <c r="U8" s="457">
        <f>IF('固定資本M '!U$43=0,0,'固定資本M '!U8/'固定資本M '!U$43)</f>
        <v>0</v>
      </c>
      <c r="V8" s="457">
        <f>IF('固定資本M '!V$43=0,0,'固定資本M '!V8/'固定資本M '!V$43)</f>
        <v>0</v>
      </c>
      <c r="W8" s="457">
        <f>IF('固定資本M '!W$43=0,0,'固定資本M '!W8/'固定資本M '!W$43)</f>
        <v>0</v>
      </c>
      <c r="X8" s="457">
        <f>IF('固定資本M '!X$43=0,0,'固定資本M '!X8/'固定資本M '!X$43)</f>
        <v>0</v>
      </c>
      <c r="Y8" s="457">
        <f>IF('固定資本M '!Y$43=0,0,'固定資本M '!Y8/'固定資本M '!Y$43)</f>
        <v>0</v>
      </c>
      <c r="Z8" s="457">
        <f>IF('固定資本M '!Z$43=0,0,'固定資本M '!Z8/'固定資本M '!Z$43)</f>
        <v>0</v>
      </c>
      <c r="AA8" s="457">
        <f>IF('固定資本M '!AA$43=0,0,'固定資本M '!AA8/'固定資本M '!AA$43)</f>
        <v>0</v>
      </c>
      <c r="AB8" s="457">
        <f>IF('固定資本M '!AB$43=0,0,'固定資本M '!AB8/'固定資本M '!AB$43)</f>
        <v>0</v>
      </c>
      <c r="AC8" s="457">
        <f>IF('固定資本M '!AC$43=0,0,'固定資本M '!AC8/'固定資本M '!AC$43)</f>
        <v>0</v>
      </c>
      <c r="AD8" s="457">
        <f>IF('固定資本M '!AD$43=0,0,'固定資本M '!AD8/'固定資本M '!AD$43)</f>
        <v>0</v>
      </c>
      <c r="AE8" s="457">
        <f>IF('固定資本M '!AE$43=0,0,'固定資本M '!AE8/'固定資本M '!AE$43)</f>
        <v>0</v>
      </c>
      <c r="AF8" s="457">
        <f>IF('固定資本M '!AF$43=0,0,'固定資本M '!AF8/'固定資本M '!AF$43)</f>
        <v>0</v>
      </c>
      <c r="AG8" s="457">
        <f>IF('固定資本M '!AG$43=0,0,'固定資本M '!AG8/'固定資本M '!AG$43)</f>
        <v>0</v>
      </c>
      <c r="AH8" s="457">
        <f>IF('固定資本M '!AH$43=0,0,'固定資本M '!AH8/'固定資本M '!AH$43)</f>
        <v>0</v>
      </c>
      <c r="AI8" s="457">
        <f>IF('固定資本M '!AI$43=0,0,'固定資本M '!AI8/'固定資本M '!AI$43)</f>
        <v>0</v>
      </c>
      <c r="AJ8" s="457">
        <f>IF('固定資本M '!AJ$43=0,0,'固定資本M '!AJ8/'固定資本M '!AJ$43)</f>
        <v>0</v>
      </c>
      <c r="AK8" s="457">
        <f>IF('固定資本M '!AK$43=0,0,'固定資本M '!AK8/'固定資本M '!AK$43)</f>
        <v>0</v>
      </c>
      <c r="AL8" s="457">
        <f>IF('固定資本M '!AL$43=0,0,'固定資本M '!AL8/'固定資本M '!AL$43)</f>
        <v>0</v>
      </c>
      <c r="AM8" s="457">
        <f>IF('固定資本M '!AM$43=0,0,'固定資本M '!AM8/'固定資本M '!AM$43)</f>
        <v>0</v>
      </c>
      <c r="AN8" s="457">
        <f>IF('固定資本M '!AN$43=0,0,'固定資本M '!AN8/'固定資本M '!AN$43)</f>
        <v>0</v>
      </c>
      <c r="AO8" s="457">
        <f>IF('固定資本M '!AO$43=0,0,'固定資本M '!AO8/'固定資本M '!AO$43)</f>
        <v>0</v>
      </c>
      <c r="AP8" s="458">
        <f>IF('固定資本M '!AP$43=0,0,'固定資本M '!AP8/'固定資本M '!AP$43)</f>
        <v>0</v>
      </c>
    </row>
    <row r="9" spans="1:42">
      <c r="A9" s="445">
        <v>6</v>
      </c>
      <c r="B9" s="449" t="s">
        <v>5</v>
      </c>
      <c r="C9" s="457">
        <f>IF('固定資本M '!C$43=0,0,'固定資本M '!C9/'固定資本M '!C$43)</f>
        <v>5.292698847955884E-5</v>
      </c>
      <c r="D9" s="457">
        <f>IF('固定資本M '!D$43=0,0,'固定資本M '!D9/'固定資本M '!D$43)</f>
        <v>6.4484233604883607E-5</v>
      </c>
      <c r="E9" s="457">
        <f>IF('固定資本M '!E$43=0,0,'固定資本M '!E9/'固定資本M '!E$43)</f>
        <v>5.9722939712964121E-2</v>
      </c>
      <c r="F9" s="457">
        <f>IF('固定資本M '!F$43=0,0,'固定資本M '!F9/'固定資本M '!F$43)</f>
        <v>1.192656242663286E-3</v>
      </c>
      <c r="G9" s="457">
        <f>IF('固定資本M '!G$43=0,0,'固定資本M '!G9/'固定資本M '!G$43)</f>
        <v>1.0667582371186831E-3</v>
      </c>
      <c r="H9" s="457">
        <f>IF('固定資本M '!H$43=0,0,'固定資本M '!H9/'固定資本M '!H$43)</f>
        <v>4.8622285628970984E-3</v>
      </c>
      <c r="I9" s="457">
        <f>IF('固定資本M '!I$43=0,0,'固定資本M '!I9/'固定資本M '!I$43)</f>
        <v>2.6581903586058455E-3</v>
      </c>
      <c r="J9" s="457">
        <f>IF('固定資本M '!J$43=0,0,'固定資本M '!J9/'固定資本M '!J$43)</f>
        <v>4.4368599336561262E-5</v>
      </c>
      <c r="K9" s="457">
        <f>IF('固定資本M '!K$43=0,0,'固定資本M '!K9/'固定資本M '!K$43)</f>
        <v>6.3286616922024767E-5</v>
      </c>
      <c r="L9" s="457">
        <f>IF('固定資本M '!L$43=0,0,'固定資本M '!L9/'固定資本M '!L$43)</f>
        <v>8.8704802063932151E-4</v>
      </c>
      <c r="M9" s="457">
        <f>IF('固定資本M '!M$43=0,0,'固定資本M '!M9/'固定資本M '!M$43)</f>
        <v>1.2745976794099024E-3</v>
      </c>
      <c r="N9" s="457">
        <f>IF('固定資本M '!N$43=0,0,'固定資本M '!N9/'固定資本M '!N$43)</f>
        <v>2.4575968542760266E-4</v>
      </c>
      <c r="O9" s="457">
        <f>IF('固定資本M '!O$43=0,0,'固定資本M '!O9/'固定資本M '!O$43)</f>
        <v>4.3394036158034852E-4</v>
      </c>
      <c r="P9" s="457">
        <f>IF('固定資本M '!P$43=0,0,'固定資本M '!P9/'固定資本M '!P$43)</f>
        <v>2.6965638042964141E-3</v>
      </c>
      <c r="Q9" s="457">
        <f>IF('固定資本M '!Q$43=0,0,'固定資本M '!Q9/'固定資本M '!Q$43)</f>
        <v>8.0056906363166059E-4</v>
      </c>
      <c r="R9" s="457">
        <f>IF('固定資本M '!R$43=0,0,'固定資本M '!R9/'固定資本M '!R$43)</f>
        <v>6.1624928777292813E-4</v>
      </c>
      <c r="S9" s="457">
        <f>IF('固定資本M '!S$43=0,0,'固定資本M '!S9/'固定資本M '!S$43)</f>
        <v>4.2602998354178905E-4</v>
      </c>
      <c r="T9" s="457">
        <f>IF('固定資本M '!T$43=0,0,'固定資本M '!T9/'固定資本M '!T$43)</f>
        <v>1.6230253191949794E-4</v>
      </c>
      <c r="U9" s="457">
        <f>IF('固定資本M '!U$43=0,0,'固定資本M '!U9/'固定資本M '!U$43)</f>
        <v>2.8381631868291962E-4</v>
      </c>
      <c r="V9" s="457">
        <f>IF('固定資本M '!V$43=0,0,'固定資本M '!V9/'固定資本M '!V$43)</f>
        <v>2.2159846358398583E-4</v>
      </c>
      <c r="W9" s="457">
        <f>IF('固定資本M '!W$43=0,0,'固定資本M '!W9/'固定資本M '!W$43)</f>
        <v>1.218708565893627E-4</v>
      </c>
      <c r="X9" s="457">
        <f>IF('固定資本M '!X$43=0,0,'固定資本M '!X9/'固定資本M '!X$43)</f>
        <v>2.0135746260558848E-3</v>
      </c>
      <c r="Y9" s="457">
        <f>IF('固定資本M '!Y$43=0,0,'固定資本M '!Y9/'固定資本M '!Y$43)</f>
        <v>1.4717542908507177E-3</v>
      </c>
      <c r="Z9" s="457">
        <f>IF('固定資本M '!Z$43=0,0,'固定資本M '!Z9/'固定資本M '!Z$43)</f>
        <v>1.4710305745999532E-5</v>
      </c>
      <c r="AA9" s="457">
        <f>IF('固定資本M '!AA$43=0,0,'固定資本M '!AA9/'固定資本M '!AA$43)</f>
        <v>0</v>
      </c>
      <c r="AB9" s="457">
        <f>IF('固定資本M '!AB$43=0,0,'固定資本M '!AB9/'固定資本M '!AB$43)</f>
        <v>4.4352405954962743E-4</v>
      </c>
      <c r="AC9" s="457">
        <f>IF('固定資本M '!AC$43=0,0,'固定資本M '!AC9/'固定資本M '!AC$43)</f>
        <v>4.5483543490058397E-4</v>
      </c>
      <c r="AD9" s="457">
        <f>IF('固定資本M '!AD$43=0,0,'固定資本M '!AD9/'固定資本M '!AD$43)</f>
        <v>6.4423503659960144E-4</v>
      </c>
      <c r="AE9" s="457">
        <f>IF('固定資本M '!AE$43=0,0,'固定資本M '!AE9/'固定資本M '!AE$43)</f>
        <v>8.1661961582707183E-4</v>
      </c>
      <c r="AF9" s="457">
        <f>IF('固定資本M '!AF$43=0,0,'固定資本M '!AF9/'固定資本M '!AF$43)</f>
        <v>5.955156506144934E-4</v>
      </c>
      <c r="AG9" s="457">
        <f>IF('固定資本M '!AG$43=0,0,'固定資本M '!AG9/'固定資本M '!AG$43)</f>
        <v>2.5288866731462212E-4</v>
      </c>
      <c r="AH9" s="457">
        <f>IF('固定資本M '!AH$43=0,0,'固定資本M '!AH9/'固定資本M '!AH$43)</f>
        <v>0</v>
      </c>
      <c r="AI9" s="457">
        <f>IF('固定資本M '!AI$43=0,0,'固定資本M '!AI9/'固定資本M '!AI$43)</f>
        <v>2.936252363233726E-4</v>
      </c>
      <c r="AJ9" s="457">
        <f>IF('固定資本M '!AJ$43=0,0,'固定資本M '!AJ9/'固定資本M '!AJ$43)</f>
        <v>2.0852998975499628E-3</v>
      </c>
      <c r="AK9" s="457">
        <f>IF('固定資本M '!AK$43=0,0,'固定資本M '!AK9/'固定資本M '!AK$43)</f>
        <v>4.2531158696697361E-4</v>
      </c>
      <c r="AL9" s="457">
        <f>IF('固定資本M '!AL$43=0,0,'固定資本M '!AL9/'固定資本M '!AL$43)</f>
        <v>2.6069241225113622E-2</v>
      </c>
      <c r="AM9" s="457">
        <f>IF('固定資本M '!AM$43=0,0,'固定資本M '!AM9/'固定資本M '!AM$43)</f>
        <v>4.8916257016627489E-3</v>
      </c>
      <c r="AN9" s="457">
        <f>IF('固定資本M '!AN$43=0,0,'固定資本M '!AN9/'固定資本M '!AN$43)</f>
        <v>0</v>
      </c>
      <c r="AO9" s="457">
        <f>IF('固定資本M '!AO$43=0,0,'固定資本M '!AO9/'固定資本M '!AO$43)</f>
        <v>7.9470732986405262E-3</v>
      </c>
      <c r="AP9" s="458">
        <f>IF('固定資本M '!AP$43=0,0,'固定資本M '!AP9/'固定資本M '!AP$43)</f>
        <v>2.4533624463507556E-3</v>
      </c>
    </row>
    <row r="10" spans="1:42" s="26" customFormat="1">
      <c r="A10" s="445">
        <v>7</v>
      </c>
      <c r="B10" s="449" t="s">
        <v>6</v>
      </c>
      <c r="C10" s="457">
        <f>IF('固定資本M '!C$43=0,0,'固定資本M '!C10/'固定資本M '!C$43)</f>
        <v>3.5032625707898471E-4</v>
      </c>
      <c r="D10" s="457">
        <f>IF('固定資本M '!D$43=0,0,'固定資本M '!D10/'固定資本M '!D$43)</f>
        <v>4.0840014616426283E-4</v>
      </c>
      <c r="E10" s="457">
        <f>IF('固定資本M '!E$43=0,0,'固定資本M '!E10/'固定資本M '!E$43)</f>
        <v>1.3894579332703921E-3</v>
      </c>
      <c r="F10" s="457">
        <f>IF('固定資本M '!F$43=0,0,'固定資本M '!F10/'固定資本M '!F$43)</f>
        <v>3.3619758651453257E-3</v>
      </c>
      <c r="G10" s="457">
        <f>IF('固定資本M '!G$43=0,0,'固定資本M '!G10/'固定資本M '!G$43)</f>
        <v>3.8462404512471784E-3</v>
      </c>
      <c r="H10" s="457">
        <f>IF('固定資本M '!H$43=0,0,'固定資本M '!H10/'固定資本M '!H$43)</f>
        <v>1.2922811499477447E-2</v>
      </c>
      <c r="I10" s="457">
        <f>IF('固定資本M '!I$43=0,0,'固定資本M '!I10/'固定資本M '!I$43)</f>
        <v>7.7771263999375975E-3</v>
      </c>
      <c r="J10" s="457">
        <f>IF('固定資本M '!J$43=0,0,'固定資本M '!J10/'固定資本M '!J$43)</f>
        <v>9.7650357295400616E-4</v>
      </c>
      <c r="K10" s="457">
        <f>IF('固定資本M '!K$43=0,0,'固定資本M '!K10/'固定資本M '!K$43)</f>
        <v>8.7988812559331201E-4</v>
      </c>
      <c r="L10" s="457">
        <f>IF('固定資本M '!L$43=0,0,'固定資本M '!L10/'固定資本M '!L$43)</f>
        <v>3.1391723712576314E-3</v>
      </c>
      <c r="M10" s="457">
        <f>IF('固定資本M '!M$43=0,0,'固定資本M '!M10/'固定資本M '!M$43)</f>
        <v>3.6456234701401509E-3</v>
      </c>
      <c r="N10" s="457">
        <f>IF('固定資本M '!N$43=0,0,'固定資本M '!N10/'固定資本M '!N$43)</f>
        <v>1.4100461951408701E-3</v>
      </c>
      <c r="O10" s="457">
        <f>IF('固定資本M '!O$43=0,0,'固定資本M '!O10/'固定資本M '!O$43)</f>
        <v>1.6002695190768972E-3</v>
      </c>
      <c r="P10" s="457">
        <f>IF('固定資本M '!P$43=0,0,'固定資本M '!P10/'固定資本M '!P$43)</f>
        <v>7.3516188218906093E-3</v>
      </c>
      <c r="Q10" s="457">
        <f>IF('固定資本M '!Q$43=0,0,'固定資本M '!Q10/'固定資本M '!Q$43)</f>
        <v>2.2710812209001553E-3</v>
      </c>
      <c r="R10" s="457">
        <f>IF('固定資本M '!R$43=0,0,'固定資本M '!R10/'固定資本M '!R$43)</f>
        <v>1.8465351190179841E-3</v>
      </c>
      <c r="S10" s="457">
        <f>IF('固定資本M '!S$43=0,0,'固定資本M '!S10/'固定資本M '!S$43)</f>
        <v>2.0146733695384079E-3</v>
      </c>
      <c r="T10" s="457">
        <f>IF('固定資本M '!T$43=0,0,'固定資本M '!T10/'固定資本M '!T$43)</f>
        <v>6.1016828151178948E-4</v>
      </c>
      <c r="U10" s="457">
        <f>IF('固定資本M '!U$43=0,0,'固定資本M '!U10/'固定資本M '!U$43)</f>
        <v>1.1554093987446615E-3</v>
      </c>
      <c r="V10" s="457">
        <f>IF('固定資本M '!V$43=0,0,'固定資本M '!V10/'固定資本M '!V$43)</f>
        <v>1.1465513797175619E-3</v>
      </c>
      <c r="W10" s="457">
        <f>IF('固定資本M '!W$43=0,0,'固定資本M '!W10/'固定資本M '!W$43)</f>
        <v>6.261594933559873E-4</v>
      </c>
      <c r="X10" s="457">
        <f>IF('固定資本M '!X$43=0,0,'固定資本M '!X10/'固定資本M '!X$43)</f>
        <v>1.237641542451655E-2</v>
      </c>
      <c r="Y10" s="457">
        <f>IF('固定資本M '!Y$43=0,0,'固定資本M '!Y10/'固定資本M '!Y$43)</f>
        <v>1.5886610991712332E-3</v>
      </c>
      <c r="Z10" s="457">
        <f>IF('固定資本M '!Z$43=0,0,'固定資本M '!Z10/'固定資本M '!Z$43)</f>
        <v>9.0783601175311397E-5</v>
      </c>
      <c r="AA10" s="457">
        <f>IF('固定資本M '!AA$43=0,0,'固定資本M '!AA10/'固定資本M '!AA$43)</f>
        <v>0</v>
      </c>
      <c r="AB10" s="457">
        <f>IF('固定資本M '!AB$43=0,0,'固定資本M '!AB10/'固定資本M '!AB$43)</f>
        <v>1.3697066544914964E-3</v>
      </c>
      <c r="AC10" s="457">
        <f>IF('固定資本M '!AC$43=0,0,'固定資本M '!AC10/'固定資本M '!AC$43)</f>
        <v>7.4802250463405339E-3</v>
      </c>
      <c r="AD10" s="457">
        <f>IF('固定資本M '!AD$43=0,0,'固定資本M '!AD10/'固定資本M '!AD$43)</f>
        <v>3.4060054671302309E-3</v>
      </c>
      <c r="AE10" s="457">
        <f>IF('固定資本M '!AE$43=0,0,'固定資本M '!AE10/'固定資本M '!AE$43)</f>
        <v>2.3925404563539111E-3</v>
      </c>
      <c r="AF10" s="457">
        <f>IF('固定資本M '!AF$43=0,0,'固定資本M '!AF10/'固定資本M '!AF$43)</f>
        <v>1.9761029615139344E-3</v>
      </c>
      <c r="AG10" s="457">
        <f>IF('固定資本M '!AG$43=0,0,'固定資本M '!AG10/'固定資本M '!AG$43)</f>
        <v>1.1386880728539864E-3</v>
      </c>
      <c r="AH10" s="457">
        <f>IF('固定資本M '!AH$43=0,0,'固定資本M '!AH10/'固定資本M '!AH$43)</f>
        <v>0</v>
      </c>
      <c r="AI10" s="457">
        <f>IF('固定資本M '!AI$43=0,0,'固定資本M '!AI10/'固定資本M '!AI$43)</f>
        <v>3.183603327619515E-3</v>
      </c>
      <c r="AJ10" s="457">
        <f>IF('固定資本M '!AJ$43=0,0,'固定資本M '!AJ10/'固定資本M '!AJ$43)</f>
        <v>4.7083458147681896E-3</v>
      </c>
      <c r="AK10" s="457">
        <f>IF('固定資本M '!AK$43=0,0,'固定資本M '!AK10/'固定資本M '!AK$43)</f>
        <v>2.1542956470283663E-3</v>
      </c>
      <c r="AL10" s="457">
        <f>IF('固定資本M '!AL$43=0,0,'固定資本M '!AL10/'固定資本M '!AL$43)</f>
        <v>6.0033544027433029E-3</v>
      </c>
      <c r="AM10" s="457">
        <f>IF('固定資本M '!AM$43=0,0,'固定資本M '!AM10/'固定資本M '!AM$43)</f>
        <v>5.5027321451500662E-3</v>
      </c>
      <c r="AN10" s="457">
        <f>IF('固定資本M '!AN$43=0,0,'固定資本M '!AN10/'固定資本M '!AN$43)</f>
        <v>0</v>
      </c>
      <c r="AO10" s="457">
        <f>IF('固定資本M '!AO$43=0,0,'固定資本M '!AO10/'固定資本M '!AO$43)</f>
        <v>2.0916535560127476E-2</v>
      </c>
      <c r="AP10" s="458">
        <f>IF('固定資本M '!AP$43=0,0,'固定資本M '!AP10/'固定資本M '!AP$43)</f>
        <v>2.900401691042105E-3</v>
      </c>
    </row>
    <row r="11" spans="1:42">
      <c r="A11" s="445">
        <v>8</v>
      </c>
      <c r="B11" s="449" t="s">
        <v>7</v>
      </c>
      <c r="C11" s="457">
        <f>IF('固定資本M '!C$43=0,0,'固定資本M '!C11/'固定資本M '!C$43)</f>
        <v>0</v>
      </c>
      <c r="D11" s="457">
        <f>IF('固定資本M '!D$43=0,0,'固定資本M '!D11/'固定資本M '!D$43)</f>
        <v>0</v>
      </c>
      <c r="E11" s="457">
        <f>IF('固定資本M '!E$43=0,0,'固定資本M '!E11/'固定資本M '!E$43)</f>
        <v>0</v>
      </c>
      <c r="F11" s="457">
        <f>IF('固定資本M '!F$43=0,0,'固定資本M '!F11/'固定資本M '!F$43)</f>
        <v>0</v>
      </c>
      <c r="G11" s="457">
        <f>IF('固定資本M '!G$43=0,0,'固定資本M '!G11/'固定資本M '!G$43)</f>
        <v>0</v>
      </c>
      <c r="H11" s="457">
        <f>IF('固定資本M '!H$43=0,0,'固定資本M '!H11/'固定資本M '!H$43)</f>
        <v>0</v>
      </c>
      <c r="I11" s="457">
        <f>IF('固定資本M '!I$43=0,0,'固定資本M '!I11/'固定資本M '!I$43)</f>
        <v>0</v>
      </c>
      <c r="J11" s="457">
        <f>IF('固定資本M '!J$43=0,0,'固定資本M '!J11/'固定資本M '!J$43)</f>
        <v>0</v>
      </c>
      <c r="K11" s="457">
        <f>IF('固定資本M '!K$43=0,0,'固定資本M '!K11/'固定資本M '!K$43)</f>
        <v>0</v>
      </c>
      <c r="L11" s="457">
        <f>IF('固定資本M '!L$43=0,0,'固定資本M '!L11/'固定資本M '!L$43)</f>
        <v>0</v>
      </c>
      <c r="M11" s="457">
        <f>IF('固定資本M '!M$43=0,0,'固定資本M '!M11/'固定資本M '!M$43)</f>
        <v>0</v>
      </c>
      <c r="N11" s="457">
        <f>IF('固定資本M '!N$43=0,0,'固定資本M '!N11/'固定資本M '!N$43)</f>
        <v>0</v>
      </c>
      <c r="O11" s="457">
        <f>IF('固定資本M '!O$43=0,0,'固定資本M '!O11/'固定資本M '!O$43)</f>
        <v>0</v>
      </c>
      <c r="P11" s="457">
        <f>IF('固定資本M '!P$43=0,0,'固定資本M '!P11/'固定資本M '!P$43)</f>
        <v>0</v>
      </c>
      <c r="Q11" s="457">
        <f>IF('固定資本M '!Q$43=0,0,'固定資本M '!Q11/'固定資本M '!Q$43)</f>
        <v>0</v>
      </c>
      <c r="R11" s="457">
        <f>IF('固定資本M '!R$43=0,0,'固定資本M '!R11/'固定資本M '!R$43)</f>
        <v>0</v>
      </c>
      <c r="S11" s="457">
        <f>IF('固定資本M '!S$43=0,0,'固定資本M '!S11/'固定資本M '!S$43)</f>
        <v>0</v>
      </c>
      <c r="T11" s="457">
        <f>IF('固定資本M '!T$43=0,0,'固定資本M '!T11/'固定資本M '!T$43)</f>
        <v>0</v>
      </c>
      <c r="U11" s="457">
        <f>IF('固定資本M '!U$43=0,0,'固定資本M '!U11/'固定資本M '!U$43)</f>
        <v>0</v>
      </c>
      <c r="V11" s="457">
        <f>IF('固定資本M '!V$43=0,0,'固定資本M '!V11/'固定資本M '!V$43)</f>
        <v>0</v>
      </c>
      <c r="W11" s="457">
        <f>IF('固定資本M '!W$43=0,0,'固定資本M '!W11/'固定資本M '!W$43)</f>
        <v>0</v>
      </c>
      <c r="X11" s="457">
        <f>IF('固定資本M '!X$43=0,0,'固定資本M '!X11/'固定資本M '!X$43)</f>
        <v>0</v>
      </c>
      <c r="Y11" s="457">
        <f>IF('固定資本M '!Y$43=0,0,'固定資本M '!Y11/'固定資本M '!Y$43)</f>
        <v>0</v>
      </c>
      <c r="Z11" s="457">
        <f>IF('固定資本M '!Z$43=0,0,'固定資本M '!Z11/'固定資本M '!Z$43)</f>
        <v>0</v>
      </c>
      <c r="AA11" s="457">
        <f>IF('固定資本M '!AA$43=0,0,'固定資本M '!AA11/'固定資本M '!AA$43)</f>
        <v>0</v>
      </c>
      <c r="AB11" s="457">
        <f>IF('固定資本M '!AB$43=0,0,'固定資本M '!AB11/'固定資本M '!AB$43)</f>
        <v>0</v>
      </c>
      <c r="AC11" s="457">
        <f>IF('固定資本M '!AC$43=0,0,'固定資本M '!AC11/'固定資本M '!AC$43)</f>
        <v>0</v>
      </c>
      <c r="AD11" s="457">
        <f>IF('固定資本M '!AD$43=0,0,'固定資本M '!AD11/'固定資本M '!AD$43)</f>
        <v>0</v>
      </c>
      <c r="AE11" s="457">
        <f>IF('固定資本M '!AE$43=0,0,'固定資本M '!AE11/'固定資本M '!AE$43)</f>
        <v>0</v>
      </c>
      <c r="AF11" s="457">
        <f>IF('固定資本M '!AF$43=0,0,'固定資本M '!AF11/'固定資本M '!AF$43)</f>
        <v>0</v>
      </c>
      <c r="AG11" s="457">
        <f>IF('固定資本M '!AG$43=0,0,'固定資本M '!AG11/'固定資本M '!AG$43)</f>
        <v>0</v>
      </c>
      <c r="AH11" s="457">
        <f>IF('固定資本M '!AH$43=0,0,'固定資本M '!AH11/'固定資本M '!AH$43)</f>
        <v>0</v>
      </c>
      <c r="AI11" s="457">
        <f>IF('固定資本M '!AI$43=0,0,'固定資本M '!AI11/'固定資本M '!AI$43)</f>
        <v>0</v>
      </c>
      <c r="AJ11" s="457">
        <f>IF('固定資本M '!AJ$43=0,0,'固定資本M '!AJ11/'固定資本M '!AJ$43)</f>
        <v>0</v>
      </c>
      <c r="AK11" s="457">
        <f>IF('固定資本M '!AK$43=0,0,'固定資本M '!AK11/'固定資本M '!AK$43)</f>
        <v>0</v>
      </c>
      <c r="AL11" s="457">
        <f>IF('固定資本M '!AL$43=0,0,'固定資本M '!AL11/'固定資本M '!AL$43)</f>
        <v>0</v>
      </c>
      <c r="AM11" s="457">
        <f>IF('固定資本M '!AM$43=0,0,'固定資本M '!AM11/'固定資本M '!AM$43)</f>
        <v>0</v>
      </c>
      <c r="AN11" s="457">
        <f>IF('固定資本M '!AN$43=0,0,'固定資本M '!AN11/'固定資本M '!AN$43)</f>
        <v>0</v>
      </c>
      <c r="AO11" s="457">
        <f>IF('固定資本M '!AO$43=0,0,'固定資本M '!AO11/'固定資本M '!AO$43)</f>
        <v>0</v>
      </c>
      <c r="AP11" s="458">
        <f>IF('固定資本M '!AP$43=0,0,'固定資本M '!AP11/'固定資本M '!AP$43)</f>
        <v>0</v>
      </c>
    </row>
    <row r="12" spans="1:42">
      <c r="A12" s="445">
        <v>9</v>
      </c>
      <c r="B12" s="449" t="s">
        <v>8</v>
      </c>
      <c r="C12" s="457">
        <f>IF('固定資本M '!C$43=0,0,'固定資本M '!C12/'固定資本M '!C$43)</f>
        <v>0</v>
      </c>
      <c r="D12" s="457">
        <f>IF('固定資本M '!D$43=0,0,'固定資本M '!D12/'固定資本M '!D$43)</f>
        <v>0</v>
      </c>
      <c r="E12" s="457">
        <f>IF('固定資本M '!E$43=0,0,'固定資本M '!E12/'固定資本M '!E$43)</f>
        <v>0</v>
      </c>
      <c r="F12" s="457">
        <f>IF('固定資本M '!F$43=0,0,'固定資本M '!F12/'固定資本M '!F$43)</f>
        <v>0</v>
      </c>
      <c r="G12" s="457">
        <f>IF('固定資本M '!G$43=0,0,'固定資本M '!G12/'固定資本M '!G$43)</f>
        <v>0</v>
      </c>
      <c r="H12" s="457">
        <f>IF('固定資本M '!H$43=0,0,'固定資本M '!H12/'固定資本M '!H$43)</f>
        <v>0</v>
      </c>
      <c r="I12" s="457">
        <f>IF('固定資本M '!I$43=0,0,'固定資本M '!I12/'固定資本M '!I$43)</f>
        <v>0</v>
      </c>
      <c r="J12" s="457">
        <f>IF('固定資本M '!J$43=0,0,'固定資本M '!J12/'固定資本M '!J$43)</f>
        <v>0</v>
      </c>
      <c r="K12" s="457">
        <f>IF('固定資本M '!K$43=0,0,'固定資本M '!K12/'固定資本M '!K$43)</f>
        <v>0</v>
      </c>
      <c r="L12" s="457">
        <f>IF('固定資本M '!L$43=0,0,'固定資本M '!L12/'固定資本M '!L$43)</f>
        <v>0</v>
      </c>
      <c r="M12" s="457">
        <f>IF('固定資本M '!M$43=0,0,'固定資本M '!M12/'固定資本M '!M$43)</f>
        <v>0</v>
      </c>
      <c r="N12" s="457">
        <f>IF('固定資本M '!N$43=0,0,'固定資本M '!N12/'固定資本M '!N$43)</f>
        <v>0</v>
      </c>
      <c r="O12" s="457">
        <f>IF('固定資本M '!O$43=0,0,'固定資本M '!O12/'固定資本M '!O$43)</f>
        <v>0</v>
      </c>
      <c r="P12" s="457">
        <f>IF('固定資本M '!P$43=0,0,'固定資本M '!P12/'固定資本M '!P$43)</f>
        <v>0</v>
      </c>
      <c r="Q12" s="457">
        <f>IF('固定資本M '!Q$43=0,0,'固定資本M '!Q12/'固定資本M '!Q$43)</f>
        <v>0</v>
      </c>
      <c r="R12" s="457">
        <f>IF('固定資本M '!R$43=0,0,'固定資本M '!R12/'固定資本M '!R$43)</f>
        <v>0</v>
      </c>
      <c r="S12" s="457">
        <f>IF('固定資本M '!S$43=0,0,'固定資本M '!S12/'固定資本M '!S$43)</f>
        <v>0</v>
      </c>
      <c r="T12" s="457">
        <f>IF('固定資本M '!T$43=0,0,'固定資本M '!T12/'固定資本M '!T$43)</f>
        <v>0</v>
      </c>
      <c r="U12" s="457">
        <f>IF('固定資本M '!U$43=0,0,'固定資本M '!U12/'固定資本M '!U$43)</f>
        <v>0</v>
      </c>
      <c r="V12" s="457">
        <f>IF('固定資本M '!V$43=0,0,'固定資本M '!V12/'固定資本M '!V$43)</f>
        <v>0</v>
      </c>
      <c r="W12" s="457">
        <f>IF('固定資本M '!W$43=0,0,'固定資本M '!W12/'固定資本M '!W$43)</f>
        <v>0</v>
      </c>
      <c r="X12" s="457">
        <f>IF('固定資本M '!X$43=0,0,'固定資本M '!X12/'固定資本M '!X$43)</f>
        <v>0</v>
      </c>
      <c r="Y12" s="457">
        <f>IF('固定資本M '!Y$43=0,0,'固定資本M '!Y12/'固定資本M '!Y$43)</f>
        <v>0</v>
      </c>
      <c r="Z12" s="457">
        <f>IF('固定資本M '!Z$43=0,0,'固定資本M '!Z12/'固定資本M '!Z$43)</f>
        <v>0</v>
      </c>
      <c r="AA12" s="457">
        <f>IF('固定資本M '!AA$43=0,0,'固定資本M '!AA12/'固定資本M '!AA$43)</f>
        <v>0</v>
      </c>
      <c r="AB12" s="457">
        <f>IF('固定資本M '!AB$43=0,0,'固定資本M '!AB12/'固定資本M '!AB$43)</f>
        <v>0</v>
      </c>
      <c r="AC12" s="457">
        <f>IF('固定資本M '!AC$43=0,0,'固定資本M '!AC12/'固定資本M '!AC$43)</f>
        <v>0</v>
      </c>
      <c r="AD12" s="457">
        <f>IF('固定資本M '!AD$43=0,0,'固定資本M '!AD12/'固定資本M '!AD$43)</f>
        <v>0</v>
      </c>
      <c r="AE12" s="457">
        <f>IF('固定資本M '!AE$43=0,0,'固定資本M '!AE12/'固定資本M '!AE$43)</f>
        <v>0</v>
      </c>
      <c r="AF12" s="457">
        <f>IF('固定資本M '!AF$43=0,0,'固定資本M '!AF12/'固定資本M '!AF$43)</f>
        <v>0</v>
      </c>
      <c r="AG12" s="457">
        <f>IF('固定資本M '!AG$43=0,0,'固定資本M '!AG12/'固定資本M '!AG$43)</f>
        <v>0</v>
      </c>
      <c r="AH12" s="457">
        <f>IF('固定資本M '!AH$43=0,0,'固定資本M '!AH12/'固定資本M '!AH$43)</f>
        <v>0</v>
      </c>
      <c r="AI12" s="457">
        <f>IF('固定資本M '!AI$43=0,0,'固定資本M '!AI12/'固定資本M '!AI$43)</f>
        <v>0</v>
      </c>
      <c r="AJ12" s="457">
        <f>IF('固定資本M '!AJ$43=0,0,'固定資本M '!AJ12/'固定資本M '!AJ$43)</f>
        <v>0</v>
      </c>
      <c r="AK12" s="457">
        <f>IF('固定資本M '!AK$43=0,0,'固定資本M '!AK12/'固定資本M '!AK$43)</f>
        <v>0</v>
      </c>
      <c r="AL12" s="457">
        <f>IF('固定資本M '!AL$43=0,0,'固定資本M '!AL12/'固定資本M '!AL$43)</f>
        <v>0</v>
      </c>
      <c r="AM12" s="457">
        <f>IF('固定資本M '!AM$43=0,0,'固定資本M '!AM12/'固定資本M '!AM$43)</f>
        <v>0</v>
      </c>
      <c r="AN12" s="457">
        <f>IF('固定資本M '!AN$43=0,0,'固定資本M '!AN12/'固定資本M '!AN$43)</f>
        <v>0</v>
      </c>
      <c r="AO12" s="457">
        <f>IF('固定資本M '!AO$43=0,0,'固定資本M '!AO12/'固定資本M '!AO$43)</f>
        <v>0</v>
      </c>
      <c r="AP12" s="458">
        <f>IF('固定資本M '!AP$43=0,0,'固定資本M '!AP12/'固定資本M '!AP$43)</f>
        <v>0</v>
      </c>
    </row>
    <row r="13" spans="1:42">
      <c r="A13" s="445">
        <v>10</v>
      </c>
      <c r="B13" s="449" t="s">
        <v>188</v>
      </c>
      <c r="C13" s="457">
        <f>IF('固定資本M '!C$43=0,0,'固定資本M '!C13/'固定資本M '!C$43)</f>
        <v>0</v>
      </c>
      <c r="D13" s="457">
        <f>IF('固定資本M '!D$43=0,0,'固定資本M '!D13/'固定資本M '!D$43)</f>
        <v>0</v>
      </c>
      <c r="E13" s="457">
        <f>IF('固定資本M '!E$43=0,0,'固定資本M '!E13/'固定資本M '!E$43)</f>
        <v>0</v>
      </c>
      <c r="F13" s="457">
        <f>IF('固定資本M '!F$43=0,0,'固定資本M '!F13/'固定資本M '!F$43)</f>
        <v>0</v>
      </c>
      <c r="G13" s="457">
        <f>IF('固定資本M '!G$43=0,0,'固定資本M '!G13/'固定資本M '!G$43)</f>
        <v>0</v>
      </c>
      <c r="H13" s="457">
        <f>IF('固定資本M '!H$43=0,0,'固定資本M '!H13/'固定資本M '!H$43)</f>
        <v>0</v>
      </c>
      <c r="I13" s="457">
        <f>IF('固定資本M '!I$43=0,0,'固定資本M '!I13/'固定資本M '!I$43)</f>
        <v>0</v>
      </c>
      <c r="J13" s="457">
        <f>IF('固定資本M '!J$43=0,0,'固定資本M '!J13/'固定資本M '!J$43)</f>
        <v>0</v>
      </c>
      <c r="K13" s="457">
        <f>IF('固定資本M '!K$43=0,0,'固定資本M '!K13/'固定資本M '!K$43)</f>
        <v>0</v>
      </c>
      <c r="L13" s="457">
        <f>IF('固定資本M '!L$43=0,0,'固定資本M '!L13/'固定資本M '!L$43)</f>
        <v>0</v>
      </c>
      <c r="M13" s="457">
        <f>IF('固定資本M '!M$43=0,0,'固定資本M '!M13/'固定資本M '!M$43)</f>
        <v>0</v>
      </c>
      <c r="N13" s="457">
        <f>IF('固定資本M '!N$43=0,0,'固定資本M '!N13/'固定資本M '!N$43)</f>
        <v>0</v>
      </c>
      <c r="O13" s="457">
        <f>IF('固定資本M '!O$43=0,0,'固定資本M '!O13/'固定資本M '!O$43)</f>
        <v>0</v>
      </c>
      <c r="P13" s="457">
        <f>IF('固定資本M '!P$43=0,0,'固定資本M '!P13/'固定資本M '!P$43)</f>
        <v>0</v>
      </c>
      <c r="Q13" s="457">
        <f>IF('固定資本M '!Q$43=0,0,'固定資本M '!Q13/'固定資本M '!Q$43)</f>
        <v>0</v>
      </c>
      <c r="R13" s="457">
        <f>IF('固定資本M '!R$43=0,0,'固定資本M '!R13/'固定資本M '!R$43)</f>
        <v>0</v>
      </c>
      <c r="S13" s="457">
        <f>IF('固定資本M '!S$43=0,0,'固定資本M '!S13/'固定資本M '!S$43)</f>
        <v>0</v>
      </c>
      <c r="T13" s="457">
        <f>IF('固定資本M '!T$43=0,0,'固定資本M '!T13/'固定資本M '!T$43)</f>
        <v>0</v>
      </c>
      <c r="U13" s="457">
        <f>IF('固定資本M '!U$43=0,0,'固定資本M '!U13/'固定資本M '!U$43)</f>
        <v>0</v>
      </c>
      <c r="V13" s="457">
        <f>IF('固定資本M '!V$43=0,0,'固定資本M '!V13/'固定資本M '!V$43)</f>
        <v>0</v>
      </c>
      <c r="W13" s="457">
        <f>IF('固定資本M '!W$43=0,0,'固定資本M '!W13/'固定資本M '!W$43)</f>
        <v>0</v>
      </c>
      <c r="X13" s="457">
        <f>IF('固定資本M '!X$43=0,0,'固定資本M '!X13/'固定資本M '!X$43)</f>
        <v>0</v>
      </c>
      <c r="Y13" s="457">
        <f>IF('固定資本M '!Y$43=0,0,'固定資本M '!Y13/'固定資本M '!Y$43)</f>
        <v>0</v>
      </c>
      <c r="Z13" s="457">
        <f>IF('固定資本M '!Z$43=0,0,'固定資本M '!Z13/'固定資本M '!Z$43)</f>
        <v>0</v>
      </c>
      <c r="AA13" s="457">
        <f>IF('固定資本M '!AA$43=0,0,'固定資本M '!AA13/'固定資本M '!AA$43)</f>
        <v>0</v>
      </c>
      <c r="AB13" s="457">
        <f>IF('固定資本M '!AB$43=0,0,'固定資本M '!AB13/'固定資本M '!AB$43)</f>
        <v>0</v>
      </c>
      <c r="AC13" s="457">
        <f>IF('固定資本M '!AC$43=0,0,'固定資本M '!AC13/'固定資本M '!AC$43)</f>
        <v>0</v>
      </c>
      <c r="AD13" s="457">
        <f>IF('固定資本M '!AD$43=0,0,'固定資本M '!AD13/'固定資本M '!AD$43)</f>
        <v>0</v>
      </c>
      <c r="AE13" s="457">
        <f>IF('固定資本M '!AE$43=0,0,'固定資本M '!AE13/'固定資本M '!AE$43)</f>
        <v>0</v>
      </c>
      <c r="AF13" s="457">
        <f>IF('固定資本M '!AF$43=0,0,'固定資本M '!AF13/'固定資本M '!AF$43)</f>
        <v>0</v>
      </c>
      <c r="AG13" s="457">
        <f>IF('固定資本M '!AG$43=0,0,'固定資本M '!AG13/'固定資本M '!AG$43)</f>
        <v>0</v>
      </c>
      <c r="AH13" s="457">
        <f>IF('固定資本M '!AH$43=0,0,'固定資本M '!AH13/'固定資本M '!AH$43)</f>
        <v>0</v>
      </c>
      <c r="AI13" s="457">
        <f>IF('固定資本M '!AI$43=0,0,'固定資本M '!AI13/'固定資本M '!AI$43)</f>
        <v>0</v>
      </c>
      <c r="AJ13" s="457">
        <f>IF('固定資本M '!AJ$43=0,0,'固定資本M '!AJ13/'固定資本M '!AJ$43)</f>
        <v>0</v>
      </c>
      <c r="AK13" s="457">
        <f>IF('固定資本M '!AK$43=0,0,'固定資本M '!AK13/'固定資本M '!AK$43)</f>
        <v>0</v>
      </c>
      <c r="AL13" s="457">
        <f>IF('固定資本M '!AL$43=0,0,'固定資本M '!AL13/'固定資本M '!AL$43)</f>
        <v>0</v>
      </c>
      <c r="AM13" s="457">
        <f>IF('固定資本M '!AM$43=0,0,'固定資本M '!AM13/'固定資本M '!AM$43)</f>
        <v>0</v>
      </c>
      <c r="AN13" s="457">
        <f>IF('固定資本M '!AN$43=0,0,'固定資本M '!AN13/'固定資本M '!AN$43)</f>
        <v>0</v>
      </c>
      <c r="AO13" s="457">
        <f>IF('固定資本M '!AO$43=0,0,'固定資本M '!AO13/'固定資本M '!AO$43)</f>
        <v>0</v>
      </c>
      <c r="AP13" s="458">
        <f>IF('固定資本M '!AP$43=0,0,'固定資本M '!AP13/'固定資本M '!AP$43)</f>
        <v>0</v>
      </c>
    </row>
    <row r="14" spans="1:42">
      <c r="A14" s="445">
        <v>11</v>
      </c>
      <c r="B14" s="449" t="s">
        <v>9</v>
      </c>
      <c r="C14" s="457">
        <f>IF('固定資本M '!C$43=0,0,'固定資本M '!C14/'固定資本M '!C$43)</f>
        <v>0</v>
      </c>
      <c r="D14" s="457">
        <f>IF('固定資本M '!D$43=0,0,'固定資本M '!D14/'固定資本M '!D$43)</f>
        <v>0</v>
      </c>
      <c r="E14" s="457">
        <f>IF('固定資本M '!E$43=0,0,'固定資本M '!E14/'固定資本M '!E$43)</f>
        <v>0</v>
      </c>
      <c r="F14" s="457">
        <f>IF('固定資本M '!F$43=0,0,'固定資本M '!F14/'固定資本M '!F$43)</f>
        <v>0</v>
      </c>
      <c r="G14" s="457">
        <f>IF('固定資本M '!G$43=0,0,'固定資本M '!G14/'固定資本M '!G$43)</f>
        <v>0</v>
      </c>
      <c r="H14" s="457">
        <f>IF('固定資本M '!H$43=0,0,'固定資本M '!H14/'固定資本M '!H$43)</f>
        <v>0</v>
      </c>
      <c r="I14" s="457">
        <f>IF('固定資本M '!I$43=0,0,'固定資本M '!I14/'固定資本M '!I$43)</f>
        <v>0</v>
      </c>
      <c r="J14" s="457">
        <f>IF('固定資本M '!J$43=0,0,'固定資本M '!J14/'固定資本M '!J$43)</f>
        <v>0</v>
      </c>
      <c r="K14" s="457">
        <f>IF('固定資本M '!K$43=0,0,'固定資本M '!K14/'固定資本M '!K$43)</f>
        <v>0</v>
      </c>
      <c r="L14" s="457">
        <f>IF('固定資本M '!L$43=0,0,'固定資本M '!L14/'固定資本M '!L$43)</f>
        <v>0</v>
      </c>
      <c r="M14" s="457">
        <f>IF('固定資本M '!M$43=0,0,'固定資本M '!M14/'固定資本M '!M$43)</f>
        <v>0</v>
      </c>
      <c r="N14" s="457">
        <f>IF('固定資本M '!N$43=0,0,'固定資本M '!N14/'固定資本M '!N$43)</f>
        <v>0</v>
      </c>
      <c r="O14" s="457">
        <f>IF('固定資本M '!O$43=0,0,'固定資本M '!O14/'固定資本M '!O$43)</f>
        <v>0</v>
      </c>
      <c r="P14" s="457">
        <f>IF('固定資本M '!P$43=0,0,'固定資本M '!P14/'固定資本M '!P$43)</f>
        <v>0</v>
      </c>
      <c r="Q14" s="457">
        <f>IF('固定資本M '!Q$43=0,0,'固定資本M '!Q14/'固定資本M '!Q$43)</f>
        <v>0</v>
      </c>
      <c r="R14" s="457">
        <f>IF('固定資本M '!R$43=0,0,'固定資本M '!R14/'固定資本M '!R$43)</f>
        <v>0</v>
      </c>
      <c r="S14" s="457">
        <f>IF('固定資本M '!S$43=0,0,'固定資本M '!S14/'固定資本M '!S$43)</f>
        <v>0</v>
      </c>
      <c r="T14" s="457">
        <f>IF('固定資本M '!T$43=0,0,'固定資本M '!T14/'固定資本M '!T$43)</f>
        <v>0</v>
      </c>
      <c r="U14" s="457">
        <f>IF('固定資本M '!U$43=0,0,'固定資本M '!U14/'固定資本M '!U$43)</f>
        <v>0</v>
      </c>
      <c r="V14" s="457">
        <f>IF('固定資本M '!V$43=0,0,'固定資本M '!V14/'固定資本M '!V$43)</f>
        <v>0</v>
      </c>
      <c r="W14" s="457">
        <f>IF('固定資本M '!W$43=0,0,'固定資本M '!W14/'固定資本M '!W$43)</f>
        <v>0</v>
      </c>
      <c r="X14" s="457">
        <f>IF('固定資本M '!X$43=0,0,'固定資本M '!X14/'固定資本M '!X$43)</f>
        <v>0</v>
      </c>
      <c r="Y14" s="457">
        <f>IF('固定資本M '!Y$43=0,0,'固定資本M '!Y14/'固定資本M '!Y$43)</f>
        <v>0</v>
      </c>
      <c r="Z14" s="457">
        <f>IF('固定資本M '!Z$43=0,0,'固定資本M '!Z14/'固定資本M '!Z$43)</f>
        <v>0</v>
      </c>
      <c r="AA14" s="457">
        <f>IF('固定資本M '!AA$43=0,0,'固定資本M '!AA14/'固定資本M '!AA$43)</f>
        <v>0</v>
      </c>
      <c r="AB14" s="457">
        <f>IF('固定資本M '!AB$43=0,0,'固定資本M '!AB14/'固定資本M '!AB$43)</f>
        <v>0</v>
      </c>
      <c r="AC14" s="457">
        <f>IF('固定資本M '!AC$43=0,0,'固定資本M '!AC14/'固定資本M '!AC$43)</f>
        <v>0</v>
      </c>
      <c r="AD14" s="457">
        <f>IF('固定資本M '!AD$43=0,0,'固定資本M '!AD14/'固定資本M '!AD$43)</f>
        <v>0</v>
      </c>
      <c r="AE14" s="457">
        <f>IF('固定資本M '!AE$43=0,0,'固定資本M '!AE14/'固定資本M '!AE$43)</f>
        <v>0</v>
      </c>
      <c r="AF14" s="457">
        <f>IF('固定資本M '!AF$43=0,0,'固定資本M '!AF14/'固定資本M '!AF$43)</f>
        <v>0</v>
      </c>
      <c r="AG14" s="457">
        <f>IF('固定資本M '!AG$43=0,0,'固定資本M '!AG14/'固定資本M '!AG$43)</f>
        <v>0</v>
      </c>
      <c r="AH14" s="457">
        <f>IF('固定資本M '!AH$43=0,0,'固定資本M '!AH14/'固定資本M '!AH$43)</f>
        <v>0</v>
      </c>
      <c r="AI14" s="457">
        <f>IF('固定資本M '!AI$43=0,0,'固定資本M '!AI14/'固定資本M '!AI$43)</f>
        <v>0</v>
      </c>
      <c r="AJ14" s="457">
        <f>IF('固定資本M '!AJ$43=0,0,'固定資本M '!AJ14/'固定資本M '!AJ$43)</f>
        <v>0</v>
      </c>
      <c r="AK14" s="457">
        <f>IF('固定資本M '!AK$43=0,0,'固定資本M '!AK14/'固定資本M '!AK$43)</f>
        <v>0</v>
      </c>
      <c r="AL14" s="457">
        <f>IF('固定資本M '!AL$43=0,0,'固定資本M '!AL14/'固定資本M '!AL$43)</f>
        <v>0</v>
      </c>
      <c r="AM14" s="457">
        <f>IF('固定資本M '!AM$43=0,0,'固定資本M '!AM14/'固定資本M '!AM$43)</f>
        <v>0</v>
      </c>
      <c r="AN14" s="457">
        <f>IF('固定資本M '!AN$43=0,0,'固定資本M '!AN14/'固定資本M '!AN$43)</f>
        <v>0</v>
      </c>
      <c r="AO14" s="457">
        <f>IF('固定資本M '!AO$43=0,0,'固定資本M '!AO14/'固定資本M '!AO$43)</f>
        <v>0</v>
      </c>
      <c r="AP14" s="458">
        <f>IF('固定資本M '!AP$43=0,0,'固定資本M '!AP14/'固定資本M '!AP$43)</f>
        <v>0</v>
      </c>
    </row>
    <row r="15" spans="1:42">
      <c r="A15" s="445">
        <v>12</v>
      </c>
      <c r="B15" s="449" t="s">
        <v>10</v>
      </c>
      <c r="C15" s="457">
        <f>IF('固定資本M '!C$43=0,0,'固定資本M '!C15/'固定資本M '!C$43)</f>
        <v>0</v>
      </c>
      <c r="D15" s="457">
        <f>IF('固定資本M '!D$43=0,0,'固定資本M '!D15/'固定資本M '!D$43)</f>
        <v>0</v>
      </c>
      <c r="E15" s="457">
        <f>IF('固定資本M '!E$43=0,0,'固定資本M '!E15/'固定資本M '!E$43)</f>
        <v>0</v>
      </c>
      <c r="F15" s="457">
        <f>IF('固定資本M '!F$43=0,0,'固定資本M '!F15/'固定資本M '!F$43)</f>
        <v>0</v>
      </c>
      <c r="G15" s="457">
        <f>IF('固定資本M '!G$43=0,0,'固定資本M '!G15/'固定資本M '!G$43)</f>
        <v>0</v>
      </c>
      <c r="H15" s="457">
        <f>IF('固定資本M '!H$43=0,0,'固定資本M '!H15/'固定資本M '!H$43)</f>
        <v>0</v>
      </c>
      <c r="I15" s="457">
        <f>IF('固定資本M '!I$43=0,0,'固定資本M '!I15/'固定資本M '!I$43)</f>
        <v>0</v>
      </c>
      <c r="J15" s="457">
        <f>IF('固定資本M '!J$43=0,0,'固定資本M '!J15/'固定資本M '!J$43)</f>
        <v>0</v>
      </c>
      <c r="K15" s="457">
        <f>IF('固定資本M '!K$43=0,0,'固定資本M '!K15/'固定資本M '!K$43)</f>
        <v>0</v>
      </c>
      <c r="L15" s="457">
        <f>IF('固定資本M '!L$43=0,0,'固定資本M '!L15/'固定資本M '!L$43)</f>
        <v>0</v>
      </c>
      <c r="M15" s="457">
        <f>IF('固定資本M '!M$43=0,0,'固定資本M '!M15/'固定資本M '!M$43)</f>
        <v>0</v>
      </c>
      <c r="N15" s="457">
        <f>IF('固定資本M '!N$43=0,0,'固定資本M '!N15/'固定資本M '!N$43)</f>
        <v>0</v>
      </c>
      <c r="O15" s="457">
        <f>IF('固定資本M '!O$43=0,0,'固定資本M '!O15/'固定資本M '!O$43)</f>
        <v>0</v>
      </c>
      <c r="P15" s="457">
        <f>IF('固定資本M '!P$43=0,0,'固定資本M '!P15/'固定資本M '!P$43)</f>
        <v>0</v>
      </c>
      <c r="Q15" s="457">
        <f>IF('固定資本M '!Q$43=0,0,'固定資本M '!Q15/'固定資本M '!Q$43)</f>
        <v>0</v>
      </c>
      <c r="R15" s="457">
        <f>IF('固定資本M '!R$43=0,0,'固定資本M '!R15/'固定資本M '!R$43)</f>
        <v>0</v>
      </c>
      <c r="S15" s="457">
        <f>IF('固定資本M '!S$43=0,0,'固定資本M '!S15/'固定資本M '!S$43)</f>
        <v>0</v>
      </c>
      <c r="T15" s="457">
        <f>IF('固定資本M '!T$43=0,0,'固定資本M '!T15/'固定資本M '!T$43)</f>
        <v>0</v>
      </c>
      <c r="U15" s="457">
        <f>IF('固定資本M '!U$43=0,0,'固定資本M '!U15/'固定資本M '!U$43)</f>
        <v>0</v>
      </c>
      <c r="V15" s="457">
        <f>IF('固定資本M '!V$43=0,0,'固定資本M '!V15/'固定資本M '!V$43)</f>
        <v>0</v>
      </c>
      <c r="W15" s="457">
        <f>IF('固定資本M '!W$43=0,0,'固定資本M '!W15/'固定資本M '!W$43)</f>
        <v>0</v>
      </c>
      <c r="X15" s="457">
        <f>IF('固定資本M '!X$43=0,0,'固定資本M '!X15/'固定資本M '!X$43)</f>
        <v>0</v>
      </c>
      <c r="Y15" s="457">
        <f>IF('固定資本M '!Y$43=0,0,'固定資本M '!Y15/'固定資本M '!Y$43)</f>
        <v>0</v>
      </c>
      <c r="Z15" s="457">
        <f>IF('固定資本M '!Z$43=0,0,'固定資本M '!Z15/'固定資本M '!Z$43)</f>
        <v>0</v>
      </c>
      <c r="AA15" s="457">
        <f>IF('固定資本M '!AA$43=0,0,'固定資本M '!AA15/'固定資本M '!AA$43)</f>
        <v>0</v>
      </c>
      <c r="AB15" s="457">
        <f>IF('固定資本M '!AB$43=0,0,'固定資本M '!AB15/'固定資本M '!AB$43)</f>
        <v>0</v>
      </c>
      <c r="AC15" s="457">
        <f>IF('固定資本M '!AC$43=0,0,'固定資本M '!AC15/'固定資本M '!AC$43)</f>
        <v>0</v>
      </c>
      <c r="AD15" s="457">
        <f>IF('固定資本M '!AD$43=0,0,'固定資本M '!AD15/'固定資本M '!AD$43)</f>
        <v>0</v>
      </c>
      <c r="AE15" s="457">
        <f>IF('固定資本M '!AE$43=0,0,'固定資本M '!AE15/'固定資本M '!AE$43)</f>
        <v>0</v>
      </c>
      <c r="AF15" s="457">
        <f>IF('固定資本M '!AF$43=0,0,'固定資本M '!AF15/'固定資本M '!AF$43)</f>
        <v>0</v>
      </c>
      <c r="AG15" s="457">
        <f>IF('固定資本M '!AG$43=0,0,'固定資本M '!AG15/'固定資本M '!AG$43)</f>
        <v>0</v>
      </c>
      <c r="AH15" s="457">
        <f>IF('固定資本M '!AH$43=0,0,'固定資本M '!AH15/'固定資本M '!AH$43)</f>
        <v>0</v>
      </c>
      <c r="AI15" s="457">
        <f>IF('固定資本M '!AI$43=0,0,'固定資本M '!AI15/'固定資本M '!AI$43)</f>
        <v>0</v>
      </c>
      <c r="AJ15" s="457">
        <f>IF('固定資本M '!AJ$43=0,0,'固定資本M '!AJ15/'固定資本M '!AJ$43)</f>
        <v>0</v>
      </c>
      <c r="AK15" s="457">
        <f>IF('固定資本M '!AK$43=0,0,'固定資本M '!AK15/'固定資本M '!AK$43)</f>
        <v>0</v>
      </c>
      <c r="AL15" s="457">
        <f>IF('固定資本M '!AL$43=0,0,'固定資本M '!AL15/'固定資本M '!AL$43)</f>
        <v>0</v>
      </c>
      <c r="AM15" s="457">
        <f>IF('固定資本M '!AM$43=0,0,'固定資本M '!AM15/'固定資本M '!AM$43)</f>
        <v>0</v>
      </c>
      <c r="AN15" s="457">
        <f>IF('固定資本M '!AN$43=0,0,'固定資本M '!AN15/'固定資本M '!AN$43)</f>
        <v>0</v>
      </c>
      <c r="AO15" s="457">
        <f>IF('固定資本M '!AO$43=0,0,'固定資本M '!AO15/'固定資本M '!AO$43)</f>
        <v>0</v>
      </c>
      <c r="AP15" s="458">
        <f>IF('固定資本M '!AP$43=0,0,'固定資本M '!AP15/'固定資本M '!AP$43)</f>
        <v>0</v>
      </c>
    </row>
    <row r="16" spans="1:42">
      <c r="A16" s="445">
        <v>13</v>
      </c>
      <c r="B16" s="449" t="s">
        <v>11</v>
      </c>
      <c r="C16" s="457">
        <f>IF('固定資本M '!C$43=0,0,'固定資本M '!C16/'固定資本M '!C$43)</f>
        <v>0</v>
      </c>
      <c r="D16" s="457">
        <f>IF('固定資本M '!D$43=0,0,'固定資本M '!D16/'固定資本M '!D$43)</f>
        <v>0</v>
      </c>
      <c r="E16" s="457">
        <f>IF('固定資本M '!E$43=0,0,'固定資本M '!E16/'固定資本M '!E$43)</f>
        <v>0</v>
      </c>
      <c r="F16" s="457">
        <f>IF('固定資本M '!F$43=0,0,'固定資本M '!F16/'固定資本M '!F$43)</f>
        <v>0</v>
      </c>
      <c r="G16" s="457">
        <f>IF('固定資本M '!G$43=0,0,'固定資本M '!G16/'固定資本M '!G$43)</f>
        <v>0</v>
      </c>
      <c r="H16" s="457">
        <f>IF('固定資本M '!H$43=0,0,'固定資本M '!H16/'固定資本M '!H$43)</f>
        <v>0</v>
      </c>
      <c r="I16" s="457">
        <f>IF('固定資本M '!I$43=0,0,'固定資本M '!I16/'固定資本M '!I$43)</f>
        <v>0</v>
      </c>
      <c r="J16" s="457">
        <f>IF('固定資本M '!J$43=0,0,'固定資本M '!J16/'固定資本M '!J$43)</f>
        <v>0</v>
      </c>
      <c r="K16" s="457">
        <f>IF('固定資本M '!K$43=0,0,'固定資本M '!K16/'固定資本M '!K$43)</f>
        <v>0</v>
      </c>
      <c r="L16" s="457">
        <f>IF('固定資本M '!L$43=0,0,'固定資本M '!L16/'固定資本M '!L$43)</f>
        <v>0</v>
      </c>
      <c r="M16" s="457">
        <f>IF('固定資本M '!M$43=0,0,'固定資本M '!M16/'固定資本M '!M$43)</f>
        <v>0</v>
      </c>
      <c r="N16" s="457">
        <f>IF('固定資本M '!N$43=0,0,'固定資本M '!N16/'固定資本M '!N$43)</f>
        <v>0</v>
      </c>
      <c r="O16" s="457">
        <f>IF('固定資本M '!O$43=0,0,'固定資本M '!O16/'固定資本M '!O$43)</f>
        <v>0</v>
      </c>
      <c r="P16" s="457">
        <f>IF('固定資本M '!P$43=0,0,'固定資本M '!P16/'固定資本M '!P$43)</f>
        <v>0</v>
      </c>
      <c r="Q16" s="457">
        <f>IF('固定資本M '!Q$43=0,0,'固定資本M '!Q16/'固定資本M '!Q$43)</f>
        <v>0</v>
      </c>
      <c r="R16" s="457">
        <f>IF('固定資本M '!R$43=0,0,'固定資本M '!R16/'固定資本M '!R$43)</f>
        <v>0</v>
      </c>
      <c r="S16" s="457">
        <f>IF('固定資本M '!S$43=0,0,'固定資本M '!S16/'固定資本M '!S$43)</f>
        <v>0</v>
      </c>
      <c r="T16" s="457">
        <f>IF('固定資本M '!T$43=0,0,'固定資本M '!T16/'固定資本M '!T$43)</f>
        <v>0</v>
      </c>
      <c r="U16" s="457">
        <f>IF('固定資本M '!U$43=0,0,'固定資本M '!U16/'固定資本M '!U$43)</f>
        <v>0</v>
      </c>
      <c r="V16" s="457">
        <f>IF('固定資本M '!V$43=0,0,'固定資本M '!V16/'固定資本M '!V$43)</f>
        <v>0</v>
      </c>
      <c r="W16" s="457">
        <f>IF('固定資本M '!W$43=0,0,'固定資本M '!W16/'固定資本M '!W$43)</f>
        <v>0</v>
      </c>
      <c r="X16" s="457">
        <f>IF('固定資本M '!X$43=0,0,'固定資本M '!X16/'固定資本M '!X$43)</f>
        <v>0</v>
      </c>
      <c r="Y16" s="457">
        <f>IF('固定資本M '!Y$43=0,0,'固定資本M '!Y16/'固定資本M '!Y$43)</f>
        <v>0</v>
      </c>
      <c r="Z16" s="457">
        <f>IF('固定資本M '!Z$43=0,0,'固定資本M '!Z16/'固定資本M '!Z$43)</f>
        <v>2.7092460435932206E-2</v>
      </c>
      <c r="AA16" s="457">
        <f>IF('固定資本M '!AA$43=0,0,'固定資本M '!AA16/'固定資本M '!AA$43)</f>
        <v>0</v>
      </c>
      <c r="AB16" s="457">
        <f>IF('固定資本M '!AB$43=0,0,'固定資本M '!AB16/'固定資本M '!AB$43)</f>
        <v>0</v>
      </c>
      <c r="AC16" s="457">
        <f>IF('固定資本M '!AC$43=0,0,'固定資本M '!AC16/'固定資本M '!AC$43)</f>
        <v>0</v>
      </c>
      <c r="AD16" s="457">
        <f>IF('固定資本M '!AD$43=0,0,'固定資本M '!AD16/'固定資本M '!AD$43)</f>
        <v>0</v>
      </c>
      <c r="AE16" s="457">
        <f>IF('固定資本M '!AE$43=0,0,'固定資本M '!AE16/'固定資本M '!AE$43)</f>
        <v>0</v>
      </c>
      <c r="AF16" s="457">
        <f>IF('固定資本M '!AF$43=0,0,'固定資本M '!AF16/'固定資本M '!AF$43)</f>
        <v>0</v>
      </c>
      <c r="AG16" s="457">
        <f>IF('固定資本M '!AG$43=0,0,'固定資本M '!AG16/'固定資本M '!AG$43)</f>
        <v>0</v>
      </c>
      <c r="AH16" s="457">
        <f>IF('固定資本M '!AH$43=0,0,'固定資本M '!AH16/'固定資本M '!AH$43)</f>
        <v>0</v>
      </c>
      <c r="AI16" s="457">
        <f>IF('固定資本M '!AI$43=0,0,'固定資本M '!AI16/'固定資本M '!AI$43)</f>
        <v>0</v>
      </c>
      <c r="AJ16" s="457">
        <f>IF('固定資本M '!AJ$43=0,0,'固定資本M '!AJ16/'固定資本M '!AJ$43)</f>
        <v>0</v>
      </c>
      <c r="AK16" s="457">
        <f>IF('固定資本M '!AK$43=0,0,'固定資本M '!AK16/'固定資本M '!AK$43)</f>
        <v>0</v>
      </c>
      <c r="AL16" s="457">
        <f>IF('固定資本M '!AL$43=0,0,'固定資本M '!AL16/'固定資本M '!AL$43)</f>
        <v>0</v>
      </c>
      <c r="AM16" s="457">
        <f>IF('固定資本M '!AM$43=0,0,'固定資本M '!AM16/'固定資本M '!AM$43)</f>
        <v>0</v>
      </c>
      <c r="AN16" s="457">
        <f>IF('固定資本M '!AN$43=0,0,'固定資本M '!AN16/'固定資本M '!AN$43)</f>
        <v>0</v>
      </c>
      <c r="AO16" s="457">
        <f>IF('固定資本M '!AO$43=0,0,'固定資本M '!AO16/'固定資本M '!AO$43)</f>
        <v>0</v>
      </c>
      <c r="AP16" s="458">
        <f>IF('固定資本M '!AP$43=0,0,'固定資本M '!AP16/'固定資本M '!AP$43)</f>
        <v>1.8082988519861635E-3</v>
      </c>
    </row>
    <row r="17" spans="1:42">
      <c r="A17" s="445">
        <v>14</v>
      </c>
      <c r="B17" s="449" t="s">
        <v>12</v>
      </c>
      <c r="C17" s="457">
        <f>IF('固定資本M '!C$43=0,0,'固定資本M '!C17/'固定資本M '!C$43)</f>
        <v>2.0351687236782744E-4</v>
      </c>
      <c r="D17" s="457">
        <f>IF('固定資本M '!D$43=0,0,'固定資本M '!D17/'固定資本M '!D$43)</f>
        <v>5.5026546009500675E-3</v>
      </c>
      <c r="E17" s="457">
        <f>IF('固定資本M '!E$43=0,0,'固定資本M '!E17/'固定資本M '!E$43)</f>
        <v>2.624531651732963E-3</v>
      </c>
      <c r="F17" s="457">
        <f>IF('固定資本M '!F$43=0,0,'固定資本M '!F17/'固定資本M '!F$43)</f>
        <v>5.8881532610226793E-3</v>
      </c>
      <c r="G17" s="457">
        <f>IF('固定資本M '!G$43=0,0,'固定資本M '!G17/'固定資本M '!G$43)</f>
        <v>1.3390302163727217E-2</v>
      </c>
      <c r="H17" s="457">
        <f>IF('固定資本M '!H$43=0,0,'固定資本M '!H17/'固定資本M '!H$43)</f>
        <v>2.117416764818102E-2</v>
      </c>
      <c r="I17" s="457">
        <f>IF('固定資本M '!I$43=0,0,'固定資本M '!I17/'固定資本M '!I$43)</f>
        <v>1.3254387964162572E-2</v>
      </c>
      <c r="J17" s="457">
        <f>IF('固定資本M '!J$43=0,0,'固定資本M '!J17/'固定資本M '!J$43)</f>
        <v>2.3130829787460606E-4</v>
      </c>
      <c r="K17" s="457">
        <f>IF('固定資本M '!K$43=0,0,'固定資本M '!K17/'固定資本M '!K$43)</f>
        <v>3.3072361101187136E-4</v>
      </c>
      <c r="L17" s="457">
        <f>IF('固定資本M '!L$43=0,0,'固定資本M '!L17/'固定資本M '!L$43)</f>
        <v>4.3310083665736724E-3</v>
      </c>
      <c r="M17" s="457">
        <f>IF('固定資本M '!M$43=0,0,'固定資本M '!M17/'固定資本M '!M$43)</f>
        <v>6.0015733743397446E-3</v>
      </c>
      <c r="N17" s="457">
        <f>IF('固定資本M '!N$43=0,0,'固定資本M '!N17/'固定資本M '!N$43)</f>
        <v>1.3032943317832554E-3</v>
      </c>
      <c r="O17" s="457">
        <f>IF('固定資本M '!O$43=0,0,'固定資本M '!O17/'固定資本M '!O$43)</f>
        <v>1.9902665529022735E-3</v>
      </c>
      <c r="P17" s="457">
        <f>IF('固定資本M '!P$43=0,0,'固定資本M '!P17/'固定資本M '!P$43)</f>
        <v>2.4186950668683371E-2</v>
      </c>
      <c r="Q17" s="457">
        <f>IF('固定資本M '!Q$43=0,0,'固定資本M '!Q17/'固定資本M '!Q$43)</f>
        <v>3.9064924987066733E-3</v>
      </c>
      <c r="R17" s="457">
        <f>IF('固定資本M '!R$43=0,0,'固定資本M '!R17/'固定資本M '!R$43)</f>
        <v>3.0137577376902268E-3</v>
      </c>
      <c r="S17" s="457">
        <f>IF('固定資本M '!S$43=0,0,'固定資本M '!S17/'固定資本M '!S$43)</f>
        <v>2.1267865231020364E-3</v>
      </c>
      <c r="T17" s="457">
        <f>IF('固定資本M '!T$43=0,0,'固定資本M '!T17/'固定資本M '!T$43)</f>
        <v>8.0035784640714622E-4</v>
      </c>
      <c r="U17" s="457">
        <f>IF('固定資本M '!U$43=0,0,'固定資本M '!U17/'固定資本M '!U$43)</f>
        <v>1.4176427274136707E-3</v>
      </c>
      <c r="V17" s="457">
        <f>IF('固定資本M '!V$43=0,0,'固定資本M '!V17/'固定資本M '!V$43)</f>
        <v>1.1033466478238287E-3</v>
      </c>
      <c r="W17" s="457">
        <f>IF('固定資本M '!W$43=0,0,'固定資本M '!W17/'固定資本M '!W$43)</f>
        <v>6.6321035095101609E-4</v>
      </c>
      <c r="X17" s="457">
        <f>IF('固定資本M '!X$43=0,0,'固定資本M '!X17/'固定資本M '!X$43)</f>
        <v>1.0083920594092393E-2</v>
      </c>
      <c r="Y17" s="457">
        <f>IF('固定資本M '!Y$43=0,0,'固定資本M '!Y17/'固定資本M '!Y$43)</f>
        <v>2.8114144840824845E-3</v>
      </c>
      <c r="Z17" s="457">
        <f>IF('固定資本M '!Z$43=0,0,'固定資本M '!Z17/'固定資本M '!Z$43)</f>
        <v>8.0696534378054571E-5</v>
      </c>
      <c r="AA17" s="457">
        <f>IF('固定資本M '!AA$43=0,0,'固定資本M '!AA17/'固定資本M '!AA$43)</f>
        <v>0</v>
      </c>
      <c r="AB17" s="457">
        <f>IF('固定資本M '!AB$43=0,0,'固定資本M '!AB17/'固定資本M '!AB$43)</f>
        <v>1.4316695745756355E-3</v>
      </c>
      <c r="AC17" s="457">
        <f>IF('固定資本M '!AC$43=0,0,'固定資本M '!AC17/'固定資本M '!AC$43)</f>
        <v>5.7116349278592419E-3</v>
      </c>
      <c r="AD17" s="457">
        <f>IF('固定資本M '!AD$43=0,0,'固定資本M '!AD17/'固定資本M '!AD$43)</f>
        <v>2.7260864334785122E-3</v>
      </c>
      <c r="AE17" s="457">
        <f>IF('固定資本M '!AE$43=0,0,'固定資本M '!AE17/'固定資本M '!AE$43)</f>
        <v>2.7508043234334232E-3</v>
      </c>
      <c r="AF17" s="457">
        <f>IF('固定資本M '!AF$43=0,0,'固定資本M '!AF17/'固定資本M '!AF$43)</f>
        <v>2.9452725985060625E-3</v>
      </c>
      <c r="AG17" s="457">
        <f>IF('固定資本M '!AG$43=0,0,'固定資本M '!AG17/'固定資本M '!AG$43)</f>
        <v>1.1409849726479429E-3</v>
      </c>
      <c r="AH17" s="457">
        <f>IF('固定資本M '!AH$43=0,0,'固定資本M '!AH17/'固定資本M '!AH$43)</f>
        <v>0</v>
      </c>
      <c r="AI17" s="457">
        <f>IF('固定資本M '!AI$43=0,0,'固定資本M '!AI17/'固定資本M '!AI$43)</f>
        <v>2.6536131051401396E-3</v>
      </c>
      <c r="AJ17" s="457">
        <f>IF('固定資本M '!AJ$43=0,0,'固定資本M '!AJ17/'固定資本M '!AJ$43)</f>
        <v>3.9434708109006011E-3</v>
      </c>
      <c r="AK17" s="457">
        <f>IF('固定資本M '!AK$43=0,0,'固定資本M '!AK17/'固定資本M '!AK$43)</f>
        <v>2.2328858315766114E-3</v>
      </c>
      <c r="AL17" s="457">
        <f>IF('固定資本M '!AL$43=0,0,'固定資本M '!AL17/'固定資本M '!AL$43)</f>
        <v>7.5471721661014377E-3</v>
      </c>
      <c r="AM17" s="457">
        <f>IF('固定資本M '!AM$43=0,0,'固定資本M '!AM17/'固定資本M '!AM$43)</f>
        <v>1.6254559519865319E-2</v>
      </c>
      <c r="AN17" s="457">
        <f>IF('固定資本M '!AN$43=0,0,'固定資本M '!AN17/'固定資本M '!AN$43)</f>
        <v>0</v>
      </c>
      <c r="AO17" s="457">
        <f>IF('固定資本M '!AO$43=0,0,'固定資本M '!AO17/'固定資本M '!AO$43)</f>
        <v>3.9594174835612568E-2</v>
      </c>
      <c r="AP17" s="458">
        <f>IF('固定資本M '!AP$43=0,0,'固定資本M '!AP17/'固定資本M '!AP$43)</f>
        <v>3.9016323277027789E-3</v>
      </c>
    </row>
    <row r="18" spans="1:42">
      <c r="A18" s="445">
        <v>15</v>
      </c>
      <c r="B18" s="449" t="s">
        <v>194</v>
      </c>
      <c r="C18" s="457">
        <f>IF('固定資本M '!C$43=0,0,'固定資本M '!C18/'固定資本M '!C$43)</f>
        <v>2.1006973760815378E-3</v>
      </c>
      <c r="D18" s="457">
        <f>IF('固定資本M '!D$43=0,0,'固定資本M '!D18/'固定資本M '!D$43)</f>
        <v>7.4586763536315367E-2</v>
      </c>
      <c r="E18" s="457">
        <f>IF('固定資本M '!E$43=0,0,'固定資本M '!E18/'固定資本M '!E$43)</f>
        <v>0.31073979728165024</v>
      </c>
      <c r="F18" s="457">
        <f>IF('固定資本M '!F$43=0,0,'固定資本M '!F18/'固定資本M '!F$43)</f>
        <v>0.10268112879748321</v>
      </c>
      <c r="G18" s="457">
        <f>IF('固定資本M '!G$43=0,0,'固定資本M '!G18/'固定資本M '!G$43)</f>
        <v>9.4598093908500852E-2</v>
      </c>
      <c r="H18" s="457">
        <f>IF('固定資本M '!H$43=0,0,'固定資本M '!H18/'固定資本M '!H$43)</f>
        <v>3.2958975464906025E-2</v>
      </c>
      <c r="I18" s="457">
        <f>IF('固定資本M '!I$43=0,0,'固定資本M '!I18/'固定資本M '!I$43)</f>
        <v>6.4425466463046768E-2</v>
      </c>
      <c r="J18" s="457">
        <f>IF('固定資本M '!J$43=0,0,'固定資本M '!J18/'固定資本M '!J$43)</f>
        <v>3.7131587800331052E-2</v>
      </c>
      <c r="K18" s="457">
        <f>IF('固定資本M '!K$43=0,0,'固定資本M '!K18/'固定資本M '!K$43)</f>
        <v>8.8295038125082936E-2</v>
      </c>
      <c r="L18" s="457">
        <f>IF('固定資本M '!L$43=0,0,'固定資本M '!L18/'固定資本M '!L$43)</f>
        <v>2.0591159279751511E-2</v>
      </c>
      <c r="M18" s="457">
        <f>IF('固定資本M '!M$43=0,0,'固定資本M '!M18/'固定資本M '!M$43)</f>
        <v>4.3711847728063899E-2</v>
      </c>
      <c r="N18" s="457">
        <f>IF('固定資本M '!N$43=0,0,'固定資本M '!N18/'固定資本M '!N$43)</f>
        <v>9.8039682509206388E-2</v>
      </c>
      <c r="O18" s="457">
        <f>IF('固定資本M '!O$43=0,0,'固定資本M '!O18/'固定資本M '!O$43)</f>
        <v>9.0726493066109068E-2</v>
      </c>
      <c r="P18" s="457">
        <f>IF('固定資本M '!P$43=0,0,'固定資本M '!P18/'固定資本M '!P$43)</f>
        <v>1.9690945096755081E-2</v>
      </c>
      <c r="Q18" s="457">
        <f>IF('固定資本M '!Q$43=0,0,'固定資本M '!Q18/'固定資本M '!Q$43)</f>
        <v>0.18665545783755819</v>
      </c>
      <c r="R18" s="457">
        <f>IF('固定資本M '!R$43=0,0,'固定資本M '!R18/'固定資本M '!R$43)</f>
        <v>0.13964684600959223</v>
      </c>
      <c r="S18" s="457">
        <f>IF('固定資本M '!S$43=0,0,'固定資本M '!S18/'固定資本M '!S$43)</f>
        <v>2.6219903223925842E-2</v>
      </c>
      <c r="T18" s="457">
        <f>IF('固定資本M '!T$43=0,0,'固定資本M '!T18/'固定資本M '!T$43)</f>
        <v>1.6200135196335869E-2</v>
      </c>
      <c r="U18" s="457">
        <f>IF('固定資本M '!U$43=0,0,'固定資本M '!U18/'固定資本M '!U$43)</f>
        <v>2.9715100934651382E-2</v>
      </c>
      <c r="V18" s="457">
        <f>IF('固定資本M '!V$43=0,0,'固定資本M '!V18/'固定資本M '!V$43)</f>
        <v>2.6594603032135958E-2</v>
      </c>
      <c r="W18" s="457">
        <f>IF('固定資本M '!W$43=0,0,'固定資本M '!W18/'固定資本M '!W$43)</f>
        <v>6.0327661905631463E-2</v>
      </c>
      <c r="X18" s="457">
        <f>IF('固定資本M '!X$43=0,0,'固定資本M '!X18/'固定資本M '!X$43)</f>
        <v>3.9407221970047791E-2</v>
      </c>
      <c r="Y18" s="457">
        <f>IF('固定資本M '!Y$43=0,0,'固定資本M '!Y18/'固定資本M '!Y$43)</f>
        <v>2.9188557260495566E-2</v>
      </c>
      <c r="Z18" s="457">
        <f>IF('固定資本M '!Z$43=0,0,'固定資本M '!Z18/'固定資本M '!Z$43)</f>
        <v>0.11444225595567743</v>
      </c>
      <c r="AA18" s="457">
        <f>IF('固定資本M '!AA$43=0,0,'固定資本M '!AA18/'固定資本M '!AA$43)</f>
        <v>0.1137390567636261</v>
      </c>
      <c r="AB18" s="457">
        <f>IF('固定資本M '!AB$43=0,0,'固定資本M '!AB18/'固定資本M '!AB$43)</f>
        <v>4.3946385768095619E-2</v>
      </c>
      <c r="AC18" s="457">
        <f>IF('固定資本M '!AC$43=0,0,'固定資本M '!AC18/'固定資本M '!AC$43)</f>
        <v>9.0394276285592726E-2</v>
      </c>
      <c r="AD18" s="457">
        <f>IF('固定資本M '!AD$43=0,0,'固定資本M '!AD18/'固定資本M '!AD$43)</f>
        <v>1.3084702056787129E-2</v>
      </c>
      <c r="AE18" s="457">
        <f>IF('固定資本M '!AE$43=0,0,'固定資本M '!AE18/'固定資本M '!AE$43)</f>
        <v>3.2054281568989046E-3</v>
      </c>
      <c r="AF18" s="457">
        <f>IF('固定資本M '!AF$43=0,0,'固定資本M '!AF18/'固定資本M '!AF$43)</f>
        <v>2.4704532335821261E-2</v>
      </c>
      <c r="AG18" s="457">
        <f>IF('固定資本M '!AG$43=0,0,'固定資本M '!AG18/'固定資本M '!AG$43)</f>
        <v>3.9235642280366712E-3</v>
      </c>
      <c r="AH18" s="457">
        <f>IF('固定資本M '!AH$43=0,0,'固定資本M '!AH18/'固定資本M '!AH$43)</f>
        <v>0</v>
      </c>
      <c r="AI18" s="457">
        <f>IF('固定資本M '!AI$43=0,0,'固定資本M '!AI18/'固定資本M '!AI$43)</f>
        <v>1.9277062708962459E-2</v>
      </c>
      <c r="AJ18" s="457">
        <f>IF('固定資本M '!AJ$43=0,0,'固定資本M '!AJ18/'固定資本M '!AJ$43)</f>
        <v>8.3555463981819997E-3</v>
      </c>
      <c r="AK18" s="457">
        <f>IF('固定資本M '!AK$43=0,0,'固定資本M '!AK18/'固定資本M '!AK$43)</f>
        <v>6.7194607788749583E-2</v>
      </c>
      <c r="AL18" s="457">
        <f>IF('固定資本M '!AL$43=0,0,'固定資本M '!AL18/'固定資本M '!AL$43)</f>
        <v>3.0105850423465655E-2</v>
      </c>
      <c r="AM18" s="457">
        <f>IF('固定資本M '!AM$43=0,0,'固定資本M '!AM18/'固定資本M '!AM$43)</f>
        <v>6.6304454656853029E-2</v>
      </c>
      <c r="AN18" s="457">
        <f>IF('固定資本M '!AN$43=0,0,'固定資本M '!AN18/'固定資本M '!AN$43)</f>
        <v>0</v>
      </c>
      <c r="AO18" s="457">
        <f>IF('固定資本M '!AO$43=0,0,'固定資本M '!AO18/'固定資本M '!AO$43)</f>
        <v>0.2005526644882811</v>
      </c>
      <c r="AP18" s="458">
        <f>IF('固定資本M '!AP$43=0,0,'固定資本M '!AP18/'固定資本M '!AP$43)</f>
        <v>4.3181314805004319E-2</v>
      </c>
    </row>
    <row r="19" spans="1:42">
      <c r="A19" s="445">
        <v>16</v>
      </c>
      <c r="B19" s="449" t="s">
        <v>196</v>
      </c>
      <c r="C19" s="457">
        <f>IF('固定資本M '!C$43=0,0,'固定資本M '!C19/'固定資本M '!C$43)</f>
        <v>0.32171543930660607</v>
      </c>
      <c r="D19" s="457">
        <f>IF('固定資本M '!D$43=0,0,'固定資本M '!D19/'固定資本M '!D$43)</f>
        <v>0.33570492014702408</v>
      </c>
      <c r="E19" s="457">
        <f>IF('固定資本M '!E$43=0,0,'固定資本M '!E19/'固定資本M '!E$43)</f>
        <v>7.9804763346812257E-3</v>
      </c>
      <c r="F19" s="457">
        <f>IF('固定資本M '!F$43=0,0,'固定資本M '!F19/'固定資本M '!F$43)</f>
        <v>0.24245668404000564</v>
      </c>
      <c r="G19" s="457">
        <f>IF('固定資本M '!G$43=0,0,'固定資本M '!G19/'固定資本M '!G$43)</f>
        <v>0.14765688476571662</v>
      </c>
      <c r="H19" s="457">
        <f>IF('固定資本M '!H$43=0,0,'固定資本M '!H19/'固定資本M '!H$43)</f>
        <v>0.1401950863456147</v>
      </c>
      <c r="I19" s="457">
        <f>IF('固定資本M '!I$43=0,0,'固定資本M '!I19/'固定資本M '!I$43)</f>
        <v>0.12071791859185382</v>
      </c>
      <c r="J19" s="457">
        <f>IF('固定資本M '!J$43=0,0,'固定資本M '!J19/'固定資本M '!J$43)</f>
        <v>0.14977419340844314</v>
      </c>
      <c r="K19" s="457">
        <f>IF('固定資本M '!K$43=0,0,'固定資本M '!K19/'固定資本M '!K$43)</f>
        <v>0.31543274776200148</v>
      </c>
      <c r="L19" s="457">
        <f>IF('固定資本M '!L$43=0,0,'固定資本M '!L19/'固定資本M '!L$43)</f>
        <v>0.3489879817213476</v>
      </c>
      <c r="M19" s="457">
        <f>IF('固定資本M '!M$43=0,0,'固定資本M '!M19/'固定資本M '!M$43)</f>
        <v>0.23902955147867036</v>
      </c>
      <c r="N19" s="457">
        <f>IF('固定資本M '!N$43=0,0,'固定資本M '!N19/'固定資本M '!N$43)</f>
        <v>0.17810050803134972</v>
      </c>
      <c r="O19" s="457">
        <f>IF('固定資本M '!O$43=0,0,'固定資本M '!O19/'固定資本M '!O$43)</f>
        <v>9.5977720732828231E-2</v>
      </c>
      <c r="P19" s="457">
        <f>IF('固定資本M '!P$43=0,0,'固定資本M '!P19/'固定資本M '!P$43)</f>
        <v>0.18286320188364441</v>
      </c>
      <c r="Q19" s="457">
        <f>IF('固定資本M '!Q$43=0,0,'固定資本M '!Q19/'固定資本M '!Q$43)</f>
        <v>0.18635346611484738</v>
      </c>
      <c r="R19" s="457">
        <f>IF('固定資本M '!R$43=0,0,'固定資本M '!R19/'固定資本M '!R$43)</f>
        <v>0.12601302200021022</v>
      </c>
      <c r="S19" s="457">
        <f>IF('固定資本M '!S$43=0,0,'固定資本M '!S19/'固定資本M '!S$43)</f>
        <v>0.11545076214521792</v>
      </c>
      <c r="T19" s="457">
        <f>IF('固定資本M '!T$43=0,0,'固定資本M '!T19/'固定資本M '!T$43)</f>
        <v>0.39559987238893712</v>
      </c>
      <c r="U19" s="457">
        <f>IF('固定資本M '!U$43=0,0,'固定資本M '!U19/'固定資本M '!U$43)</f>
        <v>0.10714119987755251</v>
      </c>
      <c r="V19" s="457">
        <f>IF('固定資本M '!V$43=0,0,'固定資本M '!V19/'固定資本M '!V$43)</f>
        <v>6.9727327039379491E-2</v>
      </c>
      <c r="W19" s="457">
        <f>IF('固定資本M '!W$43=0,0,'固定資本M '!W19/'固定資本M '!W$43)</f>
        <v>0.1825671745280647</v>
      </c>
      <c r="X19" s="457">
        <f>IF('固定資本M '!X$43=0,0,'固定資本M '!X19/'固定資本M '!X$43)</f>
        <v>0.15587895015963404</v>
      </c>
      <c r="Y19" s="457">
        <f>IF('固定資本M '!Y$43=0,0,'固定資本M '!Y19/'固定資本M '!Y$43)</f>
        <v>0.12121152185468589</v>
      </c>
      <c r="Z19" s="457">
        <f>IF('固定資本M '!Z$43=0,0,'固定資本M '!Z19/'固定資本M '!Z$43)</f>
        <v>7.1867548967455624E-3</v>
      </c>
      <c r="AA19" s="457">
        <f>IF('固定資本M '!AA$43=0,0,'固定資本M '!AA19/'固定資本M '!AA$43)</f>
        <v>0</v>
      </c>
      <c r="AB19" s="457">
        <f>IF('固定資本M '!AB$43=0,0,'固定資本M '!AB19/'固定資本M '!AB$43)</f>
        <v>0.22730444991602394</v>
      </c>
      <c r="AC19" s="457">
        <f>IF('固定資本M '!AC$43=0,0,'固定資本M '!AC19/'固定資本M '!AC$43)</f>
        <v>6.4374424685113641E-3</v>
      </c>
      <c r="AD19" s="457">
        <f>IF('固定資本M '!AD$43=0,0,'固定資本M '!AD19/'固定資本M '!AD$43)</f>
        <v>8.5855269554135937E-4</v>
      </c>
      <c r="AE19" s="457">
        <f>IF('固定資本M '!AE$43=0,0,'固定資本M '!AE19/'固定資本M '!AE$43)</f>
        <v>3.8591831622106644E-4</v>
      </c>
      <c r="AF19" s="457">
        <f>IF('固定資本M '!AF$43=0,0,'固定資本M '!AF19/'固定資本M '!AF$43)</f>
        <v>1.5033192953708948E-3</v>
      </c>
      <c r="AG19" s="457">
        <f>IF('固定資本M '!AG$43=0,0,'固定資本M '!AG19/'固定資本M '!AG$43)</f>
        <v>5.4247030883770092E-3</v>
      </c>
      <c r="AH19" s="457">
        <f>IF('固定資本M '!AH$43=0,0,'固定資本M '!AH19/'固定資本M '!AH$43)</f>
        <v>0</v>
      </c>
      <c r="AI19" s="457">
        <f>IF('固定資本M '!AI$43=0,0,'固定資本M '!AI19/'固定資本M '!AI$43)</f>
        <v>1.4392963114744547E-2</v>
      </c>
      <c r="AJ19" s="457">
        <f>IF('固定資本M '!AJ$43=0,0,'固定資本M '!AJ19/'固定資本M '!AJ$43)</f>
        <v>5.4950003102713298E-4</v>
      </c>
      <c r="AK19" s="457">
        <f>IF('固定資本M '!AK$43=0,0,'固定資本M '!AK19/'固定資本M '!AK$43)</f>
        <v>7.1193461296645581E-4</v>
      </c>
      <c r="AL19" s="457">
        <f>IF('固定資本M '!AL$43=0,0,'固定資本M '!AL19/'固定資本M '!AL$43)</f>
        <v>0.10629924760724627</v>
      </c>
      <c r="AM19" s="457">
        <f>IF('固定資本M '!AM$43=0,0,'固定資本M '!AM19/'固定資本M '!AM$43)</f>
        <v>1.493881802026876E-3</v>
      </c>
      <c r="AN19" s="457">
        <f>IF('固定資本M '!AN$43=0,0,'固定資本M '!AN19/'固定資本M '!AN$43)</f>
        <v>0</v>
      </c>
      <c r="AO19" s="457">
        <f>IF('固定資本M '!AO$43=0,0,'固定資本M '!AO19/'固定資本M '!AO$43)</f>
        <v>2.3800879422324419E-2</v>
      </c>
      <c r="AP19" s="458">
        <f>IF('固定資本M '!AP$43=0,0,'固定資本M '!AP19/'固定資本M '!AP$43)</f>
        <v>8.076750897786128E-2</v>
      </c>
    </row>
    <row r="20" spans="1:42">
      <c r="A20" s="445">
        <v>17</v>
      </c>
      <c r="B20" s="449" t="s">
        <v>198</v>
      </c>
      <c r="C20" s="457">
        <f>IF('固定資本M '!C$43=0,0,'固定資本M '!C20/'固定資本M '!C$43)</f>
        <v>8.7140506032416516E-4</v>
      </c>
      <c r="D20" s="457">
        <f>IF('固定資本M '!D$43=0,0,'固定資本M '!D20/'固定資本M '!D$43)</f>
        <v>5.3736861337403004E-4</v>
      </c>
      <c r="E20" s="457">
        <f>IF('固定資本M '!E$43=0,0,'固定資本M '!E20/'固定資本M '!E$43)</f>
        <v>3.3020408405626714E-2</v>
      </c>
      <c r="F20" s="457">
        <f>IF('固定資本M '!F$43=0,0,'固定資本M '!F20/'固定資本M '!F$43)</f>
        <v>5.0805277738648633E-3</v>
      </c>
      <c r="G20" s="457">
        <f>IF('固定資本M '!G$43=0,0,'固定資本M '!G20/'固定資本M '!G$43)</f>
        <v>2.6441437130692427E-2</v>
      </c>
      <c r="H20" s="457">
        <f>IF('固定資本M '!H$43=0,0,'固定資本M '!H20/'固定資本M '!H$43)</f>
        <v>1.1856140409084122E-2</v>
      </c>
      <c r="I20" s="457">
        <f>IF('固定資本M '!I$43=0,0,'固定資本M '!I20/'固定資本M '!I$43)</f>
        <v>5.0774970352828758E-3</v>
      </c>
      <c r="J20" s="457">
        <f>IF('固定資本M '!J$43=0,0,'固定資本M '!J20/'固定資本M '!J$43)</f>
        <v>1.2560060293968592E-2</v>
      </c>
      <c r="K20" s="457">
        <f>IF('固定資本M '!K$43=0,0,'固定資本M '!K20/'固定資本M '!K$43)</f>
        <v>1.3688282789102453E-2</v>
      </c>
      <c r="L20" s="457">
        <f>IF('固定資本M '!L$43=0,0,'固定資本M '!L20/'固定資本M '!L$43)</f>
        <v>1.1683299416086623E-2</v>
      </c>
      <c r="M20" s="457">
        <f>IF('固定資本M '!M$43=0,0,'固定資本M '!M20/'固定資本M '!M$43)</f>
        <v>1.8499483308252539E-2</v>
      </c>
      <c r="N20" s="457">
        <f>IF('固定資本M '!N$43=0,0,'固定資本M '!N20/'固定資本M '!N$43)</f>
        <v>1.4080493976967709E-2</v>
      </c>
      <c r="O20" s="457">
        <f>IF('固定資本M '!O$43=0,0,'固定資本M '!O20/'固定資本M '!O$43)</f>
        <v>2.8284855298283645E-2</v>
      </c>
      <c r="P20" s="457">
        <f>IF('固定資本M '!P$43=0,0,'固定資本M '!P20/'固定資本M '!P$43)</f>
        <v>9.8693819421704528E-3</v>
      </c>
      <c r="Q20" s="457">
        <f>IF('固定資本M '!Q$43=0,0,'固定資本M '!Q20/'固定資本M '!Q$43)</f>
        <v>1.2492886704604243E-2</v>
      </c>
      <c r="R20" s="457">
        <f>IF('固定資本M '!R$43=0,0,'固定資本M '!R20/'固定資本M '!R$43)</f>
        <v>1.0013221147197283E-2</v>
      </c>
      <c r="S20" s="457">
        <f>IF('固定資本M '!S$43=0,0,'固定資本M '!S20/'固定資本M '!S$43)</f>
        <v>1.9176394351290871E-2</v>
      </c>
      <c r="T20" s="457">
        <f>IF('固定資本M '!T$43=0,0,'固定資本M '!T20/'固定資本M '!T$43)</f>
        <v>1.6415980831569015E-2</v>
      </c>
      <c r="U20" s="457">
        <f>IF('固定資本M '!U$43=0,0,'固定資本M '!U20/'固定資本M '!U$43)</f>
        <v>1.6321057048518921E-2</v>
      </c>
      <c r="V20" s="457">
        <f>IF('固定資本M '!V$43=0,0,'固定資本M '!V20/'固定資本M '!V$43)</f>
        <v>2.0566381515436168E-2</v>
      </c>
      <c r="W20" s="457">
        <f>IF('固定資本M '!W$43=0,0,'固定資本M '!W20/'固定資本M '!W$43)</f>
        <v>6.7220841636695169E-3</v>
      </c>
      <c r="X20" s="457">
        <f>IF('固定資本M '!X$43=0,0,'固定資本M '!X20/'固定資本M '!X$43)</f>
        <v>2.9545673374506542E-2</v>
      </c>
      <c r="Y20" s="457">
        <f>IF('固定資本M '!Y$43=0,0,'固定資本M '!Y20/'固定資本M '!Y$43)</f>
        <v>1.8467037401348842E-2</v>
      </c>
      <c r="Z20" s="457">
        <f>IF('固定資本M '!Z$43=0,0,'固定資本M '!Z20/'固定資本M '!Z$43)</f>
        <v>1.7095616847250847E-2</v>
      </c>
      <c r="AA20" s="457">
        <f>IF('固定資本M '!AA$43=0,0,'固定資本M '!AA20/'固定資本M '!AA$43)</f>
        <v>0</v>
      </c>
      <c r="AB20" s="457">
        <f>IF('固定資本M '!AB$43=0,0,'固定資本M '!AB20/'固定資本M '!AB$43)</f>
        <v>1.6452785885499047E-2</v>
      </c>
      <c r="AC20" s="457">
        <f>IF('固定資本M '!AC$43=0,0,'固定資本M '!AC20/'固定資本M '!AC$43)</f>
        <v>3.0045850082975934E-2</v>
      </c>
      <c r="AD20" s="457">
        <f>IF('固定資本M '!AD$43=0,0,'固定資本M '!AD20/'固定資本M '!AD$43)</f>
        <v>2.8827114025755298E-3</v>
      </c>
      <c r="AE20" s="457">
        <f>IF('固定資本M '!AE$43=0,0,'固定資本M '!AE20/'固定資本M '!AE$43)</f>
        <v>5.0725340795632859E-4</v>
      </c>
      <c r="AF20" s="457">
        <f>IF('固定資本M '!AF$43=0,0,'固定資本M '!AF20/'固定資本M '!AF$43)</f>
        <v>3.130801464936047E-2</v>
      </c>
      <c r="AG20" s="457">
        <f>IF('固定資本M '!AG$43=0,0,'固定資本M '!AG20/'固定資本M '!AG$43)</f>
        <v>3.6475917177927848E-3</v>
      </c>
      <c r="AH20" s="457">
        <f>IF('固定資本M '!AH$43=0,0,'固定資本M '!AH20/'固定資本M '!AH$43)</f>
        <v>0</v>
      </c>
      <c r="AI20" s="457">
        <f>IF('固定資本M '!AI$43=0,0,'固定資本M '!AI20/'固定資本M '!AI$43)</f>
        <v>4.0027578134441077E-2</v>
      </c>
      <c r="AJ20" s="457">
        <f>IF('固定資本M '!AJ$43=0,0,'固定資本M '!AJ20/'固定資本M '!AJ$43)</f>
        <v>0.19562529525471548</v>
      </c>
      <c r="AK20" s="457">
        <f>IF('固定資本M '!AK$43=0,0,'固定資本M '!AK20/'固定資本M '!AK$43)</f>
        <v>4.7204963201301825E-2</v>
      </c>
      <c r="AL20" s="457">
        <f>IF('固定資本M '!AL$43=0,0,'固定資本M '!AL20/'固定資本M '!AL$43)</f>
        <v>2.3738070162274031E-2</v>
      </c>
      <c r="AM20" s="457">
        <f>IF('固定資本M '!AM$43=0,0,'固定資本M '!AM20/'固定資本M '!AM$43)</f>
        <v>0.10416551076926492</v>
      </c>
      <c r="AN20" s="457">
        <f>IF('固定資本M '!AN$43=0,0,'固定資本M '!AN20/'固定資本M '!AN$43)</f>
        <v>0</v>
      </c>
      <c r="AO20" s="457">
        <f>IF('固定資本M '!AO$43=0,0,'固定資本M '!AO20/'固定資本M '!AO$43)</f>
        <v>1.6660615595627093E-2</v>
      </c>
      <c r="AP20" s="458">
        <f>IF('固定資本M '!AP$43=0,0,'固定資本M '!AP20/'固定資本M '!AP$43)</f>
        <v>2.9163038589154731E-2</v>
      </c>
    </row>
    <row r="21" spans="1:42">
      <c r="A21" s="445">
        <v>18</v>
      </c>
      <c r="B21" s="449" t="s">
        <v>14</v>
      </c>
      <c r="C21" s="457">
        <f>IF('固定資本M '!C$43=0,0,'固定資本M '!C21/'固定資本M '!C$43)</f>
        <v>0</v>
      </c>
      <c r="D21" s="457">
        <f>IF('固定資本M '!D$43=0,0,'固定資本M '!D21/'固定資本M '!D$43)</f>
        <v>0</v>
      </c>
      <c r="E21" s="457">
        <f>IF('固定資本M '!E$43=0,0,'固定資本M '!E21/'固定資本M '!E$43)</f>
        <v>0</v>
      </c>
      <c r="F21" s="457">
        <f>IF('固定資本M '!F$43=0,0,'固定資本M '!F21/'固定資本M '!F$43)</f>
        <v>0</v>
      </c>
      <c r="G21" s="457">
        <f>IF('固定資本M '!G$43=0,0,'固定資本M '!G21/'固定資本M '!G$43)</f>
        <v>0</v>
      </c>
      <c r="H21" s="457">
        <f>IF('固定資本M '!H$43=0,0,'固定資本M '!H21/'固定資本M '!H$43)</f>
        <v>0</v>
      </c>
      <c r="I21" s="457">
        <f>IF('固定資本M '!I$43=0,0,'固定資本M '!I21/'固定資本M '!I$43)</f>
        <v>0</v>
      </c>
      <c r="J21" s="457">
        <f>IF('固定資本M '!J$43=0,0,'固定資本M '!J21/'固定資本M '!J$43)</f>
        <v>0</v>
      </c>
      <c r="K21" s="457">
        <f>IF('固定資本M '!K$43=0,0,'固定資本M '!K21/'固定資本M '!K$43)</f>
        <v>0</v>
      </c>
      <c r="L21" s="457">
        <f>IF('固定資本M '!L$43=0,0,'固定資本M '!L21/'固定資本M '!L$43)</f>
        <v>0</v>
      </c>
      <c r="M21" s="457">
        <f>IF('固定資本M '!M$43=0,0,'固定資本M '!M21/'固定資本M '!M$43)</f>
        <v>0</v>
      </c>
      <c r="N21" s="457">
        <f>IF('固定資本M '!N$43=0,0,'固定資本M '!N21/'固定資本M '!N$43)</f>
        <v>0</v>
      </c>
      <c r="O21" s="457">
        <f>IF('固定資本M '!O$43=0,0,'固定資本M '!O21/'固定資本M '!O$43)</f>
        <v>0</v>
      </c>
      <c r="P21" s="457">
        <f>IF('固定資本M '!P$43=0,0,'固定資本M '!P21/'固定資本M '!P$43)</f>
        <v>0</v>
      </c>
      <c r="Q21" s="457">
        <f>IF('固定資本M '!Q$43=0,0,'固定資本M '!Q21/'固定資本M '!Q$43)</f>
        <v>0</v>
      </c>
      <c r="R21" s="457">
        <f>IF('固定資本M '!R$43=0,0,'固定資本M '!R21/'固定資本M '!R$43)</f>
        <v>0</v>
      </c>
      <c r="S21" s="457">
        <f>IF('固定資本M '!S$43=0,0,'固定資本M '!S21/'固定資本M '!S$43)</f>
        <v>0</v>
      </c>
      <c r="T21" s="457">
        <f>IF('固定資本M '!T$43=0,0,'固定資本M '!T21/'固定資本M '!T$43)</f>
        <v>0</v>
      </c>
      <c r="U21" s="457">
        <f>IF('固定資本M '!U$43=0,0,'固定資本M '!U21/'固定資本M '!U$43)</f>
        <v>0</v>
      </c>
      <c r="V21" s="457">
        <f>IF('固定資本M '!V$43=0,0,'固定資本M '!V21/'固定資本M '!V$43)</f>
        <v>0</v>
      </c>
      <c r="W21" s="457">
        <f>IF('固定資本M '!W$43=0,0,'固定資本M '!W21/'固定資本M '!W$43)</f>
        <v>0</v>
      </c>
      <c r="X21" s="457">
        <f>IF('固定資本M '!X$43=0,0,'固定資本M '!X21/'固定資本M '!X$43)</f>
        <v>0</v>
      </c>
      <c r="Y21" s="457">
        <f>IF('固定資本M '!Y$43=0,0,'固定資本M '!Y21/'固定資本M '!Y$43)</f>
        <v>0</v>
      </c>
      <c r="Z21" s="457">
        <f>IF('固定資本M '!Z$43=0,0,'固定資本M '!Z21/'固定資本M '!Z$43)</f>
        <v>0</v>
      </c>
      <c r="AA21" s="457">
        <f>IF('固定資本M '!AA$43=0,0,'固定資本M '!AA21/'固定資本M '!AA$43)</f>
        <v>0</v>
      </c>
      <c r="AB21" s="457">
        <f>IF('固定資本M '!AB$43=0,0,'固定資本M '!AB21/'固定資本M '!AB$43)</f>
        <v>0</v>
      </c>
      <c r="AC21" s="457">
        <f>IF('固定資本M '!AC$43=0,0,'固定資本M '!AC21/'固定資本M '!AC$43)</f>
        <v>0</v>
      </c>
      <c r="AD21" s="457">
        <f>IF('固定資本M '!AD$43=0,0,'固定資本M '!AD21/'固定資本M '!AD$43)</f>
        <v>0</v>
      </c>
      <c r="AE21" s="457">
        <f>IF('固定資本M '!AE$43=0,0,'固定資本M '!AE21/'固定資本M '!AE$43)</f>
        <v>0</v>
      </c>
      <c r="AF21" s="457">
        <f>IF('固定資本M '!AF$43=0,0,'固定資本M '!AF21/'固定資本M '!AF$43)</f>
        <v>0</v>
      </c>
      <c r="AG21" s="457">
        <f>IF('固定資本M '!AG$43=0,0,'固定資本M '!AG21/'固定資本M '!AG$43)</f>
        <v>0</v>
      </c>
      <c r="AH21" s="457">
        <f>IF('固定資本M '!AH$43=0,0,'固定資本M '!AH21/'固定資本M '!AH$43)</f>
        <v>0</v>
      </c>
      <c r="AI21" s="457">
        <f>IF('固定資本M '!AI$43=0,0,'固定資本M '!AI21/'固定資本M '!AI$43)</f>
        <v>0</v>
      </c>
      <c r="AJ21" s="457">
        <f>IF('固定資本M '!AJ$43=0,0,'固定資本M '!AJ21/'固定資本M '!AJ$43)</f>
        <v>0</v>
      </c>
      <c r="AK21" s="457">
        <f>IF('固定資本M '!AK$43=0,0,'固定資本M '!AK21/'固定資本M '!AK$43)</f>
        <v>0</v>
      </c>
      <c r="AL21" s="457">
        <f>IF('固定資本M '!AL$43=0,0,'固定資本M '!AL21/'固定資本M '!AL$43)</f>
        <v>0</v>
      </c>
      <c r="AM21" s="457">
        <f>IF('固定資本M '!AM$43=0,0,'固定資本M '!AM21/'固定資本M '!AM$43)</f>
        <v>0</v>
      </c>
      <c r="AN21" s="457">
        <f>IF('固定資本M '!AN$43=0,0,'固定資本M '!AN21/'固定資本M '!AN$43)</f>
        <v>0</v>
      </c>
      <c r="AO21" s="457">
        <f>IF('固定資本M '!AO$43=0,0,'固定資本M '!AO21/'固定資本M '!AO$43)</f>
        <v>0</v>
      </c>
      <c r="AP21" s="458">
        <f>IF('固定資本M '!AP$43=0,0,'固定資本M '!AP21/'固定資本M '!AP$43)</f>
        <v>0</v>
      </c>
    </row>
    <row r="22" spans="1:42">
      <c r="A22" s="445">
        <v>19</v>
      </c>
      <c r="B22" s="449" t="s">
        <v>13</v>
      </c>
      <c r="C22" s="457">
        <f>IF('固定資本M '!C$43=0,0,'固定資本M '!C22/'固定資本M '!C$43)</f>
        <v>2.6772235005910181E-3</v>
      </c>
      <c r="D22" s="457">
        <f>IF('固定資本M '!D$43=0,0,'固定資本M '!D22/'固定資本M '!D$43)</f>
        <v>6.0830127033940197E-3</v>
      </c>
      <c r="E22" s="457">
        <f>IF('固定資本M '!E$43=0,0,'固定資本M '!E22/'固定資本M '!E$43)</f>
        <v>5.9734815421795488E-3</v>
      </c>
      <c r="F22" s="457">
        <f>IF('固定資本M '!F$43=0,0,'固定資本M '!F22/'固定資本M '!F$43)</f>
        <v>2.8755223740432923E-2</v>
      </c>
      <c r="G22" s="457">
        <f>IF('固定資本M '!G$43=0,0,'固定資本M '!G22/'固定資本M '!G$43)</f>
        <v>5.6022633663775065E-2</v>
      </c>
      <c r="H22" s="457">
        <f>IF('固定資本M '!H$43=0,0,'固定資本M '!H22/'固定資本M '!H$43)</f>
        <v>7.2153746619996351E-2</v>
      </c>
      <c r="I22" s="457">
        <f>IF('固定資本M '!I$43=0,0,'固定資本M '!I22/'固定資本M '!I$43)</f>
        <v>9.5785043687681523E-2</v>
      </c>
      <c r="J22" s="457">
        <f>IF('固定資本M '!J$43=0,0,'固定資本M '!J22/'固定資本M '!J$43)</f>
        <v>5.0938898720094085E-2</v>
      </c>
      <c r="K22" s="457">
        <f>IF('固定資本M '!K$43=0,0,'固定資本M '!K22/'固定資本M '!K$43)</f>
        <v>8.3511794788040869E-2</v>
      </c>
      <c r="L22" s="457">
        <f>IF('固定資本M '!L$43=0,0,'固定資本M '!L22/'固定資本M '!L$43)</f>
        <v>4.0071711434796577E-2</v>
      </c>
      <c r="M22" s="457">
        <f>IF('固定資本M '!M$43=0,0,'固定資本M '!M22/'固定資本M '!M$43)</f>
        <v>4.8963738381288355E-2</v>
      </c>
      <c r="N22" s="457">
        <f>IF('固定資本M '!N$43=0,0,'固定資本M '!N22/'固定資本M '!N$43)</f>
        <v>0.15483244181447448</v>
      </c>
      <c r="O22" s="457">
        <f>IF('固定資本M '!O$43=0,0,'固定資本M '!O22/'固定資本M '!O$43)</f>
        <v>4.9776804514444536E-2</v>
      </c>
      <c r="P22" s="457">
        <f>IF('固定資本M '!P$43=0,0,'固定資本M '!P22/'固定資本M '!P$43)</f>
        <v>3.5436840217679434E-2</v>
      </c>
      <c r="Q22" s="457">
        <f>IF('固定資本M '!Q$43=0,0,'固定資本M '!Q22/'固定資本M '!Q$43)</f>
        <v>7.6735644076564927E-2</v>
      </c>
      <c r="R22" s="457">
        <f>IF('固定資本M '!R$43=0,0,'固定資本M '!R22/'固定資本M '!R$43)</f>
        <v>7.3324261081700051E-2</v>
      </c>
      <c r="S22" s="457">
        <f>IF('固定資本M '!S$43=0,0,'固定資本M '!S22/'固定資本M '!S$43)</f>
        <v>4.1692639547242241E-2</v>
      </c>
      <c r="T22" s="457">
        <f>IF('固定資本M '!T$43=0,0,'固定資本M '!T22/'固定資本M '!T$43)</f>
        <v>2.7764051160435215E-2</v>
      </c>
      <c r="U22" s="457">
        <f>IF('固定資本M '!U$43=0,0,'固定資本M '!U22/'固定資本M '!U$43)</f>
        <v>0.11609490328482316</v>
      </c>
      <c r="V22" s="457">
        <f>IF('固定資本M '!V$43=0,0,'固定資本M '!V22/'固定資本M '!V$43)</f>
        <v>4.8658284019545264E-2</v>
      </c>
      <c r="W22" s="457">
        <f>IF('固定資本M '!W$43=0,0,'固定資本M '!W22/'固定資本M '!W$43)</f>
        <v>3.8054803511362707E-2</v>
      </c>
      <c r="X22" s="457">
        <f>IF('固定資本M '!X$43=0,0,'固定資本M '!X22/'固定資本M '!X$43)</f>
        <v>8.4275930791109399E-2</v>
      </c>
      <c r="Y22" s="457">
        <f>IF('固定資本M '!Y$43=0,0,'固定資本M '!Y22/'固定資本M '!Y$43)</f>
        <v>2.5482858671677294E-2</v>
      </c>
      <c r="Z22" s="457">
        <f>IF('固定資本M '!Z$43=0,0,'固定資本M '!Z22/'固定資本M '!Z$43)</f>
        <v>0.13456959676810379</v>
      </c>
      <c r="AA22" s="457">
        <f>IF('固定資本M '!AA$43=0,0,'固定資本M '!AA22/'固定資本M '!AA$43)</f>
        <v>0.49505789325049421</v>
      </c>
      <c r="AB22" s="457">
        <f>IF('固定資本M '!AB$43=0,0,'固定資本M '!AB22/'固定資本M '!AB$43)</f>
        <v>3.245715590196814E-2</v>
      </c>
      <c r="AC22" s="457">
        <f>IF('固定資本M '!AC$43=0,0,'固定資本M '!AC22/'固定資本M '!AC$43)</f>
        <v>3.7458999887367013E-2</v>
      </c>
      <c r="AD22" s="457">
        <f>IF('固定資本M '!AD$43=0,0,'固定資本M '!AD22/'固定資本M '!AD$43)</f>
        <v>1.1087893958271946E-2</v>
      </c>
      <c r="AE22" s="457">
        <f>IF('固定資本M '!AE$43=0,0,'固定資本M '!AE22/'固定資本M '!AE$43)</f>
        <v>9.1278820194216521E-3</v>
      </c>
      <c r="AF22" s="457">
        <f>IF('固定資本M '!AF$43=0,0,'固定資本M '!AF22/'固定資本M '!AF$43)</f>
        <v>4.0299755170342996E-2</v>
      </c>
      <c r="AG22" s="457">
        <f>IF('固定資本M '!AG$43=0,0,'固定資本M '!AG22/'固定資本M '!AG$43)</f>
        <v>1.5546336565415878E-2</v>
      </c>
      <c r="AH22" s="457">
        <f>IF('固定資本M '!AH$43=0,0,'固定資本M '!AH22/'固定資本M '!AH$43)</f>
        <v>0</v>
      </c>
      <c r="AI22" s="457">
        <f>IF('固定資本M '!AI$43=0,0,'固定資本M '!AI22/'固定資本M '!AI$43)</f>
        <v>3.646179592779749E-2</v>
      </c>
      <c r="AJ22" s="457">
        <f>IF('固定資本M '!AJ$43=0,0,'固定資本M '!AJ22/'固定資本M '!AJ$43)</f>
        <v>5.1561045062978164E-2</v>
      </c>
      <c r="AK22" s="457">
        <f>IF('固定資本M '!AK$43=0,0,'固定資本M '!AK22/'固定資本M '!AK$43)</f>
        <v>8.71426458079071E-3</v>
      </c>
      <c r="AL22" s="457">
        <f>IF('固定資本M '!AL$43=0,0,'固定資本M '!AL22/'固定資本M '!AL$43)</f>
        <v>3.4075533811340666E-2</v>
      </c>
      <c r="AM22" s="457">
        <f>IF('固定資本M '!AM$43=0,0,'固定資本M '!AM22/'固定資本M '!AM$43)</f>
        <v>2.2433788875801927E-2</v>
      </c>
      <c r="AN22" s="457">
        <f>IF('固定資本M '!AN$43=0,0,'固定資本M '!AN22/'固定資本M '!AN$43)</f>
        <v>0</v>
      </c>
      <c r="AO22" s="457">
        <f>IF('固定資本M '!AO$43=0,0,'固定資本M '!AO22/'固定資本M '!AO$43)</f>
        <v>0.16658598571947233</v>
      </c>
      <c r="AP22" s="458">
        <f>IF('固定資本M '!AP$43=0,0,'固定資本M '!AP22/'固定資本M '!AP$43)</f>
        <v>4.4619382836920941E-2</v>
      </c>
    </row>
    <row r="23" spans="1:42">
      <c r="A23" s="445">
        <v>20</v>
      </c>
      <c r="B23" s="449" t="s">
        <v>202</v>
      </c>
      <c r="C23" s="457">
        <f>IF('固定資本M '!C$43=0,0,'固定資本M '!C23/'固定資本M '!C$43)</f>
        <v>6.2182910631519784E-3</v>
      </c>
      <c r="D23" s="457">
        <f>IF('固定資本M '!D$43=0,0,'固定資本M '!D23/'固定資本M '!D$43)</f>
        <v>7.0932656965371965E-3</v>
      </c>
      <c r="E23" s="457">
        <f>IF('固定資本M '!E$43=0,0,'固定資本M '!E23/'固定資本M '!E$43)</f>
        <v>3.5270855229171489E-3</v>
      </c>
      <c r="F23" s="457">
        <f>IF('固定資本M '!F$43=0,0,'固定資本M '!F23/'固定資本M '!F$43)</f>
        <v>1.9336056721603982E-2</v>
      </c>
      <c r="G23" s="457">
        <f>IF('固定資本M '!G$43=0,0,'固定資本M '!G23/'固定資本M '!G$43)</f>
        <v>4.1104437226391052E-2</v>
      </c>
      <c r="H23" s="457">
        <f>IF('固定資本M '!H$43=0,0,'固定資本M '!H23/'固定資本M '!H$43)</f>
        <v>3.362585225858894E-2</v>
      </c>
      <c r="I23" s="457">
        <f>IF('固定資本M '!I$43=0,0,'固定資本M '!I23/'固定資本M '!I$43)</f>
        <v>2.9693485422610827E-2</v>
      </c>
      <c r="J23" s="457">
        <f>IF('固定資本M '!J$43=0,0,'固定資本M '!J23/'固定資本M '!J$43)</f>
        <v>1.8404292198580443E-2</v>
      </c>
      <c r="K23" s="457">
        <f>IF('固定資本M '!K$43=0,0,'固定資本M '!K23/'固定資本M '!K$43)</f>
        <v>1.7463023262935477E-2</v>
      </c>
      <c r="L23" s="457">
        <f>IF('固定資本M '!L$43=0,0,'固定資本M '!L23/'固定資本M '!L$43)</f>
        <v>7.5442212128117338E-3</v>
      </c>
      <c r="M23" s="457">
        <f>IF('固定資本M '!M$43=0,0,'固定資本M '!M23/'固定資本M '!M$43)</f>
        <v>2.6262194336400591E-2</v>
      </c>
      <c r="N23" s="457">
        <f>IF('固定資本M '!N$43=0,0,'固定資本M '!N23/'固定資本M '!N$43)</f>
        <v>2.5567455273657249E-2</v>
      </c>
      <c r="O23" s="457">
        <f>IF('固定資本M '!O$43=0,0,'固定資本M '!O23/'固定資本M '!O$43)</f>
        <v>4.4289381461042408E-2</v>
      </c>
      <c r="P23" s="457">
        <f>IF('固定資本M '!P$43=0,0,'固定資本M '!P23/'固定資本M '!P$43)</f>
        <v>2.2582942206837046E-2</v>
      </c>
      <c r="Q23" s="457">
        <f>IF('固定資本M '!Q$43=0,0,'固定資本M '!Q23/'固定資本M '!Q$43)</f>
        <v>1.9690248318675635E-2</v>
      </c>
      <c r="R23" s="457">
        <f>IF('固定資本M '!R$43=0,0,'固定資本M '!R23/'固定資本M '!R$43)</f>
        <v>1.9368704050981629E-2</v>
      </c>
      <c r="S23" s="457">
        <f>IF('固定資本M '!S$43=0,0,'固定資本M '!S23/'固定資本M '!S$43)</f>
        <v>3.0653417881599542E-2</v>
      </c>
      <c r="T23" s="457">
        <f>IF('固定資本M '!T$43=0,0,'固定資本M '!T23/'固定資本M '!T$43)</f>
        <v>2.4281239612080216E-2</v>
      </c>
      <c r="U23" s="457">
        <f>IF('固定資本M '!U$43=0,0,'固定資本M '!U23/'固定資本M '!U$43)</f>
        <v>5.1478668631678E-2</v>
      </c>
      <c r="V23" s="457">
        <f>IF('固定資本M '!V$43=0,0,'固定資本M '!V23/'固定資本M '!V$43)</f>
        <v>8.339953413220276E-2</v>
      </c>
      <c r="W23" s="457">
        <f>IF('固定資本M '!W$43=0,0,'固定資本M '!W23/'固定資本M '!W$43)</f>
        <v>1.8968715843740654E-2</v>
      </c>
      <c r="X23" s="457">
        <f>IF('固定資本M '!X$43=0,0,'固定資本M '!X23/'固定資本M '!X$43)</f>
        <v>6.7319874860348863E-2</v>
      </c>
      <c r="Y23" s="457">
        <f>IF('固定資本M '!Y$43=0,0,'固定資本M '!Y23/'固定資本M '!Y$43)</f>
        <v>3.0696337214333271E-2</v>
      </c>
      <c r="Z23" s="457">
        <f>IF('固定資本M '!Z$43=0,0,'固定資本M '!Z23/'固定資本M '!Z$43)</f>
        <v>1.0738242998279735E-2</v>
      </c>
      <c r="AA23" s="457">
        <f>IF('固定資本M '!AA$43=0,0,'固定資本M '!AA23/'固定資本M '!AA$43)</f>
        <v>0</v>
      </c>
      <c r="AB23" s="457">
        <f>IF('固定資本M '!AB$43=0,0,'固定資本M '!AB23/'固定資本M '!AB$43)</f>
        <v>2.6089650561742788E-3</v>
      </c>
      <c r="AC23" s="457">
        <f>IF('固定資本M '!AC$43=0,0,'固定資本M '!AC23/'固定資本M '!AC$43)</f>
        <v>6.6844633706110421E-2</v>
      </c>
      <c r="AD23" s="457">
        <f>IF('固定資本M '!AD$43=0,0,'固定資本M '!AD23/'固定資本M '!AD$43)</f>
        <v>9.7328636151222364E-2</v>
      </c>
      <c r="AE23" s="457">
        <f>IF('固定資本M '!AE$43=0,0,'固定資本M '!AE23/'固定資本M '!AE$43)</f>
        <v>3.2815975047074761E-3</v>
      </c>
      <c r="AF23" s="457">
        <f>IF('固定資本M '!AF$43=0,0,'固定資本M '!AF23/'固定資本M '!AF$43)</f>
        <v>3.8069189861216976E-2</v>
      </c>
      <c r="AG23" s="457">
        <f>IF('固定資本M '!AG$43=0,0,'固定資本M '!AG23/'固定資本M '!AG$43)</f>
        <v>0.19516700126754416</v>
      </c>
      <c r="AH23" s="457">
        <f>IF('固定資本M '!AH$43=0,0,'固定資本M '!AH23/'固定資本M '!AH$43)</f>
        <v>0</v>
      </c>
      <c r="AI23" s="457">
        <f>IF('固定資本M '!AI$43=0,0,'固定資本M '!AI23/'固定資本M '!AI$43)</f>
        <v>4.5993963038508515E-2</v>
      </c>
      <c r="AJ23" s="457">
        <f>IF('固定資本M '!AJ$43=0,0,'固定資本M '!AJ23/'固定資本M '!AJ$43)</f>
        <v>1.7411493590866026E-2</v>
      </c>
      <c r="AK23" s="457">
        <f>IF('固定資本M '!AK$43=0,0,'固定資本M '!AK23/'固定資本M '!AK$43)</f>
        <v>5.1277783941713818E-2</v>
      </c>
      <c r="AL23" s="457">
        <f>IF('固定資本M '!AL$43=0,0,'固定資本M '!AL23/'固定資本M '!AL$43)</f>
        <v>5.6835145504356185E-2</v>
      </c>
      <c r="AM23" s="457">
        <f>IF('固定資本M '!AM$43=0,0,'固定資本M '!AM23/'固定資本M '!AM$43)</f>
        <v>3.0758826168354673E-2</v>
      </c>
      <c r="AN23" s="457">
        <f>IF('固定資本M '!AN$43=0,0,'固定資本M '!AN23/'固定資本M '!AN$43)</f>
        <v>0</v>
      </c>
      <c r="AO23" s="457">
        <f>IF('固定資本M '!AO$43=0,0,'固定資本M '!AO23/'固定資本M '!AO$43)</f>
        <v>0.14774698454959861</v>
      </c>
      <c r="AP23" s="458">
        <f>IF('固定資本M '!AP$43=0,0,'固定資本M '!AP23/'固定資本M '!AP$43)</f>
        <v>4.6351125739019262E-2</v>
      </c>
    </row>
    <row r="24" spans="1:42">
      <c r="A24" s="445">
        <v>21</v>
      </c>
      <c r="B24" s="449" t="s">
        <v>15</v>
      </c>
      <c r="C24" s="457">
        <f>IF('固定資本M '!C$43=0,0,'固定資本M '!C24/'固定資本M '!C$43)</f>
        <v>3.0804137378299432E-2</v>
      </c>
      <c r="D24" s="457">
        <f>IF('固定資本M '!D$43=0,0,'固定資本M '!D24/'固定資本M '!D$43)</f>
        <v>0.15207531758485052</v>
      </c>
      <c r="E24" s="457">
        <f>IF('固定資本M '!E$43=0,0,'固定資本M '!E24/'固定資本M '!E$43)</f>
        <v>0.22893991485116769</v>
      </c>
      <c r="F24" s="457">
        <f>IF('固定資本M '!F$43=0,0,'固定資本M '!F24/'固定資本M '!F$43)</f>
        <v>3.0464384655115744E-2</v>
      </c>
      <c r="G24" s="457">
        <f>IF('固定資本M '!G$43=0,0,'固定資本M '!G24/'固定資本M '!G$43)</f>
        <v>3.3942051666000526E-2</v>
      </c>
      <c r="H24" s="457">
        <f>IF('固定資本M '!H$43=0,0,'固定資本M '!H24/'固定資本M '!H$43)</f>
        <v>2.3367230138849719E-2</v>
      </c>
      <c r="I24" s="457">
        <f>IF('固定資本M '!I$43=0,0,'固定資本M '!I24/'固定資本M '!I$43)</f>
        <v>4.6120394938103534E-2</v>
      </c>
      <c r="J24" s="457">
        <f>IF('固定資本M '!J$43=0,0,'固定資本M '!J24/'固定資本M '!J$43)</f>
        <v>5.598725654949544E-3</v>
      </c>
      <c r="K24" s="457">
        <f>IF('固定資本M '!K$43=0,0,'固定資本M '!K24/'固定資本M '!K$43)</f>
        <v>7.3943266610185061E-3</v>
      </c>
      <c r="L24" s="457">
        <f>IF('固定資本M '!L$43=0,0,'固定資本M '!L24/'固定資本M '!L$43)</f>
        <v>1.9106755582328334E-2</v>
      </c>
      <c r="M24" s="457">
        <f>IF('固定資本M '!M$43=0,0,'固定資本M '!M24/'固定資本M '!M$43)</f>
        <v>4.9647635415724423E-2</v>
      </c>
      <c r="N24" s="457">
        <f>IF('固定資本M '!N$43=0,0,'固定資本M '!N24/'固定資本M '!N$43)</f>
        <v>1.7139434061524402E-2</v>
      </c>
      <c r="O24" s="457">
        <f>IF('固定資本M '!O$43=0,0,'固定資本M '!O24/'固定資本M '!O$43)</f>
        <v>2.0713786120499927E-2</v>
      </c>
      <c r="P24" s="457">
        <f>IF('固定資本M '!P$43=0,0,'固定資本M '!P24/'固定資本M '!P$43)</f>
        <v>5.7527041004610355E-2</v>
      </c>
      <c r="Q24" s="457">
        <f>IF('固定資本M '!Q$43=0,0,'固定資本M '!Q24/'固定資本M '!Q$43)</f>
        <v>1.5783755819968961E-2</v>
      </c>
      <c r="R24" s="457">
        <f>IF('固定資本M '!R$43=0,0,'固定資本M '!R24/'固定資本M '!R$43)</f>
        <v>2.6374252507315885E-2</v>
      </c>
      <c r="S24" s="457">
        <f>IF('固定資本M '!S$43=0,0,'固定資本M '!S24/'固定資本M '!S$43)</f>
        <v>7.6259367053980245E-3</v>
      </c>
      <c r="T24" s="457">
        <f>IF('固定資本M '!T$43=0,0,'固定資本M '!T24/'固定資本M '!T$43)</f>
        <v>1.8391498247578848E-3</v>
      </c>
      <c r="U24" s="457">
        <f>IF('固定資本M '!U$43=0,0,'固定資本M '!U24/'固定資本M '!U$43)</f>
        <v>8.8749254937198901E-3</v>
      </c>
      <c r="V24" s="457">
        <f>IF('固定資本M '!V$43=0,0,'固定資本M '!V24/'固定資本M '!V$43)</f>
        <v>1.9725515228042009E-3</v>
      </c>
      <c r="W24" s="457">
        <f>IF('固定資本M '!W$43=0,0,'固定資本M '!W24/'固定資本M '!W$43)</f>
        <v>5.7770226460134603E-3</v>
      </c>
      <c r="X24" s="457">
        <f>IF('固定資本M '!X$43=0,0,'固定資本M '!X24/'固定資本M '!X$43)</f>
        <v>4.3966994187761441E-2</v>
      </c>
      <c r="Y24" s="457">
        <f>IF('固定資本M '!Y$43=0,0,'固定資本M '!Y24/'固定資本M '!Y$43)</f>
        <v>0.31521218938902951</v>
      </c>
      <c r="Z24" s="457">
        <f>IF('固定資本M '!Z$43=0,0,'固定資本M '!Z24/'固定資本M '!Z$43)</f>
        <v>2.5800475296983562E-3</v>
      </c>
      <c r="AA24" s="457">
        <f>IF('固定資本M '!AA$43=0,0,'固定資本M '!AA24/'固定資本M '!AA$43)</f>
        <v>2.9864445072013555E-2</v>
      </c>
      <c r="AB24" s="457">
        <f>IF('固定資本M '!AB$43=0,0,'固定資本M '!AB24/'固定資本M '!AB$43)</f>
        <v>0.12356710747305429</v>
      </c>
      <c r="AC24" s="457">
        <f>IF('固定資本M '!AC$43=0,0,'固定資本M '!AC24/'固定資本M '!AC$43)</f>
        <v>0.12637049781552853</v>
      </c>
      <c r="AD24" s="457">
        <f>IF('固定資本M '!AD$43=0,0,'固定資本M '!AD24/'固定資本M '!AD$43)</f>
        <v>1.9801413214489243E-2</v>
      </c>
      <c r="AE24" s="457">
        <f>IF('固定資本M '!AE$43=0,0,'固定資本M '!AE24/'固定資本M '!AE$43)</f>
        <v>1.0414244510113396E-2</v>
      </c>
      <c r="AF24" s="457">
        <f>IF('固定資本M '!AF$43=0,0,'固定資本M '!AF24/'固定資本M '!AF$43)</f>
        <v>0.28563199375010973</v>
      </c>
      <c r="AG24" s="457">
        <f>IF('固定資本M '!AG$43=0,0,'固定資本M '!AG24/'固定資本M '!AG$43)</f>
        <v>1.0350978921465435E-2</v>
      </c>
      <c r="AH24" s="457">
        <f>IF('固定資本M '!AH$43=0,0,'固定資本M '!AH24/'固定資本M '!AH$43)</f>
        <v>0</v>
      </c>
      <c r="AI24" s="457">
        <f>IF('固定資本M '!AI$43=0,0,'固定資本M '!AI24/'固定資本M '!AI$43)</f>
        <v>2.7808174167038138E-2</v>
      </c>
      <c r="AJ24" s="457">
        <f>IF('固定資本M '!AJ$43=0,0,'固定資本M '!AJ24/'固定資本M '!AJ$43)</f>
        <v>4.965879660703177E-2</v>
      </c>
      <c r="AK24" s="457">
        <f>IF('固定資本M '!AK$43=0,0,'固定資本M '!AK24/'固定資本M '!AK$43)</f>
        <v>2.8639187839786976E-2</v>
      </c>
      <c r="AL24" s="457">
        <f>IF('固定資本M '!AL$43=0,0,'固定資本M '!AL24/'固定資本M '!AL$43)</f>
        <v>0.21143033561343902</v>
      </c>
      <c r="AM24" s="457">
        <f>IF('固定資本M '!AM$43=0,0,'固定資本M '!AM24/'固定資本M '!AM$43)</f>
        <v>9.177059175077637E-2</v>
      </c>
      <c r="AN24" s="457">
        <f>IF('固定資本M '!AN$43=0,0,'固定資本M '!AN24/'固定資本M '!AN$43)</f>
        <v>0</v>
      </c>
      <c r="AO24" s="457">
        <f>IF('固定資本M '!AO$43=0,0,'固定資本M '!AO24/'固定資本M '!AO$43)</f>
        <v>4.5625075638387996E-2</v>
      </c>
      <c r="AP24" s="458">
        <f>IF('固定資本M '!AP$43=0,0,'固定資本M '!AP24/'固定資本M '!AP$43)</f>
        <v>6.4451273189874453E-2</v>
      </c>
    </row>
    <row r="25" spans="1:42">
      <c r="A25" s="445">
        <v>22</v>
      </c>
      <c r="B25" s="449" t="s">
        <v>16</v>
      </c>
      <c r="C25" s="457">
        <f>IF('固定資本M '!C$43=0,0,'固定資本M '!C25/'固定資本M '!C$43)</f>
        <v>4.4357857011439788E-4</v>
      </c>
      <c r="D25" s="457">
        <f>IF('固定資本M '!D$43=0,0,'固定資本M '!D25/'固定資本M '!D$43)</f>
        <v>1.5325752853427337E-2</v>
      </c>
      <c r="E25" s="457">
        <f>IF('固定資本M '!E$43=0,0,'固定資本M '!E25/'固定資本M '!E$43)</f>
        <v>7.2560580959676029E-3</v>
      </c>
      <c r="F25" s="457">
        <f>IF('固定資本M '!F$43=0,0,'固定資本M '!F25/'固定資本M '!F$43)</f>
        <v>1.670657839132272E-2</v>
      </c>
      <c r="G25" s="457">
        <f>IF('固定資本M '!G$43=0,0,'固定資本M '!G25/'固定資本M '!G$43)</f>
        <v>1.4729144735731054E-2</v>
      </c>
      <c r="H25" s="457">
        <f>IF('固定資本M '!H$43=0,0,'固定資本M '!H25/'固定資本M '!H$43)</f>
        <v>6.6267978301620747E-2</v>
      </c>
      <c r="I25" s="457">
        <f>IF('固定資本M '!I$43=0,0,'固定資本M '!I25/'固定資本M '!I$43)</f>
        <v>3.7677806852792803E-2</v>
      </c>
      <c r="J25" s="457">
        <f>IF('固定資本M '!J$43=0,0,'固定資本M '!J25/'固定資本M '!J$43)</f>
        <v>6.3673869892336143E-4</v>
      </c>
      <c r="K25" s="457">
        <f>IF('固定資本M '!K$43=0,0,'固定資本M '!K25/'固定資本M '!K$43)</f>
        <v>9.4929925383037145E-4</v>
      </c>
      <c r="L25" s="457">
        <f>IF('固定資本M '!L$43=0,0,'固定資本M '!L25/'固定資本M '!L$43)</f>
        <v>1.2279936253307561E-2</v>
      </c>
      <c r="M25" s="457">
        <f>IF('固定資本M '!M$43=0,0,'固定資本M '!M25/'固定資本M '!M$43)</f>
        <v>1.6727381373331032E-2</v>
      </c>
      <c r="N25" s="457">
        <f>IF('固定資本M '!N$43=0,0,'固定資本M '!N25/'固定資本M '!N$43)</f>
        <v>3.915258988468495E-3</v>
      </c>
      <c r="O25" s="457">
        <f>IF('固定資本M '!O$43=0,0,'固定資本M '!O25/'固定資本M '!O$43)</f>
        <v>5.4141841738105092E-3</v>
      </c>
      <c r="P25" s="457">
        <f>IF('固定資本M '!P$43=0,0,'固定資本M '!P25/'固定資本M '!P$43)</f>
        <v>3.7861044840508749E-2</v>
      </c>
      <c r="Q25" s="457">
        <f>IF('固定資本M '!Q$43=0,0,'固定資本M '!Q25/'固定資本M '!Q$43)</f>
        <v>1.107604759441283E-2</v>
      </c>
      <c r="R25" s="457">
        <f>IF('固定資本M '!R$43=0,0,'固定資本M '!R25/'固定資本M '!R$43)</f>
        <v>8.5439589314657768E-3</v>
      </c>
      <c r="S25" s="457">
        <f>IF('固定資本M '!S$43=0,0,'固定資本M '!S25/'固定資本M '!S$43)</f>
        <v>5.9520873226930476E-3</v>
      </c>
      <c r="T25" s="457">
        <f>IF('固定資本M '!T$43=0,0,'固定資本M '!T25/'固定資本M '!T$43)</f>
        <v>2.2739086688515226E-3</v>
      </c>
      <c r="U25" s="457">
        <f>IF('固定資本M '!U$43=0,0,'固定資本M '!U25/'固定資本M '!U$43)</f>
        <v>4.8932235526536827E-3</v>
      </c>
      <c r="V25" s="457">
        <f>IF('固定資本M '!V$43=0,0,'固定資本M '!V25/'固定資本M '!V$43)</f>
        <v>4.2480007358741429E-3</v>
      </c>
      <c r="W25" s="457">
        <f>IF('固定資本M '!W$43=0,0,'固定資本M '!W25/'固定資本M '!W$43)</f>
        <v>1.6461166731505667E-3</v>
      </c>
      <c r="X25" s="457">
        <f>IF('固定資本M '!X$43=0,0,'固定資本M '!X25/'固定資本M '!X$43)</f>
        <v>2.8731073544762491E-2</v>
      </c>
      <c r="Y25" s="457">
        <f>IF('固定資本M '!Y$43=0,0,'固定資本M '!Y25/'固定資本M '!Y$43)</f>
        <v>1.330300584710638E-2</v>
      </c>
      <c r="Z25" s="457">
        <f>IF('固定資本M '!Z$43=0,0,'固定資本M '!Z25/'固定資本M '!Z$43)</f>
        <v>2.0930663604307905E-4</v>
      </c>
      <c r="AA25" s="457">
        <f>IF('固定資本M '!AA$43=0,0,'固定資本M '!AA25/'固定資本M '!AA$43)</f>
        <v>0</v>
      </c>
      <c r="AB25" s="457">
        <f>IF('固定資本M '!AB$43=0,0,'固定資本M '!AB25/'固定資本M '!AB$43)</f>
        <v>6.5158902277952617E-3</v>
      </c>
      <c r="AC25" s="457">
        <f>IF('固定資本M '!AC$43=0,0,'固定資本M '!AC25/'固定資本M '!AC$43)</f>
        <v>1.0558117951812968E-2</v>
      </c>
      <c r="AD25" s="457">
        <f>IF('固定資本M '!AD$43=0,0,'固定資本M '!AD25/'固定資本M '!AD$43)</f>
        <v>7.8979155631159099E-3</v>
      </c>
      <c r="AE25" s="457">
        <f>IF('固定資本M '!AE$43=0,0,'固定資本M '!AE25/'固定資本M '!AE$43)</f>
        <v>1.0702176127646047E-2</v>
      </c>
      <c r="AF25" s="457">
        <f>IF('固定資本M '!AF$43=0,0,'固定資本M '!AF25/'固定資本M '!AF$43)</f>
        <v>8.4249901792285264E-3</v>
      </c>
      <c r="AG25" s="457">
        <f>IF('固定資本M '!AG$43=0,0,'固定資本M '!AG25/'固定資本M '!AG$43)</f>
        <v>3.4312237572020729E-3</v>
      </c>
      <c r="AH25" s="457">
        <f>IF('固定資本M '!AH$43=0,0,'固定資本M '!AH25/'固定資本M '!AH$43)</f>
        <v>0</v>
      </c>
      <c r="AI25" s="457">
        <f>IF('固定資本M '!AI$43=0,0,'固定資本M '!AI25/'固定資本M '!AI$43)</f>
        <v>2.1461274926102652E-2</v>
      </c>
      <c r="AJ25" s="457">
        <f>IF('固定資本M '!AJ$43=0,0,'固定資本M '!AJ25/'固定資本M '!AJ$43)</f>
        <v>1.0598661183535604E-2</v>
      </c>
      <c r="AK25" s="457">
        <f>IF('固定資本M '!AK$43=0,0,'固定資本M '!AK25/'固定資本M '!AK$43)</f>
        <v>4.5027552794112205E-3</v>
      </c>
      <c r="AL25" s="457">
        <f>IF('固定資本M '!AL$43=0,0,'固定資本M '!AL25/'固定資本M '!AL$43)</f>
        <v>3.1241873155152592E-2</v>
      </c>
      <c r="AM25" s="457">
        <f>IF('固定資本M '!AM$43=0,0,'固定資本M '!AM25/'固定資本M '!AM$43)</f>
        <v>2.501414818419747E-2</v>
      </c>
      <c r="AN25" s="457">
        <f>IF('固定資本M '!AN$43=0,0,'固定資本M '!AN25/'固定資本M '!AN$43)</f>
        <v>0</v>
      </c>
      <c r="AO25" s="457">
        <f>IF('固定資本M '!AO$43=0,0,'固定資本M '!AO25/'固定資本M '!AO$43)</f>
        <v>8.7659849126628747E-2</v>
      </c>
      <c r="AP25" s="458">
        <f>IF('固定資本M '!AP$43=0,0,'固定資本M '!AP25/'固定資本M '!AP$43)</f>
        <v>1.0435276353326757E-2</v>
      </c>
    </row>
    <row r="26" spans="1:42">
      <c r="A26" s="445">
        <v>23</v>
      </c>
      <c r="B26" s="449" t="s">
        <v>17</v>
      </c>
      <c r="C26" s="457">
        <f>IF('固定資本M '!C$43=0,0,'固定資本M '!C26/'固定資本M '!C$43)</f>
        <v>0.21745305250105224</v>
      </c>
      <c r="D26" s="457">
        <f>IF('固定資本M '!D$43=0,0,'固定資本M '!D26/'固定資本M '!D$43)</f>
        <v>0.25707714463813597</v>
      </c>
      <c r="E26" s="457">
        <f>IF('固定資本M '!E$43=0,0,'固定資本M '!E26/'固定資本M '!E$43)</f>
        <v>0.14782288567848895</v>
      </c>
      <c r="F26" s="457">
        <f>IF('固定資本M '!F$43=0,0,'固定資本M '!F26/'固定資本M '!F$43)</f>
        <v>0.38769779781189839</v>
      </c>
      <c r="G26" s="457">
        <f>IF('固定資本M '!G$43=0,0,'固定資本M '!G26/'固定資本M '!G$43)</f>
        <v>0.19939794304242828</v>
      </c>
      <c r="H26" s="457">
        <f>IF('固定資本M '!H$43=0,0,'固定資本M '!H26/'固定資本M '!H$43)</f>
        <v>0.15351271544931239</v>
      </c>
      <c r="I26" s="457">
        <f>IF('固定資本M '!I$43=0,0,'固定資本M '!I26/'固定資本M '!I$43)</f>
        <v>0.24569186686378633</v>
      </c>
      <c r="J26" s="457">
        <f>IF('固定資本M '!J$43=0,0,'固定資本M '!J26/'固定資本M '!J$43)</f>
        <v>7.6086429242732526E-2</v>
      </c>
      <c r="K26" s="457">
        <f>IF('固定資本M '!K$43=0,0,'固定資本M '!K26/'固定資本M '!K$43)</f>
        <v>0.10950013780150458</v>
      </c>
      <c r="L26" s="457">
        <f>IF('固定資本M '!L$43=0,0,'固定資本M '!L26/'固定資本M '!L$43)</f>
        <v>8.9854945364599023E-2</v>
      </c>
      <c r="M26" s="457">
        <f>IF('固定資本M '!M$43=0,0,'固定資本M '!M26/'固定資本M '!M$43)</f>
        <v>8.8825752903478689E-2</v>
      </c>
      <c r="N26" s="457">
        <f>IF('固定資本M '!N$43=0,0,'固定資本M '!N26/'固定資本M '!N$43)</f>
        <v>9.9920512101744505E-2</v>
      </c>
      <c r="O26" s="457">
        <f>IF('固定資本M '!O$43=0,0,'固定資本M '!O26/'固定資本M '!O$43)</f>
        <v>0.22169591949582354</v>
      </c>
      <c r="P26" s="457">
        <f>IF('固定資本M '!P$43=0,0,'固定資本M '!P26/'固定資本M '!P$43)</f>
        <v>0.30316695513870046</v>
      </c>
      <c r="Q26" s="457">
        <f>IF('固定資本M '!Q$43=0,0,'固定資本M '!Q26/'固定資本M '!Q$43)</f>
        <v>6.9199430936368336E-2</v>
      </c>
      <c r="R26" s="457">
        <f>IF('固定資本M '!R$43=0,0,'固定資本M '!R26/'固定資本M '!R$43)</f>
        <v>4.5910018753007951E-2</v>
      </c>
      <c r="S26" s="457">
        <f>IF('固定資本M '!S$43=0,0,'固定資本M '!S26/'固定資本M '!S$43)</f>
        <v>4.7533174282139476E-2</v>
      </c>
      <c r="T26" s="457">
        <f>IF('固定資本M '!T$43=0,0,'固定資本M '!T26/'固定資本M '!T$43)</f>
        <v>2.9352217688410374E-2</v>
      </c>
      <c r="U26" s="457">
        <f>IF('固定資本M '!U$43=0,0,'固定資本M '!U26/'固定資本M '!U$43)</f>
        <v>0.11797406228203429</v>
      </c>
      <c r="V26" s="457">
        <f>IF('固定資本M '!V$43=0,0,'固定資本M '!V26/'固定資本M '!V$43)</f>
        <v>2.4599287725860865E-2</v>
      </c>
      <c r="W26" s="457">
        <f>IF('固定資本M '!W$43=0,0,'固定資本M '!W26/'固定資本M '!W$43)</f>
        <v>4.0790215397807118E-2</v>
      </c>
      <c r="X26" s="457">
        <f>IF('固定資本M '!X$43=0,0,'固定資本M '!X26/'固定資本M '!X$43)</f>
        <v>0.19331615490540402</v>
      </c>
      <c r="Y26" s="457">
        <f>IF('固定資本M '!Y$43=0,0,'固定資本M '!Y26/'固定資本M '!Y$43)</f>
        <v>0.11577023397255339</v>
      </c>
      <c r="Z26" s="457">
        <f>IF('固定資本M '!Z$43=0,0,'固定資本M '!Z26/'固定資本M '!Z$43)</f>
        <v>0.38502782279209169</v>
      </c>
      <c r="AA26" s="457">
        <f>IF('固定資本M '!AA$43=0,0,'固定資本M '!AA26/'固定資本M '!AA$43)</f>
        <v>0</v>
      </c>
      <c r="AB26" s="457">
        <f>IF('固定資本M '!AB$43=0,0,'固定資本M '!AB26/'固定資本M '!AB$43)</f>
        <v>0.29531527712100708</v>
      </c>
      <c r="AC26" s="457">
        <f>IF('固定資本M '!AC$43=0,0,'固定資本M '!AC26/'固定資本M '!AC$43)</f>
        <v>0.22231376640690839</v>
      </c>
      <c r="AD26" s="457">
        <f>IF('固定資本M '!AD$43=0,0,'固定資本M '!AD26/'固定資本M '!AD$43)</f>
        <v>4.3022079847110095E-2</v>
      </c>
      <c r="AE26" s="457">
        <f>IF('固定資本M '!AE$43=0,0,'固定資本M '!AE26/'固定資本M '!AE$43)</f>
        <v>0.66413862897853271</v>
      </c>
      <c r="AF26" s="457">
        <f>IF('固定資本M '!AF$43=0,0,'固定資本M '!AF26/'固定資本M '!AF$43)</f>
        <v>0.38545425364423275</v>
      </c>
      <c r="AG26" s="457">
        <f>IF('固定資本M '!AG$43=0,0,'固定資本M '!AG26/'固定資本M '!AG$43)</f>
        <v>0.1512387927081241</v>
      </c>
      <c r="AH26" s="457">
        <f>IF('固定資本M '!AH$43=0,0,'固定資本M '!AH26/'固定資本M '!AH$43)</f>
        <v>0</v>
      </c>
      <c r="AI26" s="457">
        <f>IF('固定資本M '!AI$43=0,0,'固定資本M '!AI26/'固定資本M '!AI$43)</f>
        <v>0.25225270812686074</v>
      </c>
      <c r="AJ26" s="457">
        <f>IF('固定資本M '!AJ$43=0,0,'固定資本M '!AJ26/'固定資本M '!AJ$43)</f>
        <v>0.44459703532719969</v>
      </c>
      <c r="AK26" s="457">
        <f>IF('固定資本M '!AK$43=0,0,'固定資本M '!AK26/'固定資本M '!AK$43)</f>
        <v>0.61389104626650393</v>
      </c>
      <c r="AL26" s="457">
        <f>IF('固定資本M '!AL$43=0,0,'固定資本M '!AL26/'固定資本M '!AL$43)</f>
        <v>0.11075285608626284</v>
      </c>
      <c r="AM26" s="457">
        <f>IF('固定資本M '!AM$43=0,0,'固定資本M '!AM26/'固定資本M '!AM$43)</f>
        <v>0.43430189609446707</v>
      </c>
      <c r="AN26" s="457">
        <f>IF('固定資本M '!AN$43=0,0,'固定資本M '!AN26/'固定資本M '!AN$43)</f>
        <v>0</v>
      </c>
      <c r="AO26" s="457">
        <f>IF('固定資本M '!AO$43=0,0,'固定資本M '!AO26/'固定資本M '!AO$43)</f>
        <v>0</v>
      </c>
      <c r="AP26" s="458">
        <f>IF('固定資本M '!AP$43=0,0,'固定資本M '!AP26/'固定資本M '!AP$43)</f>
        <v>0.24151609619003095</v>
      </c>
    </row>
    <row r="27" spans="1:42">
      <c r="A27" s="445">
        <v>24</v>
      </c>
      <c r="B27" s="449" t="s">
        <v>18</v>
      </c>
      <c r="C27" s="457">
        <f>IF('固定資本M '!C$43=0,0,'固定資本M '!C27/'固定資本M '!C$43)</f>
        <v>0</v>
      </c>
      <c r="D27" s="457">
        <f>IF('固定資本M '!D$43=0,0,'固定資本M '!D27/'固定資本M '!D$43)</f>
        <v>0</v>
      </c>
      <c r="E27" s="457">
        <f>IF('固定資本M '!E$43=0,0,'固定資本M '!E27/'固定資本M '!E$43)</f>
        <v>0</v>
      </c>
      <c r="F27" s="457">
        <f>IF('固定資本M '!F$43=0,0,'固定資本M '!F27/'固定資本M '!F$43)</f>
        <v>0</v>
      </c>
      <c r="G27" s="457">
        <f>IF('固定資本M '!G$43=0,0,'固定資本M '!G27/'固定資本M '!G$43)</f>
        <v>0</v>
      </c>
      <c r="H27" s="457">
        <f>IF('固定資本M '!H$43=0,0,'固定資本M '!H27/'固定資本M '!H$43)</f>
        <v>0</v>
      </c>
      <c r="I27" s="457">
        <f>IF('固定資本M '!I$43=0,0,'固定資本M '!I27/'固定資本M '!I$43)</f>
        <v>0</v>
      </c>
      <c r="J27" s="457">
        <f>IF('固定資本M '!J$43=0,0,'固定資本M '!J27/'固定資本M '!J$43)</f>
        <v>0</v>
      </c>
      <c r="K27" s="457">
        <f>IF('固定資本M '!K$43=0,0,'固定資本M '!K27/'固定資本M '!K$43)</f>
        <v>0</v>
      </c>
      <c r="L27" s="457">
        <f>IF('固定資本M '!L$43=0,0,'固定資本M '!L27/'固定資本M '!L$43)</f>
        <v>0</v>
      </c>
      <c r="M27" s="457">
        <f>IF('固定資本M '!M$43=0,0,'固定資本M '!M27/'固定資本M '!M$43)</f>
        <v>0</v>
      </c>
      <c r="N27" s="457">
        <f>IF('固定資本M '!N$43=0,0,'固定資本M '!N27/'固定資本M '!N$43)</f>
        <v>0</v>
      </c>
      <c r="O27" s="457">
        <f>IF('固定資本M '!O$43=0,0,'固定資本M '!O27/'固定資本M '!O$43)</f>
        <v>0</v>
      </c>
      <c r="P27" s="457">
        <f>IF('固定資本M '!P$43=0,0,'固定資本M '!P27/'固定資本M '!P$43)</f>
        <v>0</v>
      </c>
      <c r="Q27" s="457">
        <f>IF('固定資本M '!Q$43=0,0,'固定資本M '!Q27/'固定資本M '!Q$43)</f>
        <v>0</v>
      </c>
      <c r="R27" s="457">
        <f>IF('固定資本M '!R$43=0,0,'固定資本M '!R27/'固定資本M '!R$43)</f>
        <v>0</v>
      </c>
      <c r="S27" s="457">
        <f>IF('固定資本M '!S$43=0,0,'固定資本M '!S27/'固定資本M '!S$43)</f>
        <v>0</v>
      </c>
      <c r="T27" s="457">
        <f>IF('固定資本M '!T$43=0,0,'固定資本M '!T27/'固定資本M '!T$43)</f>
        <v>0</v>
      </c>
      <c r="U27" s="457">
        <f>IF('固定資本M '!U$43=0,0,'固定資本M '!U27/'固定資本M '!U$43)</f>
        <v>0</v>
      </c>
      <c r="V27" s="457">
        <f>IF('固定資本M '!V$43=0,0,'固定資本M '!V27/'固定資本M '!V$43)</f>
        <v>0</v>
      </c>
      <c r="W27" s="457">
        <f>IF('固定資本M '!W$43=0,0,'固定資本M '!W27/'固定資本M '!W$43)</f>
        <v>0</v>
      </c>
      <c r="X27" s="457">
        <f>IF('固定資本M '!X$43=0,0,'固定資本M '!X27/'固定資本M '!X$43)</f>
        <v>0</v>
      </c>
      <c r="Y27" s="457">
        <f>IF('固定資本M '!Y$43=0,0,'固定資本M '!Y27/'固定資本M '!Y$43)</f>
        <v>0</v>
      </c>
      <c r="Z27" s="457">
        <f>IF('固定資本M '!Z$43=0,0,'固定資本M '!Z27/'固定資本M '!Z$43)</f>
        <v>0</v>
      </c>
      <c r="AA27" s="457">
        <f>IF('固定資本M '!AA$43=0,0,'固定資本M '!AA27/'固定資本M '!AA$43)</f>
        <v>0</v>
      </c>
      <c r="AB27" s="457">
        <f>IF('固定資本M '!AB$43=0,0,'固定資本M '!AB27/'固定資本M '!AB$43)</f>
        <v>0</v>
      </c>
      <c r="AC27" s="457">
        <f>IF('固定資本M '!AC$43=0,0,'固定資本M '!AC27/'固定資本M '!AC$43)</f>
        <v>0</v>
      </c>
      <c r="AD27" s="457">
        <f>IF('固定資本M '!AD$43=0,0,'固定資本M '!AD27/'固定資本M '!AD$43)</f>
        <v>0</v>
      </c>
      <c r="AE27" s="457">
        <f>IF('固定資本M '!AE$43=0,0,'固定資本M '!AE27/'固定資本M '!AE$43)</f>
        <v>0</v>
      </c>
      <c r="AF27" s="457">
        <f>IF('固定資本M '!AF$43=0,0,'固定資本M '!AF27/'固定資本M '!AF$43)</f>
        <v>0</v>
      </c>
      <c r="AG27" s="457">
        <f>IF('固定資本M '!AG$43=0,0,'固定資本M '!AG27/'固定資本M '!AG$43)</f>
        <v>0</v>
      </c>
      <c r="AH27" s="457">
        <f>IF('固定資本M '!AH$43=0,0,'固定資本M '!AH27/'固定資本M '!AH$43)</f>
        <v>0</v>
      </c>
      <c r="AI27" s="457">
        <f>IF('固定資本M '!AI$43=0,0,'固定資本M '!AI27/'固定資本M '!AI$43)</f>
        <v>0</v>
      </c>
      <c r="AJ27" s="457">
        <f>IF('固定資本M '!AJ$43=0,0,'固定資本M '!AJ27/'固定資本M '!AJ$43)</f>
        <v>0</v>
      </c>
      <c r="AK27" s="457">
        <f>IF('固定資本M '!AK$43=0,0,'固定資本M '!AK27/'固定資本M '!AK$43)</f>
        <v>0</v>
      </c>
      <c r="AL27" s="457">
        <f>IF('固定資本M '!AL$43=0,0,'固定資本M '!AL27/'固定資本M '!AL$43)</f>
        <v>0</v>
      </c>
      <c r="AM27" s="457">
        <f>IF('固定資本M '!AM$43=0,0,'固定資本M '!AM27/'固定資本M '!AM$43)</f>
        <v>0</v>
      </c>
      <c r="AN27" s="457">
        <f>IF('固定資本M '!AN$43=0,0,'固定資本M '!AN27/'固定資本M '!AN$43)</f>
        <v>0</v>
      </c>
      <c r="AO27" s="457">
        <f>IF('固定資本M '!AO$43=0,0,'固定資本M '!AO27/'固定資本M '!AO$43)</f>
        <v>0</v>
      </c>
      <c r="AP27" s="458">
        <f>IF('固定資本M '!AP$43=0,0,'固定資本M '!AP27/'固定資本M '!AP$43)</f>
        <v>0</v>
      </c>
    </row>
    <row r="28" spans="1:42">
      <c r="A28" s="445">
        <v>25</v>
      </c>
      <c r="B28" s="449" t="s">
        <v>46</v>
      </c>
      <c r="C28" s="457">
        <f>IF('固定資本M '!C$43=0,0,'固定資本M '!C28/'固定資本M '!C$43)</f>
        <v>0</v>
      </c>
      <c r="D28" s="457">
        <f>IF('固定資本M '!D$43=0,0,'固定資本M '!D28/'固定資本M '!D$43)</f>
        <v>0</v>
      </c>
      <c r="E28" s="457">
        <f>IF('固定資本M '!E$43=0,0,'固定資本M '!E28/'固定資本M '!E$43)</f>
        <v>0</v>
      </c>
      <c r="F28" s="457">
        <f>IF('固定資本M '!F$43=0,0,'固定資本M '!F28/'固定資本M '!F$43)</f>
        <v>0</v>
      </c>
      <c r="G28" s="457">
        <f>IF('固定資本M '!G$43=0,0,'固定資本M '!G28/'固定資本M '!G$43)</f>
        <v>0</v>
      </c>
      <c r="H28" s="457">
        <f>IF('固定資本M '!H$43=0,0,'固定資本M '!H28/'固定資本M '!H$43)</f>
        <v>0</v>
      </c>
      <c r="I28" s="457">
        <f>IF('固定資本M '!I$43=0,0,'固定資本M '!I28/'固定資本M '!I$43)</f>
        <v>0</v>
      </c>
      <c r="J28" s="457">
        <f>IF('固定資本M '!J$43=0,0,'固定資本M '!J28/'固定資本M '!J$43)</f>
        <v>0</v>
      </c>
      <c r="K28" s="457">
        <f>IF('固定資本M '!K$43=0,0,'固定資本M '!K28/'固定資本M '!K$43)</f>
        <v>0</v>
      </c>
      <c r="L28" s="457">
        <f>IF('固定資本M '!L$43=0,0,'固定資本M '!L28/'固定資本M '!L$43)</f>
        <v>0</v>
      </c>
      <c r="M28" s="457">
        <f>IF('固定資本M '!M$43=0,0,'固定資本M '!M28/'固定資本M '!M$43)</f>
        <v>0</v>
      </c>
      <c r="N28" s="457">
        <f>IF('固定資本M '!N$43=0,0,'固定資本M '!N28/'固定資本M '!N$43)</f>
        <v>0</v>
      </c>
      <c r="O28" s="457">
        <f>IF('固定資本M '!O$43=0,0,'固定資本M '!O28/'固定資本M '!O$43)</f>
        <v>0</v>
      </c>
      <c r="P28" s="457">
        <f>IF('固定資本M '!P$43=0,0,'固定資本M '!P28/'固定資本M '!P$43)</f>
        <v>0</v>
      </c>
      <c r="Q28" s="457">
        <f>IF('固定資本M '!Q$43=0,0,'固定資本M '!Q28/'固定資本M '!Q$43)</f>
        <v>0</v>
      </c>
      <c r="R28" s="457">
        <f>IF('固定資本M '!R$43=0,0,'固定資本M '!R28/'固定資本M '!R$43)</f>
        <v>0</v>
      </c>
      <c r="S28" s="457">
        <f>IF('固定資本M '!S$43=0,0,'固定資本M '!S28/'固定資本M '!S$43)</f>
        <v>0</v>
      </c>
      <c r="T28" s="457">
        <f>IF('固定資本M '!T$43=0,0,'固定資本M '!T28/'固定資本M '!T$43)</f>
        <v>0</v>
      </c>
      <c r="U28" s="457">
        <f>IF('固定資本M '!U$43=0,0,'固定資本M '!U28/'固定資本M '!U$43)</f>
        <v>0</v>
      </c>
      <c r="V28" s="457">
        <f>IF('固定資本M '!V$43=0,0,'固定資本M '!V28/'固定資本M '!V$43)</f>
        <v>0</v>
      </c>
      <c r="W28" s="457">
        <f>IF('固定資本M '!W$43=0,0,'固定資本M '!W28/'固定資本M '!W$43)</f>
        <v>0</v>
      </c>
      <c r="X28" s="457">
        <f>IF('固定資本M '!X$43=0,0,'固定資本M '!X28/'固定資本M '!X$43)</f>
        <v>0</v>
      </c>
      <c r="Y28" s="457">
        <f>IF('固定資本M '!Y$43=0,0,'固定資本M '!Y28/'固定資本M '!Y$43)</f>
        <v>0</v>
      </c>
      <c r="Z28" s="457">
        <f>IF('固定資本M '!Z$43=0,0,'固定資本M '!Z28/'固定資本M '!Z$43)</f>
        <v>0</v>
      </c>
      <c r="AA28" s="457">
        <f>IF('固定資本M '!AA$43=0,0,'固定資本M '!AA28/'固定資本M '!AA$43)</f>
        <v>0</v>
      </c>
      <c r="AB28" s="457">
        <f>IF('固定資本M '!AB$43=0,0,'固定資本M '!AB28/'固定資本M '!AB$43)</f>
        <v>0</v>
      </c>
      <c r="AC28" s="457">
        <f>IF('固定資本M '!AC$43=0,0,'固定資本M '!AC28/'固定資本M '!AC$43)</f>
        <v>0</v>
      </c>
      <c r="AD28" s="457">
        <f>IF('固定資本M '!AD$43=0,0,'固定資本M '!AD28/'固定資本M '!AD$43)</f>
        <v>0</v>
      </c>
      <c r="AE28" s="457">
        <f>IF('固定資本M '!AE$43=0,0,'固定資本M '!AE28/'固定資本M '!AE$43)</f>
        <v>0</v>
      </c>
      <c r="AF28" s="457">
        <f>IF('固定資本M '!AF$43=0,0,'固定資本M '!AF28/'固定資本M '!AF$43)</f>
        <v>0</v>
      </c>
      <c r="AG28" s="457">
        <f>IF('固定資本M '!AG$43=0,0,'固定資本M '!AG28/'固定資本M '!AG$43)</f>
        <v>0</v>
      </c>
      <c r="AH28" s="457">
        <f>IF('固定資本M '!AH$43=0,0,'固定資本M '!AH28/'固定資本M '!AH$43)</f>
        <v>0</v>
      </c>
      <c r="AI28" s="457">
        <f>IF('固定資本M '!AI$43=0,0,'固定資本M '!AI28/'固定資本M '!AI$43)</f>
        <v>0</v>
      </c>
      <c r="AJ28" s="457">
        <f>IF('固定資本M '!AJ$43=0,0,'固定資本M '!AJ28/'固定資本M '!AJ$43)</f>
        <v>0</v>
      </c>
      <c r="AK28" s="457">
        <f>IF('固定資本M '!AK$43=0,0,'固定資本M '!AK28/'固定資本M '!AK$43)</f>
        <v>0</v>
      </c>
      <c r="AL28" s="457">
        <f>IF('固定資本M '!AL$43=0,0,'固定資本M '!AL28/'固定資本M '!AL$43)</f>
        <v>0</v>
      </c>
      <c r="AM28" s="457">
        <f>IF('固定資本M '!AM$43=0,0,'固定資本M '!AM28/'固定資本M '!AM$43)</f>
        <v>0</v>
      </c>
      <c r="AN28" s="457">
        <f>IF('固定資本M '!AN$43=0,0,'固定資本M '!AN28/'固定資本M '!AN$43)</f>
        <v>0</v>
      </c>
      <c r="AO28" s="457">
        <f>IF('固定資本M '!AO$43=0,0,'固定資本M '!AO28/'固定資本M '!AO$43)</f>
        <v>0</v>
      </c>
      <c r="AP28" s="458">
        <f>IF('固定資本M '!AP$43=0,0,'固定資本M '!AP28/'固定資本M '!AP$43)</f>
        <v>0</v>
      </c>
    </row>
    <row r="29" spans="1:42">
      <c r="A29" s="445">
        <v>26</v>
      </c>
      <c r="B29" s="449" t="s">
        <v>47</v>
      </c>
      <c r="C29" s="457">
        <f>IF('固定資本M '!C$43=0,0,'固定資本M '!C29/'固定資本M '!C$43)</f>
        <v>0</v>
      </c>
      <c r="D29" s="457">
        <f>IF('固定資本M '!D$43=0,0,'固定資本M '!D29/'固定資本M '!D$43)</f>
        <v>0</v>
      </c>
      <c r="E29" s="457">
        <f>IF('固定資本M '!E$43=0,0,'固定資本M '!E29/'固定資本M '!E$43)</f>
        <v>0</v>
      </c>
      <c r="F29" s="457">
        <f>IF('固定資本M '!F$43=0,0,'固定資本M '!F29/'固定資本M '!F$43)</f>
        <v>0</v>
      </c>
      <c r="G29" s="457">
        <f>IF('固定資本M '!G$43=0,0,'固定資本M '!G29/'固定資本M '!G$43)</f>
        <v>0</v>
      </c>
      <c r="H29" s="457">
        <f>IF('固定資本M '!H$43=0,0,'固定資本M '!H29/'固定資本M '!H$43)</f>
        <v>0</v>
      </c>
      <c r="I29" s="457">
        <f>IF('固定資本M '!I$43=0,0,'固定資本M '!I29/'固定資本M '!I$43)</f>
        <v>0</v>
      </c>
      <c r="J29" s="457">
        <f>IF('固定資本M '!J$43=0,0,'固定資本M '!J29/'固定資本M '!J$43)</f>
        <v>0</v>
      </c>
      <c r="K29" s="457">
        <f>IF('固定資本M '!K$43=0,0,'固定資本M '!K29/'固定資本M '!K$43)</f>
        <v>0</v>
      </c>
      <c r="L29" s="457">
        <f>IF('固定資本M '!L$43=0,0,'固定資本M '!L29/'固定資本M '!L$43)</f>
        <v>0</v>
      </c>
      <c r="M29" s="457">
        <f>IF('固定資本M '!M$43=0,0,'固定資本M '!M29/'固定資本M '!M$43)</f>
        <v>0</v>
      </c>
      <c r="N29" s="457">
        <f>IF('固定資本M '!N$43=0,0,'固定資本M '!N29/'固定資本M '!N$43)</f>
        <v>0</v>
      </c>
      <c r="O29" s="457">
        <f>IF('固定資本M '!O$43=0,0,'固定資本M '!O29/'固定資本M '!O$43)</f>
        <v>0</v>
      </c>
      <c r="P29" s="457">
        <f>IF('固定資本M '!P$43=0,0,'固定資本M '!P29/'固定資本M '!P$43)</f>
        <v>0</v>
      </c>
      <c r="Q29" s="457">
        <f>IF('固定資本M '!Q$43=0,0,'固定資本M '!Q29/'固定資本M '!Q$43)</f>
        <v>0</v>
      </c>
      <c r="R29" s="457">
        <f>IF('固定資本M '!R$43=0,0,'固定資本M '!R29/'固定資本M '!R$43)</f>
        <v>0</v>
      </c>
      <c r="S29" s="457">
        <f>IF('固定資本M '!S$43=0,0,'固定資本M '!S29/'固定資本M '!S$43)</f>
        <v>0</v>
      </c>
      <c r="T29" s="457">
        <f>IF('固定資本M '!T$43=0,0,'固定資本M '!T29/'固定資本M '!T$43)</f>
        <v>0</v>
      </c>
      <c r="U29" s="457">
        <f>IF('固定資本M '!U$43=0,0,'固定資本M '!U29/'固定資本M '!U$43)</f>
        <v>0</v>
      </c>
      <c r="V29" s="457">
        <f>IF('固定資本M '!V$43=0,0,'固定資本M '!V29/'固定資本M '!V$43)</f>
        <v>0</v>
      </c>
      <c r="W29" s="457">
        <f>IF('固定資本M '!W$43=0,0,'固定資本M '!W29/'固定資本M '!W$43)</f>
        <v>0</v>
      </c>
      <c r="X29" s="457">
        <f>IF('固定資本M '!X$43=0,0,'固定資本M '!X29/'固定資本M '!X$43)</f>
        <v>0</v>
      </c>
      <c r="Y29" s="457">
        <f>IF('固定資本M '!Y$43=0,0,'固定資本M '!Y29/'固定資本M '!Y$43)</f>
        <v>0</v>
      </c>
      <c r="Z29" s="457">
        <f>IF('固定資本M '!Z$43=0,0,'固定資本M '!Z29/'固定資本M '!Z$43)</f>
        <v>0</v>
      </c>
      <c r="AA29" s="457">
        <f>IF('固定資本M '!AA$43=0,0,'固定資本M '!AA29/'固定資本M '!AA$43)</f>
        <v>0</v>
      </c>
      <c r="AB29" s="457">
        <f>IF('固定資本M '!AB$43=0,0,'固定資本M '!AB29/'固定資本M '!AB$43)</f>
        <v>0</v>
      </c>
      <c r="AC29" s="457">
        <f>IF('固定資本M '!AC$43=0,0,'固定資本M '!AC29/'固定資本M '!AC$43)</f>
        <v>0</v>
      </c>
      <c r="AD29" s="457">
        <f>IF('固定資本M '!AD$43=0,0,'固定資本M '!AD29/'固定資本M '!AD$43)</f>
        <v>0</v>
      </c>
      <c r="AE29" s="457">
        <f>IF('固定資本M '!AE$43=0,0,'固定資本M '!AE29/'固定資本M '!AE$43)</f>
        <v>0</v>
      </c>
      <c r="AF29" s="457">
        <f>IF('固定資本M '!AF$43=0,0,'固定資本M '!AF29/'固定資本M '!AF$43)</f>
        <v>0</v>
      </c>
      <c r="AG29" s="457">
        <f>IF('固定資本M '!AG$43=0,0,'固定資本M '!AG29/'固定資本M '!AG$43)</f>
        <v>0</v>
      </c>
      <c r="AH29" s="457">
        <f>IF('固定資本M '!AH$43=0,0,'固定資本M '!AH29/'固定資本M '!AH$43)</f>
        <v>0</v>
      </c>
      <c r="AI29" s="457">
        <f>IF('固定資本M '!AI$43=0,0,'固定資本M '!AI29/'固定資本M '!AI$43)</f>
        <v>0</v>
      </c>
      <c r="AJ29" s="457">
        <f>IF('固定資本M '!AJ$43=0,0,'固定資本M '!AJ29/'固定資本M '!AJ$43)</f>
        <v>0</v>
      </c>
      <c r="AK29" s="457">
        <f>IF('固定資本M '!AK$43=0,0,'固定資本M '!AK29/'固定資本M '!AK$43)</f>
        <v>0</v>
      </c>
      <c r="AL29" s="457">
        <f>IF('固定資本M '!AL$43=0,0,'固定資本M '!AL29/'固定資本M '!AL$43)</f>
        <v>0</v>
      </c>
      <c r="AM29" s="457">
        <f>IF('固定資本M '!AM$43=0,0,'固定資本M '!AM29/'固定資本M '!AM$43)</f>
        <v>0</v>
      </c>
      <c r="AN29" s="457">
        <f>IF('固定資本M '!AN$43=0,0,'固定資本M '!AN29/'固定資本M '!AN$43)</f>
        <v>0</v>
      </c>
      <c r="AO29" s="457">
        <f>IF('固定資本M '!AO$43=0,0,'固定資本M '!AO29/'固定資本M '!AO$43)</f>
        <v>0</v>
      </c>
      <c r="AP29" s="458">
        <f>IF('固定資本M '!AP$43=0,0,'固定資本M '!AP29/'固定資本M '!AP$43)</f>
        <v>0</v>
      </c>
    </row>
    <row r="30" spans="1:42">
      <c r="A30" s="445">
        <v>27</v>
      </c>
      <c r="B30" s="449" t="s">
        <v>19</v>
      </c>
      <c r="C30" s="457">
        <f>IF('固定資本M '!C$43=0,0,'固定資本M '!C30/'固定資本M '!C$43)</f>
        <v>0.24772098907939805</v>
      </c>
      <c r="D30" s="457">
        <f>IF('固定資本M '!D$43=0,0,'固定資本M '!D30/'固定資本M '!D$43)</f>
        <v>0.12026309567310793</v>
      </c>
      <c r="E30" s="457">
        <f>IF('固定資本M '!E$43=0,0,'固定資本M '!E30/'固定資本M '!E$43)</f>
        <v>0.13610749891634158</v>
      </c>
      <c r="F30" s="457">
        <f>IF('固定資本M '!F$43=0,0,'固定資本M '!F30/'固定資本M '!F$43)</f>
        <v>9.2294689392872234E-2</v>
      </c>
      <c r="G30" s="457">
        <f>IF('固定資本M '!G$43=0,0,'固定資本M '!G30/'固定資本M '!G$43)</f>
        <v>7.8451295965833709E-2</v>
      </c>
      <c r="H30" s="457">
        <f>IF('固定資本M '!H$43=0,0,'固定資本M '!H30/'固定資本M '!H$43)</f>
        <v>0.14664985650536652</v>
      </c>
      <c r="I30" s="457">
        <f>IF('固定資本M '!I$43=0,0,'固定資本M '!I30/'固定資本M '!I$43)</f>
        <v>9.4380992659201954E-2</v>
      </c>
      <c r="J30" s="457">
        <f>IF('固定資本M '!J$43=0,0,'固定資本M '!J30/'固定資本M '!J$43)</f>
        <v>5.1667924105637496E-2</v>
      </c>
      <c r="K30" s="457">
        <f>IF('固定資本M '!K$43=0,0,'固定資本M '!K30/'固定資本M '!K$43)</f>
        <v>8.0751681688731924E-2</v>
      </c>
      <c r="L30" s="457">
        <f>IF('固定資本M '!L$43=0,0,'固定資本M '!L30/'固定資本M '!L$43)</f>
        <v>8.1116012798219575E-2</v>
      </c>
      <c r="M30" s="457">
        <f>IF('固定資本M '!M$43=0,0,'固定資本M '!M30/'固定資本M '!M$43)</f>
        <v>9.4836920023792487E-2</v>
      </c>
      <c r="N30" s="457">
        <f>IF('固定資本M '!N$43=0,0,'固定資本M '!N30/'固定資本M '!N$43)</f>
        <v>8.287400592127242E-2</v>
      </c>
      <c r="O30" s="457">
        <f>IF('固定資本M '!O$43=0,0,'固定資本M '!O30/'固定資本M '!O$43)</f>
        <v>6.1196576814767888E-2</v>
      </c>
      <c r="P30" s="457">
        <f>IF('固定資本M '!P$43=0,0,'固定資本M '!P30/'固定資本M '!P$43)</f>
        <v>9.8898608577235134E-2</v>
      </c>
      <c r="Q30" s="457">
        <f>IF('固定資本M '!Q$43=0,0,'固定資本M '!Q30/'固定資本M '!Q$43)</f>
        <v>0.10344930160372479</v>
      </c>
      <c r="R30" s="457">
        <f>IF('固定資本M '!R$43=0,0,'固定資本M '!R30/'固定資本M '!R$43)</f>
        <v>8.4879211820480055E-2</v>
      </c>
      <c r="S30" s="457">
        <f>IF('固定資本M '!S$43=0,0,'固定資本M '!S30/'固定資本M '!S$43)</f>
        <v>4.588623205628977E-2</v>
      </c>
      <c r="T30" s="457">
        <f>IF('固定資本M '!T$43=0,0,'固定資本M '!T30/'固定資本M '!T$43)</f>
        <v>0.10522865136077567</v>
      </c>
      <c r="U30" s="457">
        <f>IF('固定資本M '!U$43=0,0,'固定資本M '!U30/'固定資本M '!U$43)</f>
        <v>5.9634520841434446E-2</v>
      </c>
      <c r="V30" s="457">
        <f>IF('固定資本M '!V$43=0,0,'固定資本M '!V30/'固定資本M '!V$43)</f>
        <v>4.7778394103343863E-2</v>
      </c>
      <c r="W30" s="457">
        <f>IF('固定資本M '!W$43=0,0,'固定資本M '!W30/'固定資本M '!W$43)</f>
        <v>5.1615020417669022E-2</v>
      </c>
      <c r="X30" s="457">
        <f>IF('固定資本M '!X$43=0,0,'固定資本M '!X30/'固定資本M '!X$43)</f>
        <v>0.1044254320206508</v>
      </c>
      <c r="Y30" s="457">
        <f>IF('固定資本M '!Y$43=0,0,'固定資本M '!Y30/'固定資本M '!Y$43)</f>
        <v>0.11165977646429309</v>
      </c>
      <c r="Z30" s="457">
        <f>IF('固定資本M '!Z$43=0,0,'固定資本M '!Z30/'固定資本M '!Z$43)</f>
        <v>4.0254121232252894E-2</v>
      </c>
      <c r="AA30" s="457">
        <f>IF('固定資本M '!AA$43=0,0,'固定資本M '!AA30/'固定資本M '!AA$43)</f>
        <v>9.31940129906806E-2</v>
      </c>
      <c r="AB30" s="457">
        <f>IF('固定資本M '!AB$43=0,0,'固定資本M '!AB30/'固定資本M '!AB$43)</f>
        <v>8.6399139041531459E-2</v>
      </c>
      <c r="AC30" s="457">
        <f>IF('固定資本M '!AC$43=0,0,'固定資本M '!AC30/'固定資本M '!AC$43)</f>
        <v>7.6129806026413699E-2</v>
      </c>
      <c r="AD30" s="457">
        <f>IF('固定資本M '!AD$43=0,0,'固定資本M '!AD30/'固定資本M '!AD$43)</f>
        <v>3.4169670782007319E-2</v>
      </c>
      <c r="AE30" s="457">
        <f>IF('固定資本M '!AE$43=0,0,'固定資本M '!AE30/'固定資本M '!AE$43)</f>
        <v>1.5326306232547316E-2</v>
      </c>
      <c r="AF30" s="457">
        <f>IF('固定資本M '!AF$43=0,0,'固定資本M '!AF30/'固定資本M '!AF$43)</f>
        <v>6.5522653123270852E-2</v>
      </c>
      <c r="AG30" s="457">
        <f>IF('固定資本M '!AG$43=0,0,'固定資本M '!AG30/'固定資本M '!AG$43)</f>
        <v>5.9977795869691819E-2</v>
      </c>
      <c r="AH30" s="457">
        <f>IF('固定資本M '!AH$43=0,0,'固定資本M '!AH30/'固定資本M '!AH$43)</f>
        <v>0</v>
      </c>
      <c r="AI30" s="457">
        <f>IF('固定資本M '!AI$43=0,0,'固定資本M '!AI30/'固定資本M '!AI$43)</f>
        <v>4.7323932221175043E-2</v>
      </c>
      <c r="AJ30" s="457">
        <f>IF('固定資本M '!AJ$43=0,0,'固定資本M '!AJ30/'固定資本M '!AJ$43)</f>
        <v>0.11224890709301001</v>
      </c>
      <c r="AK30" s="457">
        <f>IF('固定資本M '!AK$43=0,0,'固定資本M '!AK30/'固定資本M '!AK$43)</f>
        <v>4.0201190872443504E-2</v>
      </c>
      <c r="AL30" s="457">
        <f>IF('固定資本M '!AL$43=0,0,'固定資本M '!AL30/'固定資本M '!AL$43)</f>
        <v>0.12630725686391267</v>
      </c>
      <c r="AM30" s="457">
        <f>IF('固定資本M '!AM$43=0,0,'固定資本M '!AM30/'固定資本M '!AM$43)</f>
        <v>8.2749440017247308E-2</v>
      </c>
      <c r="AN30" s="457">
        <f>IF('固定資本M '!AN$43=0,0,'固定資本M '!AN30/'固定資本M '!AN$43)</f>
        <v>0</v>
      </c>
      <c r="AO30" s="457">
        <f>IF('固定資本M '!AO$43=0,0,'固定資本M '!AO30/'固定資本M '!AO$43)</f>
        <v>0.1974061075477026</v>
      </c>
      <c r="AP30" s="458">
        <f>IF('固定資本M '!AP$43=0,0,'固定資本M '!AP30/'固定資本M '!AP$43)</f>
        <v>7.0572990660660362E-2</v>
      </c>
    </row>
    <row r="31" spans="1:42">
      <c r="A31" s="445">
        <v>28</v>
      </c>
      <c r="B31" s="449" t="s">
        <v>20</v>
      </c>
      <c r="C31" s="457">
        <f>IF('固定資本M '!C$43=0,0,'固定資本M '!C31/'固定資本M '!C$43)</f>
        <v>0</v>
      </c>
      <c r="D31" s="457">
        <f>IF('固定資本M '!D$43=0,0,'固定資本M '!D31/'固定資本M '!D$43)</f>
        <v>0</v>
      </c>
      <c r="E31" s="457">
        <f>IF('固定資本M '!E$43=0,0,'固定資本M '!E31/'固定資本M '!E$43)</f>
        <v>0</v>
      </c>
      <c r="F31" s="457">
        <f>IF('固定資本M '!F$43=0,0,'固定資本M '!F31/'固定資本M '!F$43)</f>
        <v>0</v>
      </c>
      <c r="G31" s="457">
        <f>IF('固定資本M '!G$43=0,0,'固定資本M '!G31/'固定資本M '!G$43)</f>
        <v>0</v>
      </c>
      <c r="H31" s="457">
        <f>IF('固定資本M '!H$43=0,0,'固定資本M '!H31/'固定資本M '!H$43)</f>
        <v>0</v>
      </c>
      <c r="I31" s="457">
        <f>IF('固定資本M '!I$43=0,0,'固定資本M '!I31/'固定資本M '!I$43)</f>
        <v>0</v>
      </c>
      <c r="J31" s="457">
        <f>IF('固定資本M '!J$43=0,0,'固定資本M '!J31/'固定資本M '!J$43)</f>
        <v>0</v>
      </c>
      <c r="K31" s="457">
        <f>IF('固定資本M '!K$43=0,0,'固定資本M '!K31/'固定資本M '!K$43)</f>
        <v>0</v>
      </c>
      <c r="L31" s="457">
        <f>IF('固定資本M '!L$43=0,0,'固定資本M '!L31/'固定資本M '!L$43)</f>
        <v>0</v>
      </c>
      <c r="M31" s="457">
        <f>IF('固定資本M '!M$43=0,0,'固定資本M '!M31/'固定資本M '!M$43)</f>
        <v>0</v>
      </c>
      <c r="N31" s="457">
        <f>IF('固定資本M '!N$43=0,0,'固定資本M '!N31/'固定資本M '!N$43)</f>
        <v>0</v>
      </c>
      <c r="O31" s="457">
        <f>IF('固定資本M '!O$43=0,0,'固定資本M '!O31/'固定資本M '!O$43)</f>
        <v>0</v>
      </c>
      <c r="P31" s="457">
        <f>IF('固定資本M '!P$43=0,0,'固定資本M '!P31/'固定資本M '!P$43)</f>
        <v>0</v>
      </c>
      <c r="Q31" s="457">
        <f>IF('固定資本M '!Q$43=0,0,'固定資本M '!Q31/'固定資本M '!Q$43)</f>
        <v>0</v>
      </c>
      <c r="R31" s="457">
        <f>IF('固定資本M '!R$43=0,0,'固定資本M '!R31/'固定資本M '!R$43)</f>
        <v>0</v>
      </c>
      <c r="S31" s="457">
        <f>IF('固定資本M '!S$43=0,0,'固定資本M '!S31/'固定資本M '!S$43)</f>
        <v>0</v>
      </c>
      <c r="T31" s="457">
        <f>IF('固定資本M '!T$43=0,0,'固定資本M '!T31/'固定資本M '!T$43)</f>
        <v>0</v>
      </c>
      <c r="U31" s="457">
        <f>IF('固定資本M '!U$43=0,0,'固定資本M '!U31/'固定資本M '!U$43)</f>
        <v>0</v>
      </c>
      <c r="V31" s="457">
        <f>IF('固定資本M '!V$43=0,0,'固定資本M '!V31/'固定資本M '!V$43)</f>
        <v>0</v>
      </c>
      <c r="W31" s="457">
        <f>IF('固定資本M '!W$43=0,0,'固定資本M '!W31/'固定資本M '!W$43)</f>
        <v>0</v>
      </c>
      <c r="X31" s="457">
        <f>IF('固定資本M '!X$43=0,0,'固定資本M '!X31/'固定資本M '!X$43)</f>
        <v>0</v>
      </c>
      <c r="Y31" s="457">
        <f>IF('固定資本M '!Y$43=0,0,'固定資本M '!Y31/'固定資本M '!Y$43)</f>
        <v>0</v>
      </c>
      <c r="Z31" s="457">
        <f>IF('固定資本M '!Z$43=0,0,'固定資本M '!Z31/'固定資本M '!Z$43)</f>
        <v>0</v>
      </c>
      <c r="AA31" s="457">
        <f>IF('固定資本M '!AA$43=0,0,'固定資本M '!AA31/'固定資本M '!AA$43)</f>
        <v>0</v>
      </c>
      <c r="AB31" s="457">
        <f>IF('固定資本M '!AB$43=0,0,'固定資本M '!AB31/'固定資本M '!AB$43)</f>
        <v>0</v>
      </c>
      <c r="AC31" s="457">
        <f>IF('固定資本M '!AC$43=0,0,'固定資本M '!AC31/'固定資本M '!AC$43)</f>
        <v>0</v>
      </c>
      <c r="AD31" s="457">
        <f>IF('固定資本M '!AD$43=0,0,'固定資本M '!AD31/'固定資本M '!AD$43)</f>
        <v>0</v>
      </c>
      <c r="AE31" s="457">
        <f>IF('固定資本M '!AE$43=0,0,'固定資本M '!AE31/'固定資本M '!AE$43)</f>
        <v>0</v>
      </c>
      <c r="AF31" s="457">
        <f>IF('固定資本M '!AF$43=0,0,'固定資本M '!AF31/'固定資本M '!AF$43)</f>
        <v>0</v>
      </c>
      <c r="AG31" s="457">
        <f>IF('固定資本M '!AG$43=0,0,'固定資本M '!AG31/'固定資本M '!AG$43)</f>
        <v>0</v>
      </c>
      <c r="AH31" s="457">
        <f>IF('固定資本M '!AH$43=0,0,'固定資本M '!AH31/'固定資本M '!AH$43)</f>
        <v>0</v>
      </c>
      <c r="AI31" s="457">
        <f>IF('固定資本M '!AI$43=0,0,'固定資本M '!AI31/'固定資本M '!AI$43)</f>
        <v>0</v>
      </c>
      <c r="AJ31" s="457">
        <f>IF('固定資本M '!AJ$43=0,0,'固定資本M '!AJ31/'固定資本M '!AJ$43)</f>
        <v>0</v>
      </c>
      <c r="AK31" s="457">
        <f>IF('固定資本M '!AK$43=0,0,'固定資本M '!AK31/'固定資本M '!AK$43)</f>
        <v>0</v>
      </c>
      <c r="AL31" s="457">
        <f>IF('固定資本M '!AL$43=0,0,'固定資本M '!AL31/'固定資本M '!AL$43)</f>
        <v>0</v>
      </c>
      <c r="AM31" s="457">
        <f>IF('固定資本M '!AM$43=0,0,'固定資本M '!AM31/'固定資本M '!AM$43)</f>
        <v>0</v>
      </c>
      <c r="AN31" s="457">
        <f>IF('固定資本M '!AN$43=0,0,'固定資本M '!AN31/'固定資本M '!AN$43)</f>
        <v>0</v>
      </c>
      <c r="AO31" s="457">
        <f>IF('固定資本M '!AO$43=0,0,'固定資本M '!AO31/'固定資本M '!AO$43)</f>
        <v>0</v>
      </c>
      <c r="AP31" s="458">
        <f>IF('固定資本M '!AP$43=0,0,'固定資本M '!AP31/'固定資本M '!AP$43)</f>
        <v>0</v>
      </c>
    </row>
    <row r="32" spans="1:42">
      <c r="A32" s="445">
        <v>29</v>
      </c>
      <c r="B32" s="449" t="s">
        <v>21</v>
      </c>
      <c r="C32" s="457">
        <f>IF('固定資本M '!C$43=0,0,'固定資本M '!C32/'固定資本M '!C$43)</f>
        <v>0</v>
      </c>
      <c r="D32" s="457">
        <f>IF('固定資本M '!D$43=0,0,'固定資本M '!D32/'固定資本M '!D$43)</f>
        <v>0</v>
      </c>
      <c r="E32" s="457">
        <f>IF('固定資本M '!E$43=0,0,'固定資本M '!E32/'固定資本M '!E$43)</f>
        <v>0</v>
      </c>
      <c r="F32" s="457">
        <f>IF('固定資本M '!F$43=0,0,'固定資本M '!F32/'固定資本M '!F$43)</f>
        <v>0</v>
      </c>
      <c r="G32" s="457">
        <f>IF('固定資本M '!G$43=0,0,'固定資本M '!G32/'固定資本M '!G$43)</f>
        <v>0</v>
      </c>
      <c r="H32" s="457">
        <f>IF('固定資本M '!H$43=0,0,'固定資本M '!H32/'固定資本M '!H$43)</f>
        <v>0</v>
      </c>
      <c r="I32" s="457">
        <f>IF('固定資本M '!I$43=0,0,'固定資本M '!I32/'固定資本M '!I$43)</f>
        <v>0</v>
      </c>
      <c r="J32" s="457">
        <f>IF('固定資本M '!J$43=0,0,'固定資本M '!J32/'固定資本M '!J$43)</f>
        <v>0</v>
      </c>
      <c r="K32" s="457">
        <f>IF('固定資本M '!K$43=0,0,'固定資本M '!K32/'固定資本M '!K$43)</f>
        <v>0</v>
      </c>
      <c r="L32" s="457">
        <f>IF('固定資本M '!L$43=0,0,'固定資本M '!L32/'固定資本M '!L$43)</f>
        <v>0</v>
      </c>
      <c r="M32" s="457">
        <f>IF('固定資本M '!M$43=0,0,'固定資本M '!M32/'固定資本M '!M$43)</f>
        <v>0</v>
      </c>
      <c r="N32" s="457">
        <f>IF('固定資本M '!N$43=0,0,'固定資本M '!N32/'固定資本M '!N$43)</f>
        <v>0</v>
      </c>
      <c r="O32" s="457">
        <f>IF('固定資本M '!O$43=0,0,'固定資本M '!O32/'固定資本M '!O$43)</f>
        <v>0</v>
      </c>
      <c r="P32" s="457">
        <f>IF('固定資本M '!P$43=0,0,'固定資本M '!P32/'固定資本M '!P$43)</f>
        <v>0</v>
      </c>
      <c r="Q32" s="457">
        <f>IF('固定資本M '!Q$43=0,0,'固定資本M '!Q32/'固定資本M '!Q$43)</f>
        <v>0</v>
      </c>
      <c r="R32" s="457">
        <f>IF('固定資本M '!R$43=0,0,'固定資本M '!R32/'固定資本M '!R$43)</f>
        <v>0</v>
      </c>
      <c r="S32" s="457">
        <f>IF('固定資本M '!S$43=0,0,'固定資本M '!S32/'固定資本M '!S$43)</f>
        <v>0</v>
      </c>
      <c r="T32" s="457">
        <f>IF('固定資本M '!T$43=0,0,'固定資本M '!T32/'固定資本M '!T$43)</f>
        <v>0</v>
      </c>
      <c r="U32" s="457">
        <f>IF('固定資本M '!U$43=0,0,'固定資本M '!U32/'固定資本M '!U$43)</f>
        <v>0</v>
      </c>
      <c r="V32" s="457">
        <f>IF('固定資本M '!V$43=0,0,'固定資本M '!V32/'固定資本M '!V$43)</f>
        <v>0</v>
      </c>
      <c r="W32" s="457">
        <f>IF('固定資本M '!W$43=0,0,'固定資本M '!W32/'固定資本M '!W$43)</f>
        <v>0</v>
      </c>
      <c r="X32" s="457">
        <f>IF('固定資本M '!X$43=0,0,'固定資本M '!X32/'固定資本M '!X$43)</f>
        <v>0</v>
      </c>
      <c r="Y32" s="457">
        <f>IF('固定資本M '!Y$43=0,0,'固定資本M '!Y32/'固定資本M '!Y$43)</f>
        <v>0</v>
      </c>
      <c r="Z32" s="457">
        <f>IF('固定資本M '!Z$43=0,0,'固定資本M '!Z32/'固定資本M '!Z$43)</f>
        <v>0</v>
      </c>
      <c r="AA32" s="457">
        <f>IF('固定資本M '!AA$43=0,0,'固定資本M '!AA32/'固定資本M '!AA$43)</f>
        <v>0</v>
      </c>
      <c r="AB32" s="457">
        <f>IF('固定資本M '!AB$43=0,0,'固定資本M '!AB32/'固定資本M '!AB$43)</f>
        <v>0</v>
      </c>
      <c r="AC32" s="457">
        <f>IF('固定資本M '!AC$43=0,0,'固定資本M '!AC32/'固定資本M '!AC$43)</f>
        <v>0</v>
      </c>
      <c r="AD32" s="457">
        <f>IF('固定資本M '!AD$43=0,0,'固定資本M '!AD32/'固定資本M '!AD$43)</f>
        <v>0</v>
      </c>
      <c r="AE32" s="457">
        <f>IF('固定資本M '!AE$43=0,0,'固定資本M '!AE32/'固定資本M '!AE$43)</f>
        <v>0.24446542610147479</v>
      </c>
      <c r="AF32" s="457">
        <f>IF('固定資本M '!AF$43=0,0,'固定資本M '!AF32/'固定資本M '!AF$43)</f>
        <v>0</v>
      </c>
      <c r="AG32" s="457">
        <f>IF('固定資本M '!AG$43=0,0,'固定資本M '!AG32/'固定資本M '!AG$43)</f>
        <v>0</v>
      </c>
      <c r="AH32" s="457">
        <f>IF('固定資本M '!AH$43=0,0,'固定資本M '!AH32/'固定資本M '!AH$43)</f>
        <v>0</v>
      </c>
      <c r="AI32" s="457">
        <f>IF('固定資本M '!AI$43=0,0,'固定資本M '!AI32/'固定資本M '!AI$43)</f>
        <v>0</v>
      </c>
      <c r="AJ32" s="457">
        <f>IF('固定資本M '!AJ$43=0,0,'固定資本M '!AJ32/'固定資本M '!AJ$43)</f>
        <v>0</v>
      </c>
      <c r="AK32" s="457">
        <f>IF('固定資本M '!AK$43=0,0,'固定資本M '!AK32/'固定資本M '!AK$43)</f>
        <v>0</v>
      </c>
      <c r="AL32" s="457">
        <f>IF('固定資本M '!AL$43=0,0,'固定資本M '!AL32/'固定資本M '!AL$43)</f>
        <v>0</v>
      </c>
      <c r="AM32" s="457">
        <f>IF('固定資本M '!AM$43=0,0,'固定資本M '!AM32/'固定資本M '!AM$43)</f>
        <v>0</v>
      </c>
      <c r="AN32" s="457">
        <f>IF('固定資本M '!AN$43=0,0,'固定資本M '!AN32/'固定資本M '!AN$43)</f>
        <v>0</v>
      </c>
      <c r="AO32" s="457">
        <f>IF('固定資本M '!AO$43=0,0,'固定資本M '!AO32/'固定資本M '!AO$43)</f>
        <v>0</v>
      </c>
      <c r="AP32" s="458">
        <f>IF('固定資本M '!AP$43=0,0,'固定資本M '!AP32/'固定資本M '!AP$43)</f>
        <v>2.3889355697009149E-2</v>
      </c>
    </row>
    <row r="33" spans="1:85">
      <c r="A33" s="445">
        <v>30</v>
      </c>
      <c r="B33" s="449" t="s">
        <v>49</v>
      </c>
      <c r="C33" s="457">
        <f>IF('固定資本M '!C$43=0,0,'固定資本M '!C33/'固定資本M '!C$43)</f>
        <v>7.1923996844543356E-3</v>
      </c>
      <c r="D33" s="457">
        <f>IF('固定資本M '!D$43=0,0,'固定資本M '!D33/'固定資本M '!D$43)</f>
        <v>1.3520194312490597E-2</v>
      </c>
      <c r="E33" s="457">
        <f>IF('固定資本M '!E$43=0,0,'固定資本M '!E33/'固定資本M '!E$43)</f>
        <v>1.1804454578382648E-2</v>
      </c>
      <c r="F33" s="457">
        <f>IF('固定資本M '!F$43=0,0,'固定資本M '!F33/'固定資本M '!F$43)</f>
        <v>1.2123773301403953E-2</v>
      </c>
      <c r="G33" s="457">
        <f>IF('固定資本M '!G$43=0,0,'固定資本M '!G33/'固定資本M '!G$43)</f>
        <v>1.0134672363549707E-2</v>
      </c>
      <c r="H33" s="457">
        <f>IF('固定資本M '!H$43=0,0,'固定資本M '!H33/'固定資本M '!H$43)</f>
        <v>1.8072029329307741E-2</v>
      </c>
      <c r="I33" s="457">
        <f>IF('固定資本M '!I$43=0,0,'固定資本M '!I33/'固定資本M '!I$43)</f>
        <v>1.3696810293449102E-2</v>
      </c>
      <c r="J33" s="457">
        <f>IF('固定資本M '!J$43=0,0,'固定資本M '!J33/'固定資本M '!J$43)</f>
        <v>4.484383633389954E-3</v>
      </c>
      <c r="K33" s="457">
        <f>IF('固定資本M '!K$43=0,0,'固定資本M '!K33/'固定資本M '!K$43)</f>
        <v>9.041820204762829E-3</v>
      </c>
      <c r="L33" s="457">
        <f>IF('固定資本M '!L$43=0,0,'固定資本M '!L33/'固定資本M '!L$43)</f>
        <v>9.4534590919187339E-3</v>
      </c>
      <c r="M33" s="457">
        <f>IF('固定資本M '!M$43=0,0,'固定資本M '!M33/'固定資本M '!M$43)</f>
        <v>1.0310535851828706E-2</v>
      </c>
      <c r="N33" s="457">
        <f>IF('固定資本M '!N$43=0,0,'固定資本M '!N33/'固定資本M '!N$43)</f>
        <v>1.0015475180191769E-2</v>
      </c>
      <c r="O33" s="457">
        <f>IF('固定資本M '!O$43=0,0,'固定資本M '!O33/'固定資本M '!O$43)</f>
        <v>6.6372734629905634E-3</v>
      </c>
      <c r="P33" s="457">
        <f>IF('固定資本M '!P$43=0,0,'固定資本M '!P33/'固定資本M '!P$43)</f>
        <v>1.3677212788407063E-2</v>
      </c>
      <c r="Q33" s="457">
        <f>IF('固定資本M '!Q$43=0,0,'固定資本M '!Q33/'固定資本M '!Q$43)</f>
        <v>1.1656751163993792E-2</v>
      </c>
      <c r="R33" s="457">
        <f>IF('固定資本M '!R$43=0,0,'固定資本M '!R33/'固定資本M '!R$43)</f>
        <v>8.9228913929778556E-3</v>
      </c>
      <c r="S33" s="457">
        <f>IF('固定資本M '!S$43=0,0,'固定資本M '!S33/'固定資本M '!S$43)</f>
        <v>5.1286162097681949E-3</v>
      </c>
      <c r="T33" s="457">
        <f>IF('固定資本M '!T$43=0,0,'固定資本M '!T33/'固定資本M '!T$43)</f>
        <v>9.181526736971736E-3</v>
      </c>
      <c r="U33" s="457">
        <f>IF('固定資本M '!U$43=0,0,'固定資本M '!U33/'固定資本M '!U$43)</f>
        <v>5.9223724598169688E-3</v>
      </c>
      <c r="V33" s="457">
        <f>IF('固定資本M '!V$43=0,0,'固定資本M '!V33/'固定資本M '!V$43)</f>
        <v>4.3896936738052035E-3</v>
      </c>
      <c r="W33" s="457">
        <f>IF('固定資本M '!W$43=0,0,'固定資本M '!W33/'固定資本M '!W$43)</f>
        <v>5.8171169669109374E-3</v>
      </c>
      <c r="X33" s="457">
        <f>IF('固定資本M '!X$43=0,0,'固定資本M '!X33/'固定資本M '!X$43)</f>
        <v>1.2737101277836619E-2</v>
      </c>
      <c r="Y33" s="457">
        <f>IF('固定資本M '!Y$43=0,0,'固定資本M '!Y33/'固定資本M '!Y$43)</f>
        <v>1.3865641936697259E-2</v>
      </c>
      <c r="Z33" s="457">
        <f>IF('固定資本M '!Z$43=0,0,'固定資本M '!Z33/'固定資本M '!Z$43)</f>
        <v>9.1601774371088893E-3</v>
      </c>
      <c r="AA33" s="457">
        <f>IF('固定資本M '!AA$43=0,0,'固定資本M '!AA33/'固定資本M '!AA$43)</f>
        <v>9.6724089240327587E-3</v>
      </c>
      <c r="AB33" s="457">
        <f>IF('固定資本M '!AB$43=0,0,'固定資本M '!AB33/'固定資本M '!AB$43)</f>
        <v>1.0771764475679554E-2</v>
      </c>
      <c r="AC33" s="457">
        <f>IF('固定資本M '!AC$43=0,0,'固定資本M '!AC33/'固定資本M '!AC$43)</f>
        <v>8.9497961105560256E-3</v>
      </c>
      <c r="AD33" s="457">
        <f>IF('固定資本M '!AD$43=0,0,'固定資本M '!AD33/'固定資本M '!AD$43)</f>
        <v>3.6297248977503909E-3</v>
      </c>
      <c r="AE33" s="457">
        <f>IF('固定資本M '!AE$43=0,0,'固定資本M '!AE33/'固定資本M '!AE$43)</f>
        <v>2.5118660552449772E-3</v>
      </c>
      <c r="AF33" s="457">
        <f>IF('固定資本M '!AF$43=0,0,'固定資本M '!AF33/'固定資本M '!AF$43)</f>
        <v>9.4668844175961678E-3</v>
      </c>
      <c r="AG33" s="457">
        <f>IF('固定資本M '!AG$43=0,0,'固定資本M '!AG33/'固定資本M '!AG$43)</f>
        <v>3.3276335764946302E-3</v>
      </c>
      <c r="AH33" s="457">
        <f>IF('固定資本M '!AH$43=0,0,'固定資本M '!AH33/'固定資本M '!AH$43)</f>
        <v>0</v>
      </c>
      <c r="AI33" s="457">
        <f>IF('固定資本M '!AI$43=0,0,'固定資本M '!AI33/'固定資本M '!AI$43)</f>
        <v>4.92937514086188E-3</v>
      </c>
      <c r="AJ33" s="457">
        <f>IF('固定資本M '!AJ$43=0,0,'固定資本M '!AJ33/'固定資本M '!AJ$43)</f>
        <v>8.3413724433080705E-3</v>
      </c>
      <c r="AK33" s="457">
        <f>IF('固定資本M '!AK$43=0,0,'固定資本M '!AK33/'固定資本M '!AK$43)</f>
        <v>4.4519028070564744E-3</v>
      </c>
      <c r="AL33" s="457">
        <f>IF('固定資本M '!AL$43=0,0,'固定資本M '!AL33/'固定資本M '!AL$43)</f>
        <v>1.595954373757719E-2</v>
      </c>
      <c r="AM33" s="457">
        <f>IF('固定資本M '!AM$43=0,0,'固定資本M '!AM33/'固定資本M '!AM$43)</f>
        <v>1.1746163345344098E-2</v>
      </c>
      <c r="AN33" s="457">
        <f>IF('固定資本M '!AN$43=0,0,'固定資本M '!AN33/'固定資本M '!AN$43)</f>
        <v>0</v>
      </c>
      <c r="AO33" s="457">
        <f>IF('固定資本M '!AO$43=0,0,'固定資本M '!AO33/'固定資本M '!AO$43)</f>
        <v>2.6382669732542659E-2</v>
      </c>
      <c r="AP33" s="458">
        <f>IF('固定資本M '!AP$43=0,0,'固定資本M '!AP33/'固定資本M '!AP$43)</f>
        <v>7.8032927081537759E-3</v>
      </c>
    </row>
    <row r="34" spans="1:85">
      <c r="A34" s="445">
        <v>31</v>
      </c>
      <c r="B34" s="449" t="s">
        <v>22</v>
      </c>
      <c r="C34" s="457">
        <f>IF('固定資本M '!C$43=0,0,'固定資本M '!C34/'固定資本M '!C$43)</f>
        <v>3.2455585435500903E-3</v>
      </c>
      <c r="D34" s="457">
        <f>IF('固定資本M '!D$43=0,0,'固定資本M '!D34/'固定資本M '!D$43)</f>
        <v>1.1757625260623777E-2</v>
      </c>
      <c r="E34" s="457">
        <f>IF('固定資本M '!E$43=0,0,'固定資本M '!E34/'固定資本M '!E$43)</f>
        <v>4.2307212711758732E-2</v>
      </c>
      <c r="F34" s="457">
        <f>IF('固定資本M '!F$43=0,0,'固定資本M '!F34/'固定資本M '!F$43)</f>
        <v>1.2264638211954735E-2</v>
      </c>
      <c r="G34" s="457">
        <f>IF('固定資本M '!G$43=0,0,'固定資本M '!G34/'固定資本M '!G$43)</f>
        <v>5.6217783807416828E-2</v>
      </c>
      <c r="H34" s="457">
        <f>IF('固定資本M '!H$43=0,0,'固定資本M '!H34/'固定資本M '!H$43)</f>
        <v>1.3561487035716063E-2</v>
      </c>
      <c r="I34" s="457">
        <f>IF('固定資本M '!I$43=0,0,'固定資本M '!I34/'固定資本M '!I$43)</f>
        <v>4.1904585469778169E-2</v>
      </c>
      <c r="J34" s="457">
        <f>IF('固定資本M '!J$43=0,0,'固定資本M '!J34/'固定資本M '!J$43)</f>
        <v>3.9338974915768682E-2</v>
      </c>
      <c r="K34" s="457">
        <f>IF('固定資本M '!K$43=0,0,'固定資本M '!K34/'固定資本M '!K$43)</f>
        <v>0.12351914420161891</v>
      </c>
      <c r="L34" s="457">
        <f>IF('固定資本M '!L$43=0,0,'固定資本M '!L34/'固定資本M '!L$43)</f>
        <v>6.0529885395408482E-2</v>
      </c>
      <c r="M34" s="457">
        <f>IF('固定資本M '!M$43=0,0,'固定資本M '!M34/'固定資本M '!M$43)</f>
        <v>5.2017290671315525E-2</v>
      </c>
      <c r="N34" s="457">
        <f>IF('固定資本M '!N$43=0,0,'固定資本M '!N34/'固定資本M '!N$43)</f>
        <v>6.8168360744498252E-2</v>
      </c>
      <c r="O34" s="457">
        <f>IF('固定資本M '!O$43=0,0,'固定資本M '!O34/'固定資本M '!O$43)</f>
        <v>7.4150703642535676E-2</v>
      </c>
      <c r="P34" s="457">
        <f>IF('固定資本M '!P$43=0,0,'固定資本M '!P34/'固定資本M '!P$43)</f>
        <v>6.6707208682228569E-2</v>
      </c>
      <c r="Q34" s="457">
        <f>IF('固定資本M '!Q$43=0,0,'固定資本M '!Q34/'固定資本M '!Q$43)</f>
        <v>8.1643817899637872E-2</v>
      </c>
      <c r="R34" s="457">
        <f>IF('固定資本M '!R$43=0,0,'固定資本M '!R34/'固定資本M '!R$43)</f>
        <v>0.10894778476636185</v>
      </c>
      <c r="S34" s="457">
        <f>IF('固定資本M '!S$43=0,0,'固定資本M '!S34/'固定資本M '!S$43)</f>
        <v>5.8599863670405268E-2</v>
      </c>
      <c r="T34" s="457">
        <f>IF('固定資本M '!T$43=0,0,'固定資本M '!T34/'固定資本M '!T$43)</f>
        <v>3.910793843435504E-2</v>
      </c>
      <c r="U34" s="457">
        <f>IF('固定資本M '!U$43=0,0,'固定資本M '!U34/'固定資本M '!U$43)</f>
        <v>7.3639363344960573E-2</v>
      </c>
      <c r="V34" s="457">
        <f>IF('固定資本M '!V$43=0,0,'固定資本M '!V34/'固定資本M '!V$43)</f>
        <v>2.4576059375380363E-2</v>
      </c>
      <c r="W34" s="457">
        <f>IF('固定資本M '!W$43=0,0,'固定資本M '!W34/'固定資本M '!W$43)</f>
        <v>5.0808370318028685E-2</v>
      </c>
      <c r="X34" s="457">
        <f>IF('固定資本M '!X$43=0,0,'固定資本M '!X34/'固定資本M '!X$43)</f>
        <v>5.936797445855093E-2</v>
      </c>
      <c r="Y34" s="457">
        <f>IF('固定資本M '!Y$43=0,0,'固定資本M '!Y34/'固定資本M '!Y$43)</f>
        <v>0.1379726381557686</v>
      </c>
      <c r="Z34" s="457">
        <f>IF('固定資本M '!Z$43=0,0,'固定資本M '!Z34/'固定資本M '!Z$43)</f>
        <v>0.15296238238585189</v>
      </c>
      <c r="AA34" s="457">
        <f>IF('固定資本M '!AA$43=0,0,'固定資本M '!AA34/'固定資本M '!AA$43)</f>
        <v>0</v>
      </c>
      <c r="AB34" s="457">
        <f>IF('固定資本M '!AB$43=0,0,'固定資本M '!AB34/'固定資本M '!AB$43)</f>
        <v>0.11916937075024052</v>
      </c>
      <c r="AC34" s="457">
        <f>IF('固定資本M '!AC$43=0,0,'固定資本M '!AC34/'固定資本M '!AC$43)</f>
        <v>0.28185654772336688</v>
      </c>
      <c r="AD34" s="457">
        <f>IF('固定資本M '!AD$43=0,0,'固定資本M '!AD34/'固定資本M '!AD$43)</f>
        <v>0.75824754394740645</v>
      </c>
      <c r="AE34" s="457">
        <f>IF('固定資本M '!AE$43=0,0,'固定資本M '!AE34/'固定資本M '!AE$43)</f>
        <v>2.997330819362095E-2</v>
      </c>
      <c r="AF34" s="457">
        <f>IF('固定資本M '!AF$43=0,0,'固定資本M '!AF34/'固定資本M '!AF$43)</f>
        <v>8.0827567609908182E-2</v>
      </c>
      <c r="AG34" s="457">
        <f>IF('固定資本M '!AG$43=0,0,'固定資本M '!AG34/'固定資本M '!AG$43)</f>
        <v>0.48938125998505405</v>
      </c>
      <c r="AH34" s="457">
        <f>IF('固定資本M '!AH$43=0,0,'固定資本M '!AH34/'固定資本M '!AH$43)</f>
        <v>0</v>
      </c>
      <c r="AI34" s="457">
        <f>IF('固定資本M '!AI$43=0,0,'固定資本M '!AI34/'固定資本M '!AI$43)</f>
        <v>9.0348352053329264E-2</v>
      </c>
      <c r="AJ34" s="457">
        <f>IF('固定資本M '!AJ$43=0,0,'固定資本M '!AJ34/'固定資本M '!AJ$43)</f>
        <v>4.4259556918713576E-2</v>
      </c>
      <c r="AK34" s="457">
        <f>IF('固定資本M '!AK$43=0,0,'固定資本M '!AK34/'固定資本M '!AK$43)</f>
        <v>0.12839786974370354</v>
      </c>
      <c r="AL34" s="457">
        <f>IF('固定資本M '!AL$43=0,0,'固定資本M '!AL34/'固定資本M '!AL$43)</f>
        <v>0.1955534741125817</v>
      </c>
      <c r="AM34" s="457">
        <f>IF('固定資本M '!AM$43=0,0,'固定資本M '!AM34/'固定資本M '!AM$43)</f>
        <v>4.8687389331080189E-2</v>
      </c>
      <c r="AN34" s="457">
        <f>IF('固定資本M '!AN$43=0,0,'固定資本M '!AN34/'固定資本M '!AN$43)</f>
        <v>0</v>
      </c>
      <c r="AO34" s="457">
        <f>IF('固定資本M '!AO$43=0,0,'固定資本M '!AO34/'固定資本M '!AO$43)</f>
        <v>1.9121384485053853E-2</v>
      </c>
      <c r="AP34" s="458">
        <f>IF('固定資本M '!AP$43=0,0,'固定資本M '!AP34/'固定資本M '!AP$43)</f>
        <v>0.15167758146111318</v>
      </c>
    </row>
    <row r="35" spans="1:85">
      <c r="A35" s="445">
        <v>32</v>
      </c>
      <c r="B35" s="449" t="s">
        <v>23</v>
      </c>
      <c r="C35" s="457">
        <f>IF('固定資本M '!C$43=0,0,'固定資本M '!C35/'固定資本M '!C$43)</f>
        <v>0</v>
      </c>
      <c r="D35" s="457">
        <f>IF('固定資本M '!D$43=0,0,'固定資本M '!D35/'固定資本M '!D$43)</f>
        <v>0</v>
      </c>
      <c r="E35" s="457">
        <f>IF('固定資本M '!E$43=0,0,'固定資本M '!E35/'固定資本M '!E$43)</f>
        <v>0</v>
      </c>
      <c r="F35" s="457">
        <f>IF('固定資本M '!F$43=0,0,'固定資本M '!F35/'固定資本M '!F$43)</f>
        <v>0</v>
      </c>
      <c r="G35" s="457">
        <f>IF('固定資本M '!G$43=0,0,'固定資本M '!G35/'固定資本M '!G$43)</f>
        <v>0</v>
      </c>
      <c r="H35" s="457">
        <f>IF('固定資本M '!H$43=0,0,'固定資本M '!H35/'固定資本M '!H$43)</f>
        <v>0</v>
      </c>
      <c r="I35" s="457">
        <f>IF('固定資本M '!I$43=0,0,'固定資本M '!I35/'固定資本M '!I$43)</f>
        <v>0</v>
      </c>
      <c r="J35" s="457">
        <f>IF('固定資本M '!J$43=0,0,'固定資本M '!J35/'固定資本M '!J$43)</f>
        <v>0</v>
      </c>
      <c r="K35" s="457">
        <f>IF('固定資本M '!K$43=0,0,'固定資本M '!K35/'固定資本M '!K$43)</f>
        <v>0</v>
      </c>
      <c r="L35" s="457">
        <f>IF('固定資本M '!L$43=0,0,'固定資本M '!L35/'固定資本M '!L$43)</f>
        <v>0</v>
      </c>
      <c r="M35" s="457">
        <f>IF('固定資本M '!M$43=0,0,'固定資本M '!M35/'固定資本M '!M$43)</f>
        <v>0</v>
      </c>
      <c r="N35" s="457">
        <f>IF('固定資本M '!N$43=0,0,'固定資本M '!N35/'固定資本M '!N$43)</f>
        <v>0</v>
      </c>
      <c r="O35" s="457">
        <f>IF('固定資本M '!O$43=0,0,'固定資本M '!O35/'固定資本M '!O$43)</f>
        <v>0</v>
      </c>
      <c r="P35" s="457">
        <f>IF('固定資本M '!P$43=0,0,'固定資本M '!P35/'固定資本M '!P$43)</f>
        <v>0</v>
      </c>
      <c r="Q35" s="457">
        <f>IF('固定資本M '!Q$43=0,0,'固定資本M '!Q35/'固定資本M '!Q$43)</f>
        <v>0</v>
      </c>
      <c r="R35" s="457">
        <f>IF('固定資本M '!R$43=0,0,'固定資本M '!R35/'固定資本M '!R$43)</f>
        <v>0</v>
      </c>
      <c r="S35" s="457">
        <f>IF('固定資本M '!S$43=0,0,'固定資本M '!S35/'固定資本M '!S$43)</f>
        <v>0</v>
      </c>
      <c r="T35" s="457">
        <f>IF('固定資本M '!T$43=0,0,'固定資本M '!T35/'固定資本M '!T$43)</f>
        <v>0</v>
      </c>
      <c r="U35" s="457">
        <f>IF('固定資本M '!U$43=0,0,'固定資本M '!U35/'固定資本M '!U$43)</f>
        <v>0</v>
      </c>
      <c r="V35" s="457">
        <f>IF('固定資本M '!V$43=0,0,'固定資本M '!V35/'固定資本M '!V$43)</f>
        <v>0</v>
      </c>
      <c r="W35" s="457">
        <f>IF('固定資本M '!W$43=0,0,'固定資本M '!W35/'固定資本M '!W$43)</f>
        <v>0</v>
      </c>
      <c r="X35" s="457">
        <f>IF('固定資本M '!X$43=0,0,'固定資本M '!X35/'固定資本M '!X$43)</f>
        <v>0</v>
      </c>
      <c r="Y35" s="457">
        <f>IF('固定資本M '!Y$43=0,0,'固定資本M '!Y35/'固定資本M '!Y$43)</f>
        <v>0</v>
      </c>
      <c r="Z35" s="457">
        <f>IF('固定資本M '!Z$43=0,0,'固定資本M '!Z35/'固定資本M '!Z$43)</f>
        <v>0</v>
      </c>
      <c r="AA35" s="457">
        <f>IF('固定資本M '!AA$43=0,0,'固定資本M '!AA35/'固定資本M '!AA$43)</f>
        <v>0</v>
      </c>
      <c r="AB35" s="457">
        <f>IF('固定資本M '!AB$43=0,0,'固定資本M '!AB35/'固定資本M '!AB$43)</f>
        <v>0</v>
      </c>
      <c r="AC35" s="457">
        <f>IF('固定資本M '!AC$43=0,0,'固定資本M '!AC35/'固定資本M '!AC$43)</f>
        <v>0</v>
      </c>
      <c r="AD35" s="457">
        <f>IF('固定資本M '!AD$43=0,0,'固定資本M '!AD35/'固定資本M '!AD$43)</f>
        <v>0</v>
      </c>
      <c r="AE35" s="457">
        <f>IF('固定資本M '!AE$43=0,0,'固定資本M '!AE35/'固定資本M '!AE$43)</f>
        <v>0</v>
      </c>
      <c r="AF35" s="457">
        <f>IF('固定資本M '!AF$43=0,0,'固定資本M '!AF35/'固定資本M '!AF$43)</f>
        <v>0</v>
      </c>
      <c r="AG35" s="457">
        <f>IF('固定資本M '!AG$43=0,0,'固定資本M '!AG35/'固定資本M '!AG$43)</f>
        <v>0</v>
      </c>
      <c r="AH35" s="457">
        <f>IF('固定資本M '!AH$43=0,0,'固定資本M '!AH35/'固定資本M '!AH$43)</f>
        <v>0</v>
      </c>
      <c r="AI35" s="457">
        <f>IF('固定資本M '!AI$43=0,0,'固定資本M '!AI35/'固定資本M '!AI$43)</f>
        <v>0</v>
      </c>
      <c r="AJ35" s="457">
        <f>IF('固定資本M '!AJ$43=0,0,'固定資本M '!AJ35/'固定資本M '!AJ$43)</f>
        <v>0</v>
      </c>
      <c r="AK35" s="457">
        <f>IF('固定資本M '!AK$43=0,0,'固定資本M '!AK35/'固定資本M '!AK$43)</f>
        <v>0</v>
      </c>
      <c r="AL35" s="457">
        <f>IF('固定資本M '!AL$43=0,0,'固定資本M '!AL35/'固定資本M '!AL$43)</f>
        <v>0</v>
      </c>
      <c r="AM35" s="457">
        <f>IF('固定資本M '!AM$43=0,0,'固定資本M '!AM35/'固定資本M '!AM$43)</f>
        <v>0</v>
      </c>
      <c r="AN35" s="457">
        <f>IF('固定資本M '!AN$43=0,0,'固定資本M '!AN35/'固定資本M '!AN$43)</f>
        <v>0</v>
      </c>
      <c r="AO35" s="457">
        <f>IF('固定資本M '!AO$43=0,0,'固定資本M '!AO35/'固定資本M '!AO$43)</f>
        <v>0</v>
      </c>
      <c r="AP35" s="458">
        <f>IF('固定資本M '!AP$43=0,0,'固定資本M '!AP35/'固定資本M '!AP$43)</f>
        <v>0</v>
      </c>
    </row>
    <row r="36" spans="1:85">
      <c r="A36" s="445">
        <v>33</v>
      </c>
      <c r="B36" s="449" t="s">
        <v>24</v>
      </c>
      <c r="C36" s="457">
        <f>IF('固定資本M '!C$43=0,0,'固定資本M '!C36/'固定資本M '!C$43)</f>
        <v>2.9607609388743691E-3</v>
      </c>
      <c r="D36" s="457">
        <f>IF('固定資本M '!D$43=0,0,'固定資本M '!D36/'固定資本M '!D$43)</f>
        <v>0</v>
      </c>
      <c r="E36" s="457">
        <f>IF('固定資本M '!E$43=0,0,'固定資本M '!E36/'固定資本M '!E$43)</f>
        <v>7.8379678287047755E-4</v>
      </c>
      <c r="F36" s="457">
        <f>IF('固定資本M '!F$43=0,0,'固定資本M '!F36/'固定資本M '!F$43)</f>
        <v>3.3638540639526697E-2</v>
      </c>
      <c r="G36" s="457">
        <f>IF('固定資本M '!G$43=0,0,'固定資本M '!G36/'固定資本M '!G$43)</f>
        <v>0.11685975272225069</v>
      </c>
      <c r="H36" s="457">
        <f>IF('固定資本M '!H$43=0,0,'固定資本M '!H36/'固定資本M '!H$43)</f>
        <v>0.2488196944310811</v>
      </c>
      <c r="I36" s="457">
        <f>IF('固定資本M '!I$43=0,0,'固定資本M '!I36/'固定資本M '!I$43)</f>
        <v>7.9315476371844384E-2</v>
      </c>
      <c r="J36" s="457">
        <f>IF('固定資本M '!J$43=0,0,'固定資本M '!J36/'固定資本M '!J$43)</f>
        <v>0.49233468358484084</v>
      </c>
      <c r="K36" s="457">
        <f>IF('固定資本M '!K$43=0,0,'固定資本M '!K36/'固定資本M '!K$43)</f>
        <v>0.1039227494972797</v>
      </c>
      <c r="L36" s="457">
        <f>IF('固定資本M '!L$43=0,0,'固定資本M '!L36/'固定資本M '!L$43)</f>
        <v>0.27235033940009962</v>
      </c>
      <c r="M36" s="457">
        <f>IF('固定資本M '!M$43=0,0,'固定資本M '!M36/'固定資本M '!M$43)</f>
        <v>0.2545344155078792</v>
      </c>
      <c r="N36" s="457">
        <f>IF('固定資本M '!N$43=0,0,'固定資本M '!N36/'固定資本M '!N$43)</f>
        <v>0.12346889795981061</v>
      </c>
      <c r="O36" s="457">
        <f>IF('固定資本M '!O$43=0,0,'固定資本M '!O36/'固定資本M '!O$43)</f>
        <v>0.28043716287228238</v>
      </c>
      <c r="P36" s="457">
        <f>IF('固定資本M '!P$43=0,0,'固定資本M '!P36/'固定資本M '!P$43)</f>
        <v>9.5621982088745436E-2</v>
      </c>
      <c r="Q36" s="457">
        <f>IF('固定資本M '!Q$43=0,0,'固定資本M '!Q36/'固定資本M '!Q$43)</f>
        <v>0.1969943093636834</v>
      </c>
      <c r="R36" s="457">
        <f>IF('固定資本M '!R$43=0,0,'固定資本M '!R36/'固定資本M '!R$43)</f>
        <v>0.32563408953869816</v>
      </c>
      <c r="S36" s="457">
        <f>IF('固定資本M '!S$43=0,0,'固定資本M '!S36/'固定資本M '!S$43)</f>
        <v>0.58113460753669466</v>
      </c>
      <c r="T36" s="457">
        <f>IF('固定資本M '!T$43=0,0,'固定資本M '!T36/'固定資本M '!T$43)</f>
        <v>0.32058152272123897</v>
      </c>
      <c r="U36" s="457">
        <f>IF('固定資本M '!U$43=0,0,'固定資本M '!U36/'固定資本M '!U$43)</f>
        <v>0.39019635844598155</v>
      </c>
      <c r="V36" s="457">
        <f>IF('固定資本M '!V$43=0,0,'固定資本M '!V36/'固定資本M '!V$43)</f>
        <v>0.62129983991020854</v>
      </c>
      <c r="W36" s="457">
        <f>IF('固定資本M '!W$43=0,0,'固定資本M '!W36/'固定資本M '!W$43)</f>
        <v>0.52123649297753927</v>
      </c>
      <c r="X36" s="457">
        <f>IF('固定資本M '!X$43=0,0,'固定資本M '!X36/'固定資本M '!X$43)</f>
        <v>0.13862181324114448</v>
      </c>
      <c r="Y36" s="457">
        <f>IF('固定資本M '!Y$43=0,0,'固定資本M '!Y36/'固定資本M '!Y$43)</f>
        <v>6.1298371957906488E-2</v>
      </c>
      <c r="Z36" s="457">
        <f>IF('固定資本M '!Z$43=0,0,'固定資本M '!Z36/'固定資本M '!Z$43)</f>
        <v>8.5182477139834623E-3</v>
      </c>
      <c r="AA36" s="457">
        <f>IF('固定資本M '!AA$43=0,0,'固定資本M '!AA36/'固定資本M '!AA$43)</f>
        <v>0</v>
      </c>
      <c r="AB36" s="457">
        <f>IF('固定資本M '!AB$43=0,0,'固定資本M '!AB36/'固定資本M '!AB$43)</f>
        <v>0</v>
      </c>
      <c r="AC36" s="457">
        <f>IF('固定資本M '!AC$43=0,0,'固定資本M '!AC36/'固定資本M '!AC$43)</f>
        <v>2.2455663190873137E-2</v>
      </c>
      <c r="AD36" s="457">
        <f>IF('固定資本M '!AD$43=0,0,'固定資本M '!AD36/'固定資本M '!AD$43)</f>
        <v>1.2128285465138765E-3</v>
      </c>
      <c r="AE36" s="457">
        <f>IF('固定資本M '!AE$43=0,0,'固定資本M '!AE36/'固定資本M '!AE$43)</f>
        <v>0</v>
      </c>
      <c r="AF36" s="457">
        <f>IF('固定資本M '!AF$43=0,0,'固定資本M '!AF36/'固定資本M '!AF$43)</f>
        <v>8.7611755068853093E-3</v>
      </c>
      <c r="AG36" s="457">
        <f>IF('固定資本M '!AG$43=0,0,'固定資本M '!AG36/'固定資本M '!AG$43)</f>
        <v>4.8594015955873801E-2</v>
      </c>
      <c r="AH36" s="457">
        <f>IF('固定資本M '!AH$43=0,0,'固定資本M '!AH36/'固定資本M '!AH$43)</f>
        <v>0</v>
      </c>
      <c r="AI36" s="457">
        <f>IF('固定資本M '!AI$43=0,0,'固定資本M '!AI36/'固定資本M '!AI$43)</f>
        <v>0.39359197877109514</v>
      </c>
      <c r="AJ36" s="457">
        <f>IF('固定資本M '!AJ$43=0,0,'固定資本M '!AJ36/'固定資本M '!AJ$43)</f>
        <v>4.6055673566213713E-2</v>
      </c>
      <c r="AK36" s="457">
        <f>IF('固定資本M '!AK$43=0,0,'固定資本M '!AK36/'固定資本M '!AK$43)</f>
        <v>0</v>
      </c>
      <c r="AL36" s="457">
        <f>IF('固定資本M '!AL$43=0,0,'固定資本M '!AL36/'固定資本M '!AL$43)</f>
        <v>1.8063884664207937E-2</v>
      </c>
      <c r="AM36" s="457">
        <f>IF('固定資本M '!AM$43=0,0,'固定資本M '!AM36/'固定資本M '!AM$43)</f>
        <v>4.0027075740738688E-5</v>
      </c>
      <c r="AN36" s="457">
        <f>IF('固定資本M '!AN$43=0,0,'固定資本M '!AN36/'固定資本M '!AN$43)</f>
        <v>0</v>
      </c>
      <c r="AO36" s="457">
        <f>IF('固定資本M '!AO$43=0,0,'固定資本M '!AO36/'固定資本M '!AO$43)</f>
        <v>0</v>
      </c>
      <c r="AP36" s="458">
        <f>IF('固定資本M '!AP$43=0,0,'固定資本M '!AP36/'固定資本M '!AP$43)</f>
        <v>0.15009566828724899</v>
      </c>
      <c r="AQ36" s="25"/>
      <c r="AR36" s="25"/>
      <c r="AS36" s="25"/>
      <c r="AT36" s="25"/>
      <c r="AU36" s="25"/>
      <c r="AV36" s="25"/>
      <c r="AW36" s="25"/>
      <c r="AX36" s="25"/>
      <c r="AY36" s="25"/>
      <c r="AZ36" s="25"/>
      <c r="BA36" s="25"/>
      <c r="BB36" s="25"/>
      <c r="BC36" s="25"/>
      <c r="BD36" s="25"/>
      <c r="BE36" s="25"/>
      <c r="BF36" s="25"/>
      <c r="BG36" s="25"/>
      <c r="BH36" s="25"/>
      <c r="BI36" s="25"/>
      <c r="BJ36" s="25"/>
      <c r="BK36" s="25"/>
      <c r="BL36" s="25"/>
      <c r="BM36" s="25"/>
      <c r="BN36" s="25"/>
      <c r="BO36" s="25"/>
      <c r="BP36" s="25"/>
      <c r="BQ36" s="25"/>
      <c r="BR36" s="25"/>
      <c r="BS36" s="25"/>
      <c r="BT36" s="25"/>
      <c r="BU36" s="25"/>
      <c r="BV36" s="25"/>
      <c r="BW36" s="25"/>
      <c r="BX36" s="25"/>
      <c r="BY36" s="25"/>
      <c r="BZ36" s="25"/>
      <c r="CA36" s="25"/>
      <c r="CB36" s="25"/>
      <c r="CC36" s="25"/>
      <c r="CD36" s="25"/>
      <c r="CE36" s="25"/>
      <c r="CF36" s="25"/>
      <c r="CG36" s="25"/>
    </row>
    <row r="37" spans="1:85">
      <c r="A37" s="445">
        <v>34</v>
      </c>
      <c r="B37" s="449" t="s">
        <v>48</v>
      </c>
      <c r="C37" s="457">
        <f>IF('固定資本M '!C$43=0,0,'固定資本M '!C37/'固定資本M '!C$43)</f>
        <v>0</v>
      </c>
      <c r="D37" s="457">
        <f>IF('固定資本M '!D$43=0,0,'固定資本M '!D37/'固定資本M '!D$43)</f>
        <v>0</v>
      </c>
      <c r="E37" s="457">
        <f>IF('固定資本M '!E$43=0,0,'固定資本M '!E37/'固定資本M '!E$43)</f>
        <v>0</v>
      </c>
      <c r="F37" s="457">
        <f>IF('固定資本M '!F$43=0,0,'固定資本M '!F37/'固定資本M '!F$43)</f>
        <v>0</v>
      </c>
      <c r="G37" s="457">
        <f>IF('固定資本M '!G$43=0,0,'固定資本M '!G37/'固定資本M '!G$43)</f>
        <v>0</v>
      </c>
      <c r="H37" s="457">
        <f>IF('固定資本M '!H$43=0,0,'固定資本M '!H37/'固定資本M '!H$43)</f>
        <v>0</v>
      </c>
      <c r="I37" s="457">
        <f>IF('固定資本M '!I$43=0,0,'固定資本M '!I37/'固定資本M '!I$43)</f>
        <v>0</v>
      </c>
      <c r="J37" s="457">
        <f>IF('固定資本M '!J$43=0,0,'固定資本M '!J37/'固定資本M '!J$43)</f>
        <v>0</v>
      </c>
      <c r="K37" s="457">
        <f>IF('固定資本M '!K$43=0,0,'固定資本M '!K37/'固定資本M '!K$43)</f>
        <v>0</v>
      </c>
      <c r="L37" s="457">
        <f>IF('固定資本M '!L$43=0,0,'固定資本M '!L37/'固定資本M '!L$43)</f>
        <v>0</v>
      </c>
      <c r="M37" s="457">
        <f>IF('固定資本M '!M$43=0,0,'固定資本M '!M37/'固定資本M '!M$43)</f>
        <v>0</v>
      </c>
      <c r="N37" s="457">
        <f>IF('固定資本M '!N$43=0,0,'固定資本M '!N37/'固定資本M '!N$43)</f>
        <v>0</v>
      </c>
      <c r="O37" s="457">
        <f>IF('固定資本M '!O$43=0,0,'固定資本M '!O37/'固定資本M '!O$43)</f>
        <v>0</v>
      </c>
      <c r="P37" s="457">
        <f>IF('固定資本M '!P$43=0,0,'固定資本M '!P37/'固定資本M '!P$43)</f>
        <v>0</v>
      </c>
      <c r="Q37" s="457">
        <f>IF('固定資本M '!Q$43=0,0,'固定資本M '!Q37/'固定資本M '!Q$43)</f>
        <v>0</v>
      </c>
      <c r="R37" s="457">
        <f>IF('固定資本M '!R$43=0,0,'固定資本M '!R37/'固定資本M '!R$43)</f>
        <v>0</v>
      </c>
      <c r="S37" s="457">
        <f>IF('固定資本M '!S$43=0,0,'固定資本M '!S37/'固定資本M '!S$43)</f>
        <v>0</v>
      </c>
      <c r="T37" s="457">
        <f>IF('固定資本M '!T$43=0,0,'固定資本M '!T37/'固定資本M '!T$43)</f>
        <v>0</v>
      </c>
      <c r="U37" s="457">
        <f>IF('固定資本M '!U$43=0,0,'固定資本M '!U37/'固定資本M '!U$43)</f>
        <v>0</v>
      </c>
      <c r="V37" s="457">
        <f>IF('固定資本M '!V$43=0,0,'固定資本M '!V37/'固定資本M '!V$43)</f>
        <v>0</v>
      </c>
      <c r="W37" s="457">
        <f>IF('固定資本M '!W$43=0,0,'固定資本M '!W37/'固定資本M '!W$43)</f>
        <v>0</v>
      </c>
      <c r="X37" s="457">
        <f>IF('固定資本M '!X$43=0,0,'固定資本M '!X37/'固定資本M '!X$43)</f>
        <v>0</v>
      </c>
      <c r="Y37" s="457">
        <f>IF('固定資本M '!Y$43=0,0,'固定資本M '!Y37/'固定資本M '!Y$43)</f>
        <v>0</v>
      </c>
      <c r="Z37" s="457">
        <f>IF('固定資本M '!Z$43=0,0,'固定資本M '!Z37/'固定資本M '!Z$43)</f>
        <v>0</v>
      </c>
      <c r="AA37" s="457">
        <f>IF('固定資本M '!AA$43=0,0,'固定資本M '!AA37/'固定資本M '!AA$43)</f>
        <v>0</v>
      </c>
      <c r="AB37" s="457">
        <f>IF('固定資本M '!AB$43=0,0,'固定資本M '!AB37/'固定資本M '!AB$43)</f>
        <v>0</v>
      </c>
      <c r="AC37" s="457">
        <f>IF('固定資本M '!AC$43=0,0,'固定資本M '!AC37/'固定資本M '!AC$43)</f>
        <v>0</v>
      </c>
      <c r="AD37" s="457">
        <f>IF('固定資本M '!AD$43=0,0,'固定資本M '!AD37/'固定資本M '!AD$43)</f>
        <v>0</v>
      </c>
      <c r="AE37" s="457">
        <f>IF('固定資本M '!AE$43=0,0,'固定資本M '!AE37/'固定資本M '!AE$43)</f>
        <v>0</v>
      </c>
      <c r="AF37" s="457">
        <f>IF('固定資本M '!AF$43=0,0,'固定資本M '!AF37/'固定資本M '!AF$43)</f>
        <v>0</v>
      </c>
      <c r="AG37" s="457">
        <f>IF('固定資本M '!AG$43=0,0,'固定資本M '!AG37/'固定資本M '!AG$43)</f>
        <v>0</v>
      </c>
      <c r="AH37" s="457">
        <f>IF('固定資本M '!AH$43=0,0,'固定資本M '!AH37/'固定資本M '!AH$43)</f>
        <v>0</v>
      </c>
      <c r="AI37" s="457">
        <f>IF('固定資本M '!AI$43=0,0,'固定資本M '!AI37/'固定資本M '!AI$43)</f>
        <v>0</v>
      </c>
      <c r="AJ37" s="457">
        <f>IF('固定資本M '!AJ$43=0,0,'固定資本M '!AJ37/'固定資本M '!AJ$43)</f>
        <v>0</v>
      </c>
      <c r="AK37" s="457">
        <f>IF('固定資本M '!AK$43=0,0,'固定資本M '!AK37/'固定資本M '!AK$43)</f>
        <v>0</v>
      </c>
      <c r="AL37" s="457">
        <f>IF('固定資本M '!AL$43=0,0,'固定資本M '!AL37/'固定資本M '!AL$43)</f>
        <v>0</v>
      </c>
      <c r="AM37" s="457">
        <f>IF('固定資本M '!AM$43=0,0,'固定資本M '!AM37/'固定資本M '!AM$43)</f>
        <v>0</v>
      </c>
      <c r="AN37" s="457">
        <f>IF('固定資本M '!AN$43=0,0,'固定資本M '!AN37/'固定資本M '!AN$43)</f>
        <v>0</v>
      </c>
      <c r="AO37" s="457">
        <f>IF('固定資本M '!AO$43=0,0,'固定資本M '!AO37/'固定資本M '!AO$43)</f>
        <v>0</v>
      </c>
      <c r="AP37" s="458">
        <f>IF('固定資本M '!AP$43=0,0,'固定資本M '!AP37/'固定資本M '!AP$43)</f>
        <v>0</v>
      </c>
    </row>
    <row r="38" spans="1:85">
      <c r="A38" s="445">
        <v>35</v>
      </c>
      <c r="B38" s="449" t="s">
        <v>218</v>
      </c>
      <c r="C38" s="457">
        <f>IF('固定資本M '!C$43=0,0,'固定資本M '!C38/'固定資本M '!C$43)</f>
        <v>0</v>
      </c>
      <c r="D38" s="457">
        <f>IF('固定資本M '!D$43=0,0,'固定資本M '!D38/'固定資本M '!D$43)</f>
        <v>0</v>
      </c>
      <c r="E38" s="457">
        <f>IF('固定資本M '!E$43=0,0,'固定資本M '!E38/'固定資本M '!E$43)</f>
        <v>0</v>
      </c>
      <c r="F38" s="457">
        <f>IF('固定資本M '!F$43=0,0,'固定資本M '!F38/'固定資本M '!F$43)</f>
        <v>0</v>
      </c>
      <c r="G38" s="457">
        <f>IF('固定資本M '!G$43=0,0,'固定資本M '!G38/'固定資本M '!G$43)</f>
        <v>0</v>
      </c>
      <c r="H38" s="457">
        <f>IF('固定資本M '!H$43=0,0,'固定資本M '!H38/'固定資本M '!H$43)</f>
        <v>0</v>
      </c>
      <c r="I38" s="457">
        <f>IF('固定資本M '!I$43=0,0,'固定資本M '!I38/'固定資本M '!I$43)</f>
        <v>0</v>
      </c>
      <c r="J38" s="457">
        <f>IF('固定資本M '!J$43=0,0,'固定資本M '!J38/'固定資本M '!J$43)</f>
        <v>0</v>
      </c>
      <c r="K38" s="457">
        <f>IF('固定資本M '!K$43=0,0,'固定資本M '!K38/'固定資本M '!K$43)</f>
        <v>0</v>
      </c>
      <c r="L38" s="457">
        <f>IF('固定資本M '!L$43=0,0,'固定資本M '!L38/'固定資本M '!L$43)</f>
        <v>0</v>
      </c>
      <c r="M38" s="457">
        <f>IF('固定資本M '!M$43=0,0,'固定資本M '!M38/'固定資本M '!M$43)</f>
        <v>0</v>
      </c>
      <c r="N38" s="457">
        <f>IF('固定資本M '!N$43=0,0,'固定資本M '!N38/'固定資本M '!N$43)</f>
        <v>0</v>
      </c>
      <c r="O38" s="457">
        <f>IF('固定資本M '!O$43=0,0,'固定資本M '!O38/'固定資本M '!O$43)</f>
        <v>0</v>
      </c>
      <c r="P38" s="457">
        <f>IF('固定資本M '!P$43=0,0,'固定資本M '!P38/'固定資本M '!P$43)</f>
        <v>0</v>
      </c>
      <c r="Q38" s="457">
        <f>IF('固定資本M '!Q$43=0,0,'固定資本M '!Q38/'固定資本M '!Q$43)</f>
        <v>0</v>
      </c>
      <c r="R38" s="457">
        <f>IF('固定資本M '!R$43=0,0,'固定資本M '!R38/'固定資本M '!R$43)</f>
        <v>0</v>
      </c>
      <c r="S38" s="457">
        <f>IF('固定資本M '!S$43=0,0,'固定資本M '!S38/'固定資本M '!S$43)</f>
        <v>0</v>
      </c>
      <c r="T38" s="457">
        <f>IF('固定資本M '!T$43=0,0,'固定資本M '!T38/'固定資本M '!T$43)</f>
        <v>0</v>
      </c>
      <c r="U38" s="457">
        <f>IF('固定資本M '!U$43=0,0,'固定資本M '!U38/'固定資本M '!U$43)</f>
        <v>0</v>
      </c>
      <c r="V38" s="457">
        <f>IF('固定資本M '!V$43=0,0,'固定資本M '!V38/'固定資本M '!V$43)</f>
        <v>0</v>
      </c>
      <c r="W38" s="457">
        <f>IF('固定資本M '!W$43=0,0,'固定資本M '!W38/'固定資本M '!W$43)</f>
        <v>0</v>
      </c>
      <c r="X38" s="457">
        <f>IF('固定資本M '!X$43=0,0,'固定資本M '!X38/'固定資本M '!X$43)</f>
        <v>0</v>
      </c>
      <c r="Y38" s="457">
        <f>IF('固定資本M '!Y$43=0,0,'固定資本M '!Y38/'固定資本M '!Y$43)</f>
        <v>0</v>
      </c>
      <c r="Z38" s="457">
        <f>IF('固定資本M '!Z$43=0,0,'固定資本M '!Z38/'固定資本M '!Z$43)</f>
        <v>0</v>
      </c>
      <c r="AA38" s="457">
        <f>IF('固定資本M '!AA$43=0,0,'固定資本M '!AA38/'固定資本M '!AA$43)</f>
        <v>0</v>
      </c>
      <c r="AB38" s="457">
        <f>IF('固定資本M '!AB$43=0,0,'固定資本M '!AB38/'固定資本M '!AB$43)</f>
        <v>0</v>
      </c>
      <c r="AC38" s="457">
        <f>IF('固定資本M '!AC$43=0,0,'固定資本M '!AC38/'固定資本M '!AC$43)</f>
        <v>0</v>
      </c>
      <c r="AD38" s="457">
        <f>IF('固定資本M '!AD$43=0,0,'固定資本M '!AD38/'固定資本M '!AD$43)</f>
        <v>0</v>
      </c>
      <c r="AE38" s="457">
        <f>IF('固定資本M '!AE$43=0,0,'固定資本M '!AE38/'固定資本M '!AE$43)</f>
        <v>0</v>
      </c>
      <c r="AF38" s="457">
        <f>IF('固定資本M '!AF$43=0,0,'固定資本M '!AF38/'固定資本M '!AF$43)</f>
        <v>0</v>
      </c>
      <c r="AG38" s="457">
        <f>IF('固定資本M '!AG$43=0,0,'固定資本M '!AG38/'固定資本M '!AG$43)</f>
        <v>0</v>
      </c>
      <c r="AH38" s="457">
        <f>IF('固定資本M '!AH$43=0,0,'固定資本M '!AH38/'固定資本M '!AH$43)</f>
        <v>0</v>
      </c>
      <c r="AI38" s="457">
        <f>IF('固定資本M '!AI$43=0,0,'固定資本M '!AI38/'固定資本M '!AI$43)</f>
        <v>0</v>
      </c>
      <c r="AJ38" s="457">
        <f>IF('固定資本M '!AJ$43=0,0,'固定資本M '!AJ38/'固定資本M '!AJ$43)</f>
        <v>0</v>
      </c>
      <c r="AK38" s="457">
        <f>IF('固定資本M '!AK$43=0,0,'固定資本M '!AK38/'固定資本M '!AK$43)</f>
        <v>0</v>
      </c>
      <c r="AL38" s="457">
        <f>IF('固定資本M '!AL$43=0,0,'固定資本M '!AL38/'固定資本M '!AL$43)</f>
        <v>0</v>
      </c>
      <c r="AM38" s="457">
        <f>IF('固定資本M '!AM$43=0,0,'固定資本M '!AM38/'固定資本M '!AM$43)</f>
        <v>0</v>
      </c>
      <c r="AN38" s="457">
        <f>IF('固定資本M '!AN$43=0,0,'固定資本M '!AN38/'固定資本M '!AN$43)</f>
        <v>0</v>
      </c>
      <c r="AO38" s="457">
        <f>IF('固定資本M '!AO$43=0,0,'固定資本M '!AO38/'固定資本M '!AO$43)</f>
        <v>0</v>
      </c>
      <c r="AP38" s="458">
        <f>IF('固定資本M '!AP$43=0,0,'固定資本M '!AP38/'固定資本M '!AP$43)</f>
        <v>0</v>
      </c>
    </row>
    <row r="39" spans="1:85">
      <c r="A39" s="445">
        <v>36</v>
      </c>
      <c r="B39" s="449" t="s">
        <v>25</v>
      </c>
      <c r="C39" s="457">
        <f>IF('固定資本M '!C$43=0,0,'固定資本M '!C39/'固定資本M '!C$43)</f>
        <v>0</v>
      </c>
      <c r="D39" s="457">
        <f>IF('固定資本M '!D$43=0,0,'固定資本M '!D39/'固定資本M '!D$43)</f>
        <v>0</v>
      </c>
      <c r="E39" s="457">
        <f>IF('固定資本M '!E$43=0,0,'固定資本M '!E39/'固定資本M '!E$43)</f>
        <v>0</v>
      </c>
      <c r="F39" s="457">
        <f>IF('固定資本M '!F$43=0,0,'固定資本M '!F39/'固定資本M '!F$43)</f>
        <v>6.057191153683617E-3</v>
      </c>
      <c r="G39" s="457">
        <f>IF('固定資本M '!G$43=0,0,'固定資本M '!G39/'固定資本M '!G$43)</f>
        <v>0.10614056814962011</v>
      </c>
      <c r="H39" s="457">
        <f>IF('固定資本M '!H$43=0,0,'固定資本M '!H39/'固定資本M '!H$43)</f>
        <v>0</v>
      </c>
      <c r="I39" s="457">
        <f>IF('固定資本M '!I$43=0,0,'固定資本M '!I39/'固定資本M '!I$43)</f>
        <v>0.10182295062786188</v>
      </c>
      <c r="J39" s="457">
        <f>IF('固定資本M '!J$43=0,0,'固定資本M '!J39/'固定資本M '!J$43)</f>
        <v>5.979092727217513E-2</v>
      </c>
      <c r="K39" s="457">
        <f>IF('固定資本M '!K$43=0,0,'固定資本M '!K39/'固定資本M '!K$43)</f>
        <v>4.5256055610562743E-2</v>
      </c>
      <c r="L39" s="457">
        <f>IF('固定資本M '!L$43=0,0,'固定資本M '!L39/'固定資本M '!L$43)</f>
        <v>1.807306429085399E-2</v>
      </c>
      <c r="M39" s="457">
        <f>IF('固定資本M '!M$43=0,0,'固定資本M '!M39/'固定資本M '!M$43)</f>
        <v>4.5711458496084378E-2</v>
      </c>
      <c r="N39" s="457">
        <f>IF('固定資本M '!N$43=0,0,'固定資本M '!N39/'固定資本M '!N$43)</f>
        <v>0.12091837322448228</v>
      </c>
      <c r="O39" s="457">
        <f>IF('固定資本M '!O$43=0,0,'固定資本M '!O39/'固定資本M '!O$43)</f>
        <v>1.6674661911022085E-2</v>
      </c>
      <c r="P39" s="457">
        <f>IF('固定資本M '!P$43=0,0,'固定資本M '!P39/'固定資本M '!P$43)</f>
        <v>2.1861502237607397E-2</v>
      </c>
      <c r="Q39" s="457">
        <f>IF('固定資本M '!Q$43=0,0,'固定資本M '!Q39/'固定資本M '!Q$43)</f>
        <v>2.1290739782721158E-2</v>
      </c>
      <c r="R39" s="457">
        <f>IF('固定資本M '!R$43=0,0,'固定資本M '!R39/'固定資本M '!R$43)</f>
        <v>1.6945195855529924E-2</v>
      </c>
      <c r="S39" s="457">
        <f>IF('固定資本M '!S$43=0,0,'固定資本M '!S39/'固定資本M '!S$43)</f>
        <v>1.0378875191152926E-2</v>
      </c>
      <c r="T39" s="457">
        <f>IF('固定資本M '!T$43=0,0,'固定資本M '!T39/'固定資本M '!T$43)</f>
        <v>1.0600976715442946E-2</v>
      </c>
      <c r="U39" s="457">
        <f>IF('固定資本M '!U$43=0,0,'固定資本M '!U39/'固定資本M '!U$43)</f>
        <v>1.5257375357333378E-2</v>
      </c>
      <c r="V39" s="457">
        <f>IF('固定資本M '!V$43=0,0,'固定資本M '!V39/'固定資本M '!V$43)</f>
        <v>1.9718546722897856E-2</v>
      </c>
      <c r="W39" s="457">
        <f>IF('固定資本M '!W$43=0,0,'固定資本M '!W39/'固定資本M '!W$43)</f>
        <v>1.425796394951556E-2</v>
      </c>
      <c r="X39" s="457">
        <f>IF('固定資本M '!X$43=0,0,'固定資本M '!X39/'固定資本M '!X$43)</f>
        <v>1.7931894563577758E-2</v>
      </c>
      <c r="Y39" s="457">
        <f>IF('固定資本M '!Y$43=0,0,'固定資本M '!Y39/'固定資本M '!Y$43)</f>
        <v>0</v>
      </c>
      <c r="Z39" s="457">
        <f>IF('固定資本M '!Z$43=0,0,'固定資本M '!Z39/'固定資本M '!Z$43)</f>
        <v>8.9976775929680813E-2</v>
      </c>
      <c r="AA39" s="457">
        <f>IF('固定資本M '!AA$43=0,0,'固定資本M '!AA39/'固定資本M '!AA$43)</f>
        <v>0.25847218299915276</v>
      </c>
      <c r="AB39" s="457">
        <f>IF('固定資本M '!AB$43=0,0,'固定資本M '!AB39/'固定資本M '!AB$43)</f>
        <v>3.2246808094314086E-2</v>
      </c>
      <c r="AC39" s="457">
        <f>IF('固定資本M '!AC$43=0,0,'固定資本M '!AC39/'固定資本M '!AC$43)</f>
        <v>6.5379069348825538E-3</v>
      </c>
      <c r="AD39" s="457">
        <f>IF('固定資本M '!AD$43=0,0,'固定資本M '!AD39/'固定資本M '!AD$43)</f>
        <v>0</v>
      </c>
      <c r="AE39" s="457">
        <f>IF('固定資本M '!AE$43=0,0,'固定資本M '!AE39/'固定資本M '!AE$43)</f>
        <v>0</v>
      </c>
      <c r="AF39" s="457">
        <f>IF('固定資本M '!AF$43=0,0,'固定資本M '!AF39/'固定資本M '!AF$43)</f>
        <v>1.4508779246021427E-2</v>
      </c>
      <c r="AG39" s="457">
        <f>IF('固定資本M '!AG$43=0,0,'固定資本M '!AG39/'固定資本M '!AG$43)</f>
        <v>7.4565406461110217E-3</v>
      </c>
      <c r="AH39" s="457">
        <f>IF('固定資本M '!AH$43=0,0,'固定資本M '!AH39/'固定資本M '!AH$43)</f>
        <v>0</v>
      </c>
      <c r="AI39" s="457">
        <f>IF('固定資本M '!AI$43=0,0,'固定資本M '!AI39/'固定資本M '!AI$43)</f>
        <v>0</v>
      </c>
      <c r="AJ39" s="457">
        <f>IF('固定資本M '!AJ$43=0,0,'固定資本M '!AJ39/'固定資本M '!AJ$43)</f>
        <v>0</v>
      </c>
      <c r="AK39" s="457">
        <f>IF('固定資本M '!AK$43=0,0,'固定資本M '!AK39/'固定資本M '!AK$43)</f>
        <v>0</v>
      </c>
      <c r="AL39" s="457">
        <f>IF('固定資本M '!AL$43=0,0,'固定資本M '!AL39/'固定資本M '!AL$43)</f>
        <v>1.7160464224878212E-5</v>
      </c>
      <c r="AM39" s="457">
        <f>IF('固定資本M '!AM$43=0,0,'固定資本M '!AM39/'固定資本M '!AM$43)</f>
        <v>0</v>
      </c>
      <c r="AN39" s="457">
        <f>IF('固定資本M '!AN$43=0,0,'固定資本M '!AN39/'固定資本M '!AN$43)</f>
        <v>0</v>
      </c>
      <c r="AO39" s="457">
        <f>IF('固定資本M '!AO$43=0,0,'固定資本M '!AO39/'固定資本M '!AO$43)</f>
        <v>0</v>
      </c>
      <c r="AP39" s="458">
        <f>IF('固定資本M '!AP$43=0,0,'固定資本M '!AP39/'固定資本M '!AP$43)</f>
        <v>1.955455153315095E-2</v>
      </c>
    </row>
    <row r="40" spans="1:85">
      <c r="A40" s="445">
        <v>37</v>
      </c>
      <c r="B40" s="449" t="s">
        <v>26</v>
      </c>
      <c r="C40" s="457">
        <f>IF('固定資本M '!C$43=0,0,'固定資本M '!C40/'固定資本M '!C$43)</f>
        <v>0</v>
      </c>
      <c r="D40" s="457">
        <f>IF('固定資本M '!D$43=0,0,'固定資本M '!D40/'固定資本M '!D$43)</f>
        <v>0</v>
      </c>
      <c r="E40" s="457">
        <f>IF('固定資本M '!E$43=0,0,'固定資本M '!E40/'固定資本M '!E$43)</f>
        <v>0</v>
      </c>
      <c r="F40" s="457">
        <f>IF('固定資本M '!F$43=0,0,'固定資本M '!F40/'固定資本M '!F$43)</f>
        <v>0</v>
      </c>
      <c r="G40" s="457">
        <f>IF('固定資本M '!G$43=0,0,'固定資本M '!G40/'固定資本M '!G$43)</f>
        <v>0</v>
      </c>
      <c r="H40" s="457">
        <f>IF('固定資本M '!H$43=0,0,'固定資本M '!H40/'固定資本M '!H$43)</f>
        <v>0</v>
      </c>
      <c r="I40" s="457">
        <f>IF('固定資本M '!I$43=0,0,'固定資本M '!I40/'固定資本M '!I$43)</f>
        <v>0</v>
      </c>
      <c r="J40" s="457">
        <f>IF('固定資本M '!J$43=0,0,'固定資本M '!J40/'固定資本M '!J$43)</f>
        <v>0</v>
      </c>
      <c r="K40" s="457">
        <f>IF('固定資本M '!K$43=0,0,'固定資本M '!K40/'固定資本M '!K$43)</f>
        <v>0</v>
      </c>
      <c r="L40" s="457">
        <f>IF('固定資本M '!L$43=0,0,'固定資本M '!L40/'固定資本M '!L$43)</f>
        <v>0</v>
      </c>
      <c r="M40" s="457">
        <f>IF('固定資本M '!M$43=0,0,'固定資本M '!M40/'固定資本M '!M$43)</f>
        <v>0</v>
      </c>
      <c r="N40" s="457">
        <f>IF('固定資本M '!N$43=0,0,'固定資本M '!N40/'固定資本M '!N$43)</f>
        <v>0</v>
      </c>
      <c r="O40" s="457">
        <f>IF('固定資本M '!O$43=0,0,'固定資本M '!O40/'固定資本M '!O$43)</f>
        <v>0</v>
      </c>
      <c r="P40" s="457">
        <f>IF('固定資本M '!P$43=0,0,'固定資本M '!P40/'固定資本M '!P$43)</f>
        <v>0</v>
      </c>
      <c r="Q40" s="457">
        <f>IF('固定資本M '!Q$43=0,0,'固定資本M '!Q40/'固定資本M '!Q$43)</f>
        <v>0</v>
      </c>
      <c r="R40" s="457">
        <f>IF('固定資本M '!R$43=0,0,'固定資本M '!R40/'固定資本M '!R$43)</f>
        <v>0</v>
      </c>
      <c r="S40" s="457">
        <f>IF('固定資本M '!S$43=0,0,'固定資本M '!S40/'固定資本M '!S$43)</f>
        <v>0</v>
      </c>
      <c r="T40" s="457">
        <f>IF('固定資本M '!T$43=0,0,'固定資本M '!T40/'固定資本M '!T$43)</f>
        <v>0</v>
      </c>
      <c r="U40" s="457">
        <f>IF('固定資本M '!U$43=0,0,'固定資本M '!U40/'固定資本M '!U$43)</f>
        <v>0</v>
      </c>
      <c r="V40" s="457">
        <f>IF('固定資本M '!V$43=0,0,'固定資本M '!V40/'固定資本M '!V$43)</f>
        <v>0</v>
      </c>
      <c r="W40" s="457">
        <f>IF('固定資本M '!W$43=0,0,'固定資本M '!W40/'固定資本M '!W$43)</f>
        <v>0</v>
      </c>
      <c r="X40" s="457">
        <f>IF('固定資本M '!X$43=0,0,'固定資本M '!X40/'固定資本M '!X$43)</f>
        <v>0</v>
      </c>
      <c r="Y40" s="457">
        <f>IF('固定資本M '!Y$43=0,0,'固定資本M '!Y40/'固定資本M '!Y$43)</f>
        <v>0</v>
      </c>
      <c r="Z40" s="457">
        <f>IF('固定資本M '!Z$43=0,0,'固定資本M '!Z40/'固定資本M '!Z$43)</f>
        <v>0</v>
      </c>
      <c r="AA40" s="457">
        <f>IF('固定資本M '!AA$43=0,0,'固定資本M '!AA40/'固定資本M '!AA$43)</f>
        <v>0</v>
      </c>
      <c r="AB40" s="457">
        <f>IF('固定資本M '!AB$43=0,0,'固定資本M '!AB40/'固定資本M '!AB$43)</f>
        <v>0</v>
      </c>
      <c r="AC40" s="457">
        <f>IF('固定資本M '!AC$43=0,0,'固定資本M '!AC40/'固定資本M '!AC$43)</f>
        <v>0</v>
      </c>
      <c r="AD40" s="457">
        <f>IF('固定資本M '!AD$43=0,0,'固定資本M '!AD40/'固定資本M '!AD$43)</f>
        <v>0</v>
      </c>
      <c r="AE40" s="457">
        <f>IF('固定資本M '!AE$43=0,0,'固定資本M '!AE40/'固定資本M '!AE$43)</f>
        <v>0</v>
      </c>
      <c r="AF40" s="457">
        <f>IF('固定資本M '!AF$43=0,0,'固定資本M '!AF40/'固定資本M '!AF$43)</f>
        <v>0</v>
      </c>
      <c r="AG40" s="457">
        <f>IF('固定資本M '!AG$43=0,0,'固定資本M '!AG40/'固定資本M '!AG$43)</f>
        <v>0</v>
      </c>
      <c r="AH40" s="457">
        <f>IF('固定資本M '!AH$43=0,0,'固定資本M '!AH40/'固定資本M '!AH$43)</f>
        <v>0</v>
      </c>
      <c r="AI40" s="457">
        <f>IF('固定資本M '!AI$43=0,0,'固定資本M '!AI40/'固定資本M '!AI$43)</f>
        <v>0</v>
      </c>
      <c r="AJ40" s="457">
        <f>IF('固定資本M '!AJ$43=0,0,'固定資本M '!AJ40/'固定資本M '!AJ$43)</f>
        <v>0</v>
      </c>
      <c r="AK40" s="457">
        <f>IF('固定資本M '!AK$43=0,0,'固定資本M '!AK40/'固定資本M '!AK$43)</f>
        <v>0</v>
      </c>
      <c r="AL40" s="457">
        <f>IF('固定資本M '!AL$43=0,0,'固定資本M '!AL40/'固定資本M '!AL$43)</f>
        <v>0</v>
      </c>
      <c r="AM40" s="457">
        <f>IF('固定資本M '!AM$43=0,0,'固定資本M '!AM40/'固定資本M '!AM$43)</f>
        <v>4.294885411597231E-2</v>
      </c>
      <c r="AN40" s="457">
        <f>IF('固定資本M '!AN$43=0,0,'固定資本M '!AN40/'固定資本M '!AN$43)</f>
        <v>0</v>
      </c>
      <c r="AO40" s="457">
        <f>IF('固定資本M '!AO$43=0,0,'固定資本M '!AO40/'固定資本M '!AO$43)</f>
        <v>0</v>
      </c>
      <c r="AP40" s="458">
        <f>IF('固定資本M '!AP$43=0,0,'固定資本M '!AP40/'固定資本M '!AP$43)</f>
        <v>2.0267643041945011E-3</v>
      </c>
    </row>
    <row r="41" spans="1:85">
      <c r="A41" s="445">
        <v>38</v>
      </c>
      <c r="B41" s="449" t="s">
        <v>27</v>
      </c>
      <c r="C41" s="457">
        <f>IF('固定資本M '!C$43=0,0,'固定資本M '!C41/'固定資本M '!C$43)</f>
        <v>0</v>
      </c>
      <c r="D41" s="457">
        <f>IF('固定資本M '!D$43=0,0,'固定資本M '!D41/'固定資本M '!D$43)</f>
        <v>0</v>
      </c>
      <c r="E41" s="457">
        <f>IF('固定資本M '!E$43=0,0,'固定資本M '!E41/'固定資本M '!E$43)</f>
        <v>0</v>
      </c>
      <c r="F41" s="457">
        <f>IF('固定資本M '!F$43=0,0,'固定資本M '!F41/'固定資本M '!F$43)</f>
        <v>0</v>
      </c>
      <c r="G41" s="457">
        <f>IF('固定資本M '!G$43=0,0,'固定資本M '!G41/'固定資本M '!G$43)</f>
        <v>0</v>
      </c>
      <c r="H41" s="457">
        <f>IF('固定資本M '!H$43=0,0,'固定資本M '!H41/'固定資本M '!H$43)</f>
        <v>0</v>
      </c>
      <c r="I41" s="457">
        <f>IF('固定資本M '!I$43=0,0,'固定資本M '!I41/'固定資本M '!I$43)</f>
        <v>0</v>
      </c>
      <c r="J41" s="457">
        <f>IF('固定資本M '!J$43=0,0,'固定資本M '!J41/'固定資本M '!J$43)</f>
        <v>0</v>
      </c>
      <c r="K41" s="457">
        <f>IF('固定資本M '!K$43=0,0,'固定資本M '!K41/'固定資本M '!K$43)</f>
        <v>0</v>
      </c>
      <c r="L41" s="457">
        <f>IF('固定資本M '!L$43=0,0,'固定資本M '!L41/'固定資本M '!L$43)</f>
        <v>0</v>
      </c>
      <c r="M41" s="457">
        <f>IF('固定資本M '!M$43=0,0,'固定資本M '!M41/'固定資本M '!M$43)</f>
        <v>0</v>
      </c>
      <c r="N41" s="457">
        <f>IF('固定資本M '!N$43=0,0,'固定資本M '!N41/'固定資本M '!N$43)</f>
        <v>0</v>
      </c>
      <c r="O41" s="457">
        <f>IF('固定資本M '!O$43=0,0,'固定資本M '!O41/'固定資本M '!O$43)</f>
        <v>0</v>
      </c>
      <c r="P41" s="457">
        <f>IF('固定資本M '!P$43=0,0,'固定資本M '!P41/'固定資本M '!P$43)</f>
        <v>0</v>
      </c>
      <c r="Q41" s="457">
        <f>IF('固定資本M '!Q$43=0,0,'固定資本M '!Q41/'固定資本M '!Q$43)</f>
        <v>0</v>
      </c>
      <c r="R41" s="457">
        <f>IF('固定資本M '!R$43=0,0,'固定資本M '!R41/'固定資本M '!R$43)</f>
        <v>0</v>
      </c>
      <c r="S41" s="457">
        <f>IF('固定資本M '!S$43=0,0,'固定資本M '!S41/'固定資本M '!S$43)</f>
        <v>0</v>
      </c>
      <c r="T41" s="457">
        <f>IF('固定資本M '!T$43=0,0,'固定資本M '!T41/'固定資本M '!T$43)</f>
        <v>0</v>
      </c>
      <c r="U41" s="457">
        <f>IF('固定資本M '!U$43=0,0,'固定資本M '!U41/'固定資本M '!U$43)</f>
        <v>0</v>
      </c>
      <c r="V41" s="457">
        <f>IF('固定資本M '!V$43=0,0,'固定資本M '!V41/'固定資本M '!V$43)</f>
        <v>0</v>
      </c>
      <c r="W41" s="457">
        <f>IF('固定資本M '!W$43=0,0,'固定資本M '!W41/'固定資本M '!W$43)</f>
        <v>0</v>
      </c>
      <c r="X41" s="457">
        <f>IF('固定資本M '!X$43=0,0,'固定資本M '!X41/'固定資本M '!X$43)</f>
        <v>0</v>
      </c>
      <c r="Y41" s="457">
        <f>IF('固定資本M '!Y$43=0,0,'固定資本M '!Y41/'固定資本M '!Y$43)</f>
        <v>0</v>
      </c>
      <c r="Z41" s="457">
        <f>IF('固定資本M '!Z$43=0,0,'固定資本M '!Z41/'固定資本M '!Z$43)</f>
        <v>0</v>
      </c>
      <c r="AA41" s="457">
        <f>IF('固定資本M '!AA$43=0,0,'固定資本M '!AA41/'固定資本M '!AA$43)</f>
        <v>0</v>
      </c>
      <c r="AB41" s="457">
        <f>IF('固定資本M '!AB$43=0,0,'固定資本M '!AB41/'固定資本M '!AB$43)</f>
        <v>0</v>
      </c>
      <c r="AC41" s="457">
        <f>IF('固定資本M '!AC$43=0,0,'固定資本M '!AC41/'固定資本M '!AC$43)</f>
        <v>0</v>
      </c>
      <c r="AD41" s="457">
        <f>IF('固定資本M '!AD$43=0,0,'固定資本M '!AD41/'固定資本M '!AD$43)</f>
        <v>0</v>
      </c>
      <c r="AE41" s="457">
        <f>IF('固定資本M '!AE$43=0,0,'固定資本M '!AE41/'固定資本M '!AE$43)</f>
        <v>0</v>
      </c>
      <c r="AF41" s="457">
        <f>IF('固定資本M '!AF$43=0,0,'固定資本M '!AF41/'固定資本M '!AF$43)</f>
        <v>0</v>
      </c>
      <c r="AG41" s="457">
        <f>IF('固定資本M '!AG$43=0,0,'固定資本M '!AG41/'固定資本M '!AG$43)</f>
        <v>0</v>
      </c>
      <c r="AH41" s="457">
        <f>IF('固定資本M '!AH$43=0,0,'固定資本M '!AH41/'固定資本M '!AH$43)</f>
        <v>0</v>
      </c>
      <c r="AI41" s="457">
        <f>IF('固定資本M '!AI$43=0,0,'固定資本M '!AI41/'固定資本M '!AI$43)</f>
        <v>0</v>
      </c>
      <c r="AJ41" s="457">
        <f>IF('固定資本M '!AJ$43=0,0,'固定資本M '!AJ41/'固定資本M '!AJ$43)</f>
        <v>0</v>
      </c>
      <c r="AK41" s="457">
        <f>IF('固定資本M '!AK$43=0,0,'固定資本M '!AK41/'固定資本M '!AK$43)</f>
        <v>0</v>
      </c>
      <c r="AL41" s="457">
        <f>IF('固定資本M '!AL$43=0,0,'固定資本M '!AL41/'固定資本M '!AL$43)</f>
        <v>0</v>
      </c>
      <c r="AM41" s="457">
        <f>IF('固定資本M '!AM$43=0,0,'固定資本M '!AM41/'固定資本M '!AM$43)</f>
        <v>0</v>
      </c>
      <c r="AN41" s="457">
        <f>IF('固定資本M '!AN$43=0,0,'固定資本M '!AN41/'固定資本M '!AN$43)</f>
        <v>0</v>
      </c>
      <c r="AO41" s="457">
        <f>IF('固定資本M '!AO$43=0,0,'固定資本M '!AO41/'固定資本M '!AO$43)</f>
        <v>0</v>
      </c>
      <c r="AP41" s="458">
        <f>IF('固定資本M '!AP$43=0,0,'固定資本M '!AP41/'固定資本M '!AP$43)</f>
        <v>0</v>
      </c>
    </row>
    <row r="42" spans="1:85">
      <c r="A42" s="445">
        <v>39</v>
      </c>
      <c r="B42" s="449" t="s">
        <v>28</v>
      </c>
      <c r="C42" s="457">
        <f>IF('固定資本M '!C$43=0,0,'固定資本M '!C42/'固定資本M '!C$43)</f>
        <v>0</v>
      </c>
      <c r="D42" s="457">
        <f>IF('固定資本M '!D$43=0,0,'固定資本M '!D42/'固定資本M '!D$43)</f>
        <v>0</v>
      </c>
      <c r="E42" s="457">
        <f>IF('固定資本M '!E$43=0,0,'固定資本M '!E42/'固定資本M '!E$43)</f>
        <v>0</v>
      </c>
      <c r="F42" s="457">
        <f>IF('固定資本M '!F$43=0,0,'固定資本M '!F42/'固定資本M '!F$43)</f>
        <v>0</v>
      </c>
      <c r="G42" s="457">
        <f>IF('固定資本M '!G$43=0,0,'固定資本M '!G42/'固定資本M '!G$43)</f>
        <v>0</v>
      </c>
      <c r="H42" s="457">
        <f>IF('固定資本M '!H$43=0,0,'固定資本M '!H42/'固定資本M '!H$43)</f>
        <v>0</v>
      </c>
      <c r="I42" s="457">
        <f>IF('固定資本M '!I$43=0,0,'固定資本M '!I42/'固定資本M '!I$43)</f>
        <v>0</v>
      </c>
      <c r="J42" s="457">
        <f>IF('固定資本M '!J$43=0,0,'固定資本M '!J42/'固定資本M '!J$43)</f>
        <v>0</v>
      </c>
      <c r="K42" s="457">
        <f>IF('固定資本M '!K$43=0,0,'固定資本M '!K42/'固定資本M '!K$43)</f>
        <v>0</v>
      </c>
      <c r="L42" s="457">
        <f>IF('固定資本M '!L$43=0,0,'固定資本M '!L42/'固定資本M '!L$43)</f>
        <v>0</v>
      </c>
      <c r="M42" s="457">
        <f>IF('固定資本M '!M$43=0,0,'固定資本M '!M42/'固定資本M '!M$43)</f>
        <v>0</v>
      </c>
      <c r="N42" s="457">
        <f>IF('固定資本M '!N$43=0,0,'固定資本M '!N42/'固定資本M '!N$43)</f>
        <v>0</v>
      </c>
      <c r="O42" s="457">
        <f>IF('固定資本M '!O$43=0,0,'固定資本M '!O42/'固定資本M '!O$43)</f>
        <v>0</v>
      </c>
      <c r="P42" s="457">
        <f>IF('固定資本M '!P$43=0,0,'固定資本M '!P42/'固定資本M '!P$43)</f>
        <v>0</v>
      </c>
      <c r="Q42" s="457">
        <f>IF('固定資本M '!Q$43=0,0,'固定資本M '!Q42/'固定資本M '!Q$43)</f>
        <v>0</v>
      </c>
      <c r="R42" s="457">
        <f>IF('固定資本M '!R$43=0,0,'固定資本M '!R42/'固定資本M '!R$43)</f>
        <v>0</v>
      </c>
      <c r="S42" s="457">
        <f>IF('固定資本M '!S$43=0,0,'固定資本M '!S42/'固定資本M '!S$43)</f>
        <v>0</v>
      </c>
      <c r="T42" s="457">
        <f>IF('固定資本M '!T$43=0,0,'固定資本M '!T42/'固定資本M '!T$43)</f>
        <v>0</v>
      </c>
      <c r="U42" s="457">
        <f>IF('固定資本M '!U$43=0,0,'固定資本M '!U42/'固定資本M '!U$43)</f>
        <v>0</v>
      </c>
      <c r="V42" s="457">
        <f>IF('固定資本M '!V$43=0,0,'固定資本M '!V42/'固定資本M '!V$43)</f>
        <v>0</v>
      </c>
      <c r="W42" s="457">
        <f>IF('固定資本M '!W$43=0,0,'固定資本M '!W42/'固定資本M '!W$43)</f>
        <v>0</v>
      </c>
      <c r="X42" s="457">
        <f>IF('固定資本M '!X$43=0,0,'固定資本M '!X42/'固定資本M '!X$43)</f>
        <v>0</v>
      </c>
      <c r="Y42" s="457">
        <f>IF('固定資本M '!Y$43=0,0,'固定資本M '!Y42/'固定資本M '!Y$43)</f>
        <v>0</v>
      </c>
      <c r="Z42" s="457">
        <f>IF('固定資本M '!Z$43=0,0,'固定資本M '!Z42/'固定資本M '!Z$43)</f>
        <v>0</v>
      </c>
      <c r="AA42" s="457">
        <f>IF('固定資本M '!AA$43=0,0,'固定資本M '!AA42/'固定資本M '!AA$43)</f>
        <v>0</v>
      </c>
      <c r="AB42" s="457">
        <f>IF('固定資本M '!AB$43=0,0,'固定資本M '!AB42/'固定資本M '!AB$43)</f>
        <v>0</v>
      </c>
      <c r="AC42" s="457">
        <f>IF('固定資本M '!AC$43=0,0,'固定資本M '!AC42/'固定資本M '!AC$43)</f>
        <v>0</v>
      </c>
      <c r="AD42" s="457">
        <f>IF('固定資本M '!AD$43=0,0,'固定資本M '!AD42/'固定資本M '!AD$43)</f>
        <v>0</v>
      </c>
      <c r="AE42" s="457">
        <f>IF('固定資本M '!AE$43=0,0,'固定資本M '!AE42/'固定資本M '!AE$43)</f>
        <v>0</v>
      </c>
      <c r="AF42" s="457">
        <f>IF('固定資本M '!AF$43=0,0,'固定資本M '!AF42/'固定資本M '!AF$43)</f>
        <v>0</v>
      </c>
      <c r="AG42" s="457">
        <f>IF('固定資本M '!AG$43=0,0,'固定資本M '!AG42/'固定資本M '!AG$43)</f>
        <v>0</v>
      </c>
      <c r="AH42" s="457">
        <f>IF('固定資本M '!AH$43=0,0,'固定資本M '!AH42/'固定資本M '!AH$43)</f>
        <v>0</v>
      </c>
      <c r="AI42" s="457">
        <f>IF('固定資本M '!AI$43=0,0,'固定資本M '!AI42/'固定資本M '!AI$43)</f>
        <v>0</v>
      </c>
      <c r="AJ42" s="457">
        <f>IF('固定資本M '!AJ$43=0,0,'固定資本M '!AJ42/'固定資本M '!AJ$43)</f>
        <v>0</v>
      </c>
      <c r="AK42" s="457">
        <f>IF('固定資本M '!AK$43=0,0,'固定資本M '!AK42/'固定資本M '!AK$43)</f>
        <v>0</v>
      </c>
      <c r="AL42" s="457">
        <f>IF('固定資本M '!AL$43=0,0,'固定資本M '!AL42/'固定資本M '!AL$43)</f>
        <v>0</v>
      </c>
      <c r="AM42" s="457">
        <f>IF('固定資本M '!AM$43=0,0,'固定資本M '!AM42/'固定資本M '!AM$43)</f>
        <v>0</v>
      </c>
      <c r="AN42" s="457">
        <f>IF('固定資本M '!AN$43=0,0,'固定資本M '!AN42/'固定資本M '!AN$43)</f>
        <v>0</v>
      </c>
      <c r="AO42" s="457">
        <f>IF('固定資本M '!AO$43=0,0,'固定資本M '!AO42/'固定資本M '!AO$43)</f>
        <v>0</v>
      </c>
      <c r="AP42" s="458">
        <f>IF('固定資本M '!AP$43=0,0,'固定資本M '!AP42/'固定資本M '!AP$43)</f>
        <v>0</v>
      </c>
    </row>
    <row r="43" spans="1:85">
      <c r="A43" s="451">
        <v>70</v>
      </c>
      <c r="B43" s="452" t="s">
        <v>575</v>
      </c>
      <c r="C43" s="459">
        <f>IF('固定資本M '!C$43=0,0,'固定資本M '!C43/'固定資本M '!C$43)</f>
        <v>1</v>
      </c>
      <c r="D43" s="459">
        <f>IF('固定資本M '!D$43=0,0,'固定資本M '!D43/'固定資本M '!D$43)</f>
        <v>1</v>
      </c>
      <c r="E43" s="459">
        <f>IF('固定資本M '!E$43=0,0,'固定資本M '!E43/'固定資本M '!E$43)</f>
        <v>1</v>
      </c>
      <c r="F43" s="459">
        <f>IF('固定資本M '!F$43=0,0,'固定資本M '!F43/'固定資本M '!F$43)</f>
        <v>1</v>
      </c>
      <c r="G43" s="459">
        <f>IF('固定資本M '!G$43=0,0,'固定資本M '!G43/'固定資本M '!G$43)</f>
        <v>1</v>
      </c>
      <c r="H43" s="459">
        <f>IF('固定資本M '!H$43=0,0,'固定資本M '!H43/'固定資本M '!H$43)</f>
        <v>1</v>
      </c>
      <c r="I43" s="459">
        <f>IF('固定資本M '!I$43=0,0,'固定資本M '!I43/'固定資本M '!I$43)</f>
        <v>1</v>
      </c>
      <c r="J43" s="459">
        <f>IF('固定資本M '!J$43=0,0,'固定資本M '!J43/'固定資本M '!J$43)</f>
        <v>1</v>
      </c>
      <c r="K43" s="459">
        <f>IF('固定資本M '!K$43=0,0,'固定資本M '!K43/'固定資本M '!K$43)</f>
        <v>1</v>
      </c>
      <c r="L43" s="459">
        <f>IF('固定資本M '!L$43=0,0,'固定資本M '!L43/'固定資本M '!L$43)</f>
        <v>1</v>
      </c>
      <c r="M43" s="459">
        <f>IF('固定資本M '!M$43=0,0,'固定資本M '!M43/'固定資本M '!M$43)</f>
        <v>1</v>
      </c>
      <c r="N43" s="459">
        <f>IF('固定資本M '!N$43=0,0,'固定資本M '!N43/'固定資本M '!N$43)</f>
        <v>1</v>
      </c>
      <c r="O43" s="459">
        <f>IF('固定資本M '!O$43=0,0,'固定資本M '!O43/'固定資本M '!O$43)</f>
        <v>1</v>
      </c>
      <c r="P43" s="459">
        <f>IF('固定資本M '!P$43=0,0,'固定資本M '!P43/'固定資本M '!P$43)</f>
        <v>1</v>
      </c>
      <c r="Q43" s="459">
        <f>IF('固定資本M '!Q$43=0,0,'固定資本M '!Q43/'固定資本M '!Q$43)</f>
        <v>1</v>
      </c>
      <c r="R43" s="459">
        <f>IF('固定資本M '!R$43=0,0,'固定資本M '!R43/'固定資本M '!R$43)</f>
        <v>1</v>
      </c>
      <c r="S43" s="459">
        <f>IF('固定資本M '!S$43=0,0,'固定資本M '!S43/'固定資本M '!S$43)</f>
        <v>1</v>
      </c>
      <c r="T43" s="459">
        <f>IF('固定資本M '!T$43=0,0,'固定資本M '!T43/'固定資本M '!T$43)</f>
        <v>1</v>
      </c>
      <c r="U43" s="459">
        <f>IF('固定資本M '!U$43=0,0,'固定資本M '!U43/'固定資本M '!U$43)</f>
        <v>1</v>
      </c>
      <c r="V43" s="459">
        <f>IF('固定資本M '!V$43=0,0,'固定資本M '!V43/'固定資本M '!V$43)</f>
        <v>1</v>
      </c>
      <c r="W43" s="459">
        <f>IF('固定資本M '!W$43=0,0,'固定資本M '!W43/'固定資本M '!W$43)</f>
        <v>1</v>
      </c>
      <c r="X43" s="459">
        <f>IF('固定資本M '!X$43=0,0,'固定資本M '!X43/'固定資本M '!X$43)</f>
        <v>1</v>
      </c>
      <c r="Y43" s="459">
        <f>IF('固定資本M '!Y$43=0,0,'固定資本M '!Y43/'固定資本M '!Y$43)</f>
        <v>1</v>
      </c>
      <c r="Z43" s="459">
        <f>IF('固定資本M '!Z$43=0,0,'固定資本M '!Z43/'固定資本M '!Z$43)</f>
        <v>1</v>
      </c>
      <c r="AA43" s="459">
        <f>IF('固定資本M '!AA$43=0,0,'固定資本M '!AA43/'固定資本M '!AA$43)</f>
        <v>1</v>
      </c>
      <c r="AB43" s="459">
        <f>IF('固定資本M '!AB$43=0,0,'固定資本M '!AB43/'固定資本M '!AB$43)</f>
        <v>1</v>
      </c>
      <c r="AC43" s="459">
        <f>IF('固定資本M '!AC$43=0,0,'固定資本M '!AC43/'固定資本M '!AC$43)</f>
        <v>1</v>
      </c>
      <c r="AD43" s="459">
        <f>IF('固定資本M '!AD$43=0,0,'固定資本M '!AD43/'固定資本M '!AD$43)</f>
        <v>1</v>
      </c>
      <c r="AE43" s="459">
        <f>IF('固定資本M '!AE$43=0,0,'固定資本M '!AE43/'固定資本M '!AE$43)</f>
        <v>1</v>
      </c>
      <c r="AF43" s="459">
        <f>IF('固定資本M '!AF$43=0,0,'固定資本M '!AF43/'固定資本M '!AF$43)</f>
        <v>1</v>
      </c>
      <c r="AG43" s="459">
        <f>IF('固定資本M '!AG$43=0,0,'固定資本M '!AG43/'固定資本M '!AG$43)</f>
        <v>1</v>
      </c>
      <c r="AH43" s="459">
        <f>IF('固定資本M '!AH$43=0,0,'固定資本M '!AH43/'固定資本M '!AH$43)</f>
        <v>0</v>
      </c>
      <c r="AI43" s="459">
        <f>IF('固定資本M '!AI$43=0,0,'固定資本M '!AI43/'固定資本M '!AI$43)</f>
        <v>1</v>
      </c>
      <c r="AJ43" s="459">
        <f>IF('固定資本M '!AJ$43=0,0,'固定資本M '!AJ43/'固定資本M '!AJ$43)</f>
        <v>1</v>
      </c>
      <c r="AK43" s="459">
        <f>IF('固定資本M '!AK$43=0,0,'固定資本M '!AK43/'固定資本M '!AK$43)</f>
        <v>1</v>
      </c>
      <c r="AL43" s="459">
        <f>IF('固定資本M '!AL$43=0,0,'固定資本M '!AL43/'固定資本M '!AL$43)</f>
        <v>1</v>
      </c>
      <c r="AM43" s="459">
        <f>IF('固定資本M '!AM$43=0,0,'固定資本M '!AM43/'固定資本M '!AM$43)</f>
        <v>1</v>
      </c>
      <c r="AN43" s="459">
        <f>IF('固定資本M '!AN$43=0,0,'固定資本M '!AN43/'固定資本M '!AN$43)</f>
        <v>0</v>
      </c>
      <c r="AO43" s="459">
        <f>IF('固定資本M '!AO$43=0,0,'固定資本M '!AO43/'固定資本M '!AO$43)</f>
        <v>1</v>
      </c>
      <c r="AP43" s="460">
        <f>IF('固定資本M '!AP$43=0,0,'固定資本M '!AP43/'固定資本M '!AP$43)</f>
        <v>1</v>
      </c>
    </row>
    <row r="44" spans="1:85">
      <c r="C44" s="461"/>
      <c r="D44" s="461"/>
      <c r="E44" s="461"/>
      <c r="F44" s="461"/>
      <c r="G44" s="461"/>
      <c r="H44" s="461"/>
      <c r="I44" s="461"/>
      <c r="J44" s="461"/>
      <c r="K44" s="461"/>
      <c r="L44" s="461"/>
      <c r="M44" s="461"/>
      <c r="N44" s="461"/>
      <c r="O44" s="461"/>
      <c r="P44" s="461"/>
      <c r="Q44" s="461"/>
      <c r="R44" s="461"/>
      <c r="S44" s="461"/>
      <c r="T44" s="461"/>
      <c r="U44" s="461"/>
      <c r="V44" s="461"/>
      <c r="W44" s="461"/>
      <c r="X44" s="461"/>
      <c r="Y44" s="461"/>
      <c r="Z44" s="461"/>
      <c r="AA44" s="461"/>
      <c r="AB44" s="461"/>
      <c r="AC44" s="461"/>
      <c r="AD44" s="461"/>
      <c r="AE44" s="461"/>
      <c r="AF44" s="461"/>
      <c r="AG44" s="461"/>
      <c r="AH44" s="461"/>
      <c r="AI44" s="461"/>
      <c r="AJ44" s="461"/>
      <c r="AK44" s="461"/>
      <c r="AL44" s="461"/>
      <c r="AM44" s="461"/>
      <c r="AN44" s="461"/>
      <c r="AO44" s="461"/>
      <c r="AP44" s="461"/>
    </row>
  </sheetData>
  <sheetProtection sheet="1" selectLockedCells="1" selectUnlockedCells="1"/>
  <phoneticPr fontId="31"/>
  <pageMargins left="0.7" right="0.7" top="0.75" bottom="0.75" header="0.3" footer="0.3"/>
  <pageSetup paperSize="9"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tint="-0.249977111117893"/>
  </sheetPr>
  <dimension ref="A1:CH44"/>
  <sheetViews>
    <sheetView zoomScale="145" zoomScaleNormal="145" workbookViewId="0">
      <pane xSplit="2" ySplit="3" topLeftCell="C4" activePane="bottomRight" state="frozen"/>
      <selection activeCell="I48" sqref="I48"/>
      <selection pane="topRight" activeCell="I48" sqref="I48"/>
      <selection pane="bottomLeft" activeCell="I48" sqref="I48"/>
      <selection pane="bottomRight" activeCell="C2" sqref="C2"/>
    </sheetView>
  </sheetViews>
  <sheetFormatPr defaultColWidth="9.33203125" defaultRowHeight="13.5"/>
  <cols>
    <col min="1" max="1" width="15.83203125" style="24" bestFit="1" customWidth="1"/>
    <col min="2" max="2" width="51" style="24" bestFit="1" customWidth="1"/>
    <col min="3" max="42" width="16.33203125" style="24" customWidth="1"/>
    <col min="43" max="16384" width="9.33203125" style="24"/>
  </cols>
  <sheetData>
    <row r="1" spans="1:42" ht="21" customHeight="1">
      <c r="A1" s="24" t="s">
        <v>66</v>
      </c>
      <c r="B1" s="455"/>
    </row>
    <row r="2" spans="1:42">
      <c r="A2" s="435"/>
      <c r="B2" s="436" t="s">
        <v>63</v>
      </c>
      <c r="C2" s="437">
        <v>1</v>
      </c>
      <c r="D2" s="437">
        <v>2</v>
      </c>
      <c r="E2" s="437">
        <v>3</v>
      </c>
      <c r="F2" s="437">
        <v>4</v>
      </c>
      <c r="G2" s="437">
        <v>5</v>
      </c>
      <c r="H2" s="437">
        <v>6</v>
      </c>
      <c r="I2" s="437">
        <v>7</v>
      </c>
      <c r="J2" s="437">
        <v>8</v>
      </c>
      <c r="K2" s="437">
        <v>9</v>
      </c>
      <c r="L2" s="437">
        <v>10</v>
      </c>
      <c r="M2" s="437">
        <v>11</v>
      </c>
      <c r="N2" s="437">
        <v>12</v>
      </c>
      <c r="O2" s="437">
        <v>13</v>
      </c>
      <c r="P2" s="437">
        <v>14</v>
      </c>
      <c r="Q2" s="437">
        <v>15</v>
      </c>
      <c r="R2" s="437">
        <v>16</v>
      </c>
      <c r="S2" s="437">
        <v>17</v>
      </c>
      <c r="T2" s="437">
        <v>18</v>
      </c>
      <c r="U2" s="437">
        <v>19</v>
      </c>
      <c r="V2" s="437">
        <v>20</v>
      </c>
      <c r="W2" s="437">
        <v>21</v>
      </c>
      <c r="X2" s="437">
        <v>22</v>
      </c>
      <c r="Y2" s="437">
        <v>23</v>
      </c>
      <c r="Z2" s="437">
        <v>24</v>
      </c>
      <c r="AA2" s="437">
        <v>25</v>
      </c>
      <c r="AB2" s="437">
        <v>26</v>
      </c>
      <c r="AC2" s="437">
        <v>27</v>
      </c>
      <c r="AD2" s="437">
        <v>28</v>
      </c>
      <c r="AE2" s="437">
        <v>29</v>
      </c>
      <c r="AF2" s="437">
        <v>30</v>
      </c>
      <c r="AG2" s="437">
        <v>31</v>
      </c>
      <c r="AH2" s="437">
        <v>32</v>
      </c>
      <c r="AI2" s="437">
        <v>33</v>
      </c>
      <c r="AJ2" s="437">
        <v>34</v>
      </c>
      <c r="AK2" s="437">
        <v>35</v>
      </c>
      <c r="AL2" s="437">
        <v>36</v>
      </c>
      <c r="AM2" s="437">
        <v>37</v>
      </c>
      <c r="AN2" s="437">
        <v>38</v>
      </c>
      <c r="AO2" s="437">
        <v>39</v>
      </c>
      <c r="AP2" s="438">
        <v>70</v>
      </c>
    </row>
    <row r="3" spans="1:42" ht="24">
      <c r="A3" s="439" t="s">
        <v>64</v>
      </c>
      <c r="B3" s="440" t="s">
        <v>580</v>
      </c>
      <c r="C3" s="441" t="s">
        <v>0</v>
      </c>
      <c r="D3" s="441" t="s">
        <v>1</v>
      </c>
      <c r="E3" s="441" t="s">
        <v>2</v>
      </c>
      <c r="F3" s="441" t="s">
        <v>3</v>
      </c>
      <c r="G3" s="441" t="s">
        <v>4</v>
      </c>
      <c r="H3" s="441" t="s">
        <v>5</v>
      </c>
      <c r="I3" s="441" t="s">
        <v>6</v>
      </c>
      <c r="J3" s="441" t="s">
        <v>7</v>
      </c>
      <c r="K3" s="441" t="s">
        <v>8</v>
      </c>
      <c r="L3" s="441" t="s">
        <v>188</v>
      </c>
      <c r="M3" s="441" t="s">
        <v>9</v>
      </c>
      <c r="N3" s="441" t="s">
        <v>10</v>
      </c>
      <c r="O3" s="441" t="s">
        <v>11</v>
      </c>
      <c r="P3" s="441" t="s">
        <v>12</v>
      </c>
      <c r="Q3" s="441" t="s">
        <v>194</v>
      </c>
      <c r="R3" s="441" t="s">
        <v>196</v>
      </c>
      <c r="S3" s="441" t="s">
        <v>198</v>
      </c>
      <c r="T3" s="441" t="s">
        <v>14</v>
      </c>
      <c r="U3" s="441" t="s">
        <v>13</v>
      </c>
      <c r="V3" s="441" t="s">
        <v>202</v>
      </c>
      <c r="W3" s="441" t="s">
        <v>15</v>
      </c>
      <c r="X3" s="441" t="s">
        <v>16</v>
      </c>
      <c r="Y3" s="441" t="s">
        <v>17</v>
      </c>
      <c r="Z3" s="441" t="s">
        <v>18</v>
      </c>
      <c r="AA3" s="441" t="s">
        <v>46</v>
      </c>
      <c r="AB3" s="441" t="s">
        <v>47</v>
      </c>
      <c r="AC3" s="441" t="s">
        <v>19</v>
      </c>
      <c r="AD3" s="441" t="s">
        <v>20</v>
      </c>
      <c r="AE3" s="441" t="s">
        <v>21</v>
      </c>
      <c r="AF3" s="442" t="s">
        <v>49</v>
      </c>
      <c r="AG3" s="441" t="s">
        <v>22</v>
      </c>
      <c r="AH3" s="441" t="s">
        <v>573</v>
      </c>
      <c r="AI3" s="441" t="s">
        <v>24</v>
      </c>
      <c r="AJ3" s="441" t="s">
        <v>48</v>
      </c>
      <c r="AK3" s="443" t="s">
        <v>218</v>
      </c>
      <c r="AL3" s="441" t="s">
        <v>25</v>
      </c>
      <c r="AM3" s="441" t="s">
        <v>26</v>
      </c>
      <c r="AN3" s="441" t="s">
        <v>574</v>
      </c>
      <c r="AO3" s="441" t="s">
        <v>28</v>
      </c>
      <c r="AP3" s="444" t="s">
        <v>575</v>
      </c>
    </row>
    <row r="4" spans="1:42" ht="27.75" customHeight="1">
      <c r="A4" s="515"/>
      <c r="B4" s="516" t="s">
        <v>68</v>
      </c>
      <c r="C4" s="517">
        <f t="array" ref="C4:AO4">TRANSPOSE('（入力）データ入力表 '!E9:E47)</f>
        <v>0</v>
      </c>
      <c r="D4" s="517">
        <v>0</v>
      </c>
      <c r="E4" s="517">
        <v>0</v>
      </c>
      <c r="F4" s="517">
        <v>0</v>
      </c>
      <c r="G4" s="517">
        <v>0</v>
      </c>
      <c r="H4" s="517">
        <v>0</v>
      </c>
      <c r="I4" s="517">
        <v>0</v>
      </c>
      <c r="J4" s="517">
        <v>0</v>
      </c>
      <c r="K4" s="517">
        <v>0</v>
      </c>
      <c r="L4" s="517">
        <v>0</v>
      </c>
      <c r="M4" s="517">
        <v>0</v>
      </c>
      <c r="N4" s="517">
        <v>0</v>
      </c>
      <c r="O4" s="517">
        <v>0</v>
      </c>
      <c r="P4" s="517">
        <v>0</v>
      </c>
      <c r="Q4" s="517">
        <v>0</v>
      </c>
      <c r="R4" s="517">
        <v>0</v>
      </c>
      <c r="S4" s="517">
        <v>0</v>
      </c>
      <c r="T4" s="517">
        <v>0</v>
      </c>
      <c r="U4" s="517">
        <v>0</v>
      </c>
      <c r="V4" s="517">
        <v>0</v>
      </c>
      <c r="W4" s="517">
        <v>0</v>
      </c>
      <c r="X4" s="517">
        <v>0</v>
      </c>
      <c r="Y4" s="517">
        <v>0</v>
      </c>
      <c r="Z4" s="517">
        <v>0</v>
      </c>
      <c r="AA4" s="517">
        <v>0</v>
      </c>
      <c r="AB4" s="517">
        <v>0</v>
      </c>
      <c r="AC4" s="517">
        <v>0</v>
      </c>
      <c r="AD4" s="517">
        <v>0</v>
      </c>
      <c r="AE4" s="517">
        <v>0</v>
      </c>
      <c r="AF4" s="517">
        <v>0</v>
      </c>
      <c r="AG4" s="517">
        <v>0</v>
      </c>
      <c r="AH4" s="517">
        <v>0</v>
      </c>
      <c r="AI4" s="517">
        <v>0</v>
      </c>
      <c r="AJ4" s="517">
        <v>0</v>
      </c>
      <c r="AK4" s="517">
        <v>0</v>
      </c>
      <c r="AL4" s="517">
        <v>0</v>
      </c>
      <c r="AM4" s="518">
        <v>0</v>
      </c>
      <c r="AN4" s="519">
        <v>0</v>
      </c>
      <c r="AO4" s="519">
        <v>0</v>
      </c>
      <c r="AP4" s="520">
        <f>SUM(C4:AO4)</f>
        <v>0</v>
      </c>
    </row>
    <row r="5" spans="1:42">
      <c r="A5" s="445">
        <v>1</v>
      </c>
      <c r="B5" s="446" t="s">
        <v>577</v>
      </c>
      <c r="C5" s="27">
        <f>C$4*'固定資本M係数 '!C4</f>
        <v>0</v>
      </c>
      <c r="D5" s="27">
        <f>D$4*'固定資本M係数 '!D4</f>
        <v>0</v>
      </c>
      <c r="E5" s="27">
        <f>E$4*'固定資本M係数 '!E4</f>
        <v>0</v>
      </c>
      <c r="F5" s="27">
        <f>F$4*'固定資本M係数 '!F4</f>
        <v>0</v>
      </c>
      <c r="G5" s="27">
        <f>G$4*'固定資本M係数 '!G4</f>
        <v>0</v>
      </c>
      <c r="H5" s="27">
        <f>H$4*'固定資本M係数 '!H4</f>
        <v>0</v>
      </c>
      <c r="I5" s="27">
        <f>I$4*'固定資本M係数 '!I4</f>
        <v>0</v>
      </c>
      <c r="J5" s="27">
        <f>J$4*'固定資本M係数 '!J4</f>
        <v>0</v>
      </c>
      <c r="K5" s="27">
        <f>K$4*'固定資本M係数 '!K4</f>
        <v>0</v>
      </c>
      <c r="L5" s="27">
        <f>L$4*'固定資本M係数 '!L4</f>
        <v>0</v>
      </c>
      <c r="M5" s="27">
        <f>M$4*'固定資本M係数 '!M4</f>
        <v>0</v>
      </c>
      <c r="N5" s="27">
        <f>N$4*'固定資本M係数 '!N4</f>
        <v>0</v>
      </c>
      <c r="O5" s="27">
        <f>O$4*'固定資本M係数 '!O4</f>
        <v>0</v>
      </c>
      <c r="P5" s="27">
        <f>P$4*'固定資本M係数 '!P4</f>
        <v>0</v>
      </c>
      <c r="Q5" s="27">
        <f>Q$4*'固定資本M係数 '!Q4</f>
        <v>0</v>
      </c>
      <c r="R5" s="27">
        <f>R$4*'固定資本M係数 '!R4</f>
        <v>0</v>
      </c>
      <c r="S5" s="27">
        <f>S$4*'固定資本M係数 '!S4</f>
        <v>0</v>
      </c>
      <c r="T5" s="27">
        <f>T$4*'固定資本M係数 '!T4</f>
        <v>0</v>
      </c>
      <c r="U5" s="27">
        <f>U$4*'固定資本M係数 '!U4</f>
        <v>0</v>
      </c>
      <c r="V5" s="27">
        <f>V$4*'固定資本M係数 '!V4</f>
        <v>0</v>
      </c>
      <c r="W5" s="27">
        <f>W$4*'固定資本M係数 '!W4</f>
        <v>0</v>
      </c>
      <c r="X5" s="27">
        <f>X$4*'固定資本M係数 '!X4</f>
        <v>0</v>
      </c>
      <c r="Y5" s="27">
        <f>Y$4*'固定資本M係数 '!Y4</f>
        <v>0</v>
      </c>
      <c r="Z5" s="27">
        <f>Z$4*'固定資本M係数 '!Z4</f>
        <v>0</v>
      </c>
      <c r="AA5" s="27">
        <f>AA$4*'固定資本M係数 '!AA4</f>
        <v>0</v>
      </c>
      <c r="AB5" s="27">
        <f>AB$4*'固定資本M係数 '!AB4</f>
        <v>0</v>
      </c>
      <c r="AC5" s="27">
        <f>AC$4*'固定資本M係数 '!AC4</f>
        <v>0</v>
      </c>
      <c r="AD5" s="27">
        <f>AD$4*'固定資本M係数 '!AD4</f>
        <v>0</v>
      </c>
      <c r="AE5" s="27">
        <f>AE$4*'固定資本M係数 '!AE4</f>
        <v>0</v>
      </c>
      <c r="AF5" s="27">
        <f>AF$4*'固定資本M係数 '!AF4</f>
        <v>0</v>
      </c>
      <c r="AG5" s="27">
        <f>AG$4*'固定資本M係数 '!AG4</f>
        <v>0</v>
      </c>
      <c r="AH5" s="27">
        <f>AH$4*'固定資本M係数 '!AH4</f>
        <v>0</v>
      </c>
      <c r="AI5" s="27">
        <f>AI$4*'固定資本M係数 '!AI4</f>
        <v>0</v>
      </c>
      <c r="AJ5" s="27">
        <f>AJ$4*'固定資本M係数 '!AJ4</f>
        <v>0</v>
      </c>
      <c r="AK5" s="27">
        <f>AK$4*'固定資本M係数 '!AK4</f>
        <v>0</v>
      </c>
      <c r="AL5" s="27">
        <f>AL$4*'固定資本M係数 '!AL4</f>
        <v>0</v>
      </c>
      <c r="AM5" s="27">
        <f>AM$4*'固定資本M係数 '!AM4</f>
        <v>0</v>
      </c>
      <c r="AN5" s="27">
        <f>AN$4*'固定資本M係数 '!AN4</f>
        <v>0</v>
      </c>
      <c r="AO5" s="27">
        <f>AO$4*'固定資本M係数 '!AO4</f>
        <v>0</v>
      </c>
      <c r="AP5" s="464">
        <f>SUM(C5:AO5)</f>
        <v>0</v>
      </c>
    </row>
    <row r="6" spans="1:42">
      <c r="A6" s="445">
        <v>2</v>
      </c>
      <c r="B6" s="449" t="s">
        <v>578</v>
      </c>
      <c r="C6" s="27">
        <f>C$4*'固定資本M係数 '!C5</f>
        <v>0</v>
      </c>
      <c r="D6" s="27">
        <f>D$4*'固定資本M係数 '!D5</f>
        <v>0</v>
      </c>
      <c r="E6" s="27">
        <f>E$4*'固定資本M係数 '!E5</f>
        <v>0</v>
      </c>
      <c r="F6" s="27">
        <f>F$4*'固定資本M係数 '!F5</f>
        <v>0</v>
      </c>
      <c r="G6" s="27">
        <f>G$4*'固定資本M係数 '!G5</f>
        <v>0</v>
      </c>
      <c r="H6" s="27">
        <f>H$4*'固定資本M係数 '!H5</f>
        <v>0</v>
      </c>
      <c r="I6" s="27">
        <f>I$4*'固定資本M係数 '!I5</f>
        <v>0</v>
      </c>
      <c r="J6" s="27">
        <f>J$4*'固定資本M係数 '!J5</f>
        <v>0</v>
      </c>
      <c r="K6" s="27">
        <f>K$4*'固定資本M係数 '!K5</f>
        <v>0</v>
      </c>
      <c r="L6" s="27">
        <f>L$4*'固定資本M係数 '!L5</f>
        <v>0</v>
      </c>
      <c r="M6" s="27">
        <f>M$4*'固定資本M係数 '!M5</f>
        <v>0</v>
      </c>
      <c r="N6" s="27">
        <f>N$4*'固定資本M係数 '!N5</f>
        <v>0</v>
      </c>
      <c r="O6" s="27">
        <f>O$4*'固定資本M係数 '!O5</f>
        <v>0</v>
      </c>
      <c r="P6" s="27">
        <f>P$4*'固定資本M係数 '!P5</f>
        <v>0</v>
      </c>
      <c r="Q6" s="27">
        <f>Q$4*'固定資本M係数 '!Q5</f>
        <v>0</v>
      </c>
      <c r="R6" s="27">
        <f>R$4*'固定資本M係数 '!R5</f>
        <v>0</v>
      </c>
      <c r="S6" s="27">
        <f>S$4*'固定資本M係数 '!S5</f>
        <v>0</v>
      </c>
      <c r="T6" s="27">
        <f>T$4*'固定資本M係数 '!T5</f>
        <v>0</v>
      </c>
      <c r="U6" s="27">
        <f>U$4*'固定資本M係数 '!U5</f>
        <v>0</v>
      </c>
      <c r="V6" s="27">
        <f>V$4*'固定資本M係数 '!V5</f>
        <v>0</v>
      </c>
      <c r="W6" s="27">
        <f>W$4*'固定資本M係数 '!W5</f>
        <v>0</v>
      </c>
      <c r="X6" s="27">
        <f>X$4*'固定資本M係数 '!X5</f>
        <v>0</v>
      </c>
      <c r="Y6" s="27">
        <f>Y$4*'固定資本M係数 '!Y5</f>
        <v>0</v>
      </c>
      <c r="Z6" s="27">
        <f>Z$4*'固定資本M係数 '!Z5</f>
        <v>0</v>
      </c>
      <c r="AA6" s="27">
        <f>AA$4*'固定資本M係数 '!AA5</f>
        <v>0</v>
      </c>
      <c r="AB6" s="27">
        <f>AB$4*'固定資本M係数 '!AB5</f>
        <v>0</v>
      </c>
      <c r="AC6" s="27">
        <f>AC$4*'固定資本M係数 '!AC5</f>
        <v>0</v>
      </c>
      <c r="AD6" s="27">
        <f>AD$4*'固定資本M係数 '!AD5</f>
        <v>0</v>
      </c>
      <c r="AE6" s="27">
        <f>AE$4*'固定資本M係数 '!AE5</f>
        <v>0</v>
      </c>
      <c r="AF6" s="27">
        <f>AF$4*'固定資本M係数 '!AF5</f>
        <v>0</v>
      </c>
      <c r="AG6" s="27">
        <f>AG$4*'固定資本M係数 '!AG5</f>
        <v>0</v>
      </c>
      <c r="AH6" s="27">
        <f>AH$4*'固定資本M係数 '!AH5</f>
        <v>0</v>
      </c>
      <c r="AI6" s="27">
        <f>AI$4*'固定資本M係数 '!AI5</f>
        <v>0</v>
      </c>
      <c r="AJ6" s="27">
        <f>AJ$4*'固定資本M係数 '!AJ5</f>
        <v>0</v>
      </c>
      <c r="AK6" s="27">
        <f>AK$4*'固定資本M係数 '!AK5</f>
        <v>0</v>
      </c>
      <c r="AL6" s="27">
        <f>AL$4*'固定資本M係数 '!AL5</f>
        <v>0</v>
      </c>
      <c r="AM6" s="27">
        <f>AM$4*'固定資本M係数 '!AM5</f>
        <v>0</v>
      </c>
      <c r="AN6" s="27">
        <f>AN$4*'固定資本M係数 '!AN5</f>
        <v>0</v>
      </c>
      <c r="AO6" s="27">
        <f>AO$4*'固定資本M係数 '!AO5</f>
        <v>0</v>
      </c>
      <c r="AP6" s="464">
        <f>SUM(C6:AO6)</f>
        <v>0</v>
      </c>
    </row>
    <row r="7" spans="1:42">
      <c r="A7" s="445">
        <v>3</v>
      </c>
      <c r="B7" s="449" t="s">
        <v>579</v>
      </c>
      <c r="C7" s="27">
        <f>C$4*'固定資本M係数 '!C6</f>
        <v>0</v>
      </c>
      <c r="D7" s="27">
        <f>D$4*'固定資本M係数 '!D6</f>
        <v>0</v>
      </c>
      <c r="E7" s="27">
        <f>E$4*'固定資本M係数 '!E6</f>
        <v>0</v>
      </c>
      <c r="F7" s="27">
        <f>F$4*'固定資本M係数 '!F6</f>
        <v>0</v>
      </c>
      <c r="G7" s="27">
        <f>G$4*'固定資本M係数 '!G6</f>
        <v>0</v>
      </c>
      <c r="H7" s="27">
        <f>H$4*'固定資本M係数 '!H6</f>
        <v>0</v>
      </c>
      <c r="I7" s="27">
        <f>I$4*'固定資本M係数 '!I6</f>
        <v>0</v>
      </c>
      <c r="J7" s="27">
        <f>J$4*'固定資本M係数 '!J6</f>
        <v>0</v>
      </c>
      <c r="K7" s="27">
        <f>K$4*'固定資本M係数 '!K6</f>
        <v>0</v>
      </c>
      <c r="L7" s="27">
        <f>L$4*'固定資本M係数 '!L6</f>
        <v>0</v>
      </c>
      <c r="M7" s="27">
        <f>M$4*'固定資本M係数 '!M6</f>
        <v>0</v>
      </c>
      <c r="N7" s="27">
        <f>N$4*'固定資本M係数 '!N6</f>
        <v>0</v>
      </c>
      <c r="O7" s="27">
        <f>O$4*'固定資本M係数 '!O6</f>
        <v>0</v>
      </c>
      <c r="P7" s="27">
        <f>P$4*'固定資本M係数 '!P6</f>
        <v>0</v>
      </c>
      <c r="Q7" s="27">
        <f>Q$4*'固定資本M係数 '!Q6</f>
        <v>0</v>
      </c>
      <c r="R7" s="27">
        <f>R$4*'固定資本M係数 '!R6</f>
        <v>0</v>
      </c>
      <c r="S7" s="27">
        <f>S$4*'固定資本M係数 '!S6</f>
        <v>0</v>
      </c>
      <c r="T7" s="27">
        <f>T$4*'固定資本M係数 '!T6</f>
        <v>0</v>
      </c>
      <c r="U7" s="27">
        <f>U$4*'固定資本M係数 '!U6</f>
        <v>0</v>
      </c>
      <c r="V7" s="27">
        <f>V$4*'固定資本M係数 '!V6</f>
        <v>0</v>
      </c>
      <c r="W7" s="27">
        <f>W$4*'固定資本M係数 '!W6</f>
        <v>0</v>
      </c>
      <c r="X7" s="27">
        <f>X$4*'固定資本M係数 '!X6</f>
        <v>0</v>
      </c>
      <c r="Y7" s="27">
        <f>Y$4*'固定資本M係数 '!Y6</f>
        <v>0</v>
      </c>
      <c r="Z7" s="27">
        <f>Z$4*'固定資本M係数 '!Z6</f>
        <v>0</v>
      </c>
      <c r="AA7" s="27">
        <f>AA$4*'固定資本M係数 '!AA6</f>
        <v>0</v>
      </c>
      <c r="AB7" s="27">
        <f>AB$4*'固定資本M係数 '!AB6</f>
        <v>0</v>
      </c>
      <c r="AC7" s="27">
        <f>AC$4*'固定資本M係数 '!AC6</f>
        <v>0</v>
      </c>
      <c r="AD7" s="27">
        <f>AD$4*'固定資本M係数 '!AD6</f>
        <v>0</v>
      </c>
      <c r="AE7" s="27">
        <f>AE$4*'固定資本M係数 '!AE6</f>
        <v>0</v>
      </c>
      <c r="AF7" s="27">
        <f>AF$4*'固定資本M係数 '!AF6</f>
        <v>0</v>
      </c>
      <c r="AG7" s="27">
        <f>AG$4*'固定資本M係数 '!AG6</f>
        <v>0</v>
      </c>
      <c r="AH7" s="27">
        <f>AH$4*'固定資本M係数 '!AH6</f>
        <v>0</v>
      </c>
      <c r="AI7" s="27">
        <f>AI$4*'固定資本M係数 '!AI6</f>
        <v>0</v>
      </c>
      <c r="AJ7" s="27">
        <f>AJ$4*'固定資本M係数 '!AJ6</f>
        <v>0</v>
      </c>
      <c r="AK7" s="27">
        <f>AK$4*'固定資本M係数 '!AK6</f>
        <v>0</v>
      </c>
      <c r="AL7" s="27">
        <f>AL$4*'固定資本M係数 '!AL6</f>
        <v>0</v>
      </c>
      <c r="AM7" s="27">
        <f>AM$4*'固定資本M係数 '!AM6</f>
        <v>0</v>
      </c>
      <c r="AN7" s="27">
        <f>AN$4*'固定資本M係数 '!AN6</f>
        <v>0</v>
      </c>
      <c r="AO7" s="27">
        <f>AO$4*'固定資本M係数 '!AO6</f>
        <v>0</v>
      </c>
      <c r="AP7" s="464">
        <f t="shared" ref="AP7:AP43" si="0">SUM(C7:AO7)</f>
        <v>0</v>
      </c>
    </row>
    <row r="8" spans="1:42">
      <c r="A8" s="445">
        <v>4</v>
      </c>
      <c r="B8" s="449" t="s">
        <v>3</v>
      </c>
      <c r="C8" s="27">
        <f>C$4*'固定資本M係数 '!C7</f>
        <v>0</v>
      </c>
      <c r="D8" s="27">
        <f>D$4*'固定資本M係数 '!D7</f>
        <v>0</v>
      </c>
      <c r="E8" s="27">
        <f>E$4*'固定資本M係数 '!E7</f>
        <v>0</v>
      </c>
      <c r="F8" s="27">
        <f>F$4*'固定資本M係数 '!F7</f>
        <v>0</v>
      </c>
      <c r="G8" s="27">
        <f>G$4*'固定資本M係数 '!G7</f>
        <v>0</v>
      </c>
      <c r="H8" s="27">
        <f>H$4*'固定資本M係数 '!H7</f>
        <v>0</v>
      </c>
      <c r="I8" s="27">
        <f>I$4*'固定資本M係数 '!I7</f>
        <v>0</v>
      </c>
      <c r="J8" s="27">
        <f>J$4*'固定資本M係数 '!J7</f>
        <v>0</v>
      </c>
      <c r="K8" s="27">
        <f>K$4*'固定資本M係数 '!K7</f>
        <v>0</v>
      </c>
      <c r="L8" s="27">
        <f>L$4*'固定資本M係数 '!L7</f>
        <v>0</v>
      </c>
      <c r="M8" s="27">
        <f>M$4*'固定資本M係数 '!M7</f>
        <v>0</v>
      </c>
      <c r="N8" s="27">
        <f>N$4*'固定資本M係数 '!N7</f>
        <v>0</v>
      </c>
      <c r="O8" s="27">
        <f>O$4*'固定資本M係数 '!O7</f>
        <v>0</v>
      </c>
      <c r="P8" s="27">
        <f>P$4*'固定資本M係数 '!P7</f>
        <v>0</v>
      </c>
      <c r="Q8" s="27">
        <f>Q$4*'固定資本M係数 '!Q7</f>
        <v>0</v>
      </c>
      <c r="R8" s="27">
        <f>R$4*'固定資本M係数 '!R7</f>
        <v>0</v>
      </c>
      <c r="S8" s="27">
        <f>S$4*'固定資本M係数 '!S7</f>
        <v>0</v>
      </c>
      <c r="T8" s="27">
        <f>T$4*'固定資本M係数 '!T7</f>
        <v>0</v>
      </c>
      <c r="U8" s="27">
        <f>U$4*'固定資本M係数 '!U7</f>
        <v>0</v>
      </c>
      <c r="V8" s="27">
        <f>V$4*'固定資本M係数 '!V7</f>
        <v>0</v>
      </c>
      <c r="W8" s="27">
        <f>W$4*'固定資本M係数 '!W7</f>
        <v>0</v>
      </c>
      <c r="X8" s="27">
        <f>X$4*'固定資本M係数 '!X7</f>
        <v>0</v>
      </c>
      <c r="Y8" s="27">
        <f>Y$4*'固定資本M係数 '!Y7</f>
        <v>0</v>
      </c>
      <c r="Z8" s="27">
        <f>Z$4*'固定資本M係数 '!Z7</f>
        <v>0</v>
      </c>
      <c r="AA8" s="27">
        <f>AA$4*'固定資本M係数 '!AA7</f>
        <v>0</v>
      </c>
      <c r="AB8" s="27">
        <f>AB$4*'固定資本M係数 '!AB7</f>
        <v>0</v>
      </c>
      <c r="AC8" s="27">
        <f>AC$4*'固定資本M係数 '!AC7</f>
        <v>0</v>
      </c>
      <c r="AD8" s="27">
        <f>AD$4*'固定資本M係数 '!AD7</f>
        <v>0</v>
      </c>
      <c r="AE8" s="27">
        <f>AE$4*'固定資本M係数 '!AE7</f>
        <v>0</v>
      </c>
      <c r="AF8" s="27">
        <f>AF$4*'固定資本M係数 '!AF7</f>
        <v>0</v>
      </c>
      <c r="AG8" s="27">
        <f>AG$4*'固定資本M係数 '!AG7</f>
        <v>0</v>
      </c>
      <c r="AH8" s="27">
        <f>AH$4*'固定資本M係数 '!AH7</f>
        <v>0</v>
      </c>
      <c r="AI8" s="27">
        <f>AI$4*'固定資本M係数 '!AI7</f>
        <v>0</v>
      </c>
      <c r="AJ8" s="27">
        <f>AJ$4*'固定資本M係数 '!AJ7</f>
        <v>0</v>
      </c>
      <c r="AK8" s="27">
        <f>AK$4*'固定資本M係数 '!AK7</f>
        <v>0</v>
      </c>
      <c r="AL8" s="27">
        <f>AL$4*'固定資本M係数 '!AL7</f>
        <v>0</v>
      </c>
      <c r="AM8" s="27">
        <f>AM$4*'固定資本M係数 '!AM7</f>
        <v>0</v>
      </c>
      <c r="AN8" s="27">
        <f>AN$4*'固定資本M係数 '!AN7</f>
        <v>0</v>
      </c>
      <c r="AO8" s="27">
        <f>AO$4*'固定資本M係数 '!AO7</f>
        <v>0</v>
      </c>
      <c r="AP8" s="464">
        <f t="shared" si="0"/>
        <v>0</v>
      </c>
    </row>
    <row r="9" spans="1:42">
      <c r="A9" s="445">
        <v>5</v>
      </c>
      <c r="B9" s="449" t="s">
        <v>4</v>
      </c>
      <c r="C9" s="27">
        <f>C$4*'固定資本M係数 '!C8</f>
        <v>0</v>
      </c>
      <c r="D9" s="27">
        <f>D$4*'固定資本M係数 '!D8</f>
        <v>0</v>
      </c>
      <c r="E9" s="27">
        <f>E$4*'固定資本M係数 '!E8</f>
        <v>0</v>
      </c>
      <c r="F9" s="27">
        <f>F$4*'固定資本M係数 '!F8</f>
        <v>0</v>
      </c>
      <c r="G9" s="27">
        <f>G$4*'固定資本M係数 '!G8</f>
        <v>0</v>
      </c>
      <c r="H9" s="27">
        <f>H$4*'固定資本M係数 '!H8</f>
        <v>0</v>
      </c>
      <c r="I9" s="27">
        <f>I$4*'固定資本M係数 '!I8</f>
        <v>0</v>
      </c>
      <c r="J9" s="27">
        <f>J$4*'固定資本M係数 '!J8</f>
        <v>0</v>
      </c>
      <c r="K9" s="27">
        <f>K$4*'固定資本M係数 '!K8</f>
        <v>0</v>
      </c>
      <c r="L9" s="27">
        <f>L$4*'固定資本M係数 '!L8</f>
        <v>0</v>
      </c>
      <c r="M9" s="27">
        <f>M$4*'固定資本M係数 '!M8</f>
        <v>0</v>
      </c>
      <c r="N9" s="27">
        <f>N$4*'固定資本M係数 '!N8</f>
        <v>0</v>
      </c>
      <c r="O9" s="27">
        <f>O$4*'固定資本M係数 '!O8</f>
        <v>0</v>
      </c>
      <c r="P9" s="27">
        <f>P$4*'固定資本M係数 '!P8</f>
        <v>0</v>
      </c>
      <c r="Q9" s="27">
        <f>Q$4*'固定資本M係数 '!Q8</f>
        <v>0</v>
      </c>
      <c r="R9" s="27">
        <f>R$4*'固定資本M係数 '!R8</f>
        <v>0</v>
      </c>
      <c r="S9" s="27">
        <f>S$4*'固定資本M係数 '!S8</f>
        <v>0</v>
      </c>
      <c r="T9" s="27">
        <f>T$4*'固定資本M係数 '!T8</f>
        <v>0</v>
      </c>
      <c r="U9" s="27">
        <f>U$4*'固定資本M係数 '!U8</f>
        <v>0</v>
      </c>
      <c r="V9" s="27">
        <f>V$4*'固定資本M係数 '!V8</f>
        <v>0</v>
      </c>
      <c r="W9" s="27">
        <f>W$4*'固定資本M係数 '!W8</f>
        <v>0</v>
      </c>
      <c r="X9" s="27">
        <f>X$4*'固定資本M係数 '!X8</f>
        <v>0</v>
      </c>
      <c r="Y9" s="27">
        <f>Y$4*'固定資本M係数 '!Y8</f>
        <v>0</v>
      </c>
      <c r="Z9" s="27">
        <f>Z$4*'固定資本M係数 '!Z8</f>
        <v>0</v>
      </c>
      <c r="AA9" s="27">
        <f>AA$4*'固定資本M係数 '!AA8</f>
        <v>0</v>
      </c>
      <c r="AB9" s="27">
        <f>AB$4*'固定資本M係数 '!AB8</f>
        <v>0</v>
      </c>
      <c r="AC9" s="27">
        <f>AC$4*'固定資本M係数 '!AC8</f>
        <v>0</v>
      </c>
      <c r="AD9" s="27">
        <f>AD$4*'固定資本M係数 '!AD8</f>
        <v>0</v>
      </c>
      <c r="AE9" s="27">
        <f>AE$4*'固定資本M係数 '!AE8</f>
        <v>0</v>
      </c>
      <c r="AF9" s="27">
        <f>AF$4*'固定資本M係数 '!AF8</f>
        <v>0</v>
      </c>
      <c r="AG9" s="27">
        <f>AG$4*'固定資本M係数 '!AG8</f>
        <v>0</v>
      </c>
      <c r="AH9" s="27">
        <f>AH$4*'固定資本M係数 '!AH8</f>
        <v>0</v>
      </c>
      <c r="AI9" s="27">
        <f>AI$4*'固定資本M係数 '!AI8</f>
        <v>0</v>
      </c>
      <c r="AJ9" s="27">
        <f>AJ$4*'固定資本M係数 '!AJ8</f>
        <v>0</v>
      </c>
      <c r="AK9" s="27">
        <f>AK$4*'固定資本M係数 '!AK8</f>
        <v>0</v>
      </c>
      <c r="AL9" s="27">
        <f>AL$4*'固定資本M係数 '!AL8</f>
        <v>0</v>
      </c>
      <c r="AM9" s="27">
        <f>AM$4*'固定資本M係数 '!AM8</f>
        <v>0</v>
      </c>
      <c r="AN9" s="27">
        <f>AN$4*'固定資本M係数 '!AN8</f>
        <v>0</v>
      </c>
      <c r="AO9" s="27">
        <f>AO$4*'固定資本M係数 '!AO8</f>
        <v>0</v>
      </c>
      <c r="AP9" s="464">
        <f t="shared" si="0"/>
        <v>0</v>
      </c>
    </row>
    <row r="10" spans="1:42">
      <c r="A10" s="445">
        <v>6</v>
      </c>
      <c r="B10" s="449" t="s">
        <v>5</v>
      </c>
      <c r="C10" s="27">
        <f>C$4*'固定資本M係数 '!C9</f>
        <v>0</v>
      </c>
      <c r="D10" s="27">
        <f>D$4*'固定資本M係数 '!D9</f>
        <v>0</v>
      </c>
      <c r="E10" s="27">
        <f>E$4*'固定資本M係数 '!E9</f>
        <v>0</v>
      </c>
      <c r="F10" s="27">
        <f>F$4*'固定資本M係数 '!F9</f>
        <v>0</v>
      </c>
      <c r="G10" s="27">
        <f>G$4*'固定資本M係数 '!G9</f>
        <v>0</v>
      </c>
      <c r="H10" s="27">
        <f>H$4*'固定資本M係数 '!H9</f>
        <v>0</v>
      </c>
      <c r="I10" s="27">
        <f>I$4*'固定資本M係数 '!I9</f>
        <v>0</v>
      </c>
      <c r="J10" s="27">
        <f>J$4*'固定資本M係数 '!J9</f>
        <v>0</v>
      </c>
      <c r="K10" s="27">
        <f>K$4*'固定資本M係数 '!K9</f>
        <v>0</v>
      </c>
      <c r="L10" s="27">
        <f>L$4*'固定資本M係数 '!L9</f>
        <v>0</v>
      </c>
      <c r="M10" s="27">
        <f>M$4*'固定資本M係数 '!M9</f>
        <v>0</v>
      </c>
      <c r="N10" s="27">
        <f>N$4*'固定資本M係数 '!N9</f>
        <v>0</v>
      </c>
      <c r="O10" s="27">
        <f>O$4*'固定資本M係数 '!O9</f>
        <v>0</v>
      </c>
      <c r="P10" s="27">
        <f>P$4*'固定資本M係数 '!P9</f>
        <v>0</v>
      </c>
      <c r="Q10" s="27">
        <f>Q$4*'固定資本M係数 '!Q9</f>
        <v>0</v>
      </c>
      <c r="R10" s="27">
        <f>R$4*'固定資本M係数 '!R9</f>
        <v>0</v>
      </c>
      <c r="S10" s="27">
        <f>S$4*'固定資本M係数 '!S9</f>
        <v>0</v>
      </c>
      <c r="T10" s="27">
        <f>T$4*'固定資本M係数 '!T9</f>
        <v>0</v>
      </c>
      <c r="U10" s="27">
        <f>U$4*'固定資本M係数 '!U9</f>
        <v>0</v>
      </c>
      <c r="V10" s="27">
        <f>V$4*'固定資本M係数 '!V9</f>
        <v>0</v>
      </c>
      <c r="W10" s="27">
        <f>W$4*'固定資本M係数 '!W9</f>
        <v>0</v>
      </c>
      <c r="X10" s="27">
        <f>X$4*'固定資本M係数 '!X9</f>
        <v>0</v>
      </c>
      <c r="Y10" s="27">
        <f>Y$4*'固定資本M係数 '!Y9</f>
        <v>0</v>
      </c>
      <c r="Z10" s="27">
        <f>Z$4*'固定資本M係数 '!Z9</f>
        <v>0</v>
      </c>
      <c r="AA10" s="27">
        <f>AA$4*'固定資本M係数 '!AA9</f>
        <v>0</v>
      </c>
      <c r="AB10" s="27">
        <f>AB$4*'固定資本M係数 '!AB9</f>
        <v>0</v>
      </c>
      <c r="AC10" s="27">
        <f>AC$4*'固定資本M係数 '!AC9</f>
        <v>0</v>
      </c>
      <c r="AD10" s="27">
        <f>AD$4*'固定資本M係数 '!AD9</f>
        <v>0</v>
      </c>
      <c r="AE10" s="27">
        <f>AE$4*'固定資本M係数 '!AE9</f>
        <v>0</v>
      </c>
      <c r="AF10" s="27">
        <f>AF$4*'固定資本M係数 '!AF9</f>
        <v>0</v>
      </c>
      <c r="AG10" s="27">
        <f>AG$4*'固定資本M係数 '!AG9</f>
        <v>0</v>
      </c>
      <c r="AH10" s="27">
        <f>AH$4*'固定資本M係数 '!AH9</f>
        <v>0</v>
      </c>
      <c r="AI10" s="27">
        <f>AI$4*'固定資本M係数 '!AI9</f>
        <v>0</v>
      </c>
      <c r="AJ10" s="27">
        <f>AJ$4*'固定資本M係数 '!AJ9</f>
        <v>0</v>
      </c>
      <c r="AK10" s="27">
        <f>AK$4*'固定資本M係数 '!AK9</f>
        <v>0</v>
      </c>
      <c r="AL10" s="27">
        <f>AL$4*'固定資本M係数 '!AL9</f>
        <v>0</v>
      </c>
      <c r="AM10" s="27">
        <f>AM$4*'固定資本M係数 '!AM9</f>
        <v>0</v>
      </c>
      <c r="AN10" s="27">
        <f>AN$4*'固定資本M係数 '!AN9</f>
        <v>0</v>
      </c>
      <c r="AO10" s="27">
        <f>AO$4*'固定資本M係数 '!AO9</f>
        <v>0</v>
      </c>
      <c r="AP10" s="464">
        <f t="shared" si="0"/>
        <v>0</v>
      </c>
    </row>
    <row r="11" spans="1:42" s="26" customFormat="1">
      <c r="A11" s="445">
        <v>7</v>
      </c>
      <c r="B11" s="449" t="s">
        <v>6</v>
      </c>
      <c r="C11" s="27">
        <f>C$4*'固定資本M係数 '!C10</f>
        <v>0</v>
      </c>
      <c r="D11" s="27">
        <f>D$4*'固定資本M係数 '!D10</f>
        <v>0</v>
      </c>
      <c r="E11" s="27">
        <f>E$4*'固定資本M係数 '!E10</f>
        <v>0</v>
      </c>
      <c r="F11" s="27">
        <f>F$4*'固定資本M係数 '!F10</f>
        <v>0</v>
      </c>
      <c r="G11" s="27">
        <f>G$4*'固定資本M係数 '!G10</f>
        <v>0</v>
      </c>
      <c r="H11" s="27">
        <f>H$4*'固定資本M係数 '!H10</f>
        <v>0</v>
      </c>
      <c r="I11" s="27">
        <f>I$4*'固定資本M係数 '!I10</f>
        <v>0</v>
      </c>
      <c r="J11" s="27">
        <f>J$4*'固定資本M係数 '!J10</f>
        <v>0</v>
      </c>
      <c r="K11" s="27">
        <f>K$4*'固定資本M係数 '!K10</f>
        <v>0</v>
      </c>
      <c r="L11" s="27">
        <f>L$4*'固定資本M係数 '!L10</f>
        <v>0</v>
      </c>
      <c r="M11" s="27">
        <f>M$4*'固定資本M係数 '!M10</f>
        <v>0</v>
      </c>
      <c r="N11" s="27">
        <f>N$4*'固定資本M係数 '!N10</f>
        <v>0</v>
      </c>
      <c r="O11" s="27">
        <f>O$4*'固定資本M係数 '!O10</f>
        <v>0</v>
      </c>
      <c r="P11" s="27">
        <f>P$4*'固定資本M係数 '!P10</f>
        <v>0</v>
      </c>
      <c r="Q11" s="27">
        <f>Q$4*'固定資本M係数 '!Q10</f>
        <v>0</v>
      </c>
      <c r="R11" s="27">
        <f>R$4*'固定資本M係数 '!R10</f>
        <v>0</v>
      </c>
      <c r="S11" s="27">
        <f>S$4*'固定資本M係数 '!S10</f>
        <v>0</v>
      </c>
      <c r="T11" s="27">
        <f>T$4*'固定資本M係数 '!T10</f>
        <v>0</v>
      </c>
      <c r="U11" s="27">
        <f>U$4*'固定資本M係数 '!U10</f>
        <v>0</v>
      </c>
      <c r="V11" s="27">
        <f>V$4*'固定資本M係数 '!V10</f>
        <v>0</v>
      </c>
      <c r="W11" s="27">
        <f>W$4*'固定資本M係数 '!W10</f>
        <v>0</v>
      </c>
      <c r="X11" s="27">
        <f>X$4*'固定資本M係数 '!X10</f>
        <v>0</v>
      </c>
      <c r="Y11" s="27">
        <f>Y$4*'固定資本M係数 '!Y10</f>
        <v>0</v>
      </c>
      <c r="Z11" s="27">
        <f>Z$4*'固定資本M係数 '!Z10</f>
        <v>0</v>
      </c>
      <c r="AA11" s="27">
        <f>AA$4*'固定資本M係数 '!AA10</f>
        <v>0</v>
      </c>
      <c r="AB11" s="27">
        <f>AB$4*'固定資本M係数 '!AB10</f>
        <v>0</v>
      </c>
      <c r="AC11" s="27">
        <f>AC$4*'固定資本M係数 '!AC10</f>
        <v>0</v>
      </c>
      <c r="AD11" s="27">
        <f>AD$4*'固定資本M係数 '!AD10</f>
        <v>0</v>
      </c>
      <c r="AE11" s="27">
        <f>AE$4*'固定資本M係数 '!AE10</f>
        <v>0</v>
      </c>
      <c r="AF11" s="27">
        <f>AF$4*'固定資本M係数 '!AF10</f>
        <v>0</v>
      </c>
      <c r="AG11" s="27">
        <f>AG$4*'固定資本M係数 '!AG10</f>
        <v>0</v>
      </c>
      <c r="AH11" s="27">
        <f>AH$4*'固定資本M係数 '!AH10</f>
        <v>0</v>
      </c>
      <c r="AI11" s="27">
        <f>AI$4*'固定資本M係数 '!AI10</f>
        <v>0</v>
      </c>
      <c r="AJ11" s="27">
        <f>AJ$4*'固定資本M係数 '!AJ10</f>
        <v>0</v>
      </c>
      <c r="AK11" s="27">
        <f>AK$4*'固定資本M係数 '!AK10</f>
        <v>0</v>
      </c>
      <c r="AL11" s="27">
        <f>AL$4*'固定資本M係数 '!AL10</f>
        <v>0</v>
      </c>
      <c r="AM11" s="27">
        <f>AM$4*'固定資本M係数 '!AM10</f>
        <v>0</v>
      </c>
      <c r="AN11" s="27">
        <f>AN$4*'固定資本M係数 '!AN10</f>
        <v>0</v>
      </c>
      <c r="AO11" s="27">
        <f>AO$4*'固定資本M係数 '!AO10</f>
        <v>0</v>
      </c>
      <c r="AP11" s="464">
        <f t="shared" si="0"/>
        <v>0</v>
      </c>
    </row>
    <row r="12" spans="1:42">
      <c r="A12" s="445">
        <v>8</v>
      </c>
      <c r="B12" s="449" t="s">
        <v>7</v>
      </c>
      <c r="C12" s="27">
        <f>C$4*'固定資本M係数 '!C11</f>
        <v>0</v>
      </c>
      <c r="D12" s="27">
        <f>D$4*'固定資本M係数 '!D11</f>
        <v>0</v>
      </c>
      <c r="E12" s="27">
        <f>E$4*'固定資本M係数 '!E11</f>
        <v>0</v>
      </c>
      <c r="F12" s="27">
        <f>F$4*'固定資本M係数 '!F11</f>
        <v>0</v>
      </c>
      <c r="G12" s="27">
        <f>G$4*'固定資本M係数 '!G11</f>
        <v>0</v>
      </c>
      <c r="H12" s="27">
        <f>H$4*'固定資本M係数 '!H11</f>
        <v>0</v>
      </c>
      <c r="I12" s="27">
        <f>I$4*'固定資本M係数 '!I11</f>
        <v>0</v>
      </c>
      <c r="J12" s="27">
        <f>J$4*'固定資本M係数 '!J11</f>
        <v>0</v>
      </c>
      <c r="K12" s="27">
        <f>K$4*'固定資本M係数 '!K11</f>
        <v>0</v>
      </c>
      <c r="L12" s="27">
        <f>L$4*'固定資本M係数 '!L11</f>
        <v>0</v>
      </c>
      <c r="M12" s="27">
        <f>M$4*'固定資本M係数 '!M11</f>
        <v>0</v>
      </c>
      <c r="N12" s="27">
        <f>N$4*'固定資本M係数 '!N11</f>
        <v>0</v>
      </c>
      <c r="O12" s="27">
        <f>O$4*'固定資本M係数 '!O11</f>
        <v>0</v>
      </c>
      <c r="P12" s="27">
        <f>P$4*'固定資本M係数 '!P11</f>
        <v>0</v>
      </c>
      <c r="Q12" s="27">
        <f>Q$4*'固定資本M係数 '!Q11</f>
        <v>0</v>
      </c>
      <c r="R12" s="27">
        <f>R$4*'固定資本M係数 '!R11</f>
        <v>0</v>
      </c>
      <c r="S12" s="27">
        <f>S$4*'固定資本M係数 '!S11</f>
        <v>0</v>
      </c>
      <c r="T12" s="27">
        <f>T$4*'固定資本M係数 '!T11</f>
        <v>0</v>
      </c>
      <c r="U12" s="27">
        <f>U$4*'固定資本M係数 '!U11</f>
        <v>0</v>
      </c>
      <c r="V12" s="27">
        <f>V$4*'固定資本M係数 '!V11</f>
        <v>0</v>
      </c>
      <c r="W12" s="27">
        <f>W$4*'固定資本M係数 '!W11</f>
        <v>0</v>
      </c>
      <c r="X12" s="27">
        <f>X$4*'固定資本M係数 '!X11</f>
        <v>0</v>
      </c>
      <c r="Y12" s="27">
        <f>Y$4*'固定資本M係数 '!Y11</f>
        <v>0</v>
      </c>
      <c r="Z12" s="27">
        <f>Z$4*'固定資本M係数 '!Z11</f>
        <v>0</v>
      </c>
      <c r="AA12" s="27">
        <f>AA$4*'固定資本M係数 '!AA11</f>
        <v>0</v>
      </c>
      <c r="AB12" s="27">
        <f>AB$4*'固定資本M係数 '!AB11</f>
        <v>0</v>
      </c>
      <c r="AC12" s="27">
        <f>AC$4*'固定資本M係数 '!AC11</f>
        <v>0</v>
      </c>
      <c r="AD12" s="27">
        <f>AD$4*'固定資本M係数 '!AD11</f>
        <v>0</v>
      </c>
      <c r="AE12" s="27">
        <f>AE$4*'固定資本M係数 '!AE11</f>
        <v>0</v>
      </c>
      <c r="AF12" s="27">
        <f>AF$4*'固定資本M係数 '!AF11</f>
        <v>0</v>
      </c>
      <c r="AG12" s="27">
        <f>AG$4*'固定資本M係数 '!AG11</f>
        <v>0</v>
      </c>
      <c r="AH12" s="27">
        <f>AH$4*'固定資本M係数 '!AH11</f>
        <v>0</v>
      </c>
      <c r="AI12" s="27">
        <f>AI$4*'固定資本M係数 '!AI11</f>
        <v>0</v>
      </c>
      <c r="AJ12" s="27">
        <f>AJ$4*'固定資本M係数 '!AJ11</f>
        <v>0</v>
      </c>
      <c r="AK12" s="27">
        <f>AK$4*'固定資本M係数 '!AK11</f>
        <v>0</v>
      </c>
      <c r="AL12" s="27">
        <f>AL$4*'固定資本M係数 '!AL11</f>
        <v>0</v>
      </c>
      <c r="AM12" s="27">
        <f>AM$4*'固定資本M係数 '!AM11</f>
        <v>0</v>
      </c>
      <c r="AN12" s="27">
        <f>AN$4*'固定資本M係数 '!AN11</f>
        <v>0</v>
      </c>
      <c r="AO12" s="27">
        <f>AO$4*'固定資本M係数 '!AO11</f>
        <v>0</v>
      </c>
      <c r="AP12" s="464">
        <f t="shared" si="0"/>
        <v>0</v>
      </c>
    </row>
    <row r="13" spans="1:42">
      <c r="A13" s="445">
        <v>9</v>
      </c>
      <c r="B13" s="449" t="s">
        <v>8</v>
      </c>
      <c r="C13" s="27">
        <f>C$4*'固定資本M係数 '!C12</f>
        <v>0</v>
      </c>
      <c r="D13" s="27">
        <f>D$4*'固定資本M係数 '!D12</f>
        <v>0</v>
      </c>
      <c r="E13" s="27">
        <f>E$4*'固定資本M係数 '!E12</f>
        <v>0</v>
      </c>
      <c r="F13" s="27">
        <f>F$4*'固定資本M係数 '!F12</f>
        <v>0</v>
      </c>
      <c r="G13" s="27">
        <f>G$4*'固定資本M係数 '!G12</f>
        <v>0</v>
      </c>
      <c r="H13" s="27">
        <f>H$4*'固定資本M係数 '!H12</f>
        <v>0</v>
      </c>
      <c r="I13" s="27">
        <f>I$4*'固定資本M係数 '!I12</f>
        <v>0</v>
      </c>
      <c r="J13" s="27">
        <f>J$4*'固定資本M係数 '!J12</f>
        <v>0</v>
      </c>
      <c r="K13" s="27">
        <f>K$4*'固定資本M係数 '!K12</f>
        <v>0</v>
      </c>
      <c r="L13" s="27">
        <f>L$4*'固定資本M係数 '!L12</f>
        <v>0</v>
      </c>
      <c r="M13" s="27">
        <f>M$4*'固定資本M係数 '!M12</f>
        <v>0</v>
      </c>
      <c r="N13" s="27">
        <f>N$4*'固定資本M係数 '!N12</f>
        <v>0</v>
      </c>
      <c r="O13" s="27">
        <f>O$4*'固定資本M係数 '!O12</f>
        <v>0</v>
      </c>
      <c r="P13" s="27">
        <f>P$4*'固定資本M係数 '!P12</f>
        <v>0</v>
      </c>
      <c r="Q13" s="27">
        <f>Q$4*'固定資本M係数 '!Q12</f>
        <v>0</v>
      </c>
      <c r="R13" s="27">
        <f>R$4*'固定資本M係数 '!R12</f>
        <v>0</v>
      </c>
      <c r="S13" s="27">
        <f>S$4*'固定資本M係数 '!S12</f>
        <v>0</v>
      </c>
      <c r="T13" s="27">
        <f>T$4*'固定資本M係数 '!T12</f>
        <v>0</v>
      </c>
      <c r="U13" s="27">
        <f>U$4*'固定資本M係数 '!U12</f>
        <v>0</v>
      </c>
      <c r="V13" s="27">
        <f>V$4*'固定資本M係数 '!V12</f>
        <v>0</v>
      </c>
      <c r="W13" s="27">
        <f>W$4*'固定資本M係数 '!W12</f>
        <v>0</v>
      </c>
      <c r="X13" s="27">
        <f>X$4*'固定資本M係数 '!X12</f>
        <v>0</v>
      </c>
      <c r="Y13" s="27">
        <f>Y$4*'固定資本M係数 '!Y12</f>
        <v>0</v>
      </c>
      <c r="Z13" s="27">
        <f>Z$4*'固定資本M係数 '!Z12</f>
        <v>0</v>
      </c>
      <c r="AA13" s="27">
        <f>AA$4*'固定資本M係数 '!AA12</f>
        <v>0</v>
      </c>
      <c r="AB13" s="27">
        <f>AB$4*'固定資本M係数 '!AB12</f>
        <v>0</v>
      </c>
      <c r="AC13" s="27">
        <f>AC$4*'固定資本M係数 '!AC12</f>
        <v>0</v>
      </c>
      <c r="AD13" s="27">
        <f>AD$4*'固定資本M係数 '!AD12</f>
        <v>0</v>
      </c>
      <c r="AE13" s="27">
        <f>AE$4*'固定資本M係数 '!AE12</f>
        <v>0</v>
      </c>
      <c r="AF13" s="27">
        <f>AF$4*'固定資本M係数 '!AF12</f>
        <v>0</v>
      </c>
      <c r="AG13" s="27">
        <f>AG$4*'固定資本M係数 '!AG12</f>
        <v>0</v>
      </c>
      <c r="AH13" s="27">
        <f>AH$4*'固定資本M係数 '!AH12</f>
        <v>0</v>
      </c>
      <c r="AI13" s="27">
        <f>AI$4*'固定資本M係数 '!AI12</f>
        <v>0</v>
      </c>
      <c r="AJ13" s="27">
        <f>AJ$4*'固定資本M係数 '!AJ12</f>
        <v>0</v>
      </c>
      <c r="AK13" s="27">
        <f>AK$4*'固定資本M係数 '!AK12</f>
        <v>0</v>
      </c>
      <c r="AL13" s="27">
        <f>AL$4*'固定資本M係数 '!AL12</f>
        <v>0</v>
      </c>
      <c r="AM13" s="27">
        <f>AM$4*'固定資本M係数 '!AM12</f>
        <v>0</v>
      </c>
      <c r="AN13" s="27">
        <f>AN$4*'固定資本M係数 '!AN12</f>
        <v>0</v>
      </c>
      <c r="AO13" s="27">
        <f>AO$4*'固定資本M係数 '!AO12</f>
        <v>0</v>
      </c>
      <c r="AP13" s="464">
        <f t="shared" si="0"/>
        <v>0</v>
      </c>
    </row>
    <row r="14" spans="1:42">
      <c r="A14" s="445">
        <v>10</v>
      </c>
      <c r="B14" s="449" t="s">
        <v>188</v>
      </c>
      <c r="C14" s="27">
        <f>C$4*'固定資本M係数 '!C13</f>
        <v>0</v>
      </c>
      <c r="D14" s="27">
        <f>D$4*'固定資本M係数 '!D13</f>
        <v>0</v>
      </c>
      <c r="E14" s="27">
        <f>E$4*'固定資本M係数 '!E13</f>
        <v>0</v>
      </c>
      <c r="F14" s="27">
        <f>F$4*'固定資本M係数 '!F13</f>
        <v>0</v>
      </c>
      <c r="G14" s="27">
        <f>G$4*'固定資本M係数 '!G13</f>
        <v>0</v>
      </c>
      <c r="H14" s="27">
        <f>H$4*'固定資本M係数 '!H13</f>
        <v>0</v>
      </c>
      <c r="I14" s="27">
        <f>I$4*'固定資本M係数 '!I13</f>
        <v>0</v>
      </c>
      <c r="J14" s="27">
        <f>J$4*'固定資本M係数 '!J13</f>
        <v>0</v>
      </c>
      <c r="K14" s="27">
        <f>K$4*'固定資本M係数 '!K13</f>
        <v>0</v>
      </c>
      <c r="L14" s="27">
        <f>L$4*'固定資本M係数 '!L13</f>
        <v>0</v>
      </c>
      <c r="M14" s="27">
        <f>M$4*'固定資本M係数 '!M13</f>
        <v>0</v>
      </c>
      <c r="N14" s="27">
        <f>N$4*'固定資本M係数 '!N13</f>
        <v>0</v>
      </c>
      <c r="O14" s="27">
        <f>O$4*'固定資本M係数 '!O13</f>
        <v>0</v>
      </c>
      <c r="P14" s="27">
        <f>P$4*'固定資本M係数 '!P13</f>
        <v>0</v>
      </c>
      <c r="Q14" s="27">
        <f>Q$4*'固定資本M係数 '!Q13</f>
        <v>0</v>
      </c>
      <c r="R14" s="27">
        <f>R$4*'固定資本M係数 '!R13</f>
        <v>0</v>
      </c>
      <c r="S14" s="27">
        <f>S$4*'固定資本M係数 '!S13</f>
        <v>0</v>
      </c>
      <c r="T14" s="27">
        <f>T$4*'固定資本M係数 '!T13</f>
        <v>0</v>
      </c>
      <c r="U14" s="27">
        <f>U$4*'固定資本M係数 '!U13</f>
        <v>0</v>
      </c>
      <c r="V14" s="27">
        <f>V$4*'固定資本M係数 '!V13</f>
        <v>0</v>
      </c>
      <c r="W14" s="27">
        <f>W$4*'固定資本M係数 '!W13</f>
        <v>0</v>
      </c>
      <c r="X14" s="27">
        <f>X$4*'固定資本M係数 '!X13</f>
        <v>0</v>
      </c>
      <c r="Y14" s="27">
        <f>Y$4*'固定資本M係数 '!Y13</f>
        <v>0</v>
      </c>
      <c r="Z14" s="27">
        <f>Z$4*'固定資本M係数 '!Z13</f>
        <v>0</v>
      </c>
      <c r="AA14" s="27">
        <f>AA$4*'固定資本M係数 '!AA13</f>
        <v>0</v>
      </c>
      <c r="AB14" s="27">
        <f>AB$4*'固定資本M係数 '!AB13</f>
        <v>0</v>
      </c>
      <c r="AC14" s="27">
        <f>AC$4*'固定資本M係数 '!AC13</f>
        <v>0</v>
      </c>
      <c r="AD14" s="27">
        <f>AD$4*'固定資本M係数 '!AD13</f>
        <v>0</v>
      </c>
      <c r="AE14" s="27">
        <f>AE$4*'固定資本M係数 '!AE13</f>
        <v>0</v>
      </c>
      <c r="AF14" s="27">
        <f>AF$4*'固定資本M係数 '!AF13</f>
        <v>0</v>
      </c>
      <c r="AG14" s="27">
        <f>AG$4*'固定資本M係数 '!AG13</f>
        <v>0</v>
      </c>
      <c r="AH14" s="27">
        <f>AH$4*'固定資本M係数 '!AH13</f>
        <v>0</v>
      </c>
      <c r="AI14" s="27">
        <f>AI$4*'固定資本M係数 '!AI13</f>
        <v>0</v>
      </c>
      <c r="AJ14" s="27">
        <f>AJ$4*'固定資本M係数 '!AJ13</f>
        <v>0</v>
      </c>
      <c r="AK14" s="27">
        <f>AK$4*'固定資本M係数 '!AK13</f>
        <v>0</v>
      </c>
      <c r="AL14" s="27">
        <f>AL$4*'固定資本M係数 '!AL13</f>
        <v>0</v>
      </c>
      <c r="AM14" s="27">
        <f>AM$4*'固定資本M係数 '!AM13</f>
        <v>0</v>
      </c>
      <c r="AN14" s="27">
        <f>AN$4*'固定資本M係数 '!AN13</f>
        <v>0</v>
      </c>
      <c r="AO14" s="27">
        <f>AO$4*'固定資本M係数 '!AO13</f>
        <v>0</v>
      </c>
      <c r="AP14" s="464">
        <f t="shared" si="0"/>
        <v>0</v>
      </c>
    </row>
    <row r="15" spans="1:42">
      <c r="A15" s="445">
        <v>11</v>
      </c>
      <c r="B15" s="449" t="s">
        <v>9</v>
      </c>
      <c r="C15" s="27">
        <f>C$4*'固定資本M係数 '!C14</f>
        <v>0</v>
      </c>
      <c r="D15" s="27">
        <f>D$4*'固定資本M係数 '!D14</f>
        <v>0</v>
      </c>
      <c r="E15" s="27">
        <f>E$4*'固定資本M係数 '!E14</f>
        <v>0</v>
      </c>
      <c r="F15" s="27">
        <f>F$4*'固定資本M係数 '!F14</f>
        <v>0</v>
      </c>
      <c r="G15" s="27">
        <f>G$4*'固定資本M係数 '!G14</f>
        <v>0</v>
      </c>
      <c r="H15" s="27">
        <f>H$4*'固定資本M係数 '!H14</f>
        <v>0</v>
      </c>
      <c r="I15" s="27">
        <f>I$4*'固定資本M係数 '!I14</f>
        <v>0</v>
      </c>
      <c r="J15" s="27">
        <f>J$4*'固定資本M係数 '!J14</f>
        <v>0</v>
      </c>
      <c r="K15" s="27">
        <f>K$4*'固定資本M係数 '!K14</f>
        <v>0</v>
      </c>
      <c r="L15" s="27">
        <f>L$4*'固定資本M係数 '!L14</f>
        <v>0</v>
      </c>
      <c r="M15" s="27">
        <f>M$4*'固定資本M係数 '!M14</f>
        <v>0</v>
      </c>
      <c r="N15" s="27">
        <f>N$4*'固定資本M係数 '!N14</f>
        <v>0</v>
      </c>
      <c r="O15" s="27">
        <f>O$4*'固定資本M係数 '!O14</f>
        <v>0</v>
      </c>
      <c r="P15" s="27">
        <f>P$4*'固定資本M係数 '!P14</f>
        <v>0</v>
      </c>
      <c r="Q15" s="27">
        <f>Q$4*'固定資本M係数 '!Q14</f>
        <v>0</v>
      </c>
      <c r="R15" s="27">
        <f>R$4*'固定資本M係数 '!R14</f>
        <v>0</v>
      </c>
      <c r="S15" s="27">
        <f>S$4*'固定資本M係数 '!S14</f>
        <v>0</v>
      </c>
      <c r="T15" s="27">
        <f>T$4*'固定資本M係数 '!T14</f>
        <v>0</v>
      </c>
      <c r="U15" s="27">
        <f>U$4*'固定資本M係数 '!U14</f>
        <v>0</v>
      </c>
      <c r="V15" s="27">
        <f>V$4*'固定資本M係数 '!V14</f>
        <v>0</v>
      </c>
      <c r="W15" s="27">
        <f>W$4*'固定資本M係数 '!W14</f>
        <v>0</v>
      </c>
      <c r="X15" s="27">
        <f>X$4*'固定資本M係数 '!X14</f>
        <v>0</v>
      </c>
      <c r="Y15" s="27">
        <f>Y$4*'固定資本M係数 '!Y14</f>
        <v>0</v>
      </c>
      <c r="Z15" s="27">
        <f>Z$4*'固定資本M係数 '!Z14</f>
        <v>0</v>
      </c>
      <c r="AA15" s="27">
        <f>AA$4*'固定資本M係数 '!AA14</f>
        <v>0</v>
      </c>
      <c r="AB15" s="27">
        <f>AB$4*'固定資本M係数 '!AB14</f>
        <v>0</v>
      </c>
      <c r="AC15" s="27">
        <f>AC$4*'固定資本M係数 '!AC14</f>
        <v>0</v>
      </c>
      <c r="AD15" s="27">
        <f>AD$4*'固定資本M係数 '!AD14</f>
        <v>0</v>
      </c>
      <c r="AE15" s="27">
        <f>AE$4*'固定資本M係数 '!AE14</f>
        <v>0</v>
      </c>
      <c r="AF15" s="27">
        <f>AF$4*'固定資本M係数 '!AF14</f>
        <v>0</v>
      </c>
      <c r="AG15" s="27">
        <f>AG$4*'固定資本M係数 '!AG14</f>
        <v>0</v>
      </c>
      <c r="AH15" s="27">
        <f>AH$4*'固定資本M係数 '!AH14</f>
        <v>0</v>
      </c>
      <c r="AI15" s="27">
        <f>AI$4*'固定資本M係数 '!AI14</f>
        <v>0</v>
      </c>
      <c r="AJ15" s="27">
        <f>AJ$4*'固定資本M係数 '!AJ14</f>
        <v>0</v>
      </c>
      <c r="AK15" s="27">
        <f>AK$4*'固定資本M係数 '!AK14</f>
        <v>0</v>
      </c>
      <c r="AL15" s="27">
        <f>AL$4*'固定資本M係数 '!AL14</f>
        <v>0</v>
      </c>
      <c r="AM15" s="27">
        <f>AM$4*'固定資本M係数 '!AM14</f>
        <v>0</v>
      </c>
      <c r="AN15" s="27">
        <f>AN$4*'固定資本M係数 '!AN14</f>
        <v>0</v>
      </c>
      <c r="AO15" s="27">
        <f>AO$4*'固定資本M係数 '!AO14</f>
        <v>0</v>
      </c>
      <c r="AP15" s="464">
        <f t="shared" si="0"/>
        <v>0</v>
      </c>
    </row>
    <row r="16" spans="1:42">
      <c r="A16" s="445">
        <v>12</v>
      </c>
      <c r="B16" s="449" t="s">
        <v>10</v>
      </c>
      <c r="C16" s="27">
        <f>C$4*'固定資本M係数 '!C15</f>
        <v>0</v>
      </c>
      <c r="D16" s="27">
        <f>D$4*'固定資本M係数 '!D15</f>
        <v>0</v>
      </c>
      <c r="E16" s="27">
        <f>E$4*'固定資本M係数 '!E15</f>
        <v>0</v>
      </c>
      <c r="F16" s="27">
        <f>F$4*'固定資本M係数 '!F15</f>
        <v>0</v>
      </c>
      <c r="G16" s="27">
        <f>G$4*'固定資本M係数 '!G15</f>
        <v>0</v>
      </c>
      <c r="H16" s="27">
        <f>H$4*'固定資本M係数 '!H15</f>
        <v>0</v>
      </c>
      <c r="I16" s="27">
        <f>I$4*'固定資本M係数 '!I15</f>
        <v>0</v>
      </c>
      <c r="J16" s="27">
        <f>J$4*'固定資本M係数 '!J15</f>
        <v>0</v>
      </c>
      <c r="K16" s="27">
        <f>K$4*'固定資本M係数 '!K15</f>
        <v>0</v>
      </c>
      <c r="L16" s="27">
        <f>L$4*'固定資本M係数 '!L15</f>
        <v>0</v>
      </c>
      <c r="M16" s="27">
        <f>M$4*'固定資本M係数 '!M15</f>
        <v>0</v>
      </c>
      <c r="N16" s="27">
        <f>N$4*'固定資本M係数 '!N15</f>
        <v>0</v>
      </c>
      <c r="O16" s="27">
        <f>O$4*'固定資本M係数 '!O15</f>
        <v>0</v>
      </c>
      <c r="P16" s="27">
        <f>P$4*'固定資本M係数 '!P15</f>
        <v>0</v>
      </c>
      <c r="Q16" s="27">
        <f>Q$4*'固定資本M係数 '!Q15</f>
        <v>0</v>
      </c>
      <c r="R16" s="27">
        <f>R$4*'固定資本M係数 '!R15</f>
        <v>0</v>
      </c>
      <c r="S16" s="27">
        <f>S$4*'固定資本M係数 '!S15</f>
        <v>0</v>
      </c>
      <c r="T16" s="27">
        <f>T$4*'固定資本M係数 '!T15</f>
        <v>0</v>
      </c>
      <c r="U16" s="27">
        <f>U$4*'固定資本M係数 '!U15</f>
        <v>0</v>
      </c>
      <c r="V16" s="27">
        <f>V$4*'固定資本M係数 '!V15</f>
        <v>0</v>
      </c>
      <c r="W16" s="27">
        <f>W$4*'固定資本M係数 '!W15</f>
        <v>0</v>
      </c>
      <c r="X16" s="27">
        <f>X$4*'固定資本M係数 '!X15</f>
        <v>0</v>
      </c>
      <c r="Y16" s="27">
        <f>Y$4*'固定資本M係数 '!Y15</f>
        <v>0</v>
      </c>
      <c r="Z16" s="27">
        <f>Z$4*'固定資本M係数 '!Z15</f>
        <v>0</v>
      </c>
      <c r="AA16" s="27">
        <f>AA$4*'固定資本M係数 '!AA15</f>
        <v>0</v>
      </c>
      <c r="AB16" s="27">
        <f>AB$4*'固定資本M係数 '!AB15</f>
        <v>0</v>
      </c>
      <c r="AC16" s="27">
        <f>AC$4*'固定資本M係数 '!AC15</f>
        <v>0</v>
      </c>
      <c r="AD16" s="27">
        <f>AD$4*'固定資本M係数 '!AD15</f>
        <v>0</v>
      </c>
      <c r="AE16" s="27">
        <f>AE$4*'固定資本M係数 '!AE15</f>
        <v>0</v>
      </c>
      <c r="AF16" s="27">
        <f>AF$4*'固定資本M係数 '!AF15</f>
        <v>0</v>
      </c>
      <c r="AG16" s="27">
        <f>AG$4*'固定資本M係数 '!AG15</f>
        <v>0</v>
      </c>
      <c r="AH16" s="27">
        <f>AH$4*'固定資本M係数 '!AH15</f>
        <v>0</v>
      </c>
      <c r="AI16" s="27">
        <f>AI$4*'固定資本M係数 '!AI15</f>
        <v>0</v>
      </c>
      <c r="AJ16" s="27">
        <f>AJ$4*'固定資本M係数 '!AJ15</f>
        <v>0</v>
      </c>
      <c r="AK16" s="27">
        <f>AK$4*'固定資本M係数 '!AK15</f>
        <v>0</v>
      </c>
      <c r="AL16" s="27">
        <f>AL$4*'固定資本M係数 '!AL15</f>
        <v>0</v>
      </c>
      <c r="AM16" s="27">
        <f>AM$4*'固定資本M係数 '!AM15</f>
        <v>0</v>
      </c>
      <c r="AN16" s="27">
        <f>AN$4*'固定資本M係数 '!AN15</f>
        <v>0</v>
      </c>
      <c r="AO16" s="27">
        <f>AO$4*'固定資本M係数 '!AO15</f>
        <v>0</v>
      </c>
      <c r="AP16" s="464">
        <f t="shared" si="0"/>
        <v>0</v>
      </c>
    </row>
    <row r="17" spans="1:42">
      <c r="A17" s="445">
        <v>13</v>
      </c>
      <c r="B17" s="449" t="s">
        <v>11</v>
      </c>
      <c r="C17" s="27">
        <f>C$4*'固定資本M係数 '!C16</f>
        <v>0</v>
      </c>
      <c r="D17" s="27">
        <f>D$4*'固定資本M係数 '!D16</f>
        <v>0</v>
      </c>
      <c r="E17" s="27">
        <f>E$4*'固定資本M係数 '!E16</f>
        <v>0</v>
      </c>
      <c r="F17" s="27">
        <f>F$4*'固定資本M係数 '!F16</f>
        <v>0</v>
      </c>
      <c r="G17" s="27">
        <f>G$4*'固定資本M係数 '!G16</f>
        <v>0</v>
      </c>
      <c r="H17" s="27">
        <f>H$4*'固定資本M係数 '!H16</f>
        <v>0</v>
      </c>
      <c r="I17" s="27">
        <f>I$4*'固定資本M係数 '!I16</f>
        <v>0</v>
      </c>
      <c r="J17" s="27">
        <f>J$4*'固定資本M係数 '!J16</f>
        <v>0</v>
      </c>
      <c r="K17" s="27">
        <f>K$4*'固定資本M係数 '!K16</f>
        <v>0</v>
      </c>
      <c r="L17" s="27">
        <f>L$4*'固定資本M係数 '!L16</f>
        <v>0</v>
      </c>
      <c r="M17" s="27">
        <f>M$4*'固定資本M係数 '!M16</f>
        <v>0</v>
      </c>
      <c r="N17" s="27">
        <f>N$4*'固定資本M係数 '!N16</f>
        <v>0</v>
      </c>
      <c r="O17" s="27">
        <f>O$4*'固定資本M係数 '!O16</f>
        <v>0</v>
      </c>
      <c r="P17" s="27">
        <f>P$4*'固定資本M係数 '!P16</f>
        <v>0</v>
      </c>
      <c r="Q17" s="27">
        <f>Q$4*'固定資本M係数 '!Q16</f>
        <v>0</v>
      </c>
      <c r="R17" s="27">
        <f>R$4*'固定資本M係数 '!R16</f>
        <v>0</v>
      </c>
      <c r="S17" s="27">
        <f>S$4*'固定資本M係数 '!S16</f>
        <v>0</v>
      </c>
      <c r="T17" s="27">
        <f>T$4*'固定資本M係数 '!T16</f>
        <v>0</v>
      </c>
      <c r="U17" s="27">
        <f>U$4*'固定資本M係数 '!U16</f>
        <v>0</v>
      </c>
      <c r="V17" s="27">
        <f>V$4*'固定資本M係数 '!V16</f>
        <v>0</v>
      </c>
      <c r="W17" s="27">
        <f>W$4*'固定資本M係数 '!W16</f>
        <v>0</v>
      </c>
      <c r="X17" s="27">
        <f>X$4*'固定資本M係数 '!X16</f>
        <v>0</v>
      </c>
      <c r="Y17" s="27">
        <f>Y$4*'固定資本M係数 '!Y16</f>
        <v>0</v>
      </c>
      <c r="Z17" s="27">
        <f>Z$4*'固定資本M係数 '!Z16</f>
        <v>0</v>
      </c>
      <c r="AA17" s="27">
        <f>AA$4*'固定資本M係数 '!AA16</f>
        <v>0</v>
      </c>
      <c r="AB17" s="27">
        <f>AB$4*'固定資本M係数 '!AB16</f>
        <v>0</v>
      </c>
      <c r="AC17" s="27">
        <f>AC$4*'固定資本M係数 '!AC16</f>
        <v>0</v>
      </c>
      <c r="AD17" s="27">
        <f>AD$4*'固定資本M係数 '!AD16</f>
        <v>0</v>
      </c>
      <c r="AE17" s="27">
        <f>AE$4*'固定資本M係数 '!AE16</f>
        <v>0</v>
      </c>
      <c r="AF17" s="27">
        <f>AF$4*'固定資本M係数 '!AF16</f>
        <v>0</v>
      </c>
      <c r="AG17" s="27">
        <f>AG$4*'固定資本M係数 '!AG16</f>
        <v>0</v>
      </c>
      <c r="AH17" s="27">
        <f>AH$4*'固定資本M係数 '!AH16</f>
        <v>0</v>
      </c>
      <c r="AI17" s="27">
        <f>AI$4*'固定資本M係数 '!AI16</f>
        <v>0</v>
      </c>
      <c r="AJ17" s="27">
        <f>AJ$4*'固定資本M係数 '!AJ16</f>
        <v>0</v>
      </c>
      <c r="AK17" s="27">
        <f>AK$4*'固定資本M係数 '!AK16</f>
        <v>0</v>
      </c>
      <c r="AL17" s="27">
        <f>AL$4*'固定資本M係数 '!AL16</f>
        <v>0</v>
      </c>
      <c r="AM17" s="27">
        <f>AM$4*'固定資本M係数 '!AM16</f>
        <v>0</v>
      </c>
      <c r="AN17" s="27">
        <f>AN$4*'固定資本M係数 '!AN16</f>
        <v>0</v>
      </c>
      <c r="AO17" s="27">
        <f>AO$4*'固定資本M係数 '!AO16</f>
        <v>0</v>
      </c>
      <c r="AP17" s="464">
        <f t="shared" si="0"/>
        <v>0</v>
      </c>
    </row>
    <row r="18" spans="1:42">
      <c r="A18" s="445">
        <v>14</v>
      </c>
      <c r="B18" s="449" t="s">
        <v>12</v>
      </c>
      <c r="C18" s="27">
        <f>C$4*'固定資本M係数 '!C17</f>
        <v>0</v>
      </c>
      <c r="D18" s="27">
        <f>D$4*'固定資本M係数 '!D17</f>
        <v>0</v>
      </c>
      <c r="E18" s="27">
        <f>E$4*'固定資本M係数 '!E17</f>
        <v>0</v>
      </c>
      <c r="F18" s="27">
        <f>F$4*'固定資本M係数 '!F17</f>
        <v>0</v>
      </c>
      <c r="G18" s="27">
        <f>G$4*'固定資本M係数 '!G17</f>
        <v>0</v>
      </c>
      <c r="H18" s="27">
        <f>H$4*'固定資本M係数 '!H17</f>
        <v>0</v>
      </c>
      <c r="I18" s="27">
        <f>I$4*'固定資本M係数 '!I17</f>
        <v>0</v>
      </c>
      <c r="J18" s="27">
        <f>J$4*'固定資本M係数 '!J17</f>
        <v>0</v>
      </c>
      <c r="K18" s="27">
        <f>K$4*'固定資本M係数 '!K17</f>
        <v>0</v>
      </c>
      <c r="L18" s="27">
        <f>L$4*'固定資本M係数 '!L17</f>
        <v>0</v>
      </c>
      <c r="M18" s="27">
        <f>M$4*'固定資本M係数 '!M17</f>
        <v>0</v>
      </c>
      <c r="N18" s="27">
        <f>N$4*'固定資本M係数 '!N17</f>
        <v>0</v>
      </c>
      <c r="O18" s="27">
        <f>O$4*'固定資本M係数 '!O17</f>
        <v>0</v>
      </c>
      <c r="P18" s="27">
        <f>P$4*'固定資本M係数 '!P17</f>
        <v>0</v>
      </c>
      <c r="Q18" s="27">
        <f>Q$4*'固定資本M係数 '!Q17</f>
        <v>0</v>
      </c>
      <c r="R18" s="27">
        <f>R$4*'固定資本M係数 '!R17</f>
        <v>0</v>
      </c>
      <c r="S18" s="27">
        <f>S$4*'固定資本M係数 '!S17</f>
        <v>0</v>
      </c>
      <c r="T18" s="27">
        <f>T$4*'固定資本M係数 '!T17</f>
        <v>0</v>
      </c>
      <c r="U18" s="27">
        <f>U$4*'固定資本M係数 '!U17</f>
        <v>0</v>
      </c>
      <c r="V18" s="27">
        <f>V$4*'固定資本M係数 '!V17</f>
        <v>0</v>
      </c>
      <c r="W18" s="27">
        <f>W$4*'固定資本M係数 '!W17</f>
        <v>0</v>
      </c>
      <c r="X18" s="27">
        <f>X$4*'固定資本M係数 '!X17</f>
        <v>0</v>
      </c>
      <c r="Y18" s="27">
        <f>Y$4*'固定資本M係数 '!Y17</f>
        <v>0</v>
      </c>
      <c r="Z18" s="27">
        <f>Z$4*'固定資本M係数 '!Z17</f>
        <v>0</v>
      </c>
      <c r="AA18" s="27">
        <f>AA$4*'固定資本M係数 '!AA17</f>
        <v>0</v>
      </c>
      <c r="AB18" s="27">
        <f>AB$4*'固定資本M係数 '!AB17</f>
        <v>0</v>
      </c>
      <c r="AC18" s="27">
        <f>AC$4*'固定資本M係数 '!AC17</f>
        <v>0</v>
      </c>
      <c r="AD18" s="27">
        <f>AD$4*'固定資本M係数 '!AD17</f>
        <v>0</v>
      </c>
      <c r="AE18" s="27">
        <f>AE$4*'固定資本M係数 '!AE17</f>
        <v>0</v>
      </c>
      <c r="AF18" s="27">
        <f>AF$4*'固定資本M係数 '!AF17</f>
        <v>0</v>
      </c>
      <c r="AG18" s="27">
        <f>AG$4*'固定資本M係数 '!AG17</f>
        <v>0</v>
      </c>
      <c r="AH18" s="27">
        <f>AH$4*'固定資本M係数 '!AH17</f>
        <v>0</v>
      </c>
      <c r="AI18" s="27">
        <f>AI$4*'固定資本M係数 '!AI17</f>
        <v>0</v>
      </c>
      <c r="AJ18" s="27">
        <f>AJ$4*'固定資本M係数 '!AJ17</f>
        <v>0</v>
      </c>
      <c r="AK18" s="27">
        <f>AK$4*'固定資本M係数 '!AK17</f>
        <v>0</v>
      </c>
      <c r="AL18" s="27">
        <f>AL$4*'固定資本M係数 '!AL17</f>
        <v>0</v>
      </c>
      <c r="AM18" s="27">
        <f>AM$4*'固定資本M係数 '!AM17</f>
        <v>0</v>
      </c>
      <c r="AN18" s="27">
        <f>AN$4*'固定資本M係数 '!AN17</f>
        <v>0</v>
      </c>
      <c r="AO18" s="27">
        <f>AO$4*'固定資本M係数 '!AO17</f>
        <v>0</v>
      </c>
      <c r="AP18" s="464">
        <f t="shared" si="0"/>
        <v>0</v>
      </c>
    </row>
    <row r="19" spans="1:42">
      <c r="A19" s="445">
        <v>15</v>
      </c>
      <c r="B19" s="449" t="s">
        <v>194</v>
      </c>
      <c r="C19" s="27">
        <f>C$4*'固定資本M係数 '!C18</f>
        <v>0</v>
      </c>
      <c r="D19" s="27">
        <f>D$4*'固定資本M係数 '!D18</f>
        <v>0</v>
      </c>
      <c r="E19" s="27">
        <f>E$4*'固定資本M係数 '!E18</f>
        <v>0</v>
      </c>
      <c r="F19" s="27">
        <f>F$4*'固定資本M係数 '!F18</f>
        <v>0</v>
      </c>
      <c r="G19" s="27">
        <f>G$4*'固定資本M係数 '!G18</f>
        <v>0</v>
      </c>
      <c r="H19" s="27">
        <f>H$4*'固定資本M係数 '!H18</f>
        <v>0</v>
      </c>
      <c r="I19" s="27">
        <f>I$4*'固定資本M係数 '!I18</f>
        <v>0</v>
      </c>
      <c r="J19" s="27">
        <f>J$4*'固定資本M係数 '!J18</f>
        <v>0</v>
      </c>
      <c r="K19" s="27">
        <f>K$4*'固定資本M係数 '!K18</f>
        <v>0</v>
      </c>
      <c r="L19" s="27">
        <f>L$4*'固定資本M係数 '!L18</f>
        <v>0</v>
      </c>
      <c r="M19" s="27">
        <f>M$4*'固定資本M係数 '!M18</f>
        <v>0</v>
      </c>
      <c r="N19" s="27">
        <f>N$4*'固定資本M係数 '!N18</f>
        <v>0</v>
      </c>
      <c r="O19" s="27">
        <f>O$4*'固定資本M係数 '!O18</f>
        <v>0</v>
      </c>
      <c r="P19" s="27">
        <f>P$4*'固定資本M係数 '!P18</f>
        <v>0</v>
      </c>
      <c r="Q19" s="27">
        <f>Q$4*'固定資本M係数 '!Q18</f>
        <v>0</v>
      </c>
      <c r="R19" s="27">
        <f>R$4*'固定資本M係数 '!R18</f>
        <v>0</v>
      </c>
      <c r="S19" s="27">
        <f>S$4*'固定資本M係数 '!S18</f>
        <v>0</v>
      </c>
      <c r="T19" s="27">
        <f>T$4*'固定資本M係数 '!T18</f>
        <v>0</v>
      </c>
      <c r="U19" s="27">
        <f>U$4*'固定資本M係数 '!U18</f>
        <v>0</v>
      </c>
      <c r="V19" s="27">
        <f>V$4*'固定資本M係数 '!V18</f>
        <v>0</v>
      </c>
      <c r="W19" s="27">
        <f>W$4*'固定資本M係数 '!W18</f>
        <v>0</v>
      </c>
      <c r="X19" s="27">
        <f>X$4*'固定資本M係数 '!X18</f>
        <v>0</v>
      </c>
      <c r="Y19" s="27">
        <f>Y$4*'固定資本M係数 '!Y18</f>
        <v>0</v>
      </c>
      <c r="Z19" s="27">
        <f>Z$4*'固定資本M係数 '!Z18</f>
        <v>0</v>
      </c>
      <c r="AA19" s="27">
        <f>AA$4*'固定資本M係数 '!AA18</f>
        <v>0</v>
      </c>
      <c r="AB19" s="27">
        <f>AB$4*'固定資本M係数 '!AB18</f>
        <v>0</v>
      </c>
      <c r="AC19" s="27">
        <f>AC$4*'固定資本M係数 '!AC18</f>
        <v>0</v>
      </c>
      <c r="AD19" s="27">
        <f>AD$4*'固定資本M係数 '!AD18</f>
        <v>0</v>
      </c>
      <c r="AE19" s="27">
        <f>AE$4*'固定資本M係数 '!AE18</f>
        <v>0</v>
      </c>
      <c r="AF19" s="27">
        <f>AF$4*'固定資本M係数 '!AF18</f>
        <v>0</v>
      </c>
      <c r="AG19" s="27">
        <f>AG$4*'固定資本M係数 '!AG18</f>
        <v>0</v>
      </c>
      <c r="AH19" s="27">
        <f>AH$4*'固定資本M係数 '!AH18</f>
        <v>0</v>
      </c>
      <c r="AI19" s="27">
        <f>AI$4*'固定資本M係数 '!AI18</f>
        <v>0</v>
      </c>
      <c r="AJ19" s="27">
        <f>AJ$4*'固定資本M係数 '!AJ18</f>
        <v>0</v>
      </c>
      <c r="AK19" s="27">
        <f>AK$4*'固定資本M係数 '!AK18</f>
        <v>0</v>
      </c>
      <c r="AL19" s="27">
        <f>AL$4*'固定資本M係数 '!AL18</f>
        <v>0</v>
      </c>
      <c r="AM19" s="27">
        <f>AM$4*'固定資本M係数 '!AM18</f>
        <v>0</v>
      </c>
      <c r="AN19" s="27">
        <f>AN$4*'固定資本M係数 '!AN18</f>
        <v>0</v>
      </c>
      <c r="AO19" s="27">
        <f>AO$4*'固定資本M係数 '!AO18</f>
        <v>0</v>
      </c>
      <c r="AP19" s="464">
        <f t="shared" si="0"/>
        <v>0</v>
      </c>
    </row>
    <row r="20" spans="1:42">
      <c r="A20" s="445">
        <v>16</v>
      </c>
      <c r="B20" s="449" t="s">
        <v>196</v>
      </c>
      <c r="C20" s="27">
        <f>C$4*'固定資本M係数 '!C19</f>
        <v>0</v>
      </c>
      <c r="D20" s="27">
        <f>D$4*'固定資本M係数 '!D19</f>
        <v>0</v>
      </c>
      <c r="E20" s="27">
        <f>E$4*'固定資本M係数 '!E19</f>
        <v>0</v>
      </c>
      <c r="F20" s="27">
        <f>F$4*'固定資本M係数 '!F19</f>
        <v>0</v>
      </c>
      <c r="G20" s="27">
        <f>G$4*'固定資本M係数 '!G19</f>
        <v>0</v>
      </c>
      <c r="H20" s="27">
        <f>H$4*'固定資本M係数 '!H19</f>
        <v>0</v>
      </c>
      <c r="I20" s="27">
        <f>I$4*'固定資本M係数 '!I19</f>
        <v>0</v>
      </c>
      <c r="J20" s="27">
        <f>J$4*'固定資本M係数 '!J19</f>
        <v>0</v>
      </c>
      <c r="K20" s="27">
        <f>K$4*'固定資本M係数 '!K19</f>
        <v>0</v>
      </c>
      <c r="L20" s="27">
        <f>L$4*'固定資本M係数 '!L19</f>
        <v>0</v>
      </c>
      <c r="M20" s="27">
        <f>M$4*'固定資本M係数 '!M19</f>
        <v>0</v>
      </c>
      <c r="N20" s="27">
        <f>N$4*'固定資本M係数 '!N19</f>
        <v>0</v>
      </c>
      <c r="O20" s="27">
        <f>O$4*'固定資本M係数 '!O19</f>
        <v>0</v>
      </c>
      <c r="P20" s="27">
        <f>P$4*'固定資本M係数 '!P19</f>
        <v>0</v>
      </c>
      <c r="Q20" s="27">
        <f>Q$4*'固定資本M係数 '!Q19</f>
        <v>0</v>
      </c>
      <c r="R20" s="27">
        <f>R$4*'固定資本M係数 '!R19</f>
        <v>0</v>
      </c>
      <c r="S20" s="27">
        <f>S$4*'固定資本M係数 '!S19</f>
        <v>0</v>
      </c>
      <c r="T20" s="27">
        <f>T$4*'固定資本M係数 '!T19</f>
        <v>0</v>
      </c>
      <c r="U20" s="27">
        <f>U$4*'固定資本M係数 '!U19</f>
        <v>0</v>
      </c>
      <c r="V20" s="27">
        <f>V$4*'固定資本M係数 '!V19</f>
        <v>0</v>
      </c>
      <c r="W20" s="27">
        <f>W$4*'固定資本M係数 '!W19</f>
        <v>0</v>
      </c>
      <c r="X20" s="27">
        <f>X$4*'固定資本M係数 '!X19</f>
        <v>0</v>
      </c>
      <c r="Y20" s="27">
        <f>Y$4*'固定資本M係数 '!Y19</f>
        <v>0</v>
      </c>
      <c r="Z20" s="27">
        <f>Z$4*'固定資本M係数 '!Z19</f>
        <v>0</v>
      </c>
      <c r="AA20" s="27">
        <f>AA$4*'固定資本M係数 '!AA19</f>
        <v>0</v>
      </c>
      <c r="AB20" s="27">
        <f>AB$4*'固定資本M係数 '!AB19</f>
        <v>0</v>
      </c>
      <c r="AC20" s="27">
        <f>AC$4*'固定資本M係数 '!AC19</f>
        <v>0</v>
      </c>
      <c r="AD20" s="27">
        <f>AD$4*'固定資本M係数 '!AD19</f>
        <v>0</v>
      </c>
      <c r="AE20" s="27">
        <f>AE$4*'固定資本M係数 '!AE19</f>
        <v>0</v>
      </c>
      <c r="AF20" s="27">
        <f>AF$4*'固定資本M係数 '!AF19</f>
        <v>0</v>
      </c>
      <c r="AG20" s="27">
        <f>AG$4*'固定資本M係数 '!AG19</f>
        <v>0</v>
      </c>
      <c r="AH20" s="27">
        <f>AH$4*'固定資本M係数 '!AH19</f>
        <v>0</v>
      </c>
      <c r="AI20" s="27">
        <f>AI$4*'固定資本M係数 '!AI19</f>
        <v>0</v>
      </c>
      <c r="AJ20" s="27">
        <f>AJ$4*'固定資本M係数 '!AJ19</f>
        <v>0</v>
      </c>
      <c r="AK20" s="27">
        <f>AK$4*'固定資本M係数 '!AK19</f>
        <v>0</v>
      </c>
      <c r="AL20" s="27">
        <f>AL$4*'固定資本M係数 '!AL19</f>
        <v>0</v>
      </c>
      <c r="AM20" s="27">
        <f>AM$4*'固定資本M係数 '!AM19</f>
        <v>0</v>
      </c>
      <c r="AN20" s="27">
        <f>AN$4*'固定資本M係数 '!AN19</f>
        <v>0</v>
      </c>
      <c r="AO20" s="27">
        <f>AO$4*'固定資本M係数 '!AO19</f>
        <v>0</v>
      </c>
      <c r="AP20" s="464">
        <f t="shared" si="0"/>
        <v>0</v>
      </c>
    </row>
    <row r="21" spans="1:42">
      <c r="A21" s="445">
        <v>17</v>
      </c>
      <c r="B21" s="449" t="s">
        <v>198</v>
      </c>
      <c r="C21" s="27">
        <f>C$4*'固定資本M係数 '!C20</f>
        <v>0</v>
      </c>
      <c r="D21" s="27">
        <f>D$4*'固定資本M係数 '!D20</f>
        <v>0</v>
      </c>
      <c r="E21" s="27">
        <f>E$4*'固定資本M係数 '!E20</f>
        <v>0</v>
      </c>
      <c r="F21" s="27">
        <f>F$4*'固定資本M係数 '!F20</f>
        <v>0</v>
      </c>
      <c r="G21" s="27">
        <f>G$4*'固定資本M係数 '!G20</f>
        <v>0</v>
      </c>
      <c r="H21" s="27">
        <f>H$4*'固定資本M係数 '!H20</f>
        <v>0</v>
      </c>
      <c r="I21" s="27">
        <f>I$4*'固定資本M係数 '!I20</f>
        <v>0</v>
      </c>
      <c r="J21" s="27">
        <f>J$4*'固定資本M係数 '!J20</f>
        <v>0</v>
      </c>
      <c r="K21" s="27">
        <f>K$4*'固定資本M係数 '!K20</f>
        <v>0</v>
      </c>
      <c r="L21" s="27">
        <f>L$4*'固定資本M係数 '!L20</f>
        <v>0</v>
      </c>
      <c r="M21" s="27">
        <f>M$4*'固定資本M係数 '!M20</f>
        <v>0</v>
      </c>
      <c r="N21" s="27">
        <f>N$4*'固定資本M係数 '!N20</f>
        <v>0</v>
      </c>
      <c r="O21" s="27">
        <f>O$4*'固定資本M係数 '!O20</f>
        <v>0</v>
      </c>
      <c r="P21" s="27">
        <f>P$4*'固定資本M係数 '!P20</f>
        <v>0</v>
      </c>
      <c r="Q21" s="27">
        <f>Q$4*'固定資本M係数 '!Q20</f>
        <v>0</v>
      </c>
      <c r="R21" s="27">
        <f>R$4*'固定資本M係数 '!R20</f>
        <v>0</v>
      </c>
      <c r="S21" s="27">
        <f>S$4*'固定資本M係数 '!S20</f>
        <v>0</v>
      </c>
      <c r="T21" s="27">
        <f>T$4*'固定資本M係数 '!T20</f>
        <v>0</v>
      </c>
      <c r="U21" s="27">
        <f>U$4*'固定資本M係数 '!U20</f>
        <v>0</v>
      </c>
      <c r="V21" s="27">
        <f>V$4*'固定資本M係数 '!V20</f>
        <v>0</v>
      </c>
      <c r="W21" s="27">
        <f>W$4*'固定資本M係数 '!W20</f>
        <v>0</v>
      </c>
      <c r="X21" s="27">
        <f>X$4*'固定資本M係数 '!X20</f>
        <v>0</v>
      </c>
      <c r="Y21" s="27">
        <f>Y$4*'固定資本M係数 '!Y20</f>
        <v>0</v>
      </c>
      <c r="Z21" s="27">
        <f>Z$4*'固定資本M係数 '!Z20</f>
        <v>0</v>
      </c>
      <c r="AA21" s="27">
        <f>AA$4*'固定資本M係数 '!AA20</f>
        <v>0</v>
      </c>
      <c r="AB21" s="27">
        <f>AB$4*'固定資本M係数 '!AB20</f>
        <v>0</v>
      </c>
      <c r="AC21" s="27">
        <f>AC$4*'固定資本M係数 '!AC20</f>
        <v>0</v>
      </c>
      <c r="AD21" s="27">
        <f>AD$4*'固定資本M係数 '!AD20</f>
        <v>0</v>
      </c>
      <c r="AE21" s="27">
        <f>AE$4*'固定資本M係数 '!AE20</f>
        <v>0</v>
      </c>
      <c r="AF21" s="27">
        <f>AF$4*'固定資本M係数 '!AF20</f>
        <v>0</v>
      </c>
      <c r="AG21" s="27">
        <f>AG$4*'固定資本M係数 '!AG20</f>
        <v>0</v>
      </c>
      <c r="AH21" s="27">
        <f>AH$4*'固定資本M係数 '!AH20</f>
        <v>0</v>
      </c>
      <c r="AI21" s="27">
        <f>AI$4*'固定資本M係数 '!AI20</f>
        <v>0</v>
      </c>
      <c r="AJ21" s="27">
        <f>AJ$4*'固定資本M係数 '!AJ20</f>
        <v>0</v>
      </c>
      <c r="AK21" s="27">
        <f>AK$4*'固定資本M係数 '!AK20</f>
        <v>0</v>
      </c>
      <c r="AL21" s="27">
        <f>AL$4*'固定資本M係数 '!AL20</f>
        <v>0</v>
      </c>
      <c r="AM21" s="27">
        <f>AM$4*'固定資本M係数 '!AM20</f>
        <v>0</v>
      </c>
      <c r="AN21" s="27">
        <f>AN$4*'固定資本M係数 '!AN20</f>
        <v>0</v>
      </c>
      <c r="AO21" s="27">
        <f>AO$4*'固定資本M係数 '!AO20</f>
        <v>0</v>
      </c>
      <c r="AP21" s="464">
        <f t="shared" si="0"/>
        <v>0</v>
      </c>
    </row>
    <row r="22" spans="1:42">
      <c r="A22" s="445">
        <v>18</v>
      </c>
      <c r="B22" s="449" t="s">
        <v>14</v>
      </c>
      <c r="C22" s="27">
        <f>C$4*'固定資本M係数 '!C21</f>
        <v>0</v>
      </c>
      <c r="D22" s="27">
        <f>D$4*'固定資本M係数 '!D21</f>
        <v>0</v>
      </c>
      <c r="E22" s="27">
        <f>E$4*'固定資本M係数 '!E21</f>
        <v>0</v>
      </c>
      <c r="F22" s="27">
        <f>F$4*'固定資本M係数 '!F21</f>
        <v>0</v>
      </c>
      <c r="G22" s="27">
        <f>G$4*'固定資本M係数 '!G21</f>
        <v>0</v>
      </c>
      <c r="H22" s="27">
        <f>H$4*'固定資本M係数 '!H21</f>
        <v>0</v>
      </c>
      <c r="I22" s="27">
        <f>I$4*'固定資本M係数 '!I21</f>
        <v>0</v>
      </c>
      <c r="J22" s="27">
        <f>J$4*'固定資本M係数 '!J21</f>
        <v>0</v>
      </c>
      <c r="K22" s="27">
        <f>K$4*'固定資本M係数 '!K21</f>
        <v>0</v>
      </c>
      <c r="L22" s="27">
        <f>L$4*'固定資本M係数 '!L21</f>
        <v>0</v>
      </c>
      <c r="M22" s="27">
        <f>M$4*'固定資本M係数 '!M21</f>
        <v>0</v>
      </c>
      <c r="N22" s="27">
        <f>N$4*'固定資本M係数 '!N21</f>
        <v>0</v>
      </c>
      <c r="O22" s="27">
        <f>O$4*'固定資本M係数 '!O21</f>
        <v>0</v>
      </c>
      <c r="P22" s="27">
        <f>P$4*'固定資本M係数 '!P21</f>
        <v>0</v>
      </c>
      <c r="Q22" s="27">
        <f>Q$4*'固定資本M係数 '!Q21</f>
        <v>0</v>
      </c>
      <c r="R22" s="27">
        <f>R$4*'固定資本M係数 '!R21</f>
        <v>0</v>
      </c>
      <c r="S22" s="27">
        <f>S$4*'固定資本M係数 '!S21</f>
        <v>0</v>
      </c>
      <c r="T22" s="27">
        <f>T$4*'固定資本M係数 '!T21</f>
        <v>0</v>
      </c>
      <c r="U22" s="27">
        <f>U$4*'固定資本M係数 '!U21</f>
        <v>0</v>
      </c>
      <c r="V22" s="27">
        <f>V$4*'固定資本M係数 '!V21</f>
        <v>0</v>
      </c>
      <c r="W22" s="27">
        <f>W$4*'固定資本M係数 '!W21</f>
        <v>0</v>
      </c>
      <c r="X22" s="27">
        <f>X$4*'固定資本M係数 '!X21</f>
        <v>0</v>
      </c>
      <c r="Y22" s="27">
        <f>Y$4*'固定資本M係数 '!Y21</f>
        <v>0</v>
      </c>
      <c r="Z22" s="27">
        <f>Z$4*'固定資本M係数 '!Z21</f>
        <v>0</v>
      </c>
      <c r="AA22" s="27">
        <f>AA$4*'固定資本M係数 '!AA21</f>
        <v>0</v>
      </c>
      <c r="AB22" s="27">
        <f>AB$4*'固定資本M係数 '!AB21</f>
        <v>0</v>
      </c>
      <c r="AC22" s="27">
        <f>AC$4*'固定資本M係数 '!AC21</f>
        <v>0</v>
      </c>
      <c r="AD22" s="27">
        <f>AD$4*'固定資本M係数 '!AD21</f>
        <v>0</v>
      </c>
      <c r="AE22" s="27">
        <f>AE$4*'固定資本M係数 '!AE21</f>
        <v>0</v>
      </c>
      <c r="AF22" s="27">
        <f>AF$4*'固定資本M係数 '!AF21</f>
        <v>0</v>
      </c>
      <c r="AG22" s="27">
        <f>AG$4*'固定資本M係数 '!AG21</f>
        <v>0</v>
      </c>
      <c r="AH22" s="27">
        <f>AH$4*'固定資本M係数 '!AH21</f>
        <v>0</v>
      </c>
      <c r="AI22" s="27">
        <f>AI$4*'固定資本M係数 '!AI21</f>
        <v>0</v>
      </c>
      <c r="AJ22" s="27">
        <f>AJ$4*'固定資本M係数 '!AJ21</f>
        <v>0</v>
      </c>
      <c r="AK22" s="27">
        <f>AK$4*'固定資本M係数 '!AK21</f>
        <v>0</v>
      </c>
      <c r="AL22" s="27">
        <f>AL$4*'固定資本M係数 '!AL21</f>
        <v>0</v>
      </c>
      <c r="AM22" s="27">
        <f>AM$4*'固定資本M係数 '!AM21</f>
        <v>0</v>
      </c>
      <c r="AN22" s="27">
        <f>AN$4*'固定資本M係数 '!AN21</f>
        <v>0</v>
      </c>
      <c r="AO22" s="27">
        <f>AO$4*'固定資本M係数 '!AO21</f>
        <v>0</v>
      </c>
      <c r="AP22" s="464">
        <f t="shared" si="0"/>
        <v>0</v>
      </c>
    </row>
    <row r="23" spans="1:42">
      <c r="A23" s="445">
        <v>19</v>
      </c>
      <c r="B23" s="449" t="s">
        <v>13</v>
      </c>
      <c r="C23" s="27">
        <f>C$4*'固定資本M係数 '!C22</f>
        <v>0</v>
      </c>
      <c r="D23" s="27">
        <f>D$4*'固定資本M係数 '!D22</f>
        <v>0</v>
      </c>
      <c r="E23" s="27">
        <f>E$4*'固定資本M係数 '!E22</f>
        <v>0</v>
      </c>
      <c r="F23" s="27">
        <f>F$4*'固定資本M係数 '!F22</f>
        <v>0</v>
      </c>
      <c r="G23" s="27">
        <f>G$4*'固定資本M係数 '!G22</f>
        <v>0</v>
      </c>
      <c r="H23" s="27">
        <f>H$4*'固定資本M係数 '!H22</f>
        <v>0</v>
      </c>
      <c r="I23" s="27">
        <f>I$4*'固定資本M係数 '!I22</f>
        <v>0</v>
      </c>
      <c r="J23" s="27">
        <f>J$4*'固定資本M係数 '!J22</f>
        <v>0</v>
      </c>
      <c r="K23" s="27">
        <f>K$4*'固定資本M係数 '!K22</f>
        <v>0</v>
      </c>
      <c r="L23" s="27">
        <f>L$4*'固定資本M係数 '!L22</f>
        <v>0</v>
      </c>
      <c r="M23" s="27">
        <f>M$4*'固定資本M係数 '!M22</f>
        <v>0</v>
      </c>
      <c r="N23" s="27">
        <f>N$4*'固定資本M係数 '!N22</f>
        <v>0</v>
      </c>
      <c r="O23" s="27">
        <f>O$4*'固定資本M係数 '!O22</f>
        <v>0</v>
      </c>
      <c r="P23" s="27">
        <f>P$4*'固定資本M係数 '!P22</f>
        <v>0</v>
      </c>
      <c r="Q23" s="27">
        <f>Q$4*'固定資本M係数 '!Q22</f>
        <v>0</v>
      </c>
      <c r="R23" s="27">
        <f>R$4*'固定資本M係数 '!R22</f>
        <v>0</v>
      </c>
      <c r="S23" s="27">
        <f>S$4*'固定資本M係数 '!S22</f>
        <v>0</v>
      </c>
      <c r="T23" s="27">
        <f>T$4*'固定資本M係数 '!T22</f>
        <v>0</v>
      </c>
      <c r="U23" s="27">
        <f>U$4*'固定資本M係数 '!U22</f>
        <v>0</v>
      </c>
      <c r="V23" s="27">
        <f>V$4*'固定資本M係数 '!V22</f>
        <v>0</v>
      </c>
      <c r="W23" s="27">
        <f>W$4*'固定資本M係数 '!W22</f>
        <v>0</v>
      </c>
      <c r="X23" s="27">
        <f>X$4*'固定資本M係数 '!X22</f>
        <v>0</v>
      </c>
      <c r="Y23" s="27">
        <f>Y$4*'固定資本M係数 '!Y22</f>
        <v>0</v>
      </c>
      <c r="Z23" s="27">
        <f>Z$4*'固定資本M係数 '!Z22</f>
        <v>0</v>
      </c>
      <c r="AA23" s="27">
        <f>AA$4*'固定資本M係数 '!AA22</f>
        <v>0</v>
      </c>
      <c r="AB23" s="27">
        <f>AB$4*'固定資本M係数 '!AB22</f>
        <v>0</v>
      </c>
      <c r="AC23" s="27">
        <f>AC$4*'固定資本M係数 '!AC22</f>
        <v>0</v>
      </c>
      <c r="AD23" s="27">
        <f>AD$4*'固定資本M係数 '!AD22</f>
        <v>0</v>
      </c>
      <c r="AE23" s="27">
        <f>AE$4*'固定資本M係数 '!AE22</f>
        <v>0</v>
      </c>
      <c r="AF23" s="27">
        <f>AF$4*'固定資本M係数 '!AF22</f>
        <v>0</v>
      </c>
      <c r="AG23" s="27">
        <f>AG$4*'固定資本M係数 '!AG22</f>
        <v>0</v>
      </c>
      <c r="AH23" s="27">
        <f>AH$4*'固定資本M係数 '!AH22</f>
        <v>0</v>
      </c>
      <c r="AI23" s="27">
        <f>AI$4*'固定資本M係数 '!AI22</f>
        <v>0</v>
      </c>
      <c r="AJ23" s="27">
        <f>AJ$4*'固定資本M係数 '!AJ22</f>
        <v>0</v>
      </c>
      <c r="AK23" s="27">
        <f>AK$4*'固定資本M係数 '!AK22</f>
        <v>0</v>
      </c>
      <c r="AL23" s="27">
        <f>AL$4*'固定資本M係数 '!AL22</f>
        <v>0</v>
      </c>
      <c r="AM23" s="27">
        <f>AM$4*'固定資本M係数 '!AM22</f>
        <v>0</v>
      </c>
      <c r="AN23" s="27">
        <f>AN$4*'固定資本M係数 '!AN22</f>
        <v>0</v>
      </c>
      <c r="AO23" s="27">
        <f>AO$4*'固定資本M係数 '!AO22</f>
        <v>0</v>
      </c>
      <c r="AP23" s="464">
        <f t="shared" si="0"/>
        <v>0</v>
      </c>
    </row>
    <row r="24" spans="1:42">
      <c r="A24" s="445">
        <v>20</v>
      </c>
      <c r="B24" s="449" t="s">
        <v>202</v>
      </c>
      <c r="C24" s="27">
        <f>C$4*'固定資本M係数 '!C23</f>
        <v>0</v>
      </c>
      <c r="D24" s="27">
        <f>D$4*'固定資本M係数 '!D23</f>
        <v>0</v>
      </c>
      <c r="E24" s="27">
        <f>E$4*'固定資本M係数 '!E23</f>
        <v>0</v>
      </c>
      <c r="F24" s="27">
        <f>F$4*'固定資本M係数 '!F23</f>
        <v>0</v>
      </c>
      <c r="G24" s="27">
        <f>G$4*'固定資本M係数 '!G23</f>
        <v>0</v>
      </c>
      <c r="H24" s="27">
        <f>H$4*'固定資本M係数 '!H23</f>
        <v>0</v>
      </c>
      <c r="I24" s="27">
        <f>I$4*'固定資本M係数 '!I23</f>
        <v>0</v>
      </c>
      <c r="J24" s="27">
        <f>J$4*'固定資本M係数 '!J23</f>
        <v>0</v>
      </c>
      <c r="K24" s="27">
        <f>K$4*'固定資本M係数 '!K23</f>
        <v>0</v>
      </c>
      <c r="L24" s="27">
        <f>L$4*'固定資本M係数 '!L23</f>
        <v>0</v>
      </c>
      <c r="M24" s="27">
        <f>M$4*'固定資本M係数 '!M23</f>
        <v>0</v>
      </c>
      <c r="N24" s="27">
        <f>N$4*'固定資本M係数 '!N23</f>
        <v>0</v>
      </c>
      <c r="O24" s="27">
        <f>O$4*'固定資本M係数 '!O23</f>
        <v>0</v>
      </c>
      <c r="P24" s="27">
        <f>P$4*'固定資本M係数 '!P23</f>
        <v>0</v>
      </c>
      <c r="Q24" s="27">
        <f>Q$4*'固定資本M係数 '!Q23</f>
        <v>0</v>
      </c>
      <c r="R24" s="27">
        <f>R$4*'固定資本M係数 '!R23</f>
        <v>0</v>
      </c>
      <c r="S24" s="27">
        <f>S$4*'固定資本M係数 '!S23</f>
        <v>0</v>
      </c>
      <c r="T24" s="27">
        <f>T$4*'固定資本M係数 '!T23</f>
        <v>0</v>
      </c>
      <c r="U24" s="27">
        <f>U$4*'固定資本M係数 '!U23</f>
        <v>0</v>
      </c>
      <c r="V24" s="27">
        <f>V$4*'固定資本M係数 '!V23</f>
        <v>0</v>
      </c>
      <c r="W24" s="27">
        <f>W$4*'固定資本M係数 '!W23</f>
        <v>0</v>
      </c>
      <c r="X24" s="27">
        <f>X$4*'固定資本M係数 '!X23</f>
        <v>0</v>
      </c>
      <c r="Y24" s="27">
        <f>Y$4*'固定資本M係数 '!Y23</f>
        <v>0</v>
      </c>
      <c r="Z24" s="27">
        <f>Z$4*'固定資本M係数 '!Z23</f>
        <v>0</v>
      </c>
      <c r="AA24" s="27">
        <f>AA$4*'固定資本M係数 '!AA23</f>
        <v>0</v>
      </c>
      <c r="AB24" s="27">
        <f>AB$4*'固定資本M係数 '!AB23</f>
        <v>0</v>
      </c>
      <c r="AC24" s="27">
        <f>AC$4*'固定資本M係数 '!AC23</f>
        <v>0</v>
      </c>
      <c r="AD24" s="27">
        <f>AD$4*'固定資本M係数 '!AD23</f>
        <v>0</v>
      </c>
      <c r="AE24" s="27">
        <f>AE$4*'固定資本M係数 '!AE23</f>
        <v>0</v>
      </c>
      <c r="AF24" s="27">
        <f>AF$4*'固定資本M係数 '!AF23</f>
        <v>0</v>
      </c>
      <c r="AG24" s="27">
        <f>AG$4*'固定資本M係数 '!AG23</f>
        <v>0</v>
      </c>
      <c r="AH24" s="27">
        <f>AH$4*'固定資本M係数 '!AH23</f>
        <v>0</v>
      </c>
      <c r="AI24" s="27">
        <f>AI$4*'固定資本M係数 '!AI23</f>
        <v>0</v>
      </c>
      <c r="AJ24" s="27">
        <f>AJ$4*'固定資本M係数 '!AJ23</f>
        <v>0</v>
      </c>
      <c r="AK24" s="27">
        <f>AK$4*'固定資本M係数 '!AK23</f>
        <v>0</v>
      </c>
      <c r="AL24" s="27">
        <f>AL$4*'固定資本M係数 '!AL23</f>
        <v>0</v>
      </c>
      <c r="AM24" s="27">
        <f>AM$4*'固定資本M係数 '!AM23</f>
        <v>0</v>
      </c>
      <c r="AN24" s="27">
        <f>AN$4*'固定資本M係数 '!AN23</f>
        <v>0</v>
      </c>
      <c r="AO24" s="27">
        <f>AO$4*'固定資本M係数 '!AO23</f>
        <v>0</v>
      </c>
      <c r="AP24" s="464">
        <f t="shared" si="0"/>
        <v>0</v>
      </c>
    </row>
    <row r="25" spans="1:42">
      <c r="A25" s="445">
        <v>21</v>
      </c>
      <c r="B25" s="449" t="s">
        <v>15</v>
      </c>
      <c r="C25" s="27">
        <f>C$4*'固定資本M係数 '!C24</f>
        <v>0</v>
      </c>
      <c r="D25" s="27">
        <f>D$4*'固定資本M係数 '!D24</f>
        <v>0</v>
      </c>
      <c r="E25" s="27">
        <f>E$4*'固定資本M係数 '!E24</f>
        <v>0</v>
      </c>
      <c r="F25" s="27">
        <f>F$4*'固定資本M係数 '!F24</f>
        <v>0</v>
      </c>
      <c r="G25" s="27">
        <f>G$4*'固定資本M係数 '!G24</f>
        <v>0</v>
      </c>
      <c r="H25" s="27">
        <f>H$4*'固定資本M係数 '!H24</f>
        <v>0</v>
      </c>
      <c r="I25" s="27">
        <f>I$4*'固定資本M係数 '!I24</f>
        <v>0</v>
      </c>
      <c r="J25" s="27">
        <f>J$4*'固定資本M係数 '!J24</f>
        <v>0</v>
      </c>
      <c r="K25" s="27">
        <f>K$4*'固定資本M係数 '!K24</f>
        <v>0</v>
      </c>
      <c r="L25" s="27">
        <f>L$4*'固定資本M係数 '!L24</f>
        <v>0</v>
      </c>
      <c r="M25" s="27">
        <f>M$4*'固定資本M係数 '!M24</f>
        <v>0</v>
      </c>
      <c r="N25" s="27">
        <f>N$4*'固定資本M係数 '!N24</f>
        <v>0</v>
      </c>
      <c r="O25" s="27">
        <f>O$4*'固定資本M係数 '!O24</f>
        <v>0</v>
      </c>
      <c r="P25" s="27">
        <f>P$4*'固定資本M係数 '!P24</f>
        <v>0</v>
      </c>
      <c r="Q25" s="27">
        <f>Q$4*'固定資本M係数 '!Q24</f>
        <v>0</v>
      </c>
      <c r="R25" s="27">
        <f>R$4*'固定資本M係数 '!R24</f>
        <v>0</v>
      </c>
      <c r="S25" s="27">
        <f>S$4*'固定資本M係数 '!S24</f>
        <v>0</v>
      </c>
      <c r="T25" s="27">
        <f>T$4*'固定資本M係数 '!T24</f>
        <v>0</v>
      </c>
      <c r="U25" s="27">
        <f>U$4*'固定資本M係数 '!U24</f>
        <v>0</v>
      </c>
      <c r="V25" s="27">
        <f>V$4*'固定資本M係数 '!V24</f>
        <v>0</v>
      </c>
      <c r="W25" s="27">
        <f>W$4*'固定資本M係数 '!W24</f>
        <v>0</v>
      </c>
      <c r="X25" s="27">
        <f>X$4*'固定資本M係数 '!X24</f>
        <v>0</v>
      </c>
      <c r="Y25" s="27">
        <f>Y$4*'固定資本M係数 '!Y24</f>
        <v>0</v>
      </c>
      <c r="Z25" s="27">
        <f>Z$4*'固定資本M係数 '!Z24</f>
        <v>0</v>
      </c>
      <c r="AA25" s="27">
        <f>AA$4*'固定資本M係数 '!AA24</f>
        <v>0</v>
      </c>
      <c r="AB25" s="27">
        <f>AB$4*'固定資本M係数 '!AB24</f>
        <v>0</v>
      </c>
      <c r="AC25" s="27">
        <f>AC$4*'固定資本M係数 '!AC24</f>
        <v>0</v>
      </c>
      <c r="AD25" s="27">
        <f>AD$4*'固定資本M係数 '!AD24</f>
        <v>0</v>
      </c>
      <c r="AE25" s="27">
        <f>AE$4*'固定資本M係数 '!AE24</f>
        <v>0</v>
      </c>
      <c r="AF25" s="27">
        <f>AF$4*'固定資本M係数 '!AF24</f>
        <v>0</v>
      </c>
      <c r="AG25" s="27">
        <f>AG$4*'固定資本M係数 '!AG24</f>
        <v>0</v>
      </c>
      <c r="AH25" s="27">
        <f>AH$4*'固定資本M係数 '!AH24</f>
        <v>0</v>
      </c>
      <c r="AI25" s="27">
        <f>AI$4*'固定資本M係数 '!AI24</f>
        <v>0</v>
      </c>
      <c r="AJ25" s="27">
        <f>AJ$4*'固定資本M係数 '!AJ24</f>
        <v>0</v>
      </c>
      <c r="AK25" s="27">
        <f>AK$4*'固定資本M係数 '!AK24</f>
        <v>0</v>
      </c>
      <c r="AL25" s="27">
        <f>AL$4*'固定資本M係数 '!AL24</f>
        <v>0</v>
      </c>
      <c r="AM25" s="27">
        <f>AM$4*'固定資本M係数 '!AM24</f>
        <v>0</v>
      </c>
      <c r="AN25" s="27">
        <f>AN$4*'固定資本M係数 '!AN24</f>
        <v>0</v>
      </c>
      <c r="AO25" s="27">
        <f>AO$4*'固定資本M係数 '!AO24</f>
        <v>0</v>
      </c>
      <c r="AP25" s="464">
        <f t="shared" si="0"/>
        <v>0</v>
      </c>
    </row>
    <row r="26" spans="1:42">
      <c r="A26" s="445">
        <v>22</v>
      </c>
      <c r="B26" s="449" t="s">
        <v>16</v>
      </c>
      <c r="C26" s="27">
        <f>C$4*'固定資本M係数 '!C25</f>
        <v>0</v>
      </c>
      <c r="D26" s="27">
        <f>D$4*'固定資本M係数 '!D25</f>
        <v>0</v>
      </c>
      <c r="E26" s="27">
        <f>E$4*'固定資本M係数 '!E25</f>
        <v>0</v>
      </c>
      <c r="F26" s="27">
        <f>F$4*'固定資本M係数 '!F25</f>
        <v>0</v>
      </c>
      <c r="G26" s="27">
        <f>G$4*'固定資本M係数 '!G25</f>
        <v>0</v>
      </c>
      <c r="H26" s="27">
        <f>H$4*'固定資本M係数 '!H25</f>
        <v>0</v>
      </c>
      <c r="I26" s="27">
        <f>I$4*'固定資本M係数 '!I25</f>
        <v>0</v>
      </c>
      <c r="J26" s="27">
        <f>J$4*'固定資本M係数 '!J25</f>
        <v>0</v>
      </c>
      <c r="K26" s="27">
        <f>K$4*'固定資本M係数 '!K25</f>
        <v>0</v>
      </c>
      <c r="L26" s="27">
        <f>L$4*'固定資本M係数 '!L25</f>
        <v>0</v>
      </c>
      <c r="M26" s="27">
        <f>M$4*'固定資本M係数 '!M25</f>
        <v>0</v>
      </c>
      <c r="N26" s="27">
        <f>N$4*'固定資本M係数 '!N25</f>
        <v>0</v>
      </c>
      <c r="O26" s="27">
        <f>O$4*'固定資本M係数 '!O25</f>
        <v>0</v>
      </c>
      <c r="P26" s="27">
        <f>P$4*'固定資本M係数 '!P25</f>
        <v>0</v>
      </c>
      <c r="Q26" s="27">
        <f>Q$4*'固定資本M係数 '!Q25</f>
        <v>0</v>
      </c>
      <c r="R26" s="27">
        <f>R$4*'固定資本M係数 '!R25</f>
        <v>0</v>
      </c>
      <c r="S26" s="27">
        <f>S$4*'固定資本M係数 '!S25</f>
        <v>0</v>
      </c>
      <c r="T26" s="27">
        <f>T$4*'固定資本M係数 '!T25</f>
        <v>0</v>
      </c>
      <c r="U26" s="27">
        <f>U$4*'固定資本M係数 '!U25</f>
        <v>0</v>
      </c>
      <c r="V26" s="27">
        <f>V$4*'固定資本M係数 '!V25</f>
        <v>0</v>
      </c>
      <c r="W26" s="27">
        <f>W$4*'固定資本M係数 '!W25</f>
        <v>0</v>
      </c>
      <c r="X26" s="27">
        <f>X$4*'固定資本M係数 '!X25</f>
        <v>0</v>
      </c>
      <c r="Y26" s="27">
        <f>Y$4*'固定資本M係数 '!Y25</f>
        <v>0</v>
      </c>
      <c r="Z26" s="27">
        <f>Z$4*'固定資本M係数 '!Z25</f>
        <v>0</v>
      </c>
      <c r="AA26" s="27">
        <f>AA$4*'固定資本M係数 '!AA25</f>
        <v>0</v>
      </c>
      <c r="AB26" s="27">
        <f>AB$4*'固定資本M係数 '!AB25</f>
        <v>0</v>
      </c>
      <c r="AC26" s="27">
        <f>AC$4*'固定資本M係数 '!AC25</f>
        <v>0</v>
      </c>
      <c r="AD26" s="27">
        <f>AD$4*'固定資本M係数 '!AD25</f>
        <v>0</v>
      </c>
      <c r="AE26" s="27">
        <f>AE$4*'固定資本M係数 '!AE25</f>
        <v>0</v>
      </c>
      <c r="AF26" s="27">
        <f>AF$4*'固定資本M係数 '!AF25</f>
        <v>0</v>
      </c>
      <c r="AG26" s="27">
        <f>AG$4*'固定資本M係数 '!AG25</f>
        <v>0</v>
      </c>
      <c r="AH26" s="27">
        <f>AH$4*'固定資本M係数 '!AH25</f>
        <v>0</v>
      </c>
      <c r="AI26" s="27">
        <f>AI$4*'固定資本M係数 '!AI25</f>
        <v>0</v>
      </c>
      <c r="AJ26" s="27">
        <f>AJ$4*'固定資本M係数 '!AJ25</f>
        <v>0</v>
      </c>
      <c r="AK26" s="27">
        <f>AK$4*'固定資本M係数 '!AK25</f>
        <v>0</v>
      </c>
      <c r="AL26" s="27">
        <f>AL$4*'固定資本M係数 '!AL25</f>
        <v>0</v>
      </c>
      <c r="AM26" s="27">
        <f>AM$4*'固定資本M係数 '!AM25</f>
        <v>0</v>
      </c>
      <c r="AN26" s="27">
        <f>AN$4*'固定資本M係数 '!AN25</f>
        <v>0</v>
      </c>
      <c r="AO26" s="27">
        <f>AO$4*'固定資本M係数 '!AO25</f>
        <v>0</v>
      </c>
      <c r="AP26" s="464">
        <f t="shared" si="0"/>
        <v>0</v>
      </c>
    </row>
    <row r="27" spans="1:42">
      <c r="A27" s="445">
        <v>23</v>
      </c>
      <c r="B27" s="449" t="s">
        <v>17</v>
      </c>
      <c r="C27" s="27">
        <f>C$4*'固定資本M係数 '!C26</f>
        <v>0</v>
      </c>
      <c r="D27" s="27">
        <f>D$4*'固定資本M係数 '!D26</f>
        <v>0</v>
      </c>
      <c r="E27" s="27">
        <f>E$4*'固定資本M係数 '!E26</f>
        <v>0</v>
      </c>
      <c r="F27" s="27">
        <f>F$4*'固定資本M係数 '!F26</f>
        <v>0</v>
      </c>
      <c r="G27" s="27">
        <f>G$4*'固定資本M係数 '!G26</f>
        <v>0</v>
      </c>
      <c r="H27" s="27">
        <f>H$4*'固定資本M係数 '!H26</f>
        <v>0</v>
      </c>
      <c r="I27" s="27">
        <f>I$4*'固定資本M係数 '!I26</f>
        <v>0</v>
      </c>
      <c r="J27" s="27">
        <f>J$4*'固定資本M係数 '!J26</f>
        <v>0</v>
      </c>
      <c r="K27" s="27">
        <f>K$4*'固定資本M係数 '!K26</f>
        <v>0</v>
      </c>
      <c r="L27" s="27">
        <f>L$4*'固定資本M係数 '!L26</f>
        <v>0</v>
      </c>
      <c r="M27" s="27">
        <f>M$4*'固定資本M係数 '!M26</f>
        <v>0</v>
      </c>
      <c r="N27" s="27">
        <f>N$4*'固定資本M係数 '!N26</f>
        <v>0</v>
      </c>
      <c r="O27" s="27">
        <f>O$4*'固定資本M係数 '!O26</f>
        <v>0</v>
      </c>
      <c r="P27" s="27">
        <f>P$4*'固定資本M係数 '!P26</f>
        <v>0</v>
      </c>
      <c r="Q27" s="27">
        <f>Q$4*'固定資本M係数 '!Q26</f>
        <v>0</v>
      </c>
      <c r="R27" s="27">
        <f>R$4*'固定資本M係数 '!R26</f>
        <v>0</v>
      </c>
      <c r="S27" s="27">
        <f>S$4*'固定資本M係数 '!S26</f>
        <v>0</v>
      </c>
      <c r="T27" s="27">
        <f>T$4*'固定資本M係数 '!T26</f>
        <v>0</v>
      </c>
      <c r="U27" s="27">
        <f>U$4*'固定資本M係数 '!U26</f>
        <v>0</v>
      </c>
      <c r="V27" s="27">
        <f>V$4*'固定資本M係数 '!V26</f>
        <v>0</v>
      </c>
      <c r="W27" s="27">
        <f>W$4*'固定資本M係数 '!W26</f>
        <v>0</v>
      </c>
      <c r="X27" s="27">
        <f>X$4*'固定資本M係数 '!X26</f>
        <v>0</v>
      </c>
      <c r="Y27" s="27">
        <f>Y$4*'固定資本M係数 '!Y26</f>
        <v>0</v>
      </c>
      <c r="Z27" s="27">
        <f>Z$4*'固定資本M係数 '!Z26</f>
        <v>0</v>
      </c>
      <c r="AA27" s="27">
        <f>AA$4*'固定資本M係数 '!AA26</f>
        <v>0</v>
      </c>
      <c r="AB27" s="27">
        <f>AB$4*'固定資本M係数 '!AB26</f>
        <v>0</v>
      </c>
      <c r="AC27" s="27">
        <f>AC$4*'固定資本M係数 '!AC26</f>
        <v>0</v>
      </c>
      <c r="AD27" s="27">
        <f>AD$4*'固定資本M係数 '!AD26</f>
        <v>0</v>
      </c>
      <c r="AE27" s="27">
        <f>AE$4*'固定資本M係数 '!AE26</f>
        <v>0</v>
      </c>
      <c r="AF27" s="27">
        <f>AF$4*'固定資本M係数 '!AF26</f>
        <v>0</v>
      </c>
      <c r="AG27" s="27">
        <f>AG$4*'固定資本M係数 '!AG26</f>
        <v>0</v>
      </c>
      <c r="AH27" s="27">
        <f>AH$4*'固定資本M係数 '!AH26</f>
        <v>0</v>
      </c>
      <c r="AI27" s="27">
        <f>AI$4*'固定資本M係数 '!AI26</f>
        <v>0</v>
      </c>
      <c r="AJ27" s="27">
        <f>AJ$4*'固定資本M係数 '!AJ26</f>
        <v>0</v>
      </c>
      <c r="AK27" s="27">
        <f>AK$4*'固定資本M係数 '!AK26</f>
        <v>0</v>
      </c>
      <c r="AL27" s="27">
        <f>AL$4*'固定資本M係数 '!AL26</f>
        <v>0</v>
      </c>
      <c r="AM27" s="27">
        <f>AM$4*'固定資本M係数 '!AM26</f>
        <v>0</v>
      </c>
      <c r="AN27" s="27">
        <f>AN$4*'固定資本M係数 '!AN26</f>
        <v>0</v>
      </c>
      <c r="AO27" s="27">
        <f>AO$4*'固定資本M係数 '!AO26</f>
        <v>0</v>
      </c>
      <c r="AP27" s="464">
        <f t="shared" si="0"/>
        <v>0</v>
      </c>
    </row>
    <row r="28" spans="1:42">
      <c r="A28" s="445">
        <v>24</v>
      </c>
      <c r="B28" s="449" t="s">
        <v>18</v>
      </c>
      <c r="C28" s="27">
        <f>C$4*'固定資本M係数 '!C27</f>
        <v>0</v>
      </c>
      <c r="D28" s="27">
        <f>D$4*'固定資本M係数 '!D27</f>
        <v>0</v>
      </c>
      <c r="E28" s="27">
        <f>E$4*'固定資本M係数 '!E27</f>
        <v>0</v>
      </c>
      <c r="F28" s="27">
        <f>F$4*'固定資本M係数 '!F27</f>
        <v>0</v>
      </c>
      <c r="G28" s="27">
        <f>G$4*'固定資本M係数 '!G27</f>
        <v>0</v>
      </c>
      <c r="H28" s="27">
        <f>H$4*'固定資本M係数 '!H27</f>
        <v>0</v>
      </c>
      <c r="I28" s="27">
        <f>I$4*'固定資本M係数 '!I27</f>
        <v>0</v>
      </c>
      <c r="J28" s="27">
        <f>J$4*'固定資本M係数 '!J27</f>
        <v>0</v>
      </c>
      <c r="K28" s="27">
        <f>K$4*'固定資本M係数 '!K27</f>
        <v>0</v>
      </c>
      <c r="L28" s="27">
        <f>L$4*'固定資本M係数 '!L27</f>
        <v>0</v>
      </c>
      <c r="M28" s="27">
        <f>M$4*'固定資本M係数 '!M27</f>
        <v>0</v>
      </c>
      <c r="N28" s="27">
        <f>N$4*'固定資本M係数 '!N27</f>
        <v>0</v>
      </c>
      <c r="O28" s="27">
        <f>O$4*'固定資本M係数 '!O27</f>
        <v>0</v>
      </c>
      <c r="P28" s="27">
        <f>P$4*'固定資本M係数 '!P27</f>
        <v>0</v>
      </c>
      <c r="Q28" s="27">
        <f>Q$4*'固定資本M係数 '!Q27</f>
        <v>0</v>
      </c>
      <c r="R28" s="27">
        <f>R$4*'固定資本M係数 '!R27</f>
        <v>0</v>
      </c>
      <c r="S28" s="27">
        <f>S$4*'固定資本M係数 '!S27</f>
        <v>0</v>
      </c>
      <c r="T28" s="27">
        <f>T$4*'固定資本M係数 '!T27</f>
        <v>0</v>
      </c>
      <c r="U28" s="27">
        <f>U$4*'固定資本M係数 '!U27</f>
        <v>0</v>
      </c>
      <c r="V28" s="27">
        <f>V$4*'固定資本M係数 '!V27</f>
        <v>0</v>
      </c>
      <c r="W28" s="27">
        <f>W$4*'固定資本M係数 '!W27</f>
        <v>0</v>
      </c>
      <c r="X28" s="27">
        <f>X$4*'固定資本M係数 '!X27</f>
        <v>0</v>
      </c>
      <c r="Y28" s="27">
        <f>Y$4*'固定資本M係数 '!Y27</f>
        <v>0</v>
      </c>
      <c r="Z28" s="27">
        <f>Z$4*'固定資本M係数 '!Z27</f>
        <v>0</v>
      </c>
      <c r="AA28" s="27">
        <f>AA$4*'固定資本M係数 '!AA27</f>
        <v>0</v>
      </c>
      <c r="AB28" s="27">
        <f>AB$4*'固定資本M係数 '!AB27</f>
        <v>0</v>
      </c>
      <c r="AC28" s="27">
        <f>AC$4*'固定資本M係数 '!AC27</f>
        <v>0</v>
      </c>
      <c r="AD28" s="27">
        <f>AD$4*'固定資本M係数 '!AD27</f>
        <v>0</v>
      </c>
      <c r="AE28" s="27">
        <f>AE$4*'固定資本M係数 '!AE27</f>
        <v>0</v>
      </c>
      <c r="AF28" s="27">
        <f>AF$4*'固定資本M係数 '!AF27</f>
        <v>0</v>
      </c>
      <c r="AG28" s="27">
        <f>AG$4*'固定資本M係数 '!AG27</f>
        <v>0</v>
      </c>
      <c r="AH28" s="27">
        <f>AH$4*'固定資本M係数 '!AH27</f>
        <v>0</v>
      </c>
      <c r="AI28" s="27">
        <f>AI$4*'固定資本M係数 '!AI27</f>
        <v>0</v>
      </c>
      <c r="AJ28" s="27">
        <f>AJ$4*'固定資本M係数 '!AJ27</f>
        <v>0</v>
      </c>
      <c r="AK28" s="27">
        <f>AK$4*'固定資本M係数 '!AK27</f>
        <v>0</v>
      </c>
      <c r="AL28" s="27">
        <f>AL$4*'固定資本M係数 '!AL27</f>
        <v>0</v>
      </c>
      <c r="AM28" s="27">
        <f>AM$4*'固定資本M係数 '!AM27</f>
        <v>0</v>
      </c>
      <c r="AN28" s="27">
        <f>AN$4*'固定資本M係数 '!AN27</f>
        <v>0</v>
      </c>
      <c r="AO28" s="27">
        <f>AO$4*'固定資本M係数 '!AO27</f>
        <v>0</v>
      </c>
      <c r="AP28" s="464">
        <f t="shared" si="0"/>
        <v>0</v>
      </c>
    </row>
    <row r="29" spans="1:42">
      <c r="A29" s="445">
        <v>25</v>
      </c>
      <c r="B29" s="449" t="s">
        <v>46</v>
      </c>
      <c r="C29" s="27">
        <f>C$4*'固定資本M係数 '!C28</f>
        <v>0</v>
      </c>
      <c r="D29" s="27">
        <f>D$4*'固定資本M係数 '!D28</f>
        <v>0</v>
      </c>
      <c r="E29" s="27">
        <f>E$4*'固定資本M係数 '!E28</f>
        <v>0</v>
      </c>
      <c r="F29" s="27">
        <f>F$4*'固定資本M係数 '!F28</f>
        <v>0</v>
      </c>
      <c r="G29" s="27">
        <f>G$4*'固定資本M係数 '!G28</f>
        <v>0</v>
      </c>
      <c r="H29" s="27">
        <f>H$4*'固定資本M係数 '!H28</f>
        <v>0</v>
      </c>
      <c r="I29" s="27">
        <f>I$4*'固定資本M係数 '!I28</f>
        <v>0</v>
      </c>
      <c r="J29" s="27">
        <f>J$4*'固定資本M係数 '!J28</f>
        <v>0</v>
      </c>
      <c r="K29" s="27">
        <f>K$4*'固定資本M係数 '!K28</f>
        <v>0</v>
      </c>
      <c r="L29" s="27">
        <f>L$4*'固定資本M係数 '!L28</f>
        <v>0</v>
      </c>
      <c r="M29" s="27">
        <f>M$4*'固定資本M係数 '!M28</f>
        <v>0</v>
      </c>
      <c r="N29" s="27">
        <f>N$4*'固定資本M係数 '!N28</f>
        <v>0</v>
      </c>
      <c r="O29" s="27">
        <f>O$4*'固定資本M係数 '!O28</f>
        <v>0</v>
      </c>
      <c r="P29" s="27">
        <f>P$4*'固定資本M係数 '!P28</f>
        <v>0</v>
      </c>
      <c r="Q29" s="27">
        <f>Q$4*'固定資本M係数 '!Q28</f>
        <v>0</v>
      </c>
      <c r="R29" s="27">
        <f>R$4*'固定資本M係数 '!R28</f>
        <v>0</v>
      </c>
      <c r="S29" s="27">
        <f>S$4*'固定資本M係数 '!S28</f>
        <v>0</v>
      </c>
      <c r="T29" s="27">
        <f>T$4*'固定資本M係数 '!T28</f>
        <v>0</v>
      </c>
      <c r="U29" s="27">
        <f>U$4*'固定資本M係数 '!U28</f>
        <v>0</v>
      </c>
      <c r="V29" s="27">
        <f>V$4*'固定資本M係数 '!V28</f>
        <v>0</v>
      </c>
      <c r="W29" s="27">
        <f>W$4*'固定資本M係数 '!W28</f>
        <v>0</v>
      </c>
      <c r="X29" s="27">
        <f>X$4*'固定資本M係数 '!X28</f>
        <v>0</v>
      </c>
      <c r="Y29" s="27">
        <f>Y$4*'固定資本M係数 '!Y28</f>
        <v>0</v>
      </c>
      <c r="Z29" s="27">
        <f>Z$4*'固定資本M係数 '!Z28</f>
        <v>0</v>
      </c>
      <c r="AA29" s="27">
        <f>AA$4*'固定資本M係数 '!AA28</f>
        <v>0</v>
      </c>
      <c r="AB29" s="27">
        <f>AB$4*'固定資本M係数 '!AB28</f>
        <v>0</v>
      </c>
      <c r="AC29" s="27">
        <f>AC$4*'固定資本M係数 '!AC28</f>
        <v>0</v>
      </c>
      <c r="AD29" s="27">
        <f>AD$4*'固定資本M係数 '!AD28</f>
        <v>0</v>
      </c>
      <c r="AE29" s="27">
        <f>AE$4*'固定資本M係数 '!AE28</f>
        <v>0</v>
      </c>
      <c r="AF29" s="27">
        <f>AF$4*'固定資本M係数 '!AF28</f>
        <v>0</v>
      </c>
      <c r="AG29" s="27">
        <f>AG$4*'固定資本M係数 '!AG28</f>
        <v>0</v>
      </c>
      <c r="AH29" s="27">
        <f>AH$4*'固定資本M係数 '!AH28</f>
        <v>0</v>
      </c>
      <c r="AI29" s="27">
        <f>AI$4*'固定資本M係数 '!AI28</f>
        <v>0</v>
      </c>
      <c r="AJ29" s="27">
        <f>AJ$4*'固定資本M係数 '!AJ28</f>
        <v>0</v>
      </c>
      <c r="AK29" s="27">
        <f>AK$4*'固定資本M係数 '!AK28</f>
        <v>0</v>
      </c>
      <c r="AL29" s="27">
        <f>AL$4*'固定資本M係数 '!AL28</f>
        <v>0</v>
      </c>
      <c r="AM29" s="27">
        <f>AM$4*'固定資本M係数 '!AM28</f>
        <v>0</v>
      </c>
      <c r="AN29" s="27">
        <f>AN$4*'固定資本M係数 '!AN28</f>
        <v>0</v>
      </c>
      <c r="AO29" s="27">
        <f>AO$4*'固定資本M係数 '!AO28</f>
        <v>0</v>
      </c>
      <c r="AP29" s="464">
        <f t="shared" si="0"/>
        <v>0</v>
      </c>
    </row>
    <row r="30" spans="1:42">
      <c r="A30" s="445">
        <v>26</v>
      </c>
      <c r="B30" s="449" t="s">
        <v>47</v>
      </c>
      <c r="C30" s="27">
        <f>C$4*'固定資本M係数 '!C29</f>
        <v>0</v>
      </c>
      <c r="D30" s="27">
        <f>D$4*'固定資本M係数 '!D29</f>
        <v>0</v>
      </c>
      <c r="E30" s="27">
        <f>E$4*'固定資本M係数 '!E29</f>
        <v>0</v>
      </c>
      <c r="F30" s="27">
        <f>F$4*'固定資本M係数 '!F29</f>
        <v>0</v>
      </c>
      <c r="G30" s="27">
        <f>G$4*'固定資本M係数 '!G29</f>
        <v>0</v>
      </c>
      <c r="H30" s="27">
        <f>H$4*'固定資本M係数 '!H29</f>
        <v>0</v>
      </c>
      <c r="I30" s="27">
        <f>I$4*'固定資本M係数 '!I29</f>
        <v>0</v>
      </c>
      <c r="J30" s="27">
        <f>J$4*'固定資本M係数 '!J29</f>
        <v>0</v>
      </c>
      <c r="K30" s="27">
        <f>K$4*'固定資本M係数 '!K29</f>
        <v>0</v>
      </c>
      <c r="L30" s="27">
        <f>L$4*'固定資本M係数 '!L29</f>
        <v>0</v>
      </c>
      <c r="M30" s="27">
        <f>M$4*'固定資本M係数 '!M29</f>
        <v>0</v>
      </c>
      <c r="N30" s="27">
        <f>N$4*'固定資本M係数 '!N29</f>
        <v>0</v>
      </c>
      <c r="O30" s="27">
        <f>O$4*'固定資本M係数 '!O29</f>
        <v>0</v>
      </c>
      <c r="P30" s="27">
        <f>P$4*'固定資本M係数 '!P29</f>
        <v>0</v>
      </c>
      <c r="Q30" s="27">
        <f>Q$4*'固定資本M係数 '!Q29</f>
        <v>0</v>
      </c>
      <c r="R30" s="27">
        <f>R$4*'固定資本M係数 '!R29</f>
        <v>0</v>
      </c>
      <c r="S30" s="27">
        <f>S$4*'固定資本M係数 '!S29</f>
        <v>0</v>
      </c>
      <c r="T30" s="27">
        <f>T$4*'固定資本M係数 '!T29</f>
        <v>0</v>
      </c>
      <c r="U30" s="27">
        <f>U$4*'固定資本M係数 '!U29</f>
        <v>0</v>
      </c>
      <c r="V30" s="27">
        <f>V$4*'固定資本M係数 '!V29</f>
        <v>0</v>
      </c>
      <c r="W30" s="27">
        <f>W$4*'固定資本M係数 '!W29</f>
        <v>0</v>
      </c>
      <c r="X30" s="27">
        <f>X$4*'固定資本M係数 '!X29</f>
        <v>0</v>
      </c>
      <c r="Y30" s="27">
        <f>Y$4*'固定資本M係数 '!Y29</f>
        <v>0</v>
      </c>
      <c r="Z30" s="27">
        <f>Z$4*'固定資本M係数 '!Z29</f>
        <v>0</v>
      </c>
      <c r="AA30" s="27">
        <f>AA$4*'固定資本M係数 '!AA29</f>
        <v>0</v>
      </c>
      <c r="AB30" s="27">
        <f>AB$4*'固定資本M係数 '!AB29</f>
        <v>0</v>
      </c>
      <c r="AC30" s="27">
        <f>AC$4*'固定資本M係数 '!AC29</f>
        <v>0</v>
      </c>
      <c r="AD30" s="27">
        <f>AD$4*'固定資本M係数 '!AD29</f>
        <v>0</v>
      </c>
      <c r="AE30" s="27">
        <f>AE$4*'固定資本M係数 '!AE29</f>
        <v>0</v>
      </c>
      <c r="AF30" s="27">
        <f>AF$4*'固定資本M係数 '!AF29</f>
        <v>0</v>
      </c>
      <c r="AG30" s="27">
        <f>AG$4*'固定資本M係数 '!AG29</f>
        <v>0</v>
      </c>
      <c r="AH30" s="27">
        <f>AH$4*'固定資本M係数 '!AH29</f>
        <v>0</v>
      </c>
      <c r="AI30" s="27">
        <f>AI$4*'固定資本M係数 '!AI29</f>
        <v>0</v>
      </c>
      <c r="AJ30" s="27">
        <f>AJ$4*'固定資本M係数 '!AJ29</f>
        <v>0</v>
      </c>
      <c r="AK30" s="27">
        <f>AK$4*'固定資本M係数 '!AK29</f>
        <v>0</v>
      </c>
      <c r="AL30" s="27">
        <f>AL$4*'固定資本M係数 '!AL29</f>
        <v>0</v>
      </c>
      <c r="AM30" s="27">
        <f>AM$4*'固定資本M係数 '!AM29</f>
        <v>0</v>
      </c>
      <c r="AN30" s="27">
        <f>AN$4*'固定資本M係数 '!AN29</f>
        <v>0</v>
      </c>
      <c r="AO30" s="27">
        <f>AO$4*'固定資本M係数 '!AO29</f>
        <v>0</v>
      </c>
      <c r="AP30" s="464">
        <f t="shared" si="0"/>
        <v>0</v>
      </c>
    </row>
    <row r="31" spans="1:42">
      <c r="A31" s="445">
        <v>27</v>
      </c>
      <c r="B31" s="449" t="s">
        <v>19</v>
      </c>
      <c r="C31" s="27">
        <f>C$4*'固定資本M係数 '!C30</f>
        <v>0</v>
      </c>
      <c r="D31" s="27">
        <f>D$4*'固定資本M係数 '!D30</f>
        <v>0</v>
      </c>
      <c r="E31" s="27">
        <f>E$4*'固定資本M係数 '!E30</f>
        <v>0</v>
      </c>
      <c r="F31" s="27">
        <f>F$4*'固定資本M係数 '!F30</f>
        <v>0</v>
      </c>
      <c r="G31" s="27">
        <f>G$4*'固定資本M係数 '!G30</f>
        <v>0</v>
      </c>
      <c r="H31" s="27">
        <f>H$4*'固定資本M係数 '!H30</f>
        <v>0</v>
      </c>
      <c r="I31" s="27">
        <f>I$4*'固定資本M係数 '!I30</f>
        <v>0</v>
      </c>
      <c r="J31" s="27">
        <f>J$4*'固定資本M係数 '!J30</f>
        <v>0</v>
      </c>
      <c r="K31" s="27">
        <f>K$4*'固定資本M係数 '!K30</f>
        <v>0</v>
      </c>
      <c r="L31" s="27">
        <f>L$4*'固定資本M係数 '!L30</f>
        <v>0</v>
      </c>
      <c r="M31" s="27">
        <f>M$4*'固定資本M係数 '!M30</f>
        <v>0</v>
      </c>
      <c r="N31" s="27">
        <f>N$4*'固定資本M係数 '!N30</f>
        <v>0</v>
      </c>
      <c r="O31" s="27">
        <f>O$4*'固定資本M係数 '!O30</f>
        <v>0</v>
      </c>
      <c r="P31" s="27">
        <f>P$4*'固定資本M係数 '!P30</f>
        <v>0</v>
      </c>
      <c r="Q31" s="27">
        <f>Q$4*'固定資本M係数 '!Q30</f>
        <v>0</v>
      </c>
      <c r="R31" s="27">
        <f>R$4*'固定資本M係数 '!R30</f>
        <v>0</v>
      </c>
      <c r="S31" s="27">
        <f>S$4*'固定資本M係数 '!S30</f>
        <v>0</v>
      </c>
      <c r="T31" s="27">
        <f>T$4*'固定資本M係数 '!T30</f>
        <v>0</v>
      </c>
      <c r="U31" s="27">
        <f>U$4*'固定資本M係数 '!U30</f>
        <v>0</v>
      </c>
      <c r="V31" s="27">
        <f>V$4*'固定資本M係数 '!V30</f>
        <v>0</v>
      </c>
      <c r="W31" s="27">
        <f>W$4*'固定資本M係数 '!W30</f>
        <v>0</v>
      </c>
      <c r="X31" s="27">
        <f>X$4*'固定資本M係数 '!X30</f>
        <v>0</v>
      </c>
      <c r="Y31" s="27">
        <f>Y$4*'固定資本M係数 '!Y30</f>
        <v>0</v>
      </c>
      <c r="Z31" s="27">
        <f>Z$4*'固定資本M係数 '!Z30</f>
        <v>0</v>
      </c>
      <c r="AA31" s="27">
        <f>AA$4*'固定資本M係数 '!AA30</f>
        <v>0</v>
      </c>
      <c r="AB31" s="27">
        <f>AB$4*'固定資本M係数 '!AB30</f>
        <v>0</v>
      </c>
      <c r="AC31" s="27">
        <f>AC$4*'固定資本M係数 '!AC30</f>
        <v>0</v>
      </c>
      <c r="AD31" s="27">
        <f>AD$4*'固定資本M係数 '!AD30</f>
        <v>0</v>
      </c>
      <c r="AE31" s="27">
        <f>AE$4*'固定資本M係数 '!AE30</f>
        <v>0</v>
      </c>
      <c r="AF31" s="27">
        <f>AF$4*'固定資本M係数 '!AF30</f>
        <v>0</v>
      </c>
      <c r="AG31" s="27">
        <f>AG$4*'固定資本M係数 '!AG30</f>
        <v>0</v>
      </c>
      <c r="AH31" s="27">
        <f>AH$4*'固定資本M係数 '!AH30</f>
        <v>0</v>
      </c>
      <c r="AI31" s="27">
        <f>AI$4*'固定資本M係数 '!AI30</f>
        <v>0</v>
      </c>
      <c r="AJ31" s="27">
        <f>AJ$4*'固定資本M係数 '!AJ30</f>
        <v>0</v>
      </c>
      <c r="AK31" s="27">
        <f>AK$4*'固定資本M係数 '!AK30</f>
        <v>0</v>
      </c>
      <c r="AL31" s="27">
        <f>AL$4*'固定資本M係数 '!AL30</f>
        <v>0</v>
      </c>
      <c r="AM31" s="27">
        <f>AM$4*'固定資本M係数 '!AM30</f>
        <v>0</v>
      </c>
      <c r="AN31" s="27">
        <f>AN$4*'固定資本M係数 '!AN30</f>
        <v>0</v>
      </c>
      <c r="AO31" s="27">
        <f>AO$4*'固定資本M係数 '!AO30</f>
        <v>0</v>
      </c>
      <c r="AP31" s="464">
        <f t="shared" si="0"/>
        <v>0</v>
      </c>
    </row>
    <row r="32" spans="1:42">
      <c r="A32" s="445">
        <v>28</v>
      </c>
      <c r="B32" s="449" t="s">
        <v>20</v>
      </c>
      <c r="C32" s="27">
        <f>C$4*'固定資本M係数 '!C31</f>
        <v>0</v>
      </c>
      <c r="D32" s="27">
        <f>D$4*'固定資本M係数 '!D31</f>
        <v>0</v>
      </c>
      <c r="E32" s="27">
        <f>E$4*'固定資本M係数 '!E31</f>
        <v>0</v>
      </c>
      <c r="F32" s="27">
        <f>F$4*'固定資本M係数 '!F31</f>
        <v>0</v>
      </c>
      <c r="G32" s="27">
        <f>G$4*'固定資本M係数 '!G31</f>
        <v>0</v>
      </c>
      <c r="H32" s="27">
        <f>H$4*'固定資本M係数 '!H31</f>
        <v>0</v>
      </c>
      <c r="I32" s="27">
        <f>I$4*'固定資本M係数 '!I31</f>
        <v>0</v>
      </c>
      <c r="J32" s="27">
        <f>J$4*'固定資本M係数 '!J31</f>
        <v>0</v>
      </c>
      <c r="K32" s="27">
        <f>K$4*'固定資本M係数 '!K31</f>
        <v>0</v>
      </c>
      <c r="L32" s="27">
        <f>L$4*'固定資本M係数 '!L31</f>
        <v>0</v>
      </c>
      <c r="M32" s="27">
        <f>M$4*'固定資本M係数 '!M31</f>
        <v>0</v>
      </c>
      <c r="N32" s="27">
        <f>N$4*'固定資本M係数 '!N31</f>
        <v>0</v>
      </c>
      <c r="O32" s="27">
        <f>O$4*'固定資本M係数 '!O31</f>
        <v>0</v>
      </c>
      <c r="P32" s="27">
        <f>P$4*'固定資本M係数 '!P31</f>
        <v>0</v>
      </c>
      <c r="Q32" s="27">
        <f>Q$4*'固定資本M係数 '!Q31</f>
        <v>0</v>
      </c>
      <c r="R32" s="27">
        <f>R$4*'固定資本M係数 '!R31</f>
        <v>0</v>
      </c>
      <c r="S32" s="27">
        <f>S$4*'固定資本M係数 '!S31</f>
        <v>0</v>
      </c>
      <c r="T32" s="27">
        <f>T$4*'固定資本M係数 '!T31</f>
        <v>0</v>
      </c>
      <c r="U32" s="27">
        <f>U$4*'固定資本M係数 '!U31</f>
        <v>0</v>
      </c>
      <c r="V32" s="27">
        <f>V$4*'固定資本M係数 '!V31</f>
        <v>0</v>
      </c>
      <c r="W32" s="27">
        <f>W$4*'固定資本M係数 '!W31</f>
        <v>0</v>
      </c>
      <c r="X32" s="27">
        <f>X$4*'固定資本M係数 '!X31</f>
        <v>0</v>
      </c>
      <c r="Y32" s="27">
        <f>Y$4*'固定資本M係数 '!Y31</f>
        <v>0</v>
      </c>
      <c r="Z32" s="27">
        <f>Z$4*'固定資本M係数 '!Z31</f>
        <v>0</v>
      </c>
      <c r="AA32" s="27">
        <f>AA$4*'固定資本M係数 '!AA31</f>
        <v>0</v>
      </c>
      <c r="AB32" s="27">
        <f>AB$4*'固定資本M係数 '!AB31</f>
        <v>0</v>
      </c>
      <c r="AC32" s="27">
        <f>AC$4*'固定資本M係数 '!AC31</f>
        <v>0</v>
      </c>
      <c r="AD32" s="27">
        <f>AD$4*'固定資本M係数 '!AD31</f>
        <v>0</v>
      </c>
      <c r="AE32" s="27">
        <f>AE$4*'固定資本M係数 '!AE31</f>
        <v>0</v>
      </c>
      <c r="AF32" s="27">
        <f>AF$4*'固定資本M係数 '!AF31</f>
        <v>0</v>
      </c>
      <c r="AG32" s="27">
        <f>AG$4*'固定資本M係数 '!AG31</f>
        <v>0</v>
      </c>
      <c r="AH32" s="27">
        <f>AH$4*'固定資本M係数 '!AH31</f>
        <v>0</v>
      </c>
      <c r="AI32" s="27">
        <f>AI$4*'固定資本M係数 '!AI31</f>
        <v>0</v>
      </c>
      <c r="AJ32" s="27">
        <f>AJ$4*'固定資本M係数 '!AJ31</f>
        <v>0</v>
      </c>
      <c r="AK32" s="27">
        <f>AK$4*'固定資本M係数 '!AK31</f>
        <v>0</v>
      </c>
      <c r="AL32" s="27">
        <f>AL$4*'固定資本M係数 '!AL31</f>
        <v>0</v>
      </c>
      <c r="AM32" s="27">
        <f>AM$4*'固定資本M係数 '!AM31</f>
        <v>0</v>
      </c>
      <c r="AN32" s="27">
        <f>AN$4*'固定資本M係数 '!AN31</f>
        <v>0</v>
      </c>
      <c r="AO32" s="27">
        <f>AO$4*'固定資本M係数 '!AO31</f>
        <v>0</v>
      </c>
      <c r="AP32" s="464">
        <f t="shared" si="0"/>
        <v>0</v>
      </c>
    </row>
    <row r="33" spans="1:86">
      <c r="A33" s="445">
        <v>29</v>
      </c>
      <c r="B33" s="449" t="s">
        <v>21</v>
      </c>
      <c r="C33" s="27">
        <f>C$4*'固定資本M係数 '!C32</f>
        <v>0</v>
      </c>
      <c r="D33" s="27">
        <f>D$4*'固定資本M係数 '!D32</f>
        <v>0</v>
      </c>
      <c r="E33" s="27">
        <f>E$4*'固定資本M係数 '!E32</f>
        <v>0</v>
      </c>
      <c r="F33" s="27">
        <f>F$4*'固定資本M係数 '!F32</f>
        <v>0</v>
      </c>
      <c r="G33" s="27">
        <f>G$4*'固定資本M係数 '!G32</f>
        <v>0</v>
      </c>
      <c r="H33" s="27">
        <f>H$4*'固定資本M係数 '!H32</f>
        <v>0</v>
      </c>
      <c r="I33" s="27">
        <f>I$4*'固定資本M係数 '!I32</f>
        <v>0</v>
      </c>
      <c r="J33" s="27">
        <f>J$4*'固定資本M係数 '!J32</f>
        <v>0</v>
      </c>
      <c r="K33" s="27">
        <f>K$4*'固定資本M係数 '!K32</f>
        <v>0</v>
      </c>
      <c r="L33" s="27">
        <f>L$4*'固定資本M係数 '!L32</f>
        <v>0</v>
      </c>
      <c r="M33" s="27">
        <f>M$4*'固定資本M係数 '!M32</f>
        <v>0</v>
      </c>
      <c r="N33" s="27">
        <f>N$4*'固定資本M係数 '!N32</f>
        <v>0</v>
      </c>
      <c r="O33" s="27">
        <f>O$4*'固定資本M係数 '!O32</f>
        <v>0</v>
      </c>
      <c r="P33" s="27">
        <f>P$4*'固定資本M係数 '!P32</f>
        <v>0</v>
      </c>
      <c r="Q33" s="27">
        <f>Q$4*'固定資本M係数 '!Q32</f>
        <v>0</v>
      </c>
      <c r="R33" s="27">
        <f>R$4*'固定資本M係数 '!R32</f>
        <v>0</v>
      </c>
      <c r="S33" s="27">
        <f>S$4*'固定資本M係数 '!S32</f>
        <v>0</v>
      </c>
      <c r="T33" s="27">
        <f>T$4*'固定資本M係数 '!T32</f>
        <v>0</v>
      </c>
      <c r="U33" s="27">
        <f>U$4*'固定資本M係数 '!U32</f>
        <v>0</v>
      </c>
      <c r="V33" s="27">
        <f>V$4*'固定資本M係数 '!V32</f>
        <v>0</v>
      </c>
      <c r="W33" s="27">
        <f>W$4*'固定資本M係数 '!W32</f>
        <v>0</v>
      </c>
      <c r="X33" s="27">
        <f>X$4*'固定資本M係数 '!X32</f>
        <v>0</v>
      </c>
      <c r="Y33" s="27">
        <f>Y$4*'固定資本M係数 '!Y32</f>
        <v>0</v>
      </c>
      <c r="Z33" s="27">
        <f>Z$4*'固定資本M係数 '!Z32</f>
        <v>0</v>
      </c>
      <c r="AA33" s="27">
        <f>AA$4*'固定資本M係数 '!AA32</f>
        <v>0</v>
      </c>
      <c r="AB33" s="27">
        <f>AB$4*'固定資本M係数 '!AB32</f>
        <v>0</v>
      </c>
      <c r="AC33" s="27">
        <f>AC$4*'固定資本M係数 '!AC32</f>
        <v>0</v>
      </c>
      <c r="AD33" s="27">
        <f>AD$4*'固定資本M係数 '!AD32</f>
        <v>0</v>
      </c>
      <c r="AE33" s="27">
        <f>AE$4*'固定資本M係数 '!AE32</f>
        <v>0</v>
      </c>
      <c r="AF33" s="27">
        <f>AF$4*'固定資本M係数 '!AF32</f>
        <v>0</v>
      </c>
      <c r="AG33" s="27">
        <f>AG$4*'固定資本M係数 '!AG32</f>
        <v>0</v>
      </c>
      <c r="AH33" s="27">
        <f>AH$4*'固定資本M係数 '!AH32</f>
        <v>0</v>
      </c>
      <c r="AI33" s="27">
        <f>AI$4*'固定資本M係数 '!AI32</f>
        <v>0</v>
      </c>
      <c r="AJ33" s="27">
        <f>AJ$4*'固定資本M係数 '!AJ32</f>
        <v>0</v>
      </c>
      <c r="AK33" s="27">
        <f>AK$4*'固定資本M係数 '!AK32</f>
        <v>0</v>
      </c>
      <c r="AL33" s="27">
        <f>AL$4*'固定資本M係数 '!AL32</f>
        <v>0</v>
      </c>
      <c r="AM33" s="27">
        <f>AM$4*'固定資本M係数 '!AM32</f>
        <v>0</v>
      </c>
      <c r="AN33" s="27">
        <f>AN$4*'固定資本M係数 '!AN32</f>
        <v>0</v>
      </c>
      <c r="AO33" s="27">
        <f>AO$4*'固定資本M係数 '!AO32</f>
        <v>0</v>
      </c>
      <c r="AP33" s="464">
        <f t="shared" si="0"/>
        <v>0</v>
      </c>
    </row>
    <row r="34" spans="1:86">
      <c r="A34" s="445">
        <v>30</v>
      </c>
      <c r="B34" s="449" t="s">
        <v>49</v>
      </c>
      <c r="C34" s="27">
        <f>C$4*'固定資本M係数 '!C33</f>
        <v>0</v>
      </c>
      <c r="D34" s="27">
        <f>D$4*'固定資本M係数 '!D33</f>
        <v>0</v>
      </c>
      <c r="E34" s="27">
        <f>E$4*'固定資本M係数 '!E33</f>
        <v>0</v>
      </c>
      <c r="F34" s="27">
        <f>F$4*'固定資本M係数 '!F33</f>
        <v>0</v>
      </c>
      <c r="G34" s="27">
        <f>G$4*'固定資本M係数 '!G33</f>
        <v>0</v>
      </c>
      <c r="H34" s="27">
        <f>H$4*'固定資本M係数 '!H33</f>
        <v>0</v>
      </c>
      <c r="I34" s="27">
        <f>I$4*'固定資本M係数 '!I33</f>
        <v>0</v>
      </c>
      <c r="J34" s="27">
        <f>J$4*'固定資本M係数 '!J33</f>
        <v>0</v>
      </c>
      <c r="K34" s="27">
        <f>K$4*'固定資本M係数 '!K33</f>
        <v>0</v>
      </c>
      <c r="L34" s="27">
        <f>L$4*'固定資本M係数 '!L33</f>
        <v>0</v>
      </c>
      <c r="M34" s="27">
        <f>M$4*'固定資本M係数 '!M33</f>
        <v>0</v>
      </c>
      <c r="N34" s="27">
        <f>N$4*'固定資本M係数 '!N33</f>
        <v>0</v>
      </c>
      <c r="O34" s="27">
        <f>O$4*'固定資本M係数 '!O33</f>
        <v>0</v>
      </c>
      <c r="P34" s="27">
        <f>P$4*'固定資本M係数 '!P33</f>
        <v>0</v>
      </c>
      <c r="Q34" s="27">
        <f>Q$4*'固定資本M係数 '!Q33</f>
        <v>0</v>
      </c>
      <c r="R34" s="27">
        <f>R$4*'固定資本M係数 '!R33</f>
        <v>0</v>
      </c>
      <c r="S34" s="27">
        <f>S$4*'固定資本M係数 '!S33</f>
        <v>0</v>
      </c>
      <c r="T34" s="27">
        <f>T$4*'固定資本M係数 '!T33</f>
        <v>0</v>
      </c>
      <c r="U34" s="27">
        <f>U$4*'固定資本M係数 '!U33</f>
        <v>0</v>
      </c>
      <c r="V34" s="27">
        <f>V$4*'固定資本M係数 '!V33</f>
        <v>0</v>
      </c>
      <c r="W34" s="27">
        <f>W$4*'固定資本M係数 '!W33</f>
        <v>0</v>
      </c>
      <c r="X34" s="27">
        <f>X$4*'固定資本M係数 '!X33</f>
        <v>0</v>
      </c>
      <c r="Y34" s="27">
        <f>Y$4*'固定資本M係数 '!Y33</f>
        <v>0</v>
      </c>
      <c r="Z34" s="27">
        <f>Z$4*'固定資本M係数 '!Z33</f>
        <v>0</v>
      </c>
      <c r="AA34" s="27">
        <f>AA$4*'固定資本M係数 '!AA33</f>
        <v>0</v>
      </c>
      <c r="AB34" s="27">
        <f>AB$4*'固定資本M係数 '!AB33</f>
        <v>0</v>
      </c>
      <c r="AC34" s="27">
        <f>AC$4*'固定資本M係数 '!AC33</f>
        <v>0</v>
      </c>
      <c r="AD34" s="27">
        <f>AD$4*'固定資本M係数 '!AD33</f>
        <v>0</v>
      </c>
      <c r="AE34" s="27">
        <f>AE$4*'固定資本M係数 '!AE33</f>
        <v>0</v>
      </c>
      <c r="AF34" s="27">
        <f>AF$4*'固定資本M係数 '!AF33</f>
        <v>0</v>
      </c>
      <c r="AG34" s="27">
        <f>AG$4*'固定資本M係数 '!AG33</f>
        <v>0</v>
      </c>
      <c r="AH34" s="27">
        <f>AH$4*'固定資本M係数 '!AH33</f>
        <v>0</v>
      </c>
      <c r="AI34" s="27">
        <f>AI$4*'固定資本M係数 '!AI33</f>
        <v>0</v>
      </c>
      <c r="AJ34" s="27">
        <f>AJ$4*'固定資本M係数 '!AJ33</f>
        <v>0</v>
      </c>
      <c r="AK34" s="27">
        <f>AK$4*'固定資本M係数 '!AK33</f>
        <v>0</v>
      </c>
      <c r="AL34" s="27">
        <f>AL$4*'固定資本M係数 '!AL33</f>
        <v>0</v>
      </c>
      <c r="AM34" s="27">
        <f>AM$4*'固定資本M係数 '!AM33</f>
        <v>0</v>
      </c>
      <c r="AN34" s="27">
        <f>AN$4*'固定資本M係数 '!AN33</f>
        <v>0</v>
      </c>
      <c r="AO34" s="27">
        <f>AO$4*'固定資本M係数 '!AO33</f>
        <v>0</v>
      </c>
      <c r="AP34" s="464">
        <f t="shared" si="0"/>
        <v>0</v>
      </c>
    </row>
    <row r="35" spans="1:86">
      <c r="A35" s="445">
        <v>31</v>
      </c>
      <c r="B35" s="449" t="s">
        <v>22</v>
      </c>
      <c r="C35" s="27">
        <f>C$4*'固定資本M係数 '!C34</f>
        <v>0</v>
      </c>
      <c r="D35" s="27">
        <f>D$4*'固定資本M係数 '!D34</f>
        <v>0</v>
      </c>
      <c r="E35" s="27">
        <f>E$4*'固定資本M係数 '!E34</f>
        <v>0</v>
      </c>
      <c r="F35" s="27">
        <f>F$4*'固定資本M係数 '!F34</f>
        <v>0</v>
      </c>
      <c r="G35" s="27">
        <f>G$4*'固定資本M係数 '!G34</f>
        <v>0</v>
      </c>
      <c r="H35" s="27">
        <f>H$4*'固定資本M係数 '!H34</f>
        <v>0</v>
      </c>
      <c r="I35" s="27">
        <f>I$4*'固定資本M係数 '!I34</f>
        <v>0</v>
      </c>
      <c r="J35" s="27">
        <f>J$4*'固定資本M係数 '!J34</f>
        <v>0</v>
      </c>
      <c r="K35" s="27">
        <f>K$4*'固定資本M係数 '!K34</f>
        <v>0</v>
      </c>
      <c r="L35" s="27">
        <f>L$4*'固定資本M係数 '!L34</f>
        <v>0</v>
      </c>
      <c r="M35" s="27">
        <f>M$4*'固定資本M係数 '!M34</f>
        <v>0</v>
      </c>
      <c r="N35" s="27">
        <f>N$4*'固定資本M係数 '!N34</f>
        <v>0</v>
      </c>
      <c r="O35" s="27">
        <f>O$4*'固定資本M係数 '!O34</f>
        <v>0</v>
      </c>
      <c r="P35" s="27">
        <f>P$4*'固定資本M係数 '!P34</f>
        <v>0</v>
      </c>
      <c r="Q35" s="27">
        <f>Q$4*'固定資本M係数 '!Q34</f>
        <v>0</v>
      </c>
      <c r="R35" s="27">
        <f>R$4*'固定資本M係数 '!R34</f>
        <v>0</v>
      </c>
      <c r="S35" s="27">
        <f>S$4*'固定資本M係数 '!S34</f>
        <v>0</v>
      </c>
      <c r="T35" s="27">
        <f>T$4*'固定資本M係数 '!T34</f>
        <v>0</v>
      </c>
      <c r="U35" s="27">
        <f>U$4*'固定資本M係数 '!U34</f>
        <v>0</v>
      </c>
      <c r="V35" s="27">
        <f>V$4*'固定資本M係数 '!V34</f>
        <v>0</v>
      </c>
      <c r="W35" s="27">
        <f>W$4*'固定資本M係数 '!W34</f>
        <v>0</v>
      </c>
      <c r="X35" s="27">
        <f>X$4*'固定資本M係数 '!X34</f>
        <v>0</v>
      </c>
      <c r="Y35" s="27">
        <f>Y$4*'固定資本M係数 '!Y34</f>
        <v>0</v>
      </c>
      <c r="Z35" s="27">
        <f>Z$4*'固定資本M係数 '!Z34</f>
        <v>0</v>
      </c>
      <c r="AA35" s="27">
        <f>AA$4*'固定資本M係数 '!AA34</f>
        <v>0</v>
      </c>
      <c r="AB35" s="27">
        <f>AB$4*'固定資本M係数 '!AB34</f>
        <v>0</v>
      </c>
      <c r="AC35" s="27">
        <f>AC$4*'固定資本M係数 '!AC34</f>
        <v>0</v>
      </c>
      <c r="AD35" s="27">
        <f>AD$4*'固定資本M係数 '!AD34</f>
        <v>0</v>
      </c>
      <c r="AE35" s="27">
        <f>AE$4*'固定資本M係数 '!AE34</f>
        <v>0</v>
      </c>
      <c r="AF35" s="27">
        <f>AF$4*'固定資本M係数 '!AF34</f>
        <v>0</v>
      </c>
      <c r="AG35" s="27">
        <f>AG$4*'固定資本M係数 '!AG34</f>
        <v>0</v>
      </c>
      <c r="AH35" s="27">
        <f>AH$4*'固定資本M係数 '!AH34</f>
        <v>0</v>
      </c>
      <c r="AI35" s="27">
        <f>AI$4*'固定資本M係数 '!AI34</f>
        <v>0</v>
      </c>
      <c r="AJ35" s="27">
        <f>AJ$4*'固定資本M係数 '!AJ34</f>
        <v>0</v>
      </c>
      <c r="AK35" s="27">
        <f>AK$4*'固定資本M係数 '!AK34</f>
        <v>0</v>
      </c>
      <c r="AL35" s="27">
        <f>AL$4*'固定資本M係数 '!AL34</f>
        <v>0</v>
      </c>
      <c r="AM35" s="27">
        <f>AM$4*'固定資本M係数 '!AM34</f>
        <v>0</v>
      </c>
      <c r="AN35" s="27">
        <f>AN$4*'固定資本M係数 '!AN34</f>
        <v>0</v>
      </c>
      <c r="AO35" s="27">
        <f>AO$4*'固定資本M係数 '!AO34</f>
        <v>0</v>
      </c>
      <c r="AP35" s="464">
        <f t="shared" si="0"/>
        <v>0</v>
      </c>
    </row>
    <row r="36" spans="1:86">
      <c r="A36" s="445">
        <v>32</v>
      </c>
      <c r="B36" s="449" t="s">
        <v>23</v>
      </c>
      <c r="C36" s="27">
        <f>C$4*'固定資本M係数 '!C35</f>
        <v>0</v>
      </c>
      <c r="D36" s="27">
        <f>D$4*'固定資本M係数 '!D35</f>
        <v>0</v>
      </c>
      <c r="E36" s="27">
        <f>E$4*'固定資本M係数 '!E35</f>
        <v>0</v>
      </c>
      <c r="F36" s="27">
        <f>F$4*'固定資本M係数 '!F35</f>
        <v>0</v>
      </c>
      <c r="G36" s="27">
        <f>G$4*'固定資本M係数 '!G35</f>
        <v>0</v>
      </c>
      <c r="H36" s="27">
        <f>H$4*'固定資本M係数 '!H35</f>
        <v>0</v>
      </c>
      <c r="I36" s="27">
        <f>I$4*'固定資本M係数 '!I35</f>
        <v>0</v>
      </c>
      <c r="J36" s="27">
        <f>J$4*'固定資本M係数 '!J35</f>
        <v>0</v>
      </c>
      <c r="K36" s="27">
        <f>K$4*'固定資本M係数 '!K35</f>
        <v>0</v>
      </c>
      <c r="L36" s="27">
        <f>L$4*'固定資本M係数 '!L35</f>
        <v>0</v>
      </c>
      <c r="M36" s="27">
        <f>M$4*'固定資本M係数 '!M35</f>
        <v>0</v>
      </c>
      <c r="N36" s="27">
        <f>N$4*'固定資本M係数 '!N35</f>
        <v>0</v>
      </c>
      <c r="O36" s="27">
        <f>O$4*'固定資本M係数 '!O35</f>
        <v>0</v>
      </c>
      <c r="P36" s="27">
        <f>P$4*'固定資本M係数 '!P35</f>
        <v>0</v>
      </c>
      <c r="Q36" s="27">
        <f>Q$4*'固定資本M係数 '!Q35</f>
        <v>0</v>
      </c>
      <c r="R36" s="27">
        <f>R$4*'固定資本M係数 '!R35</f>
        <v>0</v>
      </c>
      <c r="S36" s="27">
        <f>S$4*'固定資本M係数 '!S35</f>
        <v>0</v>
      </c>
      <c r="T36" s="27">
        <f>T$4*'固定資本M係数 '!T35</f>
        <v>0</v>
      </c>
      <c r="U36" s="27">
        <f>U$4*'固定資本M係数 '!U35</f>
        <v>0</v>
      </c>
      <c r="V36" s="27">
        <f>V$4*'固定資本M係数 '!V35</f>
        <v>0</v>
      </c>
      <c r="W36" s="27">
        <f>W$4*'固定資本M係数 '!W35</f>
        <v>0</v>
      </c>
      <c r="X36" s="27">
        <f>X$4*'固定資本M係数 '!X35</f>
        <v>0</v>
      </c>
      <c r="Y36" s="27">
        <f>Y$4*'固定資本M係数 '!Y35</f>
        <v>0</v>
      </c>
      <c r="Z36" s="27">
        <f>Z$4*'固定資本M係数 '!Z35</f>
        <v>0</v>
      </c>
      <c r="AA36" s="27">
        <f>AA$4*'固定資本M係数 '!AA35</f>
        <v>0</v>
      </c>
      <c r="AB36" s="27">
        <f>AB$4*'固定資本M係数 '!AB35</f>
        <v>0</v>
      </c>
      <c r="AC36" s="27">
        <f>AC$4*'固定資本M係数 '!AC35</f>
        <v>0</v>
      </c>
      <c r="AD36" s="27">
        <f>AD$4*'固定資本M係数 '!AD35</f>
        <v>0</v>
      </c>
      <c r="AE36" s="27">
        <f>AE$4*'固定資本M係数 '!AE35</f>
        <v>0</v>
      </c>
      <c r="AF36" s="27">
        <f>AF$4*'固定資本M係数 '!AF35</f>
        <v>0</v>
      </c>
      <c r="AG36" s="27">
        <f>AG$4*'固定資本M係数 '!AG35</f>
        <v>0</v>
      </c>
      <c r="AH36" s="27">
        <f>AH$4*'固定資本M係数 '!AH35</f>
        <v>0</v>
      </c>
      <c r="AI36" s="27">
        <f>AI$4*'固定資本M係数 '!AI35</f>
        <v>0</v>
      </c>
      <c r="AJ36" s="27">
        <f>AJ$4*'固定資本M係数 '!AJ35</f>
        <v>0</v>
      </c>
      <c r="AK36" s="27">
        <f>AK$4*'固定資本M係数 '!AK35</f>
        <v>0</v>
      </c>
      <c r="AL36" s="27">
        <f>AL$4*'固定資本M係数 '!AL35</f>
        <v>0</v>
      </c>
      <c r="AM36" s="27">
        <f>AM$4*'固定資本M係数 '!AM35</f>
        <v>0</v>
      </c>
      <c r="AN36" s="27">
        <f>AN$4*'固定資本M係数 '!AN35</f>
        <v>0</v>
      </c>
      <c r="AO36" s="27">
        <f>AO$4*'固定資本M係数 '!AO35</f>
        <v>0</v>
      </c>
      <c r="AP36" s="464">
        <f t="shared" si="0"/>
        <v>0</v>
      </c>
    </row>
    <row r="37" spans="1:86">
      <c r="A37" s="445">
        <v>33</v>
      </c>
      <c r="B37" s="449" t="s">
        <v>24</v>
      </c>
      <c r="C37" s="27">
        <f>C$4*'固定資本M係数 '!C36</f>
        <v>0</v>
      </c>
      <c r="D37" s="27">
        <f>D$4*'固定資本M係数 '!D36</f>
        <v>0</v>
      </c>
      <c r="E37" s="27">
        <f>E$4*'固定資本M係数 '!E36</f>
        <v>0</v>
      </c>
      <c r="F37" s="27">
        <f>F$4*'固定資本M係数 '!F36</f>
        <v>0</v>
      </c>
      <c r="G37" s="27">
        <f>G$4*'固定資本M係数 '!G36</f>
        <v>0</v>
      </c>
      <c r="H37" s="27">
        <f>H$4*'固定資本M係数 '!H36</f>
        <v>0</v>
      </c>
      <c r="I37" s="27">
        <f>I$4*'固定資本M係数 '!I36</f>
        <v>0</v>
      </c>
      <c r="J37" s="27">
        <f>J$4*'固定資本M係数 '!J36</f>
        <v>0</v>
      </c>
      <c r="K37" s="27">
        <f>K$4*'固定資本M係数 '!K36</f>
        <v>0</v>
      </c>
      <c r="L37" s="27">
        <f>L$4*'固定資本M係数 '!L36</f>
        <v>0</v>
      </c>
      <c r="M37" s="27">
        <f>M$4*'固定資本M係数 '!M36</f>
        <v>0</v>
      </c>
      <c r="N37" s="27">
        <f>N$4*'固定資本M係数 '!N36</f>
        <v>0</v>
      </c>
      <c r="O37" s="27">
        <f>O$4*'固定資本M係数 '!O36</f>
        <v>0</v>
      </c>
      <c r="P37" s="27">
        <f>P$4*'固定資本M係数 '!P36</f>
        <v>0</v>
      </c>
      <c r="Q37" s="27">
        <f>Q$4*'固定資本M係数 '!Q36</f>
        <v>0</v>
      </c>
      <c r="R37" s="27">
        <f>R$4*'固定資本M係数 '!R36</f>
        <v>0</v>
      </c>
      <c r="S37" s="27">
        <f>S$4*'固定資本M係数 '!S36</f>
        <v>0</v>
      </c>
      <c r="T37" s="27">
        <f>T$4*'固定資本M係数 '!T36</f>
        <v>0</v>
      </c>
      <c r="U37" s="27">
        <f>U$4*'固定資本M係数 '!U36</f>
        <v>0</v>
      </c>
      <c r="V37" s="27">
        <f>V$4*'固定資本M係数 '!V36</f>
        <v>0</v>
      </c>
      <c r="W37" s="27">
        <f>W$4*'固定資本M係数 '!W36</f>
        <v>0</v>
      </c>
      <c r="X37" s="27">
        <f>X$4*'固定資本M係数 '!X36</f>
        <v>0</v>
      </c>
      <c r="Y37" s="27">
        <f>Y$4*'固定資本M係数 '!Y36</f>
        <v>0</v>
      </c>
      <c r="Z37" s="27">
        <f>Z$4*'固定資本M係数 '!Z36</f>
        <v>0</v>
      </c>
      <c r="AA37" s="27">
        <f>AA$4*'固定資本M係数 '!AA36</f>
        <v>0</v>
      </c>
      <c r="AB37" s="27">
        <f>AB$4*'固定資本M係数 '!AB36</f>
        <v>0</v>
      </c>
      <c r="AC37" s="27">
        <f>AC$4*'固定資本M係数 '!AC36</f>
        <v>0</v>
      </c>
      <c r="AD37" s="27">
        <f>AD$4*'固定資本M係数 '!AD36</f>
        <v>0</v>
      </c>
      <c r="AE37" s="27">
        <f>AE$4*'固定資本M係数 '!AE36</f>
        <v>0</v>
      </c>
      <c r="AF37" s="27">
        <f>AF$4*'固定資本M係数 '!AF36</f>
        <v>0</v>
      </c>
      <c r="AG37" s="27">
        <f>AG$4*'固定資本M係数 '!AG36</f>
        <v>0</v>
      </c>
      <c r="AH37" s="27">
        <f>AH$4*'固定資本M係数 '!AH36</f>
        <v>0</v>
      </c>
      <c r="AI37" s="27">
        <f>AI$4*'固定資本M係数 '!AI36</f>
        <v>0</v>
      </c>
      <c r="AJ37" s="27">
        <f>AJ$4*'固定資本M係数 '!AJ36</f>
        <v>0</v>
      </c>
      <c r="AK37" s="27">
        <f>AK$4*'固定資本M係数 '!AK36</f>
        <v>0</v>
      </c>
      <c r="AL37" s="27">
        <f>AL$4*'固定資本M係数 '!AL36</f>
        <v>0</v>
      </c>
      <c r="AM37" s="27">
        <f>AM$4*'固定資本M係数 '!AM36</f>
        <v>0</v>
      </c>
      <c r="AN37" s="27">
        <f>AN$4*'固定資本M係数 '!AN36</f>
        <v>0</v>
      </c>
      <c r="AO37" s="27">
        <f>AO$4*'固定資本M係数 '!AO36</f>
        <v>0</v>
      </c>
      <c r="AP37" s="464">
        <f t="shared" si="0"/>
        <v>0</v>
      </c>
      <c r="AQ37" s="25"/>
      <c r="AR37" s="25"/>
      <c r="AS37" s="25"/>
      <c r="AT37" s="25"/>
      <c r="AU37" s="25"/>
      <c r="AV37" s="25"/>
      <c r="AW37" s="25"/>
      <c r="AX37" s="25"/>
      <c r="AY37" s="25"/>
      <c r="AZ37" s="25"/>
      <c r="BA37" s="25"/>
      <c r="BB37" s="25"/>
      <c r="BC37" s="25"/>
      <c r="BD37" s="25"/>
      <c r="BE37" s="25"/>
      <c r="BF37" s="25"/>
      <c r="BG37" s="25"/>
      <c r="BH37" s="25"/>
      <c r="BI37" s="25"/>
      <c r="BJ37" s="25"/>
      <c r="BK37" s="25"/>
      <c r="BL37" s="25"/>
      <c r="BM37" s="25"/>
      <c r="BN37" s="25"/>
      <c r="BO37" s="25"/>
      <c r="BP37" s="25"/>
      <c r="BQ37" s="25"/>
      <c r="BR37" s="25"/>
      <c r="BS37" s="25"/>
      <c r="BT37" s="25"/>
      <c r="BU37" s="25"/>
      <c r="BV37" s="25"/>
      <c r="BW37" s="25"/>
      <c r="BX37" s="25"/>
      <c r="BY37" s="25"/>
      <c r="BZ37" s="25"/>
      <c r="CA37" s="25"/>
      <c r="CB37" s="25"/>
      <c r="CC37" s="25"/>
      <c r="CD37" s="25"/>
      <c r="CE37" s="25"/>
      <c r="CF37" s="25"/>
      <c r="CG37" s="25"/>
      <c r="CH37" s="25"/>
    </row>
    <row r="38" spans="1:86">
      <c r="A38" s="445">
        <v>34</v>
      </c>
      <c r="B38" s="449" t="s">
        <v>48</v>
      </c>
      <c r="C38" s="27">
        <f>C$4*'固定資本M係数 '!C37</f>
        <v>0</v>
      </c>
      <c r="D38" s="27">
        <f>D$4*'固定資本M係数 '!D37</f>
        <v>0</v>
      </c>
      <c r="E38" s="27">
        <f>E$4*'固定資本M係数 '!E37</f>
        <v>0</v>
      </c>
      <c r="F38" s="27">
        <f>F$4*'固定資本M係数 '!F37</f>
        <v>0</v>
      </c>
      <c r="G38" s="27">
        <f>G$4*'固定資本M係数 '!G37</f>
        <v>0</v>
      </c>
      <c r="H38" s="27">
        <f>H$4*'固定資本M係数 '!H37</f>
        <v>0</v>
      </c>
      <c r="I38" s="27">
        <f>I$4*'固定資本M係数 '!I37</f>
        <v>0</v>
      </c>
      <c r="J38" s="27">
        <f>J$4*'固定資本M係数 '!J37</f>
        <v>0</v>
      </c>
      <c r="K38" s="27">
        <f>K$4*'固定資本M係数 '!K37</f>
        <v>0</v>
      </c>
      <c r="L38" s="27">
        <f>L$4*'固定資本M係数 '!L37</f>
        <v>0</v>
      </c>
      <c r="M38" s="27">
        <f>M$4*'固定資本M係数 '!M37</f>
        <v>0</v>
      </c>
      <c r="N38" s="27">
        <f>N$4*'固定資本M係数 '!N37</f>
        <v>0</v>
      </c>
      <c r="O38" s="27">
        <f>O$4*'固定資本M係数 '!O37</f>
        <v>0</v>
      </c>
      <c r="P38" s="27">
        <f>P$4*'固定資本M係数 '!P37</f>
        <v>0</v>
      </c>
      <c r="Q38" s="27">
        <f>Q$4*'固定資本M係数 '!Q37</f>
        <v>0</v>
      </c>
      <c r="R38" s="27">
        <f>R$4*'固定資本M係数 '!R37</f>
        <v>0</v>
      </c>
      <c r="S38" s="27">
        <f>S$4*'固定資本M係数 '!S37</f>
        <v>0</v>
      </c>
      <c r="T38" s="27">
        <f>T$4*'固定資本M係数 '!T37</f>
        <v>0</v>
      </c>
      <c r="U38" s="27">
        <f>U$4*'固定資本M係数 '!U37</f>
        <v>0</v>
      </c>
      <c r="V38" s="27">
        <f>V$4*'固定資本M係数 '!V37</f>
        <v>0</v>
      </c>
      <c r="W38" s="27">
        <f>W$4*'固定資本M係数 '!W37</f>
        <v>0</v>
      </c>
      <c r="X38" s="27">
        <f>X$4*'固定資本M係数 '!X37</f>
        <v>0</v>
      </c>
      <c r="Y38" s="27">
        <f>Y$4*'固定資本M係数 '!Y37</f>
        <v>0</v>
      </c>
      <c r="Z38" s="27">
        <f>Z$4*'固定資本M係数 '!Z37</f>
        <v>0</v>
      </c>
      <c r="AA38" s="27">
        <f>AA$4*'固定資本M係数 '!AA37</f>
        <v>0</v>
      </c>
      <c r="AB38" s="27">
        <f>AB$4*'固定資本M係数 '!AB37</f>
        <v>0</v>
      </c>
      <c r="AC38" s="27">
        <f>AC$4*'固定資本M係数 '!AC37</f>
        <v>0</v>
      </c>
      <c r="AD38" s="27">
        <f>AD$4*'固定資本M係数 '!AD37</f>
        <v>0</v>
      </c>
      <c r="AE38" s="27">
        <f>AE$4*'固定資本M係数 '!AE37</f>
        <v>0</v>
      </c>
      <c r="AF38" s="27">
        <f>AF$4*'固定資本M係数 '!AF37</f>
        <v>0</v>
      </c>
      <c r="AG38" s="27">
        <f>AG$4*'固定資本M係数 '!AG37</f>
        <v>0</v>
      </c>
      <c r="AH38" s="27">
        <f>AH$4*'固定資本M係数 '!AH37</f>
        <v>0</v>
      </c>
      <c r="AI38" s="27">
        <f>AI$4*'固定資本M係数 '!AI37</f>
        <v>0</v>
      </c>
      <c r="AJ38" s="27">
        <f>AJ$4*'固定資本M係数 '!AJ37</f>
        <v>0</v>
      </c>
      <c r="AK38" s="27">
        <f>AK$4*'固定資本M係数 '!AK37</f>
        <v>0</v>
      </c>
      <c r="AL38" s="27">
        <f>AL$4*'固定資本M係数 '!AL37</f>
        <v>0</v>
      </c>
      <c r="AM38" s="27">
        <f>AM$4*'固定資本M係数 '!AM37</f>
        <v>0</v>
      </c>
      <c r="AN38" s="27">
        <f>AN$4*'固定資本M係数 '!AN37</f>
        <v>0</v>
      </c>
      <c r="AO38" s="27">
        <f>AO$4*'固定資本M係数 '!AO37</f>
        <v>0</v>
      </c>
      <c r="AP38" s="464">
        <f t="shared" si="0"/>
        <v>0</v>
      </c>
    </row>
    <row r="39" spans="1:86">
      <c r="A39" s="445">
        <v>35</v>
      </c>
      <c r="B39" s="449" t="s">
        <v>218</v>
      </c>
      <c r="C39" s="27">
        <f>C$4*'固定資本M係数 '!C38</f>
        <v>0</v>
      </c>
      <c r="D39" s="27">
        <f>D$4*'固定資本M係数 '!D38</f>
        <v>0</v>
      </c>
      <c r="E39" s="27">
        <f>E$4*'固定資本M係数 '!E38</f>
        <v>0</v>
      </c>
      <c r="F39" s="27">
        <f>F$4*'固定資本M係数 '!F38</f>
        <v>0</v>
      </c>
      <c r="G39" s="27">
        <f>G$4*'固定資本M係数 '!G38</f>
        <v>0</v>
      </c>
      <c r="H39" s="27">
        <f>H$4*'固定資本M係数 '!H38</f>
        <v>0</v>
      </c>
      <c r="I39" s="27">
        <f>I$4*'固定資本M係数 '!I38</f>
        <v>0</v>
      </c>
      <c r="J39" s="27">
        <f>J$4*'固定資本M係数 '!J38</f>
        <v>0</v>
      </c>
      <c r="K39" s="27">
        <f>K$4*'固定資本M係数 '!K38</f>
        <v>0</v>
      </c>
      <c r="L39" s="27">
        <f>L$4*'固定資本M係数 '!L38</f>
        <v>0</v>
      </c>
      <c r="M39" s="27">
        <f>M$4*'固定資本M係数 '!M38</f>
        <v>0</v>
      </c>
      <c r="N39" s="27">
        <f>N$4*'固定資本M係数 '!N38</f>
        <v>0</v>
      </c>
      <c r="O39" s="27">
        <f>O$4*'固定資本M係数 '!O38</f>
        <v>0</v>
      </c>
      <c r="P39" s="27">
        <f>P$4*'固定資本M係数 '!P38</f>
        <v>0</v>
      </c>
      <c r="Q39" s="27">
        <f>Q$4*'固定資本M係数 '!Q38</f>
        <v>0</v>
      </c>
      <c r="R39" s="27">
        <f>R$4*'固定資本M係数 '!R38</f>
        <v>0</v>
      </c>
      <c r="S39" s="27">
        <f>S$4*'固定資本M係数 '!S38</f>
        <v>0</v>
      </c>
      <c r="T39" s="27">
        <f>T$4*'固定資本M係数 '!T38</f>
        <v>0</v>
      </c>
      <c r="U39" s="27">
        <f>U$4*'固定資本M係数 '!U38</f>
        <v>0</v>
      </c>
      <c r="V39" s="27">
        <f>V$4*'固定資本M係数 '!V38</f>
        <v>0</v>
      </c>
      <c r="W39" s="27">
        <f>W$4*'固定資本M係数 '!W38</f>
        <v>0</v>
      </c>
      <c r="X39" s="27">
        <f>X$4*'固定資本M係数 '!X38</f>
        <v>0</v>
      </c>
      <c r="Y39" s="27">
        <f>Y$4*'固定資本M係数 '!Y38</f>
        <v>0</v>
      </c>
      <c r="Z39" s="27">
        <f>Z$4*'固定資本M係数 '!Z38</f>
        <v>0</v>
      </c>
      <c r="AA39" s="27">
        <f>AA$4*'固定資本M係数 '!AA38</f>
        <v>0</v>
      </c>
      <c r="AB39" s="27">
        <f>AB$4*'固定資本M係数 '!AB38</f>
        <v>0</v>
      </c>
      <c r="AC39" s="27">
        <f>AC$4*'固定資本M係数 '!AC38</f>
        <v>0</v>
      </c>
      <c r="AD39" s="27">
        <f>AD$4*'固定資本M係数 '!AD38</f>
        <v>0</v>
      </c>
      <c r="AE39" s="27">
        <f>AE$4*'固定資本M係数 '!AE38</f>
        <v>0</v>
      </c>
      <c r="AF39" s="27">
        <f>AF$4*'固定資本M係数 '!AF38</f>
        <v>0</v>
      </c>
      <c r="AG39" s="27">
        <f>AG$4*'固定資本M係数 '!AG38</f>
        <v>0</v>
      </c>
      <c r="AH39" s="27">
        <f>AH$4*'固定資本M係数 '!AH38</f>
        <v>0</v>
      </c>
      <c r="AI39" s="27">
        <f>AI$4*'固定資本M係数 '!AI38</f>
        <v>0</v>
      </c>
      <c r="AJ39" s="27">
        <f>AJ$4*'固定資本M係数 '!AJ38</f>
        <v>0</v>
      </c>
      <c r="AK39" s="27">
        <f>AK$4*'固定資本M係数 '!AK38</f>
        <v>0</v>
      </c>
      <c r="AL39" s="27">
        <f>AL$4*'固定資本M係数 '!AL38</f>
        <v>0</v>
      </c>
      <c r="AM39" s="27">
        <f>AM$4*'固定資本M係数 '!AM38</f>
        <v>0</v>
      </c>
      <c r="AN39" s="27">
        <f>AN$4*'固定資本M係数 '!AN38</f>
        <v>0</v>
      </c>
      <c r="AO39" s="27">
        <f>AO$4*'固定資本M係数 '!AO38</f>
        <v>0</v>
      </c>
      <c r="AP39" s="464">
        <f t="shared" si="0"/>
        <v>0</v>
      </c>
    </row>
    <row r="40" spans="1:86">
      <c r="A40" s="445">
        <v>36</v>
      </c>
      <c r="B40" s="449" t="s">
        <v>25</v>
      </c>
      <c r="C40" s="27">
        <f>C$4*'固定資本M係数 '!C39</f>
        <v>0</v>
      </c>
      <c r="D40" s="27">
        <f>D$4*'固定資本M係数 '!D39</f>
        <v>0</v>
      </c>
      <c r="E40" s="27">
        <f>E$4*'固定資本M係数 '!E39</f>
        <v>0</v>
      </c>
      <c r="F40" s="27">
        <f>F$4*'固定資本M係数 '!F39</f>
        <v>0</v>
      </c>
      <c r="G40" s="27">
        <f>G$4*'固定資本M係数 '!G39</f>
        <v>0</v>
      </c>
      <c r="H40" s="27">
        <f>H$4*'固定資本M係数 '!H39</f>
        <v>0</v>
      </c>
      <c r="I40" s="27">
        <f>I$4*'固定資本M係数 '!I39</f>
        <v>0</v>
      </c>
      <c r="J40" s="27">
        <f>J$4*'固定資本M係数 '!J39</f>
        <v>0</v>
      </c>
      <c r="K40" s="27">
        <f>K$4*'固定資本M係数 '!K39</f>
        <v>0</v>
      </c>
      <c r="L40" s="27">
        <f>L$4*'固定資本M係数 '!L39</f>
        <v>0</v>
      </c>
      <c r="M40" s="27">
        <f>M$4*'固定資本M係数 '!M39</f>
        <v>0</v>
      </c>
      <c r="N40" s="27">
        <f>N$4*'固定資本M係数 '!N39</f>
        <v>0</v>
      </c>
      <c r="O40" s="27">
        <f>O$4*'固定資本M係数 '!O39</f>
        <v>0</v>
      </c>
      <c r="P40" s="27">
        <f>P$4*'固定資本M係数 '!P39</f>
        <v>0</v>
      </c>
      <c r="Q40" s="27">
        <f>Q$4*'固定資本M係数 '!Q39</f>
        <v>0</v>
      </c>
      <c r="R40" s="27">
        <f>R$4*'固定資本M係数 '!R39</f>
        <v>0</v>
      </c>
      <c r="S40" s="27">
        <f>S$4*'固定資本M係数 '!S39</f>
        <v>0</v>
      </c>
      <c r="T40" s="27">
        <f>T$4*'固定資本M係数 '!T39</f>
        <v>0</v>
      </c>
      <c r="U40" s="27">
        <f>U$4*'固定資本M係数 '!U39</f>
        <v>0</v>
      </c>
      <c r="V40" s="27">
        <f>V$4*'固定資本M係数 '!V39</f>
        <v>0</v>
      </c>
      <c r="W40" s="27">
        <f>W$4*'固定資本M係数 '!W39</f>
        <v>0</v>
      </c>
      <c r="X40" s="27">
        <f>X$4*'固定資本M係数 '!X39</f>
        <v>0</v>
      </c>
      <c r="Y40" s="27">
        <f>Y$4*'固定資本M係数 '!Y39</f>
        <v>0</v>
      </c>
      <c r="Z40" s="27">
        <f>Z$4*'固定資本M係数 '!Z39</f>
        <v>0</v>
      </c>
      <c r="AA40" s="27">
        <f>AA$4*'固定資本M係数 '!AA39</f>
        <v>0</v>
      </c>
      <c r="AB40" s="27">
        <f>AB$4*'固定資本M係数 '!AB39</f>
        <v>0</v>
      </c>
      <c r="AC40" s="27">
        <f>AC$4*'固定資本M係数 '!AC39</f>
        <v>0</v>
      </c>
      <c r="AD40" s="27">
        <f>AD$4*'固定資本M係数 '!AD39</f>
        <v>0</v>
      </c>
      <c r="AE40" s="27">
        <f>AE$4*'固定資本M係数 '!AE39</f>
        <v>0</v>
      </c>
      <c r="AF40" s="27">
        <f>AF$4*'固定資本M係数 '!AF39</f>
        <v>0</v>
      </c>
      <c r="AG40" s="27">
        <f>AG$4*'固定資本M係数 '!AG39</f>
        <v>0</v>
      </c>
      <c r="AH40" s="27">
        <f>AH$4*'固定資本M係数 '!AH39</f>
        <v>0</v>
      </c>
      <c r="AI40" s="27">
        <f>AI$4*'固定資本M係数 '!AI39</f>
        <v>0</v>
      </c>
      <c r="AJ40" s="27">
        <f>AJ$4*'固定資本M係数 '!AJ39</f>
        <v>0</v>
      </c>
      <c r="AK40" s="27">
        <f>AK$4*'固定資本M係数 '!AK39</f>
        <v>0</v>
      </c>
      <c r="AL40" s="27">
        <f>AL$4*'固定資本M係数 '!AL39</f>
        <v>0</v>
      </c>
      <c r="AM40" s="27">
        <f>AM$4*'固定資本M係数 '!AM39</f>
        <v>0</v>
      </c>
      <c r="AN40" s="27">
        <f>AN$4*'固定資本M係数 '!AN39</f>
        <v>0</v>
      </c>
      <c r="AO40" s="27">
        <f>AO$4*'固定資本M係数 '!AO39</f>
        <v>0</v>
      </c>
      <c r="AP40" s="464">
        <f t="shared" si="0"/>
        <v>0</v>
      </c>
    </row>
    <row r="41" spans="1:86" s="25" customFormat="1">
      <c r="A41" s="445">
        <v>37</v>
      </c>
      <c r="B41" s="449" t="s">
        <v>26</v>
      </c>
      <c r="C41" s="27">
        <f>C$4*'固定資本M係数 '!C40</f>
        <v>0</v>
      </c>
      <c r="D41" s="27">
        <f>D$4*'固定資本M係数 '!D40</f>
        <v>0</v>
      </c>
      <c r="E41" s="27">
        <f>E$4*'固定資本M係数 '!E40</f>
        <v>0</v>
      </c>
      <c r="F41" s="27">
        <f>F$4*'固定資本M係数 '!F40</f>
        <v>0</v>
      </c>
      <c r="G41" s="27">
        <f>G$4*'固定資本M係数 '!G40</f>
        <v>0</v>
      </c>
      <c r="H41" s="27">
        <f>H$4*'固定資本M係数 '!H40</f>
        <v>0</v>
      </c>
      <c r="I41" s="27">
        <f>I$4*'固定資本M係数 '!I40</f>
        <v>0</v>
      </c>
      <c r="J41" s="27">
        <f>J$4*'固定資本M係数 '!J40</f>
        <v>0</v>
      </c>
      <c r="K41" s="27">
        <f>K$4*'固定資本M係数 '!K40</f>
        <v>0</v>
      </c>
      <c r="L41" s="27">
        <f>L$4*'固定資本M係数 '!L40</f>
        <v>0</v>
      </c>
      <c r="M41" s="27">
        <f>M$4*'固定資本M係数 '!M40</f>
        <v>0</v>
      </c>
      <c r="N41" s="27">
        <f>N$4*'固定資本M係数 '!N40</f>
        <v>0</v>
      </c>
      <c r="O41" s="27">
        <f>O$4*'固定資本M係数 '!O40</f>
        <v>0</v>
      </c>
      <c r="P41" s="27">
        <f>P$4*'固定資本M係数 '!P40</f>
        <v>0</v>
      </c>
      <c r="Q41" s="27">
        <f>Q$4*'固定資本M係数 '!Q40</f>
        <v>0</v>
      </c>
      <c r="R41" s="27">
        <f>R$4*'固定資本M係数 '!R40</f>
        <v>0</v>
      </c>
      <c r="S41" s="27">
        <f>S$4*'固定資本M係数 '!S40</f>
        <v>0</v>
      </c>
      <c r="T41" s="27">
        <f>T$4*'固定資本M係数 '!T40</f>
        <v>0</v>
      </c>
      <c r="U41" s="27">
        <f>U$4*'固定資本M係数 '!U40</f>
        <v>0</v>
      </c>
      <c r="V41" s="27">
        <f>V$4*'固定資本M係数 '!V40</f>
        <v>0</v>
      </c>
      <c r="W41" s="27">
        <f>W$4*'固定資本M係数 '!W40</f>
        <v>0</v>
      </c>
      <c r="X41" s="27">
        <f>X$4*'固定資本M係数 '!X40</f>
        <v>0</v>
      </c>
      <c r="Y41" s="27">
        <f>Y$4*'固定資本M係数 '!Y40</f>
        <v>0</v>
      </c>
      <c r="Z41" s="27">
        <f>Z$4*'固定資本M係数 '!Z40</f>
        <v>0</v>
      </c>
      <c r="AA41" s="27">
        <f>AA$4*'固定資本M係数 '!AA40</f>
        <v>0</v>
      </c>
      <c r="AB41" s="27">
        <f>AB$4*'固定資本M係数 '!AB40</f>
        <v>0</v>
      </c>
      <c r="AC41" s="27">
        <f>AC$4*'固定資本M係数 '!AC40</f>
        <v>0</v>
      </c>
      <c r="AD41" s="27">
        <f>AD$4*'固定資本M係数 '!AD40</f>
        <v>0</v>
      </c>
      <c r="AE41" s="27">
        <f>AE$4*'固定資本M係数 '!AE40</f>
        <v>0</v>
      </c>
      <c r="AF41" s="27">
        <f>AF$4*'固定資本M係数 '!AF40</f>
        <v>0</v>
      </c>
      <c r="AG41" s="27">
        <f>AG$4*'固定資本M係数 '!AG40</f>
        <v>0</v>
      </c>
      <c r="AH41" s="27">
        <f>AH$4*'固定資本M係数 '!AH40</f>
        <v>0</v>
      </c>
      <c r="AI41" s="27">
        <f>AI$4*'固定資本M係数 '!AI40</f>
        <v>0</v>
      </c>
      <c r="AJ41" s="27">
        <f>AJ$4*'固定資本M係数 '!AJ40</f>
        <v>0</v>
      </c>
      <c r="AK41" s="27">
        <f>AK$4*'固定資本M係数 '!AK40</f>
        <v>0</v>
      </c>
      <c r="AL41" s="27">
        <f>AL$4*'固定資本M係数 '!AL40</f>
        <v>0</v>
      </c>
      <c r="AM41" s="27">
        <f>AM$4*'固定資本M係数 '!AM40</f>
        <v>0</v>
      </c>
      <c r="AN41" s="27">
        <f>AN$4*'固定資本M係数 '!AN40</f>
        <v>0</v>
      </c>
      <c r="AO41" s="27">
        <f>AO$4*'固定資本M係数 '!AO40</f>
        <v>0</v>
      </c>
      <c r="AP41" s="464">
        <f t="shared" si="0"/>
        <v>0</v>
      </c>
    </row>
    <row r="42" spans="1:86">
      <c r="A42" s="445">
        <v>38</v>
      </c>
      <c r="B42" s="449" t="s">
        <v>27</v>
      </c>
      <c r="C42" s="27">
        <f>C$4*'固定資本M係数 '!C41</f>
        <v>0</v>
      </c>
      <c r="D42" s="27">
        <f>D$4*'固定資本M係数 '!D41</f>
        <v>0</v>
      </c>
      <c r="E42" s="27">
        <f>E$4*'固定資本M係数 '!E41</f>
        <v>0</v>
      </c>
      <c r="F42" s="27">
        <f>F$4*'固定資本M係数 '!F41</f>
        <v>0</v>
      </c>
      <c r="G42" s="27">
        <f>G$4*'固定資本M係数 '!G41</f>
        <v>0</v>
      </c>
      <c r="H42" s="27">
        <f>H$4*'固定資本M係数 '!H41</f>
        <v>0</v>
      </c>
      <c r="I42" s="27">
        <f>I$4*'固定資本M係数 '!I41</f>
        <v>0</v>
      </c>
      <c r="J42" s="27">
        <f>J$4*'固定資本M係数 '!J41</f>
        <v>0</v>
      </c>
      <c r="K42" s="27">
        <f>K$4*'固定資本M係数 '!K41</f>
        <v>0</v>
      </c>
      <c r="L42" s="27">
        <f>L$4*'固定資本M係数 '!L41</f>
        <v>0</v>
      </c>
      <c r="M42" s="27">
        <f>M$4*'固定資本M係数 '!M41</f>
        <v>0</v>
      </c>
      <c r="N42" s="27">
        <f>N$4*'固定資本M係数 '!N41</f>
        <v>0</v>
      </c>
      <c r="O42" s="27">
        <f>O$4*'固定資本M係数 '!O41</f>
        <v>0</v>
      </c>
      <c r="P42" s="27">
        <f>P$4*'固定資本M係数 '!P41</f>
        <v>0</v>
      </c>
      <c r="Q42" s="27">
        <f>Q$4*'固定資本M係数 '!Q41</f>
        <v>0</v>
      </c>
      <c r="R42" s="27">
        <f>R$4*'固定資本M係数 '!R41</f>
        <v>0</v>
      </c>
      <c r="S42" s="27">
        <f>S$4*'固定資本M係数 '!S41</f>
        <v>0</v>
      </c>
      <c r="T42" s="27">
        <f>T$4*'固定資本M係数 '!T41</f>
        <v>0</v>
      </c>
      <c r="U42" s="27">
        <f>U$4*'固定資本M係数 '!U41</f>
        <v>0</v>
      </c>
      <c r="V42" s="27">
        <f>V$4*'固定資本M係数 '!V41</f>
        <v>0</v>
      </c>
      <c r="W42" s="27">
        <f>W$4*'固定資本M係数 '!W41</f>
        <v>0</v>
      </c>
      <c r="X42" s="27">
        <f>X$4*'固定資本M係数 '!X41</f>
        <v>0</v>
      </c>
      <c r="Y42" s="27">
        <f>Y$4*'固定資本M係数 '!Y41</f>
        <v>0</v>
      </c>
      <c r="Z42" s="27">
        <f>Z$4*'固定資本M係数 '!Z41</f>
        <v>0</v>
      </c>
      <c r="AA42" s="27">
        <f>AA$4*'固定資本M係数 '!AA41</f>
        <v>0</v>
      </c>
      <c r="AB42" s="27">
        <f>AB$4*'固定資本M係数 '!AB41</f>
        <v>0</v>
      </c>
      <c r="AC42" s="27">
        <f>AC$4*'固定資本M係数 '!AC41</f>
        <v>0</v>
      </c>
      <c r="AD42" s="27">
        <f>AD$4*'固定資本M係数 '!AD41</f>
        <v>0</v>
      </c>
      <c r="AE42" s="27">
        <f>AE$4*'固定資本M係数 '!AE41</f>
        <v>0</v>
      </c>
      <c r="AF42" s="27">
        <f>AF$4*'固定資本M係数 '!AF41</f>
        <v>0</v>
      </c>
      <c r="AG42" s="27">
        <f>AG$4*'固定資本M係数 '!AG41</f>
        <v>0</v>
      </c>
      <c r="AH42" s="27">
        <f>AH$4*'固定資本M係数 '!AH41</f>
        <v>0</v>
      </c>
      <c r="AI42" s="27">
        <f>AI$4*'固定資本M係数 '!AI41</f>
        <v>0</v>
      </c>
      <c r="AJ42" s="27">
        <f>AJ$4*'固定資本M係数 '!AJ41</f>
        <v>0</v>
      </c>
      <c r="AK42" s="27">
        <f>AK$4*'固定資本M係数 '!AK41</f>
        <v>0</v>
      </c>
      <c r="AL42" s="27">
        <f>AL$4*'固定資本M係数 '!AL41</f>
        <v>0</v>
      </c>
      <c r="AM42" s="27">
        <f>AM$4*'固定資本M係数 '!AM41</f>
        <v>0</v>
      </c>
      <c r="AN42" s="27">
        <f>AN$4*'固定資本M係数 '!AN41</f>
        <v>0</v>
      </c>
      <c r="AO42" s="27">
        <f>AO$4*'固定資本M係数 '!AO41</f>
        <v>0</v>
      </c>
      <c r="AP42" s="464">
        <f t="shared" si="0"/>
        <v>0</v>
      </c>
    </row>
    <row r="43" spans="1:86">
      <c r="A43" s="445">
        <v>39</v>
      </c>
      <c r="B43" s="449" t="s">
        <v>28</v>
      </c>
      <c r="C43" s="27">
        <f>C$4*'固定資本M係数 '!C42</f>
        <v>0</v>
      </c>
      <c r="D43" s="27">
        <f>D$4*'固定資本M係数 '!D42</f>
        <v>0</v>
      </c>
      <c r="E43" s="27">
        <f>E$4*'固定資本M係数 '!E42</f>
        <v>0</v>
      </c>
      <c r="F43" s="27">
        <f>F$4*'固定資本M係数 '!F42</f>
        <v>0</v>
      </c>
      <c r="G43" s="27">
        <f>G$4*'固定資本M係数 '!G42</f>
        <v>0</v>
      </c>
      <c r="H43" s="27">
        <f>H$4*'固定資本M係数 '!H42</f>
        <v>0</v>
      </c>
      <c r="I43" s="27">
        <f>I$4*'固定資本M係数 '!I42</f>
        <v>0</v>
      </c>
      <c r="J43" s="27">
        <f>J$4*'固定資本M係数 '!J42</f>
        <v>0</v>
      </c>
      <c r="K43" s="27">
        <f>K$4*'固定資本M係数 '!K42</f>
        <v>0</v>
      </c>
      <c r="L43" s="27">
        <f>L$4*'固定資本M係数 '!L42</f>
        <v>0</v>
      </c>
      <c r="M43" s="27">
        <f>M$4*'固定資本M係数 '!M42</f>
        <v>0</v>
      </c>
      <c r="N43" s="27">
        <f>N$4*'固定資本M係数 '!N42</f>
        <v>0</v>
      </c>
      <c r="O43" s="27">
        <f>O$4*'固定資本M係数 '!O42</f>
        <v>0</v>
      </c>
      <c r="P43" s="27">
        <f>P$4*'固定資本M係数 '!P42</f>
        <v>0</v>
      </c>
      <c r="Q43" s="27">
        <f>Q$4*'固定資本M係数 '!Q42</f>
        <v>0</v>
      </c>
      <c r="R43" s="27">
        <f>R$4*'固定資本M係数 '!R42</f>
        <v>0</v>
      </c>
      <c r="S43" s="27">
        <f>S$4*'固定資本M係数 '!S42</f>
        <v>0</v>
      </c>
      <c r="T43" s="27">
        <f>T$4*'固定資本M係数 '!T42</f>
        <v>0</v>
      </c>
      <c r="U43" s="27">
        <f>U$4*'固定資本M係数 '!U42</f>
        <v>0</v>
      </c>
      <c r="V43" s="27">
        <f>V$4*'固定資本M係数 '!V42</f>
        <v>0</v>
      </c>
      <c r="W43" s="27">
        <f>W$4*'固定資本M係数 '!W42</f>
        <v>0</v>
      </c>
      <c r="X43" s="27">
        <f>X$4*'固定資本M係数 '!X42</f>
        <v>0</v>
      </c>
      <c r="Y43" s="27">
        <f>Y$4*'固定資本M係数 '!Y42</f>
        <v>0</v>
      </c>
      <c r="Z43" s="27">
        <f>Z$4*'固定資本M係数 '!Z42</f>
        <v>0</v>
      </c>
      <c r="AA43" s="27">
        <f>AA$4*'固定資本M係数 '!AA42</f>
        <v>0</v>
      </c>
      <c r="AB43" s="27">
        <f>AB$4*'固定資本M係数 '!AB42</f>
        <v>0</v>
      </c>
      <c r="AC43" s="27">
        <f>AC$4*'固定資本M係数 '!AC42</f>
        <v>0</v>
      </c>
      <c r="AD43" s="27">
        <f>AD$4*'固定資本M係数 '!AD42</f>
        <v>0</v>
      </c>
      <c r="AE43" s="27">
        <f>AE$4*'固定資本M係数 '!AE42</f>
        <v>0</v>
      </c>
      <c r="AF43" s="27">
        <f>AF$4*'固定資本M係数 '!AF42</f>
        <v>0</v>
      </c>
      <c r="AG43" s="27">
        <f>AG$4*'固定資本M係数 '!AG42</f>
        <v>0</v>
      </c>
      <c r="AH43" s="27">
        <f>AH$4*'固定資本M係数 '!AH42</f>
        <v>0</v>
      </c>
      <c r="AI43" s="27">
        <f>AI$4*'固定資本M係数 '!AI42</f>
        <v>0</v>
      </c>
      <c r="AJ43" s="27">
        <f>AJ$4*'固定資本M係数 '!AJ42</f>
        <v>0</v>
      </c>
      <c r="AK43" s="27">
        <f>AK$4*'固定資本M係数 '!AK42</f>
        <v>0</v>
      </c>
      <c r="AL43" s="27">
        <f>AL$4*'固定資本M係数 '!AL42</f>
        <v>0</v>
      </c>
      <c r="AM43" s="27">
        <f>AM$4*'固定資本M係数 '!AM42</f>
        <v>0</v>
      </c>
      <c r="AN43" s="27">
        <f>AN$4*'固定資本M係数 '!AN42</f>
        <v>0</v>
      </c>
      <c r="AO43" s="27">
        <f>AO$4*'固定資本M係数 '!AO42</f>
        <v>0</v>
      </c>
      <c r="AP43" s="464">
        <f t="shared" si="0"/>
        <v>0</v>
      </c>
    </row>
    <row r="44" spans="1:86">
      <c r="A44" s="451">
        <v>70</v>
      </c>
      <c r="B44" s="452" t="s">
        <v>575</v>
      </c>
      <c r="C44" s="463">
        <f>SUM(C5:C43)</f>
        <v>0</v>
      </c>
      <c r="D44" s="463">
        <f t="shared" ref="D44:AO44" si="1">SUM(D5:D43)</f>
        <v>0</v>
      </c>
      <c r="E44" s="463">
        <f t="shared" si="1"/>
        <v>0</v>
      </c>
      <c r="F44" s="463">
        <f t="shared" si="1"/>
        <v>0</v>
      </c>
      <c r="G44" s="463">
        <f t="shared" si="1"/>
        <v>0</v>
      </c>
      <c r="H44" s="463">
        <f t="shared" si="1"/>
        <v>0</v>
      </c>
      <c r="I44" s="463">
        <f t="shared" si="1"/>
        <v>0</v>
      </c>
      <c r="J44" s="463">
        <f t="shared" si="1"/>
        <v>0</v>
      </c>
      <c r="K44" s="463">
        <f t="shared" si="1"/>
        <v>0</v>
      </c>
      <c r="L44" s="463">
        <f t="shared" si="1"/>
        <v>0</v>
      </c>
      <c r="M44" s="463">
        <f t="shared" si="1"/>
        <v>0</v>
      </c>
      <c r="N44" s="463">
        <f t="shared" si="1"/>
        <v>0</v>
      </c>
      <c r="O44" s="463">
        <f t="shared" si="1"/>
        <v>0</v>
      </c>
      <c r="P44" s="463">
        <f t="shared" si="1"/>
        <v>0</v>
      </c>
      <c r="Q44" s="463">
        <f t="shared" si="1"/>
        <v>0</v>
      </c>
      <c r="R44" s="463">
        <f t="shared" si="1"/>
        <v>0</v>
      </c>
      <c r="S44" s="463">
        <f t="shared" si="1"/>
        <v>0</v>
      </c>
      <c r="T44" s="463">
        <f t="shared" si="1"/>
        <v>0</v>
      </c>
      <c r="U44" s="463">
        <f t="shared" si="1"/>
        <v>0</v>
      </c>
      <c r="V44" s="463">
        <f t="shared" si="1"/>
        <v>0</v>
      </c>
      <c r="W44" s="463">
        <f t="shared" si="1"/>
        <v>0</v>
      </c>
      <c r="X44" s="463">
        <f t="shared" si="1"/>
        <v>0</v>
      </c>
      <c r="Y44" s="463">
        <f t="shared" si="1"/>
        <v>0</v>
      </c>
      <c r="Z44" s="463">
        <f t="shared" si="1"/>
        <v>0</v>
      </c>
      <c r="AA44" s="463">
        <f t="shared" si="1"/>
        <v>0</v>
      </c>
      <c r="AB44" s="463">
        <f t="shared" si="1"/>
        <v>0</v>
      </c>
      <c r="AC44" s="463">
        <f t="shared" si="1"/>
        <v>0</v>
      </c>
      <c r="AD44" s="463">
        <f t="shared" si="1"/>
        <v>0</v>
      </c>
      <c r="AE44" s="463">
        <f t="shared" si="1"/>
        <v>0</v>
      </c>
      <c r="AF44" s="463">
        <f t="shared" si="1"/>
        <v>0</v>
      </c>
      <c r="AG44" s="463">
        <f t="shared" si="1"/>
        <v>0</v>
      </c>
      <c r="AH44" s="463">
        <f t="shared" si="1"/>
        <v>0</v>
      </c>
      <c r="AI44" s="463">
        <f t="shared" si="1"/>
        <v>0</v>
      </c>
      <c r="AJ44" s="463">
        <f t="shared" si="1"/>
        <v>0</v>
      </c>
      <c r="AK44" s="463">
        <f t="shared" si="1"/>
        <v>0</v>
      </c>
      <c r="AL44" s="463">
        <f t="shared" si="1"/>
        <v>0</v>
      </c>
      <c r="AM44" s="463">
        <f t="shared" si="1"/>
        <v>0</v>
      </c>
      <c r="AN44" s="463">
        <f t="shared" si="1"/>
        <v>0</v>
      </c>
      <c r="AO44" s="463">
        <f t="shared" si="1"/>
        <v>0</v>
      </c>
      <c r="AP44" s="465">
        <f>SUM(AP5:AP43)</f>
        <v>0</v>
      </c>
    </row>
  </sheetData>
  <sheetProtection sheet="1" selectLockedCells="1" selectUnlockedCells="1"/>
  <phoneticPr fontId="31"/>
  <pageMargins left="0.7" right="0.7" top="0.75" bottom="0.75" header="0.3" footer="0.3"/>
  <pageSetup paperSize="9"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tint="-0.249977111117893"/>
  </sheetPr>
  <dimension ref="A1:K50"/>
  <sheetViews>
    <sheetView zoomScale="160" zoomScaleNormal="160" workbookViewId="0">
      <pane xSplit="2" ySplit="5" topLeftCell="C6" activePane="bottomRight" state="frozen"/>
      <selection activeCell="I48" sqref="I48"/>
      <selection pane="topRight" activeCell="I48" sqref="I48"/>
      <selection pane="bottomLeft" activeCell="I48" sqref="I48"/>
      <selection pane="bottomRight" activeCell="B2" sqref="B2"/>
    </sheetView>
  </sheetViews>
  <sheetFormatPr defaultColWidth="9.33203125" defaultRowHeight="12"/>
  <cols>
    <col min="1" max="1" width="7.83203125" style="263" customWidth="1"/>
    <col min="2" max="2" width="30" style="263" customWidth="1"/>
    <col min="3" max="4" width="14.83203125" style="263" customWidth="1"/>
    <col min="5" max="6" width="14.83203125" style="265" customWidth="1"/>
    <col min="7" max="10" width="14.83203125" style="263" customWidth="1"/>
    <col min="11" max="16384" width="9.33203125" style="263"/>
  </cols>
  <sheetData>
    <row r="1" spans="1:11">
      <c r="A1" s="263" t="s">
        <v>461</v>
      </c>
      <c r="B1" s="264"/>
    </row>
    <row r="2" spans="1:11">
      <c r="A2" s="266"/>
      <c r="B2" s="266"/>
      <c r="D2" s="263" t="s">
        <v>685</v>
      </c>
      <c r="E2" s="263"/>
      <c r="F2" s="263"/>
    </row>
    <row r="3" spans="1:11" ht="13.5" customHeight="1">
      <c r="A3" s="267"/>
      <c r="B3" s="268"/>
      <c r="C3" s="269" t="s">
        <v>462</v>
      </c>
      <c r="D3" s="754" t="s">
        <v>463</v>
      </c>
      <c r="E3" s="755"/>
      <c r="F3" s="754" t="s">
        <v>464</v>
      </c>
      <c r="G3" s="756"/>
      <c r="H3" s="756"/>
      <c r="I3" s="755"/>
      <c r="J3" s="521" t="s">
        <v>462</v>
      </c>
      <c r="K3" s="270"/>
    </row>
    <row r="4" spans="1:11" ht="13.5" customHeight="1">
      <c r="A4" s="271"/>
      <c r="B4" s="272"/>
      <c r="C4" s="273" t="s">
        <v>465</v>
      </c>
      <c r="D4" s="274" t="s">
        <v>466</v>
      </c>
      <c r="E4" s="274" t="s">
        <v>467</v>
      </c>
      <c r="F4" s="274" t="s">
        <v>466</v>
      </c>
      <c r="G4" s="274" t="s">
        <v>467</v>
      </c>
      <c r="H4" s="274" t="s">
        <v>468</v>
      </c>
      <c r="I4" s="274" t="s">
        <v>469</v>
      </c>
      <c r="J4" s="522" t="s">
        <v>470</v>
      </c>
    </row>
    <row r="5" spans="1:11" ht="13.5" customHeight="1">
      <c r="A5" s="275"/>
      <c r="B5" s="276"/>
      <c r="C5" s="277" t="s">
        <v>471</v>
      </c>
      <c r="D5" s="277" t="s">
        <v>472</v>
      </c>
      <c r="E5" s="277" t="s">
        <v>473</v>
      </c>
      <c r="F5" s="277" t="s">
        <v>474</v>
      </c>
      <c r="G5" s="277" t="s">
        <v>475</v>
      </c>
      <c r="H5" s="277" t="s">
        <v>476</v>
      </c>
      <c r="I5" s="277" t="s">
        <v>477</v>
      </c>
      <c r="J5" s="523" t="s">
        <v>478</v>
      </c>
    </row>
    <row r="6" spans="1:11" ht="13.5" customHeight="1">
      <c r="A6" s="278">
        <v>1</v>
      </c>
      <c r="B6" s="279" t="s">
        <v>479</v>
      </c>
      <c r="C6" s="280" t="str">
        <f>IF('（入力）データ入力表 '!$D$50="購入者価格",設備投資組替!AP5,"")</f>
        <v/>
      </c>
      <c r="D6" s="281">
        <v>0.43747799999999998</v>
      </c>
      <c r="E6" s="281">
        <v>4.5379999999999997E-2</v>
      </c>
      <c r="F6" s="280" t="str">
        <f>IF('（入力）データ入力表 '!$D$50="購入者価格",$C6*D6,"")</f>
        <v/>
      </c>
      <c r="G6" s="280" t="str">
        <f>IF('（入力）データ入力表 '!$D$50="購入者価格",$C6*E6,"")</f>
        <v/>
      </c>
      <c r="H6" s="280">
        <f>SUM(F6:G6)</f>
        <v>0</v>
      </c>
      <c r="I6" s="282"/>
      <c r="J6" s="524">
        <f>IF('（入力）データ入力表 '!$D$50="購入者価格",C6-H6+I6,IF('（入力）データ入力表 '!$D$50="生産者価格",設備投資組替!AP5))</f>
        <v>0</v>
      </c>
    </row>
    <row r="7" spans="1:11" ht="13.5" customHeight="1">
      <c r="A7" s="278">
        <v>2</v>
      </c>
      <c r="B7" s="279" t="s">
        <v>480</v>
      </c>
      <c r="C7" s="280" t="str">
        <f>IF('（入力）データ入力表 '!$D$50="購入者価格",設備投資組替!AP6,"")</f>
        <v/>
      </c>
      <c r="D7" s="281">
        <v>0.481184</v>
      </c>
      <c r="E7" s="281">
        <v>1.8371999999999999E-2</v>
      </c>
      <c r="F7" s="280" t="str">
        <f>IF('（入力）データ入力表 '!$D$50="購入者価格",$C7*D7,"")</f>
        <v/>
      </c>
      <c r="G7" s="280" t="str">
        <f>IF('（入力）データ入力表 '!$D$50="購入者価格",$C7*E7,"")</f>
        <v/>
      </c>
      <c r="H7" s="280">
        <f t="shared" ref="H7:H44" si="0">SUM(F7:G7)</f>
        <v>0</v>
      </c>
      <c r="I7" s="282"/>
      <c r="J7" s="524">
        <f>IF('（入力）データ入力表 '!$D$50="購入者価格",C7-H7+I7,IF('（入力）データ入力表 '!$D$50="生産者価格",設備投資組替!AP6))</f>
        <v>0</v>
      </c>
    </row>
    <row r="8" spans="1:11" ht="13.5" customHeight="1">
      <c r="A8" s="278">
        <v>3</v>
      </c>
      <c r="B8" s="279" t="s">
        <v>481</v>
      </c>
      <c r="C8" s="280" t="str">
        <f>IF('（入力）データ入力表 '!$D$50="購入者価格",設備投資組替!AP7,"")</f>
        <v/>
      </c>
      <c r="D8" s="281">
        <v>0.478879</v>
      </c>
      <c r="E8" s="281">
        <v>2.9420999999999999E-2</v>
      </c>
      <c r="F8" s="280" t="str">
        <f>IF('（入力）データ入力表 '!$D$50="購入者価格",$C8*D8,"")</f>
        <v/>
      </c>
      <c r="G8" s="280" t="str">
        <f>IF('（入力）データ入力表 '!$D$50="購入者価格",$C8*E8,"")</f>
        <v/>
      </c>
      <c r="H8" s="280">
        <f t="shared" si="0"/>
        <v>0</v>
      </c>
      <c r="I8" s="282"/>
      <c r="J8" s="524">
        <f>IF('（入力）データ入力表 '!$D$50="購入者価格",C8-H8+I8,IF('（入力）データ入力表 '!$D$50="生産者価格",設備投資組替!AP7))</f>
        <v>0</v>
      </c>
    </row>
    <row r="9" spans="1:11" ht="13.5" customHeight="1">
      <c r="A9" s="278">
        <v>4</v>
      </c>
      <c r="B9" s="279" t="s">
        <v>3</v>
      </c>
      <c r="C9" s="280" t="str">
        <f>IF('（入力）データ入力表 '!$D$50="購入者価格",設備投資組替!AP8,"")</f>
        <v/>
      </c>
      <c r="D9" s="281">
        <v>0</v>
      </c>
      <c r="E9" s="281">
        <v>0</v>
      </c>
      <c r="F9" s="280" t="str">
        <f>IF('（入力）データ入力表 '!$D$50="購入者価格",$C9*D9,"")</f>
        <v/>
      </c>
      <c r="G9" s="280" t="str">
        <f>IF('（入力）データ入力表 '!$D$50="購入者価格",$C9*E9,"")</f>
        <v/>
      </c>
      <c r="H9" s="280">
        <f t="shared" si="0"/>
        <v>0</v>
      </c>
      <c r="I9" s="282"/>
      <c r="J9" s="524">
        <f>IF('（入力）データ入力表 '!$D$50="購入者価格",C9-H9+I9,IF('（入力）データ入力表 '!$D$50="生産者価格",設備投資組替!AP8))</f>
        <v>0</v>
      </c>
    </row>
    <row r="10" spans="1:11" ht="13.5" customHeight="1">
      <c r="A10" s="283">
        <v>5</v>
      </c>
      <c r="B10" s="284" t="s">
        <v>4</v>
      </c>
      <c r="C10" s="285" t="str">
        <f>IF('（入力）データ入力表 '!$D$50="購入者価格",設備投資組替!AP9,"")</f>
        <v/>
      </c>
      <c r="D10" s="286">
        <v>0.37437900000000002</v>
      </c>
      <c r="E10" s="286">
        <v>2.8480999999999999E-2</v>
      </c>
      <c r="F10" s="285" t="str">
        <f>IF('（入力）データ入力表 '!$D$50="購入者価格",$C10*D10,"")</f>
        <v/>
      </c>
      <c r="G10" s="285" t="str">
        <f>IF('（入力）データ入力表 '!$D$50="購入者価格",$C10*E10,"")</f>
        <v/>
      </c>
      <c r="H10" s="285">
        <f t="shared" si="0"/>
        <v>0</v>
      </c>
      <c r="I10" s="287"/>
      <c r="J10" s="525">
        <f>IF('（入力）データ入力表 '!$D$50="購入者価格",C10-H10+I10,IF('（入力）データ入力表 '!$D$50="生産者価格",設備投資組替!AP9))</f>
        <v>0</v>
      </c>
    </row>
    <row r="11" spans="1:11" ht="13.5" customHeight="1">
      <c r="A11" s="278">
        <v>6</v>
      </c>
      <c r="B11" s="279" t="s">
        <v>5</v>
      </c>
      <c r="C11" s="280" t="str">
        <f>IF('（入力）データ入力表 '!$D$50="購入者価格",設備投資組替!AP10,"")</f>
        <v/>
      </c>
      <c r="D11" s="281">
        <v>0.53972299999999995</v>
      </c>
      <c r="E11" s="281">
        <v>2.8927999999999999E-2</v>
      </c>
      <c r="F11" s="280" t="str">
        <f>IF('（入力）データ入力表 '!$D$50="購入者価格",$C11*D11,"")</f>
        <v/>
      </c>
      <c r="G11" s="280" t="str">
        <f>IF('（入力）データ入力表 '!$D$50="購入者価格",$C11*E11,"")</f>
        <v/>
      </c>
      <c r="H11" s="280">
        <f t="shared" si="0"/>
        <v>0</v>
      </c>
      <c r="I11" s="282"/>
      <c r="J11" s="524">
        <f>IF('（入力）データ入力表 '!$D$50="購入者価格",C11-H11+I11,IF('（入力）データ入力表 '!$D$50="生産者価格",設備投資組替!AP10))</f>
        <v>0</v>
      </c>
    </row>
    <row r="12" spans="1:11" ht="13.5" customHeight="1">
      <c r="A12" s="278">
        <v>7</v>
      </c>
      <c r="B12" s="279" t="s">
        <v>6</v>
      </c>
      <c r="C12" s="280" t="str">
        <f>IF('（入力）データ入力表 '!$D$50="購入者価格",設備投資組替!AP11,"")</f>
        <v/>
      </c>
      <c r="D12" s="281">
        <v>0.61629599999999995</v>
      </c>
      <c r="E12" s="281">
        <v>4.3142E-2</v>
      </c>
      <c r="F12" s="280" t="str">
        <f>IF('（入力）データ入力表 '!$D$50="購入者価格",$C12*D12,"")</f>
        <v/>
      </c>
      <c r="G12" s="280" t="str">
        <f>IF('（入力）データ入力表 '!$D$50="購入者価格",$C12*E12,"")</f>
        <v/>
      </c>
      <c r="H12" s="280">
        <f t="shared" si="0"/>
        <v>0</v>
      </c>
      <c r="I12" s="282"/>
      <c r="J12" s="524">
        <f>IF('（入力）データ入力表 '!$D$50="購入者価格",C12-H12+I12,IF('（入力）データ入力表 '!$D$50="生産者価格",設備投資組替!AP11))</f>
        <v>0</v>
      </c>
    </row>
    <row r="13" spans="1:11" ht="13.5" customHeight="1">
      <c r="A13" s="278">
        <v>8</v>
      </c>
      <c r="B13" s="279" t="s">
        <v>7</v>
      </c>
      <c r="C13" s="280" t="str">
        <f>IF('（入力）データ入力表 '!$D$50="購入者価格",設備投資組替!AP12,"")</f>
        <v/>
      </c>
      <c r="D13" s="281">
        <v>0.60450199999999998</v>
      </c>
      <c r="E13" s="281">
        <v>1.2071E-2</v>
      </c>
      <c r="F13" s="280" t="str">
        <f>IF('（入力）データ入力表 '!$D$50="購入者価格",$C13*D13,"")</f>
        <v/>
      </c>
      <c r="G13" s="280" t="str">
        <f>IF('（入力）データ入力表 '!$D$50="購入者価格",$C13*E13,"")</f>
        <v/>
      </c>
      <c r="H13" s="280">
        <f t="shared" si="0"/>
        <v>0</v>
      </c>
      <c r="I13" s="282"/>
      <c r="J13" s="524">
        <f>IF('（入力）データ入力表 '!$D$50="購入者価格",C13-H13+I13,IF('（入力）データ入力表 '!$D$50="生産者価格",設備投資組替!AP12))</f>
        <v>0</v>
      </c>
    </row>
    <row r="14" spans="1:11" ht="13.5" customHeight="1">
      <c r="A14" s="278">
        <v>9</v>
      </c>
      <c r="B14" s="279" t="s">
        <v>8</v>
      </c>
      <c r="C14" s="280" t="str">
        <f>IF('（入力）データ入力表 '!$D$50="購入者価格",設備投資組替!AP13,"")</f>
        <v/>
      </c>
      <c r="D14" s="281">
        <v>0.322459</v>
      </c>
      <c r="E14" s="281">
        <v>1.7259E-2</v>
      </c>
      <c r="F14" s="280" t="str">
        <f>IF('（入力）データ入力表 '!$D$50="購入者価格",$C14*D14,"")</f>
        <v/>
      </c>
      <c r="G14" s="280" t="str">
        <f>IF('（入力）データ入力表 '!$D$50="購入者価格",$C14*E14,"")</f>
        <v/>
      </c>
      <c r="H14" s="280">
        <f t="shared" si="0"/>
        <v>0</v>
      </c>
      <c r="I14" s="282"/>
      <c r="J14" s="524">
        <f>IF('（入力）データ入力表 '!$D$50="購入者価格",C14-H14+I14,IF('（入力）データ入力表 '!$D$50="生産者価格",設備投資組替!AP13))</f>
        <v>0</v>
      </c>
    </row>
    <row r="15" spans="1:11" ht="13.5" customHeight="1">
      <c r="A15" s="283">
        <v>10</v>
      </c>
      <c r="B15" s="284" t="s">
        <v>188</v>
      </c>
      <c r="C15" s="285" t="str">
        <f>IF('（入力）データ入力表 '!$D$50="購入者価格",設備投資組替!AP14,"")</f>
        <v/>
      </c>
      <c r="D15" s="286">
        <v>0.50628899999999999</v>
      </c>
      <c r="E15" s="286">
        <v>4.6819E-2</v>
      </c>
      <c r="F15" s="285" t="str">
        <f>IF('（入力）データ入力表 '!$D$50="購入者価格",$C15*D15,"")</f>
        <v/>
      </c>
      <c r="G15" s="285" t="str">
        <f>IF('（入力）データ入力表 '!$D$50="購入者価格",$C15*E15,"")</f>
        <v/>
      </c>
      <c r="H15" s="285">
        <f t="shared" si="0"/>
        <v>0</v>
      </c>
      <c r="I15" s="287"/>
      <c r="J15" s="525">
        <f>IF('（入力）データ入力表 '!$D$50="購入者価格",C15-H15+I15,IF('（入力）データ入力表 '!$D$50="生産者価格",設備投資組替!AP14))</f>
        <v>0</v>
      </c>
    </row>
    <row r="16" spans="1:11" ht="13.5" customHeight="1">
      <c r="A16" s="278">
        <v>11</v>
      </c>
      <c r="B16" s="279" t="s">
        <v>9</v>
      </c>
      <c r="C16" s="280" t="str">
        <f>IF('（入力）データ入力表 '!$D$50="購入者価格",設備投資組替!AP15,"")</f>
        <v/>
      </c>
      <c r="D16" s="281">
        <v>0.55290899999999998</v>
      </c>
      <c r="E16" s="281">
        <v>2.511E-2</v>
      </c>
      <c r="F16" s="280" t="str">
        <f>IF('（入力）データ入力表 '!$D$50="購入者価格",$C16*D16,"")</f>
        <v/>
      </c>
      <c r="G16" s="280" t="str">
        <f>IF('（入力）データ入力表 '!$D$50="購入者価格",$C16*E16,"")</f>
        <v/>
      </c>
      <c r="H16" s="280">
        <f t="shared" si="0"/>
        <v>0</v>
      </c>
      <c r="I16" s="282"/>
      <c r="J16" s="524">
        <f>IF('（入力）データ入力表 '!$D$50="購入者価格",C16-H16+I16,IF('（入力）データ入力表 '!$D$50="生産者価格",設備投資組替!AP15))</f>
        <v>0</v>
      </c>
    </row>
    <row r="17" spans="1:10" ht="13.5" customHeight="1">
      <c r="A17" s="278">
        <v>12</v>
      </c>
      <c r="B17" s="279" t="s">
        <v>10</v>
      </c>
      <c r="C17" s="280" t="str">
        <f>IF('（入力）データ入力表 '!$D$50="購入者価格",設備投資組替!AP16,"")</f>
        <v/>
      </c>
      <c r="D17" s="281">
        <v>0</v>
      </c>
      <c r="E17" s="281">
        <v>0</v>
      </c>
      <c r="F17" s="280" t="str">
        <f>IF('（入力）データ入力表 '!$D$50="購入者価格",$C17*D17,"")</f>
        <v/>
      </c>
      <c r="G17" s="280" t="str">
        <f>IF('（入力）データ入力表 '!$D$50="購入者価格",$C17*E17,"")</f>
        <v/>
      </c>
      <c r="H17" s="280">
        <f t="shared" si="0"/>
        <v>0</v>
      </c>
      <c r="I17" s="282"/>
      <c r="J17" s="524">
        <f>IF('（入力）データ入力表 '!$D$50="購入者価格",C17-H17+I17,IF('（入力）データ入力表 '!$D$50="生産者価格",設備投資組替!AP16))</f>
        <v>0</v>
      </c>
    </row>
    <row r="18" spans="1:10" ht="13.5" customHeight="1">
      <c r="A18" s="278">
        <v>13</v>
      </c>
      <c r="B18" s="279" t="s">
        <v>11</v>
      </c>
      <c r="C18" s="280" t="str">
        <f>IF('（入力）データ入力表 '!$D$50="購入者価格",設備投資組替!AP17,"")</f>
        <v/>
      </c>
      <c r="D18" s="281">
        <v>0.57782299999999998</v>
      </c>
      <c r="E18" s="281">
        <v>1.567E-2</v>
      </c>
      <c r="F18" s="280" t="str">
        <f>IF('（入力）データ入力表 '!$D$50="購入者価格",$C18*D18,"")</f>
        <v/>
      </c>
      <c r="G18" s="280" t="str">
        <f>IF('（入力）データ入力表 '!$D$50="購入者価格",$C18*E18,"")</f>
        <v/>
      </c>
      <c r="H18" s="280">
        <f t="shared" si="0"/>
        <v>0</v>
      </c>
      <c r="I18" s="282"/>
      <c r="J18" s="524">
        <f>IF('（入力）データ入力表 '!$D$50="購入者価格",C18-H18+I18,IF('（入力）データ入力表 '!$D$50="生産者価格",設備投資組替!AP17))</f>
        <v>0</v>
      </c>
    </row>
    <row r="19" spans="1:10" ht="13.5" customHeight="1">
      <c r="A19" s="278">
        <v>14</v>
      </c>
      <c r="B19" s="279" t="s">
        <v>12</v>
      </c>
      <c r="C19" s="280" t="str">
        <f>IF('（入力）データ入力表 '!$D$50="購入者価格",設備投資組替!AP18,"")</f>
        <v/>
      </c>
      <c r="D19" s="281">
        <v>0.51708799999999999</v>
      </c>
      <c r="E19" s="281">
        <v>2.3061999999999999E-2</v>
      </c>
      <c r="F19" s="280" t="str">
        <f>IF('（入力）データ入力表 '!$D$50="購入者価格",$C19*D19,"")</f>
        <v/>
      </c>
      <c r="G19" s="280" t="str">
        <f>IF('（入力）データ入力表 '!$D$50="購入者価格",$C19*E19,"")</f>
        <v/>
      </c>
      <c r="H19" s="280">
        <f t="shared" si="0"/>
        <v>0</v>
      </c>
      <c r="I19" s="282"/>
      <c r="J19" s="524">
        <f>IF('（入力）データ入力表 '!$D$50="購入者価格",C19-H19+I19,IF('（入力）データ入力表 '!$D$50="生産者価格",設備投資組替!AP18))</f>
        <v>0</v>
      </c>
    </row>
    <row r="20" spans="1:10" ht="13.5" customHeight="1">
      <c r="A20" s="283">
        <v>15</v>
      </c>
      <c r="B20" s="284" t="s">
        <v>194</v>
      </c>
      <c r="C20" s="285" t="str">
        <f>IF('（入力）データ入力表 '!$D$50="購入者価格",設備投資組替!AP19,"")</f>
        <v/>
      </c>
      <c r="D20" s="286">
        <v>0.49161500000000002</v>
      </c>
      <c r="E20" s="286">
        <v>9.4330000000000004E-3</v>
      </c>
      <c r="F20" s="285" t="str">
        <f>IF('（入力）データ入力表 '!$D$50="購入者価格",$C20*D20,"")</f>
        <v/>
      </c>
      <c r="G20" s="285" t="str">
        <f>IF('（入力）データ入力表 '!$D$50="購入者価格",$C20*E20,"")</f>
        <v/>
      </c>
      <c r="H20" s="285">
        <f t="shared" si="0"/>
        <v>0</v>
      </c>
      <c r="I20" s="287"/>
      <c r="J20" s="525">
        <f>IF('（入力）データ入力表 '!$D$50="購入者価格",C20-H20+I20,IF('（入力）データ入力表 '!$D$50="生産者価格",設備投資組替!AP19))</f>
        <v>0</v>
      </c>
    </row>
    <row r="21" spans="1:10" ht="13.5" customHeight="1">
      <c r="A21" s="278">
        <v>16</v>
      </c>
      <c r="B21" s="279" t="s">
        <v>196</v>
      </c>
      <c r="C21" s="280" t="str">
        <f>IF('（入力）データ入力表 '!$D$50="購入者価格",設備投資組替!AP20,"")</f>
        <v/>
      </c>
      <c r="D21" s="281">
        <v>0.72975100000000004</v>
      </c>
      <c r="E21" s="281">
        <v>5.169E-3</v>
      </c>
      <c r="F21" s="280" t="str">
        <f>IF('（入力）データ入力表 '!$D$50="購入者価格",$C21*D21,"")</f>
        <v/>
      </c>
      <c r="G21" s="280" t="str">
        <f>IF('（入力）データ入力表 '!$D$50="購入者価格",$C21*E21,"")</f>
        <v/>
      </c>
      <c r="H21" s="280">
        <f t="shared" si="0"/>
        <v>0</v>
      </c>
      <c r="I21" s="282"/>
      <c r="J21" s="524">
        <f>IF('（入力）データ入力表 '!$D$50="購入者価格",C21-H21+I21,IF('（入力）データ入力表 '!$D$50="生産者価格",設備投資組替!AP20))</f>
        <v>0</v>
      </c>
    </row>
    <row r="22" spans="1:10" ht="13.5" customHeight="1">
      <c r="A22" s="278">
        <v>17</v>
      </c>
      <c r="B22" s="279" t="s">
        <v>198</v>
      </c>
      <c r="C22" s="280" t="str">
        <f>IF('（入力）データ入力表 '!$D$50="購入者価格",設備投資組替!AP21,"")</f>
        <v/>
      </c>
      <c r="D22" s="281">
        <v>0.72611400000000004</v>
      </c>
      <c r="E22" s="281">
        <v>5.6100000000000004E-3</v>
      </c>
      <c r="F22" s="280" t="str">
        <f>IF('（入力）データ入力表 '!$D$50="購入者価格",$C22*D22,"")</f>
        <v/>
      </c>
      <c r="G22" s="280" t="str">
        <f>IF('（入力）データ入力表 '!$D$50="購入者価格",$C22*E22,"")</f>
        <v/>
      </c>
      <c r="H22" s="280">
        <f t="shared" si="0"/>
        <v>0</v>
      </c>
      <c r="I22" s="282"/>
      <c r="J22" s="524">
        <f>IF('（入力）データ入力表 '!$D$50="購入者価格",C22-H22+I22,IF('（入力）データ入力表 '!$D$50="生産者価格",設備投資組替!AP21))</f>
        <v>0</v>
      </c>
    </row>
    <row r="23" spans="1:10" ht="13.5" customHeight="1">
      <c r="A23" s="278">
        <v>18</v>
      </c>
      <c r="B23" s="279" t="s">
        <v>14</v>
      </c>
      <c r="C23" s="280" t="str">
        <f>IF('（入力）データ入力表 '!$D$50="購入者価格",設備投資組替!AP22,"")</f>
        <v/>
      </c>
      <c r="D23" s="281">
        <v>0.51190599999999997</v>
      </c>
      <c r="E23" s="281">
        <v>9.9439999999999997E-3</v>
      </c>
      <c r="F23" s="280" t="str">
        <f>IF('（入力）データ入力表 '!$D$50="購入者価格",$C23*D23,"")</f>
        <v/>
      </c>
      <c r="G23" s="280" t="str">
        <f>IF('（入力）データ入力表 '!$D$50="購入者価格",$C23*E23,"")</f>
        <v/>
      </c>
      <c r="H23" s="280">
        <f t="shared" si="0"/>
        <v>0</v>
      </c>
      <c r="I23" s="282"/>
      <c r="J23" s="524">
        <f>IF('（入力）データ入力表 '!$D$50="購入者価格",C23-H23+I23,IF('（入力）データ入力表 '!$D$50="生産者価格",設備投資組替!AP22))</f>
        <v>0</v>
      </c>
    </row>
    <row r="24" spans="1:10" ht="13.5" customHeight="1">
      <c r="A24" s="278">
        <v>19</v>
      </c>
      <c r="B24" s="279" t="s">
        <v>13</v>
      </c>
      <c r="C24" s="280" t="str">
        <f>IF('（入力）データ入力表 '!$D$50="購入者価格",設備投資組替!AP23,"")</f>
        <v/>
      </c>
      <c r="D24" s="281">
        <v>0.397121</v>
      </c>
      <c r="E24" s="281">
        <v>7.7470000000000004E-3</v>
      </c>
      <c r="F24" s="280" t="str">
        <f>IF('（入力）データ入力表 '!$D$50="購入者価格",$C24*D24,"")</f>
        <v/>
      </c>
      <c r="G24" s="280" t="str">
        <f>IF('（入力）データ入力表 '!$D$50="購入者価格",$C24*E24,"")</f>
        <v/>
      </c>
      <c r="H24" s="280">
        <f t="shared" si="0"/>
        <v>0</v>
      </c>
      <c r="I24" s="282"/>
      <c r="J24" s="524">
        <f>IF('（入力）データ入力表 '!$D$50="購入者価格",C24-H24+I24,IF('（入力）データ入力表 '!$D$50="生産者価格",設備投資組替!AP23))</f>
        <v>0</v>
      </c>
    </row>
    <row r="25" spans="1:10" ht="13.5" customHeight="1">
      <c r="A25" s="283">
        <v>20</v>
      </c>
      <c r="B25" s="284" t="s">
        <v>202</v>
      </c>
      <c r="C25" s="285" t="str">
        <f>IF('（入力）データ入力表 '!$D$50="購入者価格",設備投資組替!AP24,"")</f>
        <v/>
      </c>
      <c r="D25" s="286">
        <v>0.277694</v>
      </c>
      <c r="E25" s="286">
        <v>8.4119999999999993E-3</v>
      </c>
      <c r="F25" s="285" t="str">
        <f>IF('（入力）データ入力表 '!$D$50="購入者価格",$C25*D25,"")</f>
        <v/>
      </c>
      <c r="G25" s="285" t="str">
        <f>IF('（入力）データ入力表 '!$D$50="購入者価格",$C25*E25,"")</f>
        <v/>
      </c>
      <c r="H25" s="285">
        <f t="shared" si="0"/>
        <v>0</v>
      </c>
      <c r="I25" s="287"/>
      <c r="J25" s="525">
        <f>IF('（入力）データ入力表 '!$D$50="購入者価格",C25-H25+I25,IF('（入力）データ入力表 '!$D$50="生産者価格",設備投資組替!AP24))</f>
        <v>0</v>
      </c>
    </row>
    <row r="26" spans="1:10" ht="13.5" customHeight="1">
      <c r="A26" s="278">
        <v>21</v>
      </c>
      <c r="B26" s="279" t="s">
        <v>15</v>
      </c>
      <c r="C26" s="280" t="str">
        <f>IF('（入力）データ入力表 '!$D$50="購入者価格",設備投資組替!AP25,"")</f>
        <v/>
      </c>
      <c r="D26" s="281">
        <v>0.34811700000000001</v>
      </c>
      <c r="E26" s="281">
        <v>1.7246000000000001E-2</v>
      </c>
      <c r="F26" s="280" t="str">
        <f>IF('（入力）データ入力表 '!$D$50="購入者価格",$C26*D26,"")</f>
        <v/>
      </c>
      <c r="G26" s="280" t="str">
        <f>IF('（入力）データ入力表 '!$D$50="購入者価格",$C26*E26,"")</f>
        <v/>
      </c>
      <c r="H26" s="280">
        <f t="shared" si="0"/>
        <v>0</v>
      </c>
      <c r="I26" s="282"/>
      <c r="J26" s="524">
        <f>IF('（入力）データ入力表 '!$D$50="購入者価格",C26-H26+I26,IF('（入力）データ入力表 '!$D$50="生産者価格",設備投資組替!AP25))</f>
        <v>0</v>
      </c>
    </row>
    <row r="27" spans="1:10" ht="13.5" customHeight="1">
      <c r="A27" s="278">
        <v>22</v>
      </c>
      <c r="B27" s="279" t="s">
        <v>16</v>
      </c>
      <c r="C27" s="280" t="str">
        <f>IF('（入力）データ入力表 '!$D$50="購入者価格",設備投資組替!AP26,"")</f>
        <v/>
      </c>
      <c r="D27" s="281">
        <v>0.53820400000000002</v>
      </c>
      <c r="E27" s="281">
        <v>2.358E-2</v>
      </c>
      <c r="F27" s="280" t="str">
        <f>IF('（入力）データ入力表 '!$D$50="購入者価格",$C27*D27,"")</f>
        <v/>
      </c>
      <c r="G27" s="280" t="str">
        <f>IF('（入力）データ入力表 '!$D$50="購入者価格",$C27*E27,"")</f>
        <v/>
      </c>
      <c r="H27" s="280">
        <f t="shared" si="0"/>
        <v>0</v>
      </c>
      <c r="I27" s="282"/>
      <c r="J27" s="524">
        <f>IF('（入力）データ入力表 '!$D$50="購入者価格",C27-H27+I27,IF('（入力）データ入力表 '!$D$50="生産者価格",設備投資組替!AP26))</f>
        <v>0</v>
      </c>
    </row>
    <row r="28" spans="1:10" ht="13.5" customHeight="1">
      <c r="A28" s="278">
        <v>23</v>
      </c>
      <c r="B28" s="279" t="s">
        <v>17</v>
      </c>
      <c r="C28" s="280" t="str">
        <f>IF('（入力）データ入力表 '!$D$50="購入者価格",設備投資組替!AP27,"")</f>
        <v/>
      </c>
      <c r="D28" s="281">
        <v>0</v>
      </c>
      <c r="E28" s="281">
        <v>0</v>
      </c>
      <c r="F28" s="280" t="str">
        <f>IF('（入力）データ入力表 '!$D$50="購入者価格",$C28*D28,"")</f>
        <v/>
      </c>
      <c r="G28" s="280" t="str">
        <f>IF('（入力）データ入力表 '!$D$50="購入者価格",$C28*E28,"")</f>
        <v/>
      </c>
      <c r="H28" s="280">
        <f t="shared" si="0"/>
        <v>0</v>
      </c>
      <c r="I28" s="282"/>
      <c r="J28" s="524">
        <f>IF('（入力）データ入力表 '!$D$50="購入者価格",C28-H28+I28,IF('（入力）データ入力表 '!$D$50="生産者価格",設備投資組替!AP27))</f>
        <v>0</v>
      </c>
    </row>
    <row r="29" spans="1:10" ht="13.5" customHeight="1">
      <c r="A29" s="278">
        <v>24</v>
      </c>
      <c r="B29" s="279" t="s">
        <v>18</v>
      </c>
      <c r="C29" s="280" t="str">
        <f>IF('（入力）データ入力表 '!$D$50="購入者価格",設備投資組替!AP28,"")</f>
        <v/>
      </c>
      <c r="D29" s="281">
        <v>0</v>
      </c>
      <c r="E29" s="281">
        <v>0</v>
      </c>
      <c r="F29" s="280" t="str">
        <f>IF('（入力）データ入力表 '!$D$50="購入者価格",$C29*D29,"")</f>
        <v/>
      </c>
      <c r="G29" s="280" t="str">
        <f>IF('（入力）データ入力表 '!$D$50="購入者価格",$C29*E29,"")</f>
        <v/>
      </c>
      <c r="H29" s="280">
        <f t="shared" si="0"/>
        <v>0</v>
      </c>
      <c r="I29" s="282"/>
      <c r="J29" s="524">
        <f>IF('（入力）データ入力表 '!$D$50="購入者価格",C29-H29+I29,IF('（入力）データ入力表 '!$D$50="生産者価格",設備投資組替!AP28))</f>
        <v>0</v>
      </c>
    </row>
    <row r="30" spans="1:10" ht="13.5" customHeight="1">
      <c r="A30" s="283">
        <v>25</v>
      </c>
      <c r="B30" s="284" t="s">
        <v>46</v>
      </c>
      <c r="C30" s="285" t="str">
        <f>IF('（入力）データ入力表 '!$D$50="購入者価格",設備投資組替!AP29,"")</f>
        <v/>
      </c>
      <c r="D30" s="286">
        <v>0</v>
      </c>
      <c r="E30" s="286">
        <v>0</v>
      </c>
      <c r="F30" s="285" t="str">
        <f>IF('（入力）データ入力表 '!$D$50="購入者価格",$C30*D30,"")</f>
        <v/>
      </c>
      <c r="G30" s="285" t="str">
        <f>IF('（入力）データ入力表 '!$D$50="購入者価格",$C30*E30,"")</f>
        <v/>
      </c>
      <c r="H30" s="285">
        <f t="shared" si="0"/>
        <v>0</v>
      </c>
      <c r="I30" s="287"/>
      <c r="J30" s="525">
        <f>IF('（入力）データ入力表 '!$D$50="購入者価格",C30-H30+I30,IF('（入力）データ入力表 '!$D$50="生産者価格",設備投資組替!AP29))</f>
        <v>0</v>
      </c>
    </row>
    <row r="31" spans="1:10" ht="13.5" customHeight="1">
      <c r="A31" s="278">
        <v>26</v>
      </c>
      <c r="B31" s="279" t="s">
        <v>47</v>
      </c>
      <c r="C31" s="280" t="str">
        <f>IF('（入力）データ入力表 '!$D$50="購入者価格",設備投資組替!AP30,"")</f>
        <v/>
      </c>
      <c r="D31" s="281">
        <v>0</v>
      </c>
      <c r="E31" s="281">
        <v>0</v>
      </c>
      <c r="F31" s="280" t="str">
        <f>IF('（入力）データ入力表 '!$D$50="購入者価格",$C31*D31,"")</f>
        <v/>
      </c>
      <c r="G31" s="280" t="str">
        <f>IF('（入力）データ入力表 '!$D$50="購入者価格",$C31*E31,"")</f>
        <v/>
      </c>
      <c r="H31" s="280">
        <f t="shared" si="0"/>
        <v>0</v>
      </c>
      <c r="I31" s="282"/>
      <c r="J31" s="524">
        <f>IF('（入力）データ入力表 '!$D$50="購入者価格",C31-H31+I31,IF('（入力）データ入力表 '!$D$50="生産者価格",設備投資組替!AP30))</f>
        <v>0</v>
      </c>
    </row>
    <row r="32" spans="1:10" ht="13.5" customHeight="1">
      <c r="A32" s="278">
        <v>27</v>
      </c>
      <c r="B32" s="527" t="s">
        <v>19</v>
      </c>
      <c r="C32" s="280" t="str">
        <f>IF('（入力）データ入力表 '!$D$50="購入者価格",設備投資組替!AP31,"")</f>
        <v/>
      </c>
      <c r="D32" s="288"/>
      <c r="E32" s="281">
        <v>0</v>
      </c>
      <c r="F32" s="289"/>
      <c r="G32" s="280" t="str">
        <f>IF('（入力）データ入力表 '!$D$50="購入者価格",$C32*E32,"")</f>
        <v/>
      </c>
      <c r="H32" s="280">
        <f t="shared" si="0"/>
        <v>0</v>
      </c>
      <c r="I32" s="524">
        <f>F45</f>
        <v>0</v>
      </c>
      <c r="J32" s="524">
        <f>IF('（入力）データ入力表 '!$D$50="購入者価格",C32-H32+I32,IF('（入力）データ入力表 '!$D$50="生産者価格",設備投資組替!AP31))</f>
        <v>0</v>
      </c>
    </row>
    <row r="33" spans="1:10" ht="13.5" customHeight="1">
      <c r="A33" s="278">
        <v>28</v>
      </c>
      <c r="B33" s="279" t="s">
        <v>20</v>
      </c>
      <c r="C33" s="280" t="str">
        <f>IF('（入力）データ入力表 '!$D$50="購入者価格",設備投資組替!AP32,"")</f>
        <v/>
      </c>
      <c r="D33" s="281">
        <v>0</v>
      </c>
      <c r="E33" s="281">
        <v>0</v>
      </c>
      <c r="F33" s="280" t="str">
        <f>IF('（入力）データ入力表 '!$D$50="購入者価格",$C33*D33,"")</f>
        <v/>
      </c>
      <c r="G33" s="280" t="str">
        <f>IF('（入力）データ入力表 '!$D$50="購入者価格",$C33*E33,"")</f>
        <v/>
      </c>
      <c r="H33" s="280">
        <f t="shared" si="0"/>
        <v>0</v>
      </c>
      <c r="I33" s="280"/>
      <c r="J33" s="524">
        <f>IF('（入力）データ入力表 '!$D$50="購入者価格",C33-H33+I33,IF('（入力）データ入力表 '!$D$50="生産者価格",設備投資組替!AP32))</f>
        <v>0</v>
      </c>
    </row>
    <row r="34" spans="1:10" ht="13.5" customHeight="1">
      <c r="A34" s="278">
        <v>29</v>
      </c>
      <c r="B34" s="279" t="s">
        <v>21</v>
      </c>
      <c r="C34" s="280" t="str">
        <f>IF('（入力）データ入力表 '!$D$50="購入者価格",設備投資組替!AP33,"")</f>
        <v/>
      </c>
      <c r="D34" s="281">
        <v>0</v>
      </c>
      <c r="E34" s="281">
        <v>0</v>
      </c>
      <c r="F34" s="280" t="str">
        <f>IF('（入力）データ入力表 '!$D$50="購入者価格",$C34*D34,"")</f>
        <v/>
      </c>
      <c r="G34" s="280" t="str">
        <f>IF('（入力）データ入力表 '!$D$50="購入者価格",$C34*E34,"")</f>
        <v/>
      </c>
      <c r="H34" s="280">
        <f t="shared" si="0"/>
        <v>0</v>
      </c>
      <c r="I34" s="280"/>
      <c r="J34" s="524">
        <f>IF('（入力）データ入力表 '!$D$50="購入者価格",C34-H34+I34,IF('（入力）データ入力表 '!$D$50="生産者価格",設備投資組替!AP33))</f>
        <v>0</v>
      </c>
    </row>
    <row r="35" spans="1:10" ht="13.5" customHeight="1">
      <c r="A35" s="283">
        <v>30</v>
      </c>
      <c r="B35" s="528" t="s">
        <v>49</v>
      </c>
      <c r="C35" s="285" t="str">
        <f>IF('（入力）データ入力表 '!$D$50="購入者価格",設備投資組替!AP34,"")</f>
        <v/>
      </c>
      <c r="D35" s="286">
        <v>0</v>
      </c>
      <c r="E35" s="290"/>
      <c r="F35" s="285" t="str">
        <f>IF('（入力）データ入力表 '!$D$50="購入者価格",$C35*D35,"")</f>
        <v/>
      </c>
      <c r="G35" s="291"/>
      <c r="H35" s="285">
        <f t="shared" si="0"/>
        <v>0</v>
      </c>
      <c r="I35" s="525">
        <f>G45</f>
        <v>0</v>
      </c>
      <c r="J35" s="525">
        <f>IF('（入力）データ入力表 '!$D$50="購入者価格",C35-H35+I35,IF('（入力）データ入力表 '!$D$50="生産者価格",設備投資組替!AP34))</f>
        <v>0</v>
      </c>
    </row>
    <row r="36" spans="1:10" ht="13.5" customHeight="1">
      <c r="A36" s="278">
        <v>31</v>
      </c>
      <c r="B36" s="279" t="s">
        <v>22</v>
      </c>
      <c r="C36" s="280" t="str">
        <f>IF('（入力）データ入力表 '!$D$50="購入者価格",設備投資組替!AP35,"")</f>
        <v/>
      </c>
      <c r="D36" s="281">
        <v>8.6449999999999999E-2</v>
      </c>
      <c r="E36" s="281">
        <v>8.8369999999999994E-3</v>
      </c>
      <c r="F36" s="280" t="str">
        <f>IF('（入力）データ入力表 '!$D$50="購入者価格",$C36*D36,"")</f>
        <v/>
      </c>
      <c r="G36" s="280" t="str">
        <f>IF('（入力）データ入力表 '!$D$50="購入者価格",$C36*E36,"")</f>
        <v/>
      </c>
      <c r="H36" s="280">
        <f t="shared" si="0"/>
        <v>0</v>
      </c>
      <c r="I36" s="282"/>
      <c r="J36" s="524">
        <f>IF('（入力）データ入力表 '!$D$50="購入者価格",C36-H36+I36,IF('（入力）データ入力表 '!$D$50="生産者価格",設備投資組替!AP35))</f>
        <v>0</v>
      </c>
    </row>
    <row r="37" spans="1:10" ht="13.5" customHeight="1">
      <c r="A37" s="278">
        <v>32</v>
      </c>
      <c r="B37" s="279" t="s">
        <v>23</v>
      </c>
      <c r="C37" s="280" t="str">
        <f>IF('（入力）データ入力表 '!$D$50="購入者価格",設備投資組替!AP36,"")</f>
        <v/>
      </c>
      <c r="D37" s="281">
        <v>0</v>
      </c>
      <c r="E37" s="281">
        <v>0</v>
      </c>
      <c r="F37" s="280" t="str">
        <f>IF('（入力）データ入力表 '!$D$50="購入者価格",$C37*D37,"")</f>
        <v/>
      </c>
      <c r="G37" s="280" t="str">
        <f>IF('（入力）データ入力表 '!$D$50="購入者価格",$C37*E37,"")</f>
        <v/>
      </c>
      <c r="H37" s="280">
        <f t="shared" si="0"/>
        <v>0</v>
      </c>
      <c r="I37" s="282"/>
      <c r="J37" s="524">
        <f>IF('（入力）データ入力表 '!$D$50="購入者価格",C37-H37+I37,IF('（入力）データ入力表 '!$D$50="生産者価格",設備投資組替!AP36))</f>
        <v>0</v>
      </c>
    </row>
    <row r="38" spans="1:10" ht="13.5" customHeight="1">
      <c r="A38" s="278">
        <v>33</v>
      </c>
      <c r="B38" s="279" t="s">
        <v>24</v>
      </c>
      <c r="C38" s="280" t="str">
        <f>IF('（入力）データ入力表 '!$D$50="購入者価格",設備投資組替!AP37,"")</f>
        <v/>
      </c>
      <c r="D38" s="281">
        <v>0</v>
      </c>
      <c r="E38" s="281">
        <v>0</v>
      </c>
      <c r="F38" s="280" t="str">
        <f>IF('（入力）データ入力表 '!$D$50="購入者価格",$C38*D38,"")</f>
        <v/>
      </c>
      <c r="G38" s="280" t="str">
        <f>IF('（入力）データ入力表 '!$D$50="購入者価格",$C38*E38,"")</f>
        <v/>
      </c>
      <c r="H38" s="280">
        <f t="shared" si="0"/>
        <v>0</v>
      </c>
      <c r="I38" s="282"/>
      <c r="J38" s="524">
        <f>IF('（入力）データ入力表 '!$D$50="購入者価格",C38-H38+I38,IF('（入力）データ入力表 '!$D$50="生産者価格",設備投資組替!AP37))</f>
        <v>0</v>
      </c>
    </row>
    <row r="39" spans="1:10" ht="13.5" customHeight="1">
      <c r="A39" s="278">
        <v>34</v>
      </c>
      <c r="B39" s="279" t="s">
        <v>48</v>
      </c>
      <c r="C39" s="280" t="str">
        <f>IF('（入力）データ入力表 '!$D$50="購入者価格",設備投資組替!AP38,"")</f>
        <v/>
      </c>
      <c r="D39" s="281">
        <v>0</v>
      </c>
      <c r="E39" s="281">
        <v>0</v>
      </c>
      <c r="F39" s="280" t="str">
        <f>IF('（入力）データ入力表 '!$D$50="購入者価格",$C39*D39,"")</f>
        <v/>
      </c>
      <c r="G39" s="280" t="str">
        <f>IF('（入力）データ入力表 '!$D$50="購入者価格",$C39*E39,"")</f>
        <v/>
      </c>
      <c r="H39" s="280">
        <f t="shared" si="0"/>
        <v>0</v>
      </c>
      <c r="I39" s="282"/>
      <c r="J39" s="524">
        <f>IF('（入力）データ入力表 '!$D$50="購入者価格",C39-H39+I39,IF('（入力）データ入力表 '!$D$50="生産者価格",設備投資組替!AP38))</f>
        <v>0</v>
      </c>
    </row>
    <row r="40" spans="1:10" ht="13.5" customHeight="1">
      <c r="A40" s="283">
        <v>35</v>
      </c>
      <c r="B40" s="284" t="s">
        <v>218</v>
      </c>
      <c r="C40" s="285" t="str">
        <f>IF('（入力）データ入力表 '!$D$50="購入者価格",設備投資組替!AP39,"")</f>
        <v/>
      </c>
      <c r="D40" s="286">
        <v>0</v>
      </c>
      <c r="E40" s="286">
        <v>0</v>
      </c>
      <c r="F40" s="285" t="str">
        <f>IF('（入力）データ入力表 '!$D$50="購入者価格",$C40*D40,"")</f>
        <v/>
      </c>
      <c r="G40" s="285" t="str">
        <f>IF('（入力）データ入力表 '!$D$50="購入者価格",$C40*E40,"")</f>
        <v/>
      </c>
      <c r="H40" s="285">
        <f t="shared" si="0"/>
        <v>0</v>
      </c>
      <c r="I40" s="287"/>
      <c r="J40" s="525">
        <f>IF('（入力）データ入力表 '!$D$50="購入者価格",C40-H40+I40,IF('（入力）データ入力表 '!$D$50="生産者価格",設備投資組替!AP39))</f>
        <v>0</v>
      </c>
    </row>
    <row r="41" spans="1:10" ht="13.5" customHeight="1">
      <c r="A41" s="278">
        <v>36</v>
      </c>
      <c r="B41" s="279" t="s">
        <v>25</v>
      </c>
      <c r="C41" s="280" t="str">
        <f>IF('（入力）データ入力表 '!$D$50="購入者価格",設備投資組替!AP40,"")</f>
        <v/>
      </c>
      <c r="D41" s="281">
        <v>0</v>
      </c>
      <c r="E41" s="281">
        <v>0</v>
      </c>
      <c r="F41" s="280" t="str">
        <f>IF('（入力）データ入力表 '!$D$50="購入者価格",$C41*D41,"")</f>
        <v/>
      </c>
      <c r="G41" s="280" t="str">
        <f>IF('（入力）データ入力表 '!$D$50="購入者価格",$C41*E41,"")</f>
        <v/>
      </c>
      <c r="H41" s="280">
        <f t="shared" si="0"/>
        <v>0</v>
      </c>
      <c r="I41" s="282"/>
      <c r="J41" s="524">
        <f>IF('（入力）データ入力表 '!$D$50="購入者価格",C41-H41+I41,IF('（入力）データ入力表 '!$D$50="生産者価格",設備投資組替!AP40))</f>
        <v>0</v>
      </c>
    </row>
    <row r="42" spans="1:10" ht="13.5" customHeight="1">
      <c r="A42" s="278">
        <v>37</v>
      </c>
      <c r="B42" s="279" t="s">
        <v>26</v>
      </c>
      <c r="C42" s="280" t="str">
        <f>IF('（入力）データ入力表 '!$D$50="購入者価格",設備投資組替!AP41,"")</f>
        <v/>
      </c>
      <c r="D42" s="281">
        <v>0</v>
      </c>
      <c r="E42" s="281">
        <v>0</v>
      </c>
      <c r="F42" s="280" t="str">
        <f>IF('（入力）データ入力表 '!$D$50="購入者価格",$C42*D42,"")</f>
        <v/>
      </c>
      <c r="G42" s="280" t="str">
        <f>IF('（入力）データ入力表 '!$D$50="購入者価格",$C42*E42,"")</f>
        <v/>
      </c>
      <c r="H42" s="280">
        <f t="shared" si="0"/>
        <v>0</v>
      </c>
      <c r="I42" s="282"/>
      <c r="J42" s="524">
        <f>IF('（入力）データ入力表 '!$D$50="購入者価格",C42-H42+I42,IF('（入力）データ入力表 '!$D$50="生産者価格",設備投資組替!AP41))</f>
        <v>0</v>
      </c>
    </row>
    <row r="43" spans="1:10" ht="13.5" customHeight="1">
      <c r="A43" s="278">
        <v>38</v>
      </c>
      <c r="B43" s="279" t="s">
        <v>27</v>
      </c>
      <c r="C43" s="280" t="str">
        <f>IF('（入力）データ入力表 '!$D$50="購入者価格",設備投資組替!AP42,"")</f>
        <v/>
      </c>
      <c r="D43" s="281">
        <v>0</v>
      </c>
      <c r="E43" s="281">
        <v>0</v>
      </c>
      <c r="F43" s="280" t="str">
        <f>IF('（入力）データ入力表 '!$D$50="購入者価格",$C43*D43,"")</f>
        <v/>
      </c>
      <c r="G43" s="280" t="str">
        <f>IF('（入力）データ入力表 '!$D$50="購入者価格",$C43*E43,"")</f>
        <v/>
      </c>
      <c r="H43" s="280">
        <f t="shared" si="0"/>
        <v>0</v>
      </c>
      <c r="I43" s="282"/>
      <c r="J43" s="524">
        <f>IF('（入力）データ入力表 '!$D$50="購入者価格",C43-H43+I43,IF('（入力）データ入力表 '!$D$50="生産者価格",設備投資組替!AP42))</f>
        <v>0</v>
      </c>
    </row>
    <row r="44" spans="1:10" ht="13.5" customHeight="1">
      <c r="A44" s="278">
        <v>39</v>
      </c>
      <c r="B44" s="279" t="s">
        <v>28</v>
      </c>
      <c r="C44" s="280" t="str">
        <f>IF('（入力）データ入力表 '!$D$50="購入者価格",設備投資組替!AP43,"")</f>
        <v/>
      </c>
      <c r="D44" s="281">
        <v>2.9791000000000002E-2</v>
      </c>
      <c r="E44" s="281">
        <v>6.7527000000000004E-2</v>
      </c>
      <c r="F44" s="280" t="str">
        <f>IF('（入力）データ入力表 '!$D$50="購入者価格",$C44*D44,"")</f>
        <v/>
      </c>
      <c r="G44" s="280" t="str">
        <f>IF('（入力）データ入力表 '!$D$50="購入者価格",$C44*E44,"")</f>
        <v/>
      </c>
      <c r="H44" s="280">
        <f t="shared" si="0"/>
        <v>0</v>
      </c>
      <c r="I44" s="282"/>
      <c r="J44" s="524">
        <f>IF('（入力）データ入力表 '!$D$50="購入者価格",C44-H44+I44,IF('（入力）データ入力表 '!$D$50="生産者価格",設備投資組替!AP43))</f>
        <v>0</v>
      </c>
    </row>
    <row r="45" spans="1:10" ht="13.5" customHeight="1">
      <c r="A45" s="292"/>
      <c r="B45" s="293" t="s">
        <v>468</v>
      </c>
      <c r="C45" s="294">
        <f>SUM(C6:C44)</f>
        <v>0</v>
      </c>
      <c r="D45" s="295"/>
      <c r="E45" s="295"/>
      <c r="F45" s="294">
        <f>SUM(F6:F44)</f>
        <v>0</v>
      </c>
      <c r="G45" s="294">
        <f>SUM(G6:G44)</f>
        <v>0</v>
      </c>
      <c r="H45" s="294">
        <f>SUM(H6:H44)</f>
        <v>0</v>
      </c>
      <c r="I45" s="294">
        <f>SUM(I6:I44)</f>
        <v>0</v>
      </c>
      <c r="J45" s="526">
        <f>SUM(J6:J44)</f>
        <v>0</v>
      </c>
    </row>
    <row r="46" spans="1:10">
      <c r="E46" s="296"/>
      <c r="F46" s="297"/>
    </row>
    <row r="47" spans="1:10">
      <c r="E47" s="296"/>
      <c r="F47" s="297"/>
    </row>
    <row r="48" spans="1:10">
      <c r="E48" s="296"/>
      <c r="F48" s="297"/>
    </row>
    <row r="49" spans="5:6">
      <c r="E49" s="296"/>
      <c r="F49" s="297"/>
    </row>
    <row r="50" spans="5:6">
      <c r="E50" s="296"/>
      <c r="F50" s="297"/>
    </row>
  </sheetData>
  <sheetProtection sheet="1" selectLockedCells="1" selectUnlockedCells="1"/>
  <mergeCells count="2">
    <mergeCell ref="D3:E3"/>
    <mergeCell ref="F3:I3"/>
  </mergeCells>
  <phoneticPr fontId="31"/>
  <pageMargins left="0.39370078740157483" right="0.39370078740157483" top="0.70866141732283472" bottom="0.39370078740157483" header="0.31496062992125984" footer="0.31496062992125984"/>
  <pageSetup paperSize="9" scale="58" pageOrder="overThenDown" orientation="landscape"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0" tint="-0.249977111117893"/>
    <pageSetUpPr fitToPage="1"/>
  </sheetPr>
  <dimension ref="B1:V138"/>
  <sheetViews>
    <sheetView showGridLines="0" view="pageBreakPreview" zoomScale="145" zoomScaleNormal="100" zoomScaleSheetLayoutView="145" workbookViewId="0">
      <pane ySplit="6" topLeftCell="A7" activePane="bottomLeft" state="frozen"/>
      <selection activeCell="I48" sqref="I48"/>
      <selection pane="bottomLeft" activeCell="O138" sqref="O138"/>
    </sheetView>
  </sheetViews>
  <sheetFormatPr defaultColWidth="9.33203125" defaultRowHeight="20.25" customHeight="1"/>
  <cols>
    <col min="1" max="1" width="2.1640625" style="180" customWidth="1"/>
    <col min="2" max="2" width="3.5" style="180" bestFit="1" customWidth="1"/>
    <col min="3" max="3" width="33" style="180" bestFit="1" customWidth="1"/>
    <col min="4" max="22" width="12.5" style="180" customWidth="1"/>
    <col min="23" max="16384" width="9.33203125" style="180"/>
  </cols>
  <sheetData>
    <row r="1" spans="2:22" ht="15" customHeight="1"/>
    <row r="2" spans="2:22" ht="20.25" customHeight="1">
      <c r="B2" s="710" t="s">
        <v>482</v>
      </c>
      <c r="C2" s="711"/>
    </row>
    <row r="3" spans="2:22" ht="20.25" customHeight="1">
      <c r="V3" s="181" t="s">
        <v>354</v>
      </c>
    </row>
    <row r="4" spans="2:22" s="182" customFormat="1" ht="20.25" customHeight="1">
      <c r="B4" s="183"/>
      <c r="C4" s="298"/>
      <c r="D4" s="767" t="s">
        <v>355</v>
      </c>
      <c r="E4" s="765" t="s">
        <v>34</v>
      </c>
      <c r="F4" s="765"/>
      <c r="G4" s="765"/>
      <c r="H4" s="732" t="s">
        <v>356</v>
      </c>
      <c r="I4" s="732" t="s">
        <v>357</v>
      </c>
      <c r="J4" s="765" t="s">
        <v>372</v>
      </c>
      <c r="K4" s="765"/>
      <c r="L4" s="765"/>
      <c r="M4" s="732" t="s">
        <v>373</v>
      </c>
      <c r="N4" s="732" t="s">
        <v>374</v>
      </c>
      <c r="O4" s="732" t="s">
        <v>375</v>
      </c>
      <c r="P4" s="732" t="s">
        <v>376</v>
      </c>
      <c r="Q4" s="765" t="s">
        <v>393</v>
      </c>
      <c r="R4" s="765"/>
      <c r="S4" s="765"/>
      <c r="T4" s="765" t="s">
        <v>322</v>
      </c>
      <c r="U4" s="765"/>
      <c r="V4" s="766"/>
    </row>
    <row r="5" spans="2:22" s="189" customFormat="1" ht="36" customHeight="1">
      <c r="B5" s="185"/>
      <c r="C5" s="299"/>
      <c r="D5" s="768"/>
      <c r="E5" s="187" t="s">
        <v>358</v>
      </c>
      <c r="F5" s="187" t="s">
        <v>359</v>
      </c>
      <c r="G5" s="187" t="s">
        <v>360</v>
      </c>
      <c r="H5" s="733"/>
      <c r="I5" s="733"/>
      <c r="J5" s="187" t="s">
        <v>377</v>
      </c>
      <c r="K5" s="187" t="s">
        <v>378</v>
      </c>
      <c r="L5" s="187" t="s">
        <v>379</v>
      </c>
      <c r="M5" s="733"/>
      <c r="N5" s="733"/>
      <c r="O5" s="733"/>
      <c r="P5" s="733"/>
      <c r="Q5" s="187" t="s">
        <v>394</v>
      </c>
      <c r="R5" s="187" t="s">
        <v>395</v>
      </c>
      <c r="S5" s="187" t="s">
        <v>396</v>
      </c>
      <c r="T5" s="187" t="s">
        <v>397</v>
      </c>
      <c r="U5" s="187" t="s">
        <v>398</v>
      </c>
      <c r="V5" s="219" t="s">
        <v>399</v>
      </c>
    </row>
    <row r="6" spans="2:22" s="193" customFormat="1" ht="20.25" customHeight="1">
      <c r="B6" s="757" t="s">
        <v>274</v>
      </c>
      <c r="C6" s="757"/>
      <c r="D6" s="300" t="s">
        <v>483</v>
      </c>
      <c r="E6" s="190" t="s">
        <v>484</v>
      </c>
      <c r="F6" s="190" t="s">
        <v>485</v>
      </c>
      <c r="G6" s="190" t="s">
        <v>486</v>
      </c>
      <c r="H6" s="190" t="s">
        <v>487</v>
      </c>
      <c r="I6" s="190" t="s">
        <v>488</v>
      </c>
      <c r="J6" s="190" t="s">
        <v>489</v>
      </c>
      <c r="K6" s="190" t="s">
        <v>490</v>
      </c>
      <c r="L6" s="190" t="s">
        <v>491</v>
      </c>
      <c r="M6" s="190" t="s">
        <v>492</v>
      </c>
      <c r="N6" s="190" t="s">
        <v>493</v>
      </c>
      <c r="O6" s="190" t="s">
        <v>494</v>
      </c>
      <c r="P6" s="190" t="s">
        <v>495</v>
      </c>
      <c r="Q6" s="190" t="s">
        <v>400</v>
      </c>
      <c r="R6" s="190" t="s">
        <v>401</v>
      </c>
      <c r="S6" s="190" t="s">
        <v>402</v>
      </c>
      <c r="T6" s="190" t="s">
        <v>403</v>
      </c>
      <c r="U6" s="190" t="s">
        <v>404</v>
      </c>
      <c r="V6" s="192" t="s">
        <v>405</v>
      </c>
    </row>
    <row r="7" spans="2:22" s="197" customFormat="1" ht="20.25" customHeight="1">
      <c r="B7" s="758" t="s">
        <v>276</v>
      </c>
      <c r="C7" s="758"/>
      <c r="D7" s="301"/>
      <c r="E7" s="216" t="s">
        <v>367</v>
      </c>
      <c r="F7" s="216" t="s">
        <v>496</v>
      </c>
      <c r="G7" s="216" t="s">
        <v>497</v>
      </c>
      <c r="H7" s="216" t="s">
        <v>498</v>
      </c>
      <c r="I7" s="216" t="s">
        <v>499</v>
      </c>
      <c r="J7" s="216" t="s">
        <v>500</v>
      </c>
      <c r="K7" s="216" t="s">
        <v>501</v>
      </c>
      <c r="L7" s="216" t="s">
        <v>502</v>
      </c>
      <c r="M7" s="216" t="s">
        <v>503</v>
      </c>
      <c r="N7" s="216" t="s">
        <v>504</v>
      </c>
      <c r="O7" s="216" t="s">
        <v>505</v>
      </c>
      <c r="P7" s="216" t="s">
        <v>506</v>
      </c>
      <c r="Q7" s="216" t="s">
        <v>406</v>
      </c>
      <c r="R7" s="216" t="s">
        <v>407</v>
      </c>
      <c r="S7" s="216" t="s">
        <v>408</v>
      </c>
      <c r="T7" s="216" t="s">
        <v>409</v>
      </c>
      <c r="U7" s="216" t="s">
        <v>410</v>
      </c>
      <c r="V7" s="217" t="s">
        <v>411</v>
      </c>
    </row>
    <row r="8" spans="2:22" ht="20.25" customHeight="1">
      <c r="B8" s="203" t="s">
        <v>176</v>
      </c>
      <c r="C8" s="302" t="s">
        <v>0</v>
      </c>
      <c r="D8" s="303">
        <f>'★価格変換(最終需要額)'!J6</f>
        <v>0</v>
      </c>
      <c r="E8" s="205">
        <f t="shared" ref="E8:E21" si="0">D8*D99</f>
        <v>0</v>
      </c>
      <c r="F8" s="205">
        <f>E8*E99</f>
        <v>0</v>
      </c>
      <c r="G8" s="205">
        <f>E8*F99</f>
        <v>0</v>
      </c>
      <c r="H8" s="205">
        <f>手順⑤!AQ6</f>
        <v>0</v>
      </c>
      <c r="I8" s="205">
        <f>H8*D99</f>
        <v>0</v>
      </c>
      <c r="J8" s="205">
        <f>手順⑦!D6</f>
        <v>0</v>
      </c>
      <c r="K8" s="205">
        <f>J8*E99</f>
        <v>0</v>
      </c>
      <c r="L8" s="205">
        <f>J8*F99</f>
        <v>0</v>
      </c>
      <c r="M8" s="727"/>
      <c r="N8" s="727"/>
      <c r="O8" s="205">
        <f>N$47*J99</f>
        <v>0</v>
      </c>
      <c r="P8" s="205">
        <f>O8*D99</f>
        <v>0</v>
      </c>
      <c r="Q8" s="205">
        <f>手順⑭!D6</f>
        <v>0</v>
      </c>
      <c r="R8" s="205">
        <f>Q8*E99</f>
        <v>0</v>
      </c>
      <c r="S8" s="205">
        <f>Q8*F99</f>
        <v>0</v>
      </c>
      <c r="T8" s="205">
        <f>E8+J8+Q8</f>
        <v>0</v>
      </c>
      <c r="U8" s="205">
        <f>F8+K8+R8</f>
        <v>0</v>
      </c>
      <c r="V8" s="207">
        <f>G8+L8+S8</f>
        <v>0</v>
      </c>
    </row>
    <row r="9" spans="2:22" ht="20.25" customHeight="1">
      <c r="B9" s="203" t="s">
        <v>177</v>
      </c>
      <c r="C9" s="304" t="s">
        <v>178</v>
      </c>
      <c r="D9" s="305">
        <f>'★価格変換(最終需要額)'!J7</f>
        <v>0</v>
      </c>
      <c r="E9" s="205">
        <f t="shared" si="0"/>
        <v>0</v>
      </c>
      <c r="F9" s="205">
        <f t="shared" ref="F9:F46" si="1">E9*E100</f>
        <v>0</v>
      </c>
      <c r="G9" s="205">
        <f t="shared" ref="G9:G46" si="2">E9*F100</f>
        <v>0</v>
      </c>
      <c r="H9" s="205">
        <f>手順⑤!AQ7</f>
        <v>0</v>
      </c>
      <c r="I9" s="205">
        <f t="shared" ref="I9:I46" si="3">H9*D100</f>
        <v>0</v>
      </c>
      <c r="J9" s="205">
        <f>手順⑦!D7</f>
        <v>0</v>
      </c>
      <c r="K9" s="205">
        <f t="shared" ref="K9:K46" si="4">J9*E100</f>
        <v>0</v>
      </c>
      <c r="L9" s="205">
        <f t="shared" ref="L9:L46" si="5">J9*F100</f>
        <v>0</v>
      </c>
      <c r="M9" s="728"/>
      <c r="N9" s="728"/>
      <c r="O9" s="205">
        <f t="shared" ref="O9:O46" si="6">N$47*J100</f>
        <v>0</v>
      </c>
      <c r="P9" s="205">
        <f t="shared" ref="P9:P46" si="7">O9*D100</f>
        <v>0</v>
      </c>
      <c r="Q9" s="205">
        <f>手順⑭!D7</f>
        <v>0</v>
      </c>
      <c r="R9" s="205">
        <f t="shared" ref="R9:R46" si="8">Q9*E100</f>
        <v>0</v>
      </c>
      <c r="S9" s="205">
        <f t="shared" ref="S9:S46" si="9">Q9*F100</f>
        <v>0</v>
      </c>
      <c r="T9" s="205">
        <f t="shared" ref="T9:V46" si="10">E9+J9+Q9</f>
        <v>0</v>
      </c>
      <c r="U9" s="205">
        <f t="shared" si="10"/>
        <v>0</v>
      </c>
      <c r="V9" s="207">
        <f t="shared" si="10"/>
        <v>0</v>
      </c>
    </row>
    <row r="10" spans="2:22" ht="20.25" customHeight="1">
      <c r="B10" s="203" t="s">
        <v>179</v>
      </c>
      <c r="C10" s="304" t="s">
        <v>180</v>
      </c>
      <c r="D10" s="305">
        <f>'★価格変換(最終需要額)'!J8</f>
        <v>0</v>
      </c>
      <c r="E10" s="205">
        <f t="shared" si="0"/>
        <v>0</v>
      </c>
      <c r="F10" s="205">
        <f t="shared" si="1"/>
        <v>0</v>
      </c>
      <c r="G10" s="205">
        <f t="shared" si="2"/>
        <v>0</v>
      </c>
      <c r="H10" s="205">
        <f>手順⑤!AQ8</f>
        <v>0</v>
      </c>
      <c r="I10" s="205">
        <f t="shared" si="3"/>
        <v>0</v>
      </c>
      <c r="J10" s="205">
        <f>手順⑦!D8</f>
        <v>0</v>
      </c>
      <c r="K10" s="205">
        <f t="shared" si="4"/>
        <v>0</v>
      </c>
      <c r="L10" s="205">
        <f t="shared" si="5"/>
        <v>0</v>
      </c>
      <c r="M10" s="728"/>
      <c r="N10" s="728"/>
      <c r="O10" s="205">
        <f t="shared" si="6"/>
        <v>0</v>
      </c>
      <c r="P10" s="205">
        <f t="shared" si="7"/>
        <v>0</v>
      </c>
      <c r="Q10" s="205">
        <f>手順⑭!D8</f>
        <v>0</v>
      </c>
      <c r="R10" s="205">
        <f t="shared" si="8"/>
        <v>0</v>
      </c>
      <c r="S10" s="205">
        <f t="shared" si="9"/>
        <v>0</v>
      </c>
      <c r="T10" s="205">
        <f t="shared" si="10"/>
        <v>0</v>
      </c>
      <c r="U10" s="205">
        <f t="shared" si="10"/>
        <v>0</v>
      </c>
      <c r="V10" s="207">
        <f t="shared" si="10"/>
        <v>0</v>
      </c>
    </row>
    <row r="11" spans="2:22" ht="20.25" customHeight="1">
      <c r="B11" s="203" t="s">
        <v>181</v>
      </c>
      <c r="C11" s="304" t="s">
        <v>3</v>
      </c>
      <c r="D11" s="305">
        <f>'★価格変換(最終需要額)'!J9</f>
        <v>0</v>
      </c>
      <c r="E11" s="205">
        <f t="shared" ref="E11:E46" si="11">D11*D102</f>
        <v>0</v>
      </c>
      <c r="F11" s="205">
        <f t="shared" si="1"/>
        <v>0</v>
      </c>
      <c r="G11" s="205">
        <f t="shared" si="2"/>
        <v>0</v>
      </c>
      <c r="H11" s="205">
        <f>手順⑤!AQ9</f>
        <v>0</v>
      </c>
      <c r="I11" s="205">
        <f t="shared" si="3"/>
        <v>0</v>
      </c>
      <c r="J11" s="205">
        <f>手順⑦!D9</f>
        <v>0</v>
      </c>
      <c r="K11" s="205">
        <f t="shared" si="4"/>
        <v>0</v>
      </c>
      <c r="L11" s="205">
        <f t="shared" si="5"/>
        <v>0</v>
      </c>
      <c r="M11" s="728"/>
      <c r="N11" s="728"/>
      <c r="O11" s="205">
        <f t="shared" si="6"/>
        <v>0</v>
      </c>
      <c r="P11" s="205">
        <f t="shared" si="7"/>
        <v>0</v>
      </c>
      <c r="Q11" s="205">
        <f>手順⑭!D9</f>
        <v>0</v>
      </c>
      <c r="R11" s="205">
        <f t="shared" si="8"/>
        <v>0</v>
      </c>
      <c r="S11" s="205">
        <f t="shared" si="9"/>
        <v>0</v>
      </c>
      <c r="T11" s="205">
        <f t="shared" si="10"/>
        <v>0</v>
      </c>
      <c r="U11" s="205">
        <f t="shared" si="10"/>
        <v>0</v>
      </c>
      <c r="V11" s="207">
        <f t="shared" si="10"/>
        <v>0</v>
      </c>
    </row>
    <row r="12" spans="2:22" ht="20.25" customHeight="1">
      <c r="B12" s="203" t="s">
        <v>182</v>
      </c>
      <c r="C12" s="304" t="s">
        <v>4</v>
      </c>
      <c r="D12" s="305">
        <f>'★価格変換(最終需要額)'!J10</f>
        <v>0</v>
      </c>
      <c r="E12" s="205">
        <f t="shared" si="0"/>
        <v>0</v>
      </c>
      <c r="F12" s="205">
        <f t="shared" si="1"/>
        <v>0</v>
      </c>
      <c r="G12" s="205">
        <f t="shared" si="2"/>
        <v>0</v>
      </c>
      <c r="H12" s="205">
        <f>手順⑤!AQ10</f>
        <v>0</v>
      </c>
      <c r="I12" s="205">
        <f t="shared" si="3"/>
        <v>0</v>
      </c>
      <c r="J12" s="205">
        <f>手順⑦!D10</f>
        <v>0</v>
      </c>
      <c r="K12" s="205">
        <f t="shared" si="4"/>
        <v>0</v>
      </c>
      <c r="L12" s="205">
        <f t="shared" si="5"/>
        <v>0</v>
      </c>
      <c r="M12" s="728"/>
      <c r="N12" s="728"/>
      <c r="O12" s="205">
        <f t="shared" si="6"/>
        <v>0</v>
      </c>
      <c r="P12" s="205">
        <f t="shared" si="7"/>
        <v>0</v>
      </c>
      <c r="Q12" s="205">
        <f>手順⑭!D10</f>
        <v>0</v>
      </c>
      <c r="R12" s="205">
        <f t="shared" si="8"/>
        <v>0</v>
      </c>
      <c r="S12" s="205">
        <f t="shared" si="9"/>
        <v>0</v>
      </c>
      <c r="T12" s="205">
        <f t="shared" si="10"/>
        <v>0</v>
      </c>
      <c r="U12" s="205">
        <f t="shared" si="10"/>
        <v>0</v>
      </c>
      <c r="V12" s="207">
        <f t="shared" si="10"/>
        <v>0</v>
      </c>
    </row>
    <row r="13" spans="2:22" ht="20.25" customHeight="1">
      <c r="B13" s="203" t="s">
        <v>183</v>
      </c>
      <c r="C13" s="304" t="s">
        <v>5</v>
      </c>
      <c r="D13" s="305">
        <f>'★価格変換(最終需要額)'!J11</f>
        <v>0</v>
      </c>
      <c r="E13" s="205">
        <f t="shared" si="0"/>
        <v>0</v>
      </c>
      <c r="F13" s="205">
        <f t="shared" si="1"/>
        <v>0</v>
      </c>
      <c r="G13" s="205">
        <f t="shared" si="2"/>
        <v>0</v>
      </c>
      <c r="H13" s="205">
        <f>手順⑤!AQ11</f>
        <v>0</v>
      </c>
      <c r="I13" s="205">
        <f t="shared" si="3"/>
        <v>0</v>
      </c>
      <c r="J13" s="205">
        <f>手順⑦!D11</f>
        <v>0</v>
      </c>
      <c r="K13" s="205">
        <f t="shared" si="4"/>
        <v>0</v>
      </c>
      <c r="L13" s="205">
        <f t="shared" si="5"/>
        <v>0</v>
      </c>
      <c r="M13" s="728"/>
      <c r="N13" s="728"/>
      <c r="O13" s="205">
        <f t="shared" si="6"/>
        <v>0</v>
      </c>
      <c r="P13" s="205">
        <f t="shared" si="7"/>
        <v>0</v>
      </c>
      <c r="Q13" s="205">
        <f>手順⑭!D11</f>
        <v>0</v>
      </c>
      <c r="R13" s="205">
        <f t="shared" si="8"/>
        <v>0</v>
      </c>
      <c r="S13" s="205">
        <f t="shared" si="9"/>
        <v>0</v>
      </c>
      <c r="T13" s="205">
        <f t="shared" si="10"/>
        <v>0</v>
      </c>
      <c r="U13" s="205">
        <f t="shared" si="10"/>
        <v>0</v>
      </c>
      <c r="V13" s="207">
        <f t="shared" si="10"/>
        <v>0</v>
      </c>
    </row>
    <row r="14" spans="2:22" ht="20.25" customHeight="1">
      <c r="B14" s="203" t="s">
        <v>184</v>
      </c>
      <c r="C14" s="306" t="s">
        <v>6</v>
      </c>
      <c r="D14" s="305">
        <f>'★価格変換(最終需要額)'!J12</f>
        <v>0</v>
      </c>
      <c r="E14" s="205">
        <f t="shared" si="0"/>
        <v>0</v>
      </c>
      <c r="F14" s="205">
        <f t="shared" si="1"/>
        <v>0</v>
      </c>
      <c r="G14" s="205">
        <f t="shared" si="2"/>
        <v>0</v>
      </c>
      <c r="H14" s="205">
        <f>手順⑤!AQ12</f>
        <v>0</v>
      </c>
      <c r="I14" s="205">
        <f t="shared" si="3"/>
        <v>0</v>
      </c>
      <c r="J14" s="205">
        <f>手順⑦!D12</f>
        <v>0</v>
      </c>
      <c r="K14" s="205">
        <f t="shared" si="4"/>
        <v>0</v>
      </c>
      <c r="L14" s="205">
        <f t="shared" si="5"/>
        <v>0</v>
      </c>
      <c r="M14" s="728"/>
      <c r="N14" s="728"/>
      <c r="O14" s="205">
        <f t="shared" si="6"/>
        <v>0</v>
      </c>
      <c r="P14" s="205">
        <f t="shared" si="7"/>
        <v>0</v>
      </c>
      <c r="Q14" s="205">
        <f>手順⑭!D12</f>
        <v>0</v>
      </c>
      <c r="R14" s="205">
        <f t="shared" si="8"/>
        <v>0</v>
      </c>
      <c r="S14" s="205">
        <f t="shared" si="9"/>
        <v>0</v>
      </c>
      <c r="T14" s="205">
        <f t="shared" si="10"/>
        <v>0</v>
      </c>
      <c r="U14" s="205">
        <f t="shared" si="10"/>
        <v>0</v>
      </c>
      <c r="V14" s="207">
        <f t="shared" si="10"/>
        <v>0</v>
      </c>
    </row>
    <row r="15" spans="2:22" ht="20.25" customHeight="1">
      <c r="B15" s="203" t="s">
        <v>185</v>
      </c>
      <c r="C15" s="304" t="s">
        <v>7</v>
      </c>
      <c r="D15" s="305">
        <f>'★価格変換(最終需要額)'!J13</f>
        <v>0</v>
      </c>
      <c r="E15" s="205">
        <f t="shared" si="11"/>
        <v>0</v>
      </c>
      <c r="F15" s="205">
        <f t="shared" si="1"/>
        <v>0</v>
      </c>
      <c r="G15" s="205">
        <f t="shared" si="2"/>
        <v>0</v>
      </c>
      <c r="H15" s="205">
        <f>手順⑤!AQ13</f>
        <v>0</v>
      </c>
      <c r="I15" s="205">
        <f t="shared" si="3"/>
        <v>0</v>
      </c>
      <c r="J15" s="205">
        <f>手順⑦!D13</f>
        <v>0</v>
      </c>
      <c r="K15" s="205">
        <f t="shared" si="4"/>
        <v>0</v>
      </c>
      <c r="L15" s="205">
        <f t="shared" si="5"/>
        <v>0</v>
      </c>
      <c r="M15" s="728"/>
      <c r="N15" s="728"/>
      <c r="O15" s="205">
        <f t="shared" si="6"/>
        <v>0</v>
      </c>
      <c r="P15" s="205">
        <f t="shared" si="7"/>
        <v>0</v>
      </c>
      <c r="Q15" s="205">
        <f>手順⑭!D13</f>
        <v>0</v>
      </c>
      <c r="R15" s="205">
        <f t="shared" si="8"/>
        <v>0</v>
      </c>
      <c r="S15" s="205">
        <f t="shared" si="9"/>
        <v>0</v>
      </c>
      <c r="T15" s="205">
        <f t="shared" si="10"/>
        <v>0</v>
      </c>
      <c r="U15" s="205">
        <f t="shared" si="10"/>
        <v>0</v>
      </c>
      <c r="V15" s="207">
        <f t="shared" si="10"/>
        <v>0</v>
      </c>
    </row>
    <row r="16" spans="2:22" ht="20.25" customHeight="1">
      <c r="B16" s="203" t="s">
        <v>186</v>
      </c>
      <c r="C16" s="306" t="s">
        <v>8</v>
      </c>
      <c r="D16" s="305">
        <f>'★価格変換(最終需要額)'!J14</f>
        <v>0</v>
      </c>
      <c r="E16" s="205">
        <f t="shared" si="0"/>
        <v>0</v>
      </c>
      <c r="F16" s="205">
        <f t="shared" si="1"/>
        <v>0</v>
      </c>
      <c r="G16" s="205">
        <f t="shared" si="2"/>
        <v>0</v>
      </c>
      <c r="H16" s="205">
        <f>手順⑤!AQ14</f>
        <v>0</v>
      </c>
      <c r="I16" s="205">
        <f t="shared" si="3"/>
        <v>0</v>
      </c>
      <c r="J16" s="205">
        <f>手順⑦!D14</f>
        <v>0</v>
      </c>
      <c r="K16" s="205">
        <f t="shared" si="4"/>
        <v>0</v>
      </c>
      <c r="L16" s="205">
        <f t="shared" si="5"/>
        <v>0</v>
      </c>
      <c r="M16" s="728"/>
      <c r="N16" s="728"/>
      <c r="O16" s="205">
        <f t="shared" si="6"/>
        <v>0</v>
      </c>
      <c r="P16" s="205">
        <f t="shared" si="7"/>
        <v>0</v>
      </c>
      <c r="Q16" s="205">
        <f>手順⑭!D14</f>
        <v>0</v>
      </c>
      <c r="R16" s="205">
        <f t="shared" si="8"/>
        <v>0</v>
      </c>
      <c r="S16" s="205">
        <f t="shared" si="9"/>
        <v>0</v>
      </c>
      <c r="T16" s="205">
        <f t="shared" si="10"/>
        <v>0</v>
      </c>
      <c r="U16" s="205">
        <f t="shared" si="10"/>
        <v>0</v>
      </c>
      <c r="V16" s="207">
        <f t="shared" si="10"/>
        <v>0</v>
      </c>
    </row>
    <row r="17" spans="2:22" ht="20.25" customHeight="1">
      <c r="B17" s="203" t="s">
        <v>187</v>
      </c>
      <c r="C17" s="306" t="s">
        <v>188</v>
      </c>
      <c r="D17" s="305">
        <f>'★価格変換(最終需要額)'!J15</f>
        <v>0</v>
      </c>
      <c r="E17" s="205">
        <f t="shared" si="0"/>
        <v>0</v>
      </c>
      <c r="F17" s="205">
        <f t="shared" si="1"/>
        <v>0</v>
      </c>
      <c r="G17" s="205">
        <f t="shared" si="2"/>
        <v>0</v>
      </c>
      <c r="H17" s="205">
        <f>手順⑤!AQ15</f>
        <v>0</v>
      </c>
      <c r="I17" s="205">
        <f t="shared" si="3"/>
        <v>0</v>
      </c>
      <c r="J17" s="205">
        <f>手順⑦!D15</f>
        <v>0</v>
      </c>
      <c r="K17" s="205">
        <f t="shared" si="4"/>
        <v>0</v>
      </c>
      <c r="L17" s="205">
        <f t="shared" si="5"/>
        <v>0</v>
      </c>
      <c r="M17" s="728"/>
      <c r="N17" s="728"/>
      <c r="O17" s="205">
        <f t="shared" si="6"/>
        <v>0</v>
      </c>
      <c r="P17" s="205">
        <f t="shared" si="7"/>
        <v>0</v>
      </c>
      <c r="Q17" s="205">
        <f>手順⑭!D15</f>
        <v>0</v>
      </c>
      <c r="R17" s="205">
        <f t="shared" si="8"/>
        <v>0</v>
      </c>
      <c r="S17" s="205">
        <f t="shared" si="9"/>
        <v>0</v>
      </c>
      <c r="T17" s="205">
        <f t="shared" si="10"/>
        <v>0</v>
      </c>
      <c r="U17" s="205">
        <f t="shared" si="10"/>
        <v>0</v>
      </c>
      <c r="V17" s="207">
        <f t="shared" si="10"/>
        <v>0</v>
      </c>
    </row>
    <row r="18" spans="2:22" ht="20.25" customHeight="1">
      <c r="B18" s="203" t="s">
        <v>189</v>
      </c>
      <c r="C18" s="304" t="s">
        <v>9</v>
      </c>
      <c r="D18" s="305">
        <f>'★価格変換(最終需要額)'!J16</f>
        <v>0</v>
      </c>
      <c r="E18" s="205">
        <f t="shared" si="0"/>
        <v>0</v>
      </c>
      <c r="F18" s="205">
        <f t="shared" si="1"/>
        <v>0</v>
      </c>
      <c r="G18" s="205">
        <f t="shared" si="2"/>
        <v>0</v>
      </c>
      <c r="H18" s="205">
        <f>手順⑤!AQ16</f>
        <v>0</v>
      </c>
      <c r="I18" s="205">
        <f t="shared" si="3"/>
        <v>0</v>
      </c>
      <c r="J18" s="205">
        <f>手順⑦!D16</f>
        <v>0</v>
      </c>
      <c r="K18" s="205">
        <f t="shared" si="4"/>
        <v>0</v>
      </c>
      <c r="L18" s="205">
        <f t="shared" si="5"/>
        <v>0</v>
      </c>
      <c r="M18" s="728"/>
      <c r="N18" s="728"/>
      <c r="O18" s="205">
        <f t="shared" si="6"/>
        <v>0</v>
      </c>
      <c r="P18" s="205">
        <f t="shared" si="7"/>
        <v>0</v>
      </c>
      <c r="Q18" s="205">
        <f>手順⑭!D16</f>
        <v>0</v>
      </c>
      <c r="R18" s="205">
        <f t="shared" si="8"/>
        <v>0</v>
      </c>
      <c r="S18" s="205">
        <f t="shared" si="9"/>
        <v>0</v>
      </c>
      <c r="T18" s="205">
        <f t="shared" si="10"/>
        <v>0</v>
      </c>
      <c r="U18" s="205">
        <f t="shared" si="10"/>
        <v>0</v>
      </c>
      <c r="V18" s="207">
        <f t="shared" si="10"/>
        <v>0</v>
      </c>
    </row>
    <row r="19" spans="2:22" ht="20.25" customHeight="1">
      <c r="B19" s="203" t="s">
        <v>190</v>
      </c>
      <c r="C19" s="304" t="s">
        <v>10</v>
      </c>
      <c r="D19" s="305">
        <f>'★価格変換(最終需要額)'!J17</f>
        <v>0</v>
      </c>
      <c r="E19" s="205">
        <f t="shared" si="11"/>
        <v>0</v>
      </c>
      <c r="F19" s="205">
        <f t="shared" si="1"/>
        <v>0</v>
      </c>
      <c r="G19" s="205">
        <f t="shared" si="2"/>
        <v>0</v>
      </c>
      <c r="H19" s="205">
        <f>手順⑤!AQ17</f>
        <v>0</v>
      </c>
      <c r="I19" s="205">
        <f t="shared" si="3"/>
        <v>0</v>
      </c>
      <c r="J19" s="205">
        <f>手順⑦!D17</f>
        <v>0</v>
      </c>
      <c r="K19" s="205">
        <f t="shared" si="4"/>
        <v>0</v>
      </c>
      <c r="L19" s="205">
        <f t="shared" si="5"/>
        <v>0</v>
      </c>
      <c r="M19" s="728"/>
      <c r="N19" s="728"/>
      <c r="O19" s="205">
        <f t="shared" si="6"/>
        <v>0</v>
      </c>
      <c r="P19" s="205">
        <f t="shared" si="7"/>
        <v>0</v>
      </c>
      <c r="Q19" s="205">
        <f>手順⑭!D17</f>
        <v>0</v>
      </c>
      <c r="R19" s="205">
        <f t="shared" si="8"/>
        <v>0</v>
      </c>
      <c r="S19" s="205">
        <f t="shared" si="9"/>
        <v>0</v>
      </c>
      <c r="T19" s="205">
        <f t="shared" si="10"/>
        <v>0</v>
      </c>
      <c r="U19" s="205">
        <f t="shared" si="10"/>
        <v>0</v>
      </c>
      <c r="V19" s="207">
        <f t="shared" si="10"/>
        <v>0</v>
      </c>
    </row>
    <row r="20" spans="2:22" ht="20.25" customHeight="1">
      <c r="B20" s="203" t="s">
        <v>191</v>
      </c>
      <c r="C20" s="304" t="s">
        <v>11</v>
      </c>
      <c r="D20" s="305">
        <f>'★価格変換(最終需要額)'!J18</f>
        <v>0</v>
      </c>
      <c r="E20" s="205">
        <f t="shared" si="0"/>
        <v>0</v>
      </c>
      <c r="F20" s="205">
        <f t="shared" si="1"/>
        <v>0</v>
      </c>
      <c r="G20" s="205">
        <f t="shared" si="2"/>
        <v>0</v>
      </c>
      <c r="H20" s="205">
        <f>手順⑤!AQ18</f>
        <v>0</v>
      </c>
      <c r="I20" s="205">
        <f t="shared" si="3"/>
        <v>0</v>
      </c>
      <c r="J20" s="205">
        <f>手順⑦!D18</f>
        <v>0</v>
      </c>
      <c r="K20" s="205">
        <f t="shared" si="4"/>
        <v>0</v>
      </c>
      <c r="L20" s="205">
        <f t="shared" si="5"/>
        <v>0</v>
      </c>
      <c r="M20" s="728"/>
      <c r="N20" s="728"/>
      <c r="O20" s="205">
        <f t="shared" si="6"/>
        <v>0</v>
      </c>
      <c r="P20" s="205">
        <f t="shared" si="7"/>
        <v>0</v>
      </c>
      <c r="Q20" s="205">
        <f>手順⑭!D18</f>
        <v>0</v>
      </c>
      <c r="R20" s="205">
        <f t="shared" si="8"/>
        <v>0</v>
      </c>
      <c r="S20" s="205">
        <f t="shared" si="9"/>
        <v>0</v>
      </c>
      <c r="T20" s="205">
        <f t="shared" si="10"/>
        <v>0</v>
      </c>
      <c r="U20" s="205">
        <f t="shared" si="10"/>
        <v>0</v>
      </c>
      <c r="V20" s="207">
        <f t="shared" si="10"/>
        <v>0</v>
      </c>
    </row>
    <row r="21" spans="2:22" ht="20.25" customHeight="1">
      <c r="B21" s="203" t="s">
        <v>192</v>
      </c>
      <c r="C21" s="304" t="s">
        <v>12</v>
      </c>
      <c r="D21" s="305">
        <f>'★価格変換(最終需要額)'!J19</f>
        <v>0</v>
      </c>
      <c r="E21" s="205">
        <f t="shared" si="0"/>
        <v>0</v>
      </c>
      <c r="F21" s="205">
        <f t="shared" si="1"/>
        <v>0</v>
      </c>
      <c r="G21" s="205">
        <f t="shared" si="2"/>
        <v>0</v>
      </c>
      <c r="H21" s="205">
        <f>手順⑤!AQ19</f>
        <v>0</v>
      </c>
      <c r="I21" s="205">
        <f t="shared" si="3"/>
        <v>0</v>
      </c>
      <c r="J21" s="205">
        <f>手順⑦!D19</f>
        <v>0</v>
      </c>
      <c r="K21" s="205">
        <f t="shared" si="4"/>
        <v>0</v>
      </c>
      <c r="L21" s="205">
        <f t="shared" si="5"/>
        <v>0</v>
      </c>
      <c r="M21" s="728"/>
      <c r="N21" s="728"/>
      <c r="O21" s="205">
        <f t="shared" si="6"/>
        <v>0</v>
      </c>
      <c r="P21" s="205">
        <f t="shared" si="7"/>
        <v>0</v>
      </c>
      <c r="Q21" s="205">
        <f>手順⑭!D19</f>
        <v>0</v>
      </c>
      <c r="R21" s="205">
        <f t="shared" si="8"/>
        <v>0</v>
      </c>
      <c r="S21" s="205">
        <f t="shared" si="9"/>
        <v>0</v>
      </c>
      <c r="T21" s="205">
        <f t="shared" si="10"/>
        <v>0</v>
      </c>
      <c r="U21" s="205">
        <f t="shared" si="10"/>
        <v>0</v>
      </c>
      <c r="V21" s="207">
        <f t="shared" si="10"/>
        <v>0</v>
      </c>
    </row>
    <row r="22" spans="2:22" ht="20.25" customHeight="1">
      <c r="B22" s="203" t="s">
        <v>193</v>
      </c>
      <c r="C22" s="304" t="s">
        <v>194</v>
      </c>
      <c r="D22" s="305">
        <f>'★価格変換(最終需要額)'!J20</f>
        <v>0</v>
      </c>
      <c r="E22" s="205">
        <f t="shared" si="11"/>
        <v>0</v>
      </c>
      <c r="F22" s="205">
        <f t="shared" si="1"/>
        <v>0</v>
      </c>
      <c r="G22" s="205">
        <f t="shared" si="2"/>
        <v>0</v>
      </c>
      <c r="H22" s="205">
        <f>手順⑤!AQ20</f>
        <v>0</v>
      </c>
      <c r="I22" s="205">
        <f t="shared" si="3"/>
        <v>0</v>
      </c>
      <c r="J22" s="205">
        <f>手順⑦!D20</f>
        <v>0</v>
      </c>
      <c r="K22" s="205">
        <f t="shared" si="4"/>
        <v>0</v>
      </c>
      <c r="L22" s="205">
        <f t="shared" si="5"/>
        <v>0</v>
      </c>
      <c r="M22" s="728"/>
      <c r="N22" s="728"/>
      <c r="O22" s="205">
        <f t="shared" si="6"/>
        <v>0</v>
      </c>
      <c r="P22" s="205">
        <f t="shared" si="7"/>
        <v>0</v>
      </c>
      <c r="Q22" s="205">
        <f>手順⑭!D20</f>
        <v>0</v>
      </c>
      <c r="R22" s="205">
        <f t="shared" si="8"/>
        <v>0</v>
      </c>
      <c r="S22" s="205">
        <f t="shared" si="9"/>
        <v>0</v>
      </c>
      <c r="T22" s="205">
        <f t="shared" si="10"/>
        <v>0</v>
      </c>
      <c r="U22" s="205">
        <f t="shared" si="10"/>
        <v>0</v>
      </c>
      <c r="V22" s="207">
        <f t="shared" si="10"/>
        <v>0</v>
      </c>
    </row>
    <row r="23" spans="2:22" ht="20.25" customHeight="1">
      <c r="B23" s="203" t="s">
        <v>195</v>
      </c>
      <c r="C23" s="304" t="s">
        <v>196</v>
      </c>
      <c r="D23" s="305">
        <f>'★価格変換(最終需要額)'!J21</f>
        <v>0</v>
      </c>
      <c r="E23" s="205">
        <f t="shared" si="11"/>
        <v>0</v>
      </c>
      <c r="F23" s="205">
        <f t="shared" si="1"/>
        <v>0</v>
      </c>
      <c r="G23" s="205">
        <f t="shared" si="2"/>
        <v>0</v>
      </c>
      <c r="H23" s="205">
        <f>手順⑤!AQ21</f>
        <v>0</v>
      </c>
      <c r="I23" s="205">
        <f t="shared" si="3"/>
        <v>0</v>
      </c>
      <c r="J23" s="205">
        <f>手順⑦!D21</f>
        <v>0</v>
      </c>
      <c r="K23" s="205">
        <f t="shared" si="4"/>
        <v>0</v>
      </c>
      <c r="L23" s="205">
        <f t="shared" si="5"/>
        <v>0</v>
      </c>
      <c r="M23" s="728"/>
      <c r="N23" s="728"/>
      <c r="O23" s="205">
        <f t="shared" si="6"/>
        <v>0</v>
      </c>
      <c r="P23" s="205">
        <f t="shared" si="7"/>
        <v>0</v>
      </c>
      <c r="Q23" s="205">
        <f>手順⑭!D21</f>
        <v>0</v>
      </c>
      <c r="R23" s="205">
        <f t="shared" si="8"/>
        <v>0</v>
      </c>
      <c r="S23" s="205">
        <f t="shared" si="9"/>
        <v>0</v>
      </c>
      <c r="T23" s="205">
        <f t="shared" si="10"/>
        <v>0</v>
      </c>
      <c r="U23" s="205">
        <f t="shared" si="10"/>
        <v>0</v>
      </c>
      <c r="V23" s="207">
        <f t="shared" si="10"/>
        <v>0</v>
      </c>
    </row>
    <row r="24" spans="2:22" ht="20.25" customHeight="1">
      <c r="B24" s="203" t="s">
        <v>197</v>
      </c>
      <c r="C24" s="304" t="s">
        <v>198</v>
      </c>
      <c r="D24" s="305">
        <f>'★価格変換(最終需要額)'!J22</f>
        <v>0</v>
      </c>
      <c r="E24" s="205">
        <f t="shared" si="11"/>
        <v>0</v>
      </c>
      <c r="F24" s="205">
        <f t="shared" si="1"/>
        <v>0</v>
      </c>
      <c r="G24" s="205">
        <f t="shared" si="2"/>
        <v>0</v>
      </c>
      <c r="H24" s="205">
        <f>手順⑤!AQ22</f>
        <v>0</v>
      </c>
      <c r="I24" s="205">
        <f t="shared" si="3"/>
        <v>0</v>
      </c>
      <c r="J24" s="205">
        <f>手順⑦!D22</f>
        <v>0</v>
      </c>
      <c r="K24" s="205">
        <f t="shared" si="4"/>
        <v>0</v>
      </c>
      <c r="L24" s="205">
        <f t="shared" si="5"/>
        <v>0</v>
      </c>
      <c r="M24" s="728"/>
      <c r="N24" s="728"/>
      <c r="O24" s="205">
        <f t="shared" si="6"/>
        <v>0</v>
      </c>
      <c r="P24" s="205">
        <f t="shared" si="7"/>
        <v>0</v>
      </c>
      <c r="Q24" s="205">
        <f>手順⑭!D22</f>
        <v>0</v>
      </c>
      <c r="R24" s="205">
        <f t="shared" si="8"/>
        <v>0</v>
      </c>
      <c r="S24" s="205">
        <f t="shared" si="9"/>
        <v>0</v>
      </c>
      <c r="T24" s="205">
        <f t="shared" si="10"/>
        <v>0</v>
      </c>
      <c r="U24" s="205">
        <f t="shared" si="10"/>
        <v>0</v>
      </c>
      <c r="V24" s="207">
        <f t="shared" si="10"/>
        <v>0</v>
      </c>
    </row>
    <row r="25" spans="2:22" ht="20.25" customHeight="1">
      <c r="B25" s="203" t="s">
        <v>199</v>
      </c>
      <c r="C25" s="304" t="s">
        <v>14</v>
      </c>
      <c r="D25" s="305">
        <f>'★価格変換(最終需要額)'!J23</f>
        <v>0</v>
      </c>
      <c r="E25" s="205">
        <f t="shared" si="11"/>
        <v>0</v>
      </c>
      <c r="F25" s="205">
        <f t="shared" si="1"/>
        <v>0</v>
      </c>
      <c r="G25" s="205">
        <f t="shared" si="2"/>
        <v>0</v>
      </c>
      <c r="H25" s="205">
        <f>手順⑤!AQ23</f>
        <v>0</v>
      </c>
      <c r="I25" s="205">
        <f t="shared" si="3"/>
        <v>0</v>
      </c>
      <c r="J25" s="205">
        <f>手順⑦!D23</f>
        <v>0</v>
      </c>
      <c r="K25" s="205">
        <f t="shared" si="4"/>
        <v>0</v>
      </c>
      <c r="L25" s="205">
        <f t="shared" si="5"/>
        <v>0</v>
      </c>
      <c r="M25" s="728"/>
      <c r="N25" s="728"/>
      <c r="O25" s="205">
        <f t="shared" si="6"/>
        <v>0</v>
      </c>
      <c r="P25" s="205">
        <f t="shared" si="7"/>
        <v>0</v>
      </c>
      <c r="Q25" s="205">
        <f>手順⑭!D23</f>
        <v>0</v>
      </c>
      <c r="R25" s="205">
        <f t="shared" si="8"/>
        <v>0</v>
      </c>
      <c r="S25" s="205">
        <f t="shared" si="9"/>
        <v>0</v>
      </c>
      <c r="T25" s="205">
        <f t="shared" si="10"/>
        <v>0</v>
      </c>
      <c r="U25" s="205">
        <f t="shared" si="10"/>
        <v>0</v>
      </c>
      <c r="V25" s="207">
        <f t="shared" si="10"/>
        <v>0</v>
      </c>
    </row>
    <row r="26" spans="2:22" ht="20.25" customHeight="1">
      <c r="B26" s="203" t="s">
        <v>200</v>
      </c>
      <c r="C26" s="304" t="s">
        <v>13</v>
      </c>
      <c r="D26" s="305">
        <f>'★価格変換(最終需要額)'!J24</f>
        <v>0</v>
      </c>
      <c r="E26" s="205">
        <f t="shared" si="11"/>
        <v>0</v>
      </c>
      <c r="F26" s="205">
        <f t="shared" si="1"/>
        <v>0</v>
      </c>
      <c r="G26" s="205">
        <f t="shared" si="2"/>
        <v>0</v>
      </c>
      <c r="H26" s="205">
        <f>手順⑤!AQ24</f>
        <v>0</v>
      </c>
      <c r="I26" s="205">
        <f t="shared" si="3"/>
        <v>0</v>
      </c>
      <c r="J26" s="205">
        <f>手順⑦!D24</f>
        <v>0</v>
      </c>
      <c r="K26" s="205">
        <f t="shared" si="4"/>
        <v>0</v>
      </c>
      <c r="L26" s="205">
        <f t="shared" si="5"/>
        <v>0</v>
      </c>
      <c r="M26" s="728"/>
      <c r="N26" s="728"/>
      <c r="O26" s="205">
        <f t="shared" si="6"/>
        <v>0</v>
      </c>
      <c r="P26" s="205">
        <f t="shared" si="7"/>
        <v>0</v>
      </c>
      <c r="Q26" s="205">
        <f>手順⑭!D24</f>
        <v>0</v>
      </c>
      <c r="R26" s="205">
        <f t="shared" si="8"/>
        <v>0</v>
      </c>
      <c r="S26" s="205">
        <f t="shared" si="9"/>
        <v>0</v>
      </c>
      <c r="T26" s="205">
        <f t="shared" si="10"/>
        <v>0</v>
      </c>
      <c r="U26" s="205">
        <f t="shared" si="10"/>
        <v>0</v>
      </c>
      <c r="V26" s="207">
        <f t="shared" si="10"/>
        <v>0</v>
      </c>
    </row>
    <row r="27" spans="2:22" ht="20.25" customHeight="1">
      <c r="B27" s="203" t="s">
        <v>201</v>
      </c>
      <c r="C27" s="304" t="s">
        <v>202</v>
      </c>
      <c r="D27" s="305">
        <f>'★価格変換(最終需要額)'!J25</f>
        <v>0</v>
      </c>
      <c r="E27" s="205">
        <f t="shared" si="11"/>
        <v>0</v>
      </c>
      <c r="F27" s="205">
        <f t="shared" si="1"/>
        <v>0</v>
      </c>
      <c r="G27" s="205">
        <f t="shared" si="2"/>
        <v>0</v>
      </c>
      <c r="H27" s="205">
        <f>手順⑤!AQ25</f>
        <v>0</v>
      </c>
      <c r="I27" s="205">
        <f t="shared" si="3"/>
        <v>0</v>
      </c>
      <c r="J27" s="205">
        <f>手順⑦!D25</f>
        <v>0</v>
      </c>
      <c r="K27" s="205">
        <f t="shared" si="4"/>
        <v>0</v>
      </c>
      <c r="L27" s="205">
        <f t="shared" si="5"/>
        <v>0</v>
      </c>
      <c r="M27" s="728"/>
      <c r="N27" s="728"/>
      <c r="O27" s="205">
        <f t="shared" si="6"/>
        <v>0</v>
      </c>
      <c r="P27" s="205">
        <f t="shared" si="7"/>
        <v>0</v>
      </c>
      <c r="Q27" s="205">
        <f>手順⑭!D25</f>
        <v>0</v>
      </c>
      <c r="R27" s="205">
        <f t="shared" si="8"/>
        <v>0</v>
      </c>
      <c r="S27" s="205">
        <f t="shared" si="9"/>
        <v>0</v>
      </c>
      <c r="T27" s="205">
        <f t="shared" si="10"/>
        <v>0</v>
      </c>
      <c r="U27" s="205">
        <f t="shared" si="10"/>
        <v>0</v>
      </c>
      <c r="V27" s="207">
        <f t="shared" si="10"/>
        <v>0</v>
      </c>
    </row>
    <row r="28" spans="2:22" ht="20.25" customHeight="1">
      <c r="B28" s="203" t="s">
        <v>203</v>
      </c>
      <c r="C28" s="304" t="s">
        <v>15</v>
      </c>
      <c r="D28" s="305">
        <f>'★価格変換(最終需要額)'!J26</f>
        <v>0</v>
      </c>
      <c r="E28" s="205">
        <f t="shared" si="11"/>
        <v>0</v>
      </c>
      <c r="F28" s="205">
        <f t="shared" si="1"/>
        <v>0</v>
      </c>
      <c r="G28" s="205">
        <f t="shared" si="2"/>
        <v>0</v>
      </c>
      <c r="H28" s="205">
        <f>手順⑤!AQ26</f>
        <v>0</v>
      </c>
      <c r="I28" s="205">
        <f t="shared" si="3"/>
        <v>0</v>
      </c>
      <c r="J28" s="205">
        <f>手順⑦!D26</f>
        <v>0</v>
      </c>
      <c r="K28" s="205">
        <f t="shared" si="4"/>
        <v>0</v>
      </c>
      <c r="L28" s="205">
        <f t="shared" si="5"/>
        <v>0</v>
      </c>
      <c r="M28" s="728"/>
      <c r="N28" s="728"/>
      <c r="O28" s="205">
        <f t="shared" si="6"/>
        <v>0</v>
      </c>
      <c r="P28" s="205">
        <f t="shared" si="7"/>
        <v>0</v>
      </c>
      <c r="Q28" s="205">
        <f>手順⑭!D26</f>
        <v>0</v>
      </c>
      <c r="R28" s="205">
        <f t="shared" si="8"/>
        <v>0</v>
      </c>
      <c r="S28" s="205">
        <f t="shared" si="9"/>
        <v>0</v>
      </c>
      <c r="T28" s="205">
        <f t="shared" si="10"/>
        <v>0</v>
      </c>
      <c r="U28" s="205">
        <f t="shared" si="10"/>
        <v>0</v>
      </c>
      <c r="V28" s="207">
        <f t="shared" si="10"/>
        <v>0</v>
      </c>
    </row>
    <row r="29" spans="2:22" ht="20.25" customHeight="1">
      <c r="B29" s="203" t="s">
        <v>204</v>
      </c>
      <c r="C29" s="304" t="s">
        <v>16</v>
      </c>
      <c r="D29" s="305">
        <f>'★価格変換(最終需要額)'!J27</f>
        <v>0</v>
      </c>
      <c r="E29" s="205">
        <f t="shared" si="11"/>
        <v>0</v>
      </c>
      <c r="F29" s="205">
        <f t="shared" si="1"/>
        <v>0</v>
      </c>
      <c r="G29" s="205">
        <f t="shared" si="2"/>
        <v>0</v>
      </c>
      <c r="H29" s="205">
        <f>手順⑤!AQ27</f>
        <v>0</v>
      </c>
      <c r="I29" s="205">
        <f t="shared" si="3"/>
        <v>0</v>
      </c>
      <c r="J29" s="205">
        <f>手順⑦!D27</f>
        <v>0</v>
      </c>
      <c r="K29" s="205">
        <f t="shared" si="4"/>
        <v>0</v>
      </c>
      <c r="L29" s="205">
        <f t="shared" si="5"/>
        <v>0</v>
      </c>
      <c r="M29" s="728"/>
      <c r="N29" s="728"/>
      <c r="O29" s="205">
        <f t="shared" si="6"/>
        <v>0</v>
      </c>
      <c r="P29" s="205">
        <f t="shared" si="7"/>
        <v>0</v>
      </c>
      <c r="Q29" s="205">
        <f>手順⑭!D27</f>
        <v>0</v>
      </c>
      <c r="R29" s="205">
        <f t="shared" si="8"/>
        <v>0</v>
      </c>
      <c r="S29" s="205">
        <f t="shared" si="9"/>
        <v>0</v>
      </c>
      <c r="T29" s="205">
        <f t="shared" si="10"/>
        <v>0</v>
      </c>
      <c r="U29" s="205">
        <f t="shared" si="10"/>
        <v>0</v>
      </c>
      <c r="V29" s="207">
        <f t="shared" si="10"/>
        <v>0</v>
      </c>
    </row>
    <row r="30" spans="2:22" ht="20.25" customHeight="1">
      <c r="B30" s="203" t="s">
        <v>205</v>
      </c>
      <c r="C30" s="304" t="s">
        <v>17</v>
      </c>
      <c r="D30" s="305">
        <f>'★価格変換(最終需要額)'!J28</f>
        <v>0</v>
      </c>
      <c r="E30" s="205">
        <f t="shared" si="11"/>
        <v>0</v>
      </c>
      <c r="F30" s="205">
        <f t="shared" si="1"/>
        <v>0</v>
      </c>
      <c r="G30" s="205">
        <f t="shared" si="2"/>
        <v>0</v>
      </c>
      <c r="H30" s="205">
        <f>手順⑤!AQ28</f>
        <v>0</v>
      </c>
      <c r="I30" s="205">
        <f t="shared" si="3"/>
        <v>0</v>
      </c>
      <c r="J30" s="205">
        <f>手順⑦!D28</f>
        <v>0</v>
      </c>
      <c r="K30" s="205">
        <f t="shared" si="4"/>
        <v>0</v>
      </c>
      <c r="L30" s="205">
        <f t="shared" si="5"/>
        <v>0</v>
      </c>
      <c r="M30" s="728"/>
      <c r="N30" s="728"/>
      <c r="O30" s="205">
        <f t="shared" si="6"/>
        <v>0</v>
      </c>
      <c r="P30" s="205">
        <f t="shared" si="7"/>
        <v>0</v>
      </c>
      <c r="Q30" s="205">
        <f>手順⑭!D28</f>
        <v>0</v>
      </c>
      <c r="R30" s="205">
        <f t="shared" si="8"/>
        <v>0</v>
      </c>
      <c r="S30" s="205">
        <f t="shared" si="9"/>
        <v>0</v>
      </c>
      <c r="T30" s="205">
        <f t="shared" si="10"/>
        <v>0</v>
      </c>
      <c r="U30" s="205">
        <f t="shared" si="10"/>
        <v>0</v>
      </c>
      <c r="V30" s="207">
        <f t="shared" si="10"/>
        <v>0</v>
      </c>
    </row>
    <row r="31" spans="2:22" ht="20.25" customHeight="1">
      <c r="B31" s="203" t="s">
        <v>206</v>
      </c>
      <c r="C31" s="304" t="s">
        <v>18</v>
      </c>
      <c r="D31" s="305">
        <f>'★価格変換(最終需要額)'!J29</f>
        <v>0</v>
      </c>
      <c r="E31" s="205">
        <f t="shared" si="11"/>
        <v>0</v>
      </c>
      <c r="F31" s="205">
        <f t="shared" si="1"/>
        <v>0</v>
      </c>
      <c r="G31" s="205">
        <f t="shared" si="2"/>
        <v>0</v>
      </c>
      <c r="H31" s="205">
        <f>手順⑤!AQ29</f>
        <v>0</v>
      </c>
      <c r="I31" s="205">
        <f t="shared" si="3"/>
        <v>0</v>
      </c>
      <c r="J31" s="205">
        <f>手順⑦!D29</f>
        <v>0</v>
      </c>
      <c r="K31" s="205">
        <f t="shared" si="4"/>
        <v>0</v>
      </c>
      <c r="L31" s="205">
        <f t="shared" si="5"/>
        <v>0</v>
      </c>
      <c r="M31" s="728"/>
      <c r="N31" s="728"/>
      <c r="O31" s="205">
        <f t="shared" si="6"/>
        <v>0</v>
      </c>
      <c r="P31" s="205">
        <f t="shared" si="7"/>
        <v>0</v>
      </c>
      <c r="Q31" s="205">
        <f>手順⑭!D29</f>
        <v>0</v>
      </c>
      <c r="R31" s="205">
        <f t="shared" si="8"/>
        <v>0</v>
      </c>
      <c r="S31" s="205">
        <f t="shared" si="9"/>
        <v>0</v>
      </c>
      <c r="T31" s="205">
        <f t="shared" si="10"/>
        <v>0</v>
      </c>
      <c r="U31" s="205">
        <f t="shared" si="10"/>
        <v>0</v>
      </c>
      <c r="V31" s="207">
        <f t="shared" si="10"/>
        <v>0</v>
      </c>
    </row>
    <row r="32" spans="2:22" ht="20.25" customHeight="1">
      <c r="B32" s="203" t="s">
        <v>207</v>
      </c>
      <c r="C32" s="304" t="s">
        <v>46</v>
      </c>
      <c r="D32" s="305">
        <f>'★価格変換(最終需要額)'!J30</f>
        <v>0</v>
      </c>
      <c r="E32" s="205">
        <f t="shared" si="11"/>
        <v>0</v>
      </c>
      <c r="F32" s="205">
        <f t="shared" si="1"/>
        <v>0</v>
      </c>
      <c r="G32" s="205">
        <f t="shared" si="2"/>
        <v>0</v>
      </c>
      <c r="H32" s="205">
        <f>手順⑤!AQ30</f>
        <v>0</v>
      </c>
      <c r="I32" s="205">
        <f t="shared" si="3"/>
        <v>0</v>
      </c>
      <c r="J32" s="205">
        <f>手順⑦!D30</f>
        <v>0</v>
      </c>
      <c r="K32" s="205">
        <f t="shared" si="4"/>
        <v>0</v>
      </c>
      <c r="L32" s="205">
        <f t="shared" si="5"/>
        <v>0</v>
      </c>
      <c r="M32" s="728"/>
      <c r="N32" s="728"/>
      <c r="O32" s="205">
        <f t="shared" si="6"/>
        <v>0</v>
      </c>
      <c r="P32" s="205">
        <f t="shared" si="7"/>
        <v>0</v>
      </c>
      <c r="Q32" s="205">
        <f>手順⑭!D30</f>
        <v>0</v>
      </c>
      <c r="R32" s="205">
        <f t="shared" si="8"/>
        <v>0</v>
      </c>
      <c r="S32" s="205">
        <f t="shared" si="9"/>
        <v>0</v>
      </c>
      <c r="T32" s="205">
        <f t="shared" si="10"/>
        <v>0</v>
      </c>
      <c r="U32" s="205">
        <f t="shared" si="10"/>
        <v>0</v>
      </c>
      <c r="V32" s="207">
        <f t="shared" si="10"/>
        <v>0</v>
      </c>
    </row>
    <row r="33" spans="2:22" ht="20.25" customHeight="1">
      <c r="B33" s="203" t="s">
        <v>208</v>
      </c>
      <c r="C33" s="304" t="s">
        <v>47</v>
      </c>
      <c r="D33" s="305">
        <f>'★価格変換(最終需要額)'!J31</f>
        <v>0</v>
      </c>
      <c r="E33" s="205">
        <f t="shared" si="11"/>
        <v>0</v>
      </c>
      <c r="F33" s="205">
        <f t="shared" si="1"/>
        <v>0</v>
      </c>
      <c r="G33" s="205">
        <f t="shared" si="2"/>
        <v>0</v>
      </c>
      <c r="H33" s="205">
        <f>手順⑤!AQ31</f>
        <v>0</v>
      </c>
      <c r="I33" s="205">
        <f t="shared" si="3"/>
        <v>0</v>
      </c>
      <c r="J33" s="205">
        <f>手順⑦!D31</f>
        <v>0</v>
      </c>
      <c r="K33" s="205">
        <f t="shared" si="4"/>
        <v>0</v>
      </c>
      <c r="L33" s="205">
        <f t="shared" si="5"/>
        <v>0</v>
      </c>
      <c r="M33" s="728"/>
      <c r="N33" s="728"/>
      <c r="O33" s="205">
        <f t="shared" si="6"/>
        <v>0</v>
      </c>
      <c r="P33" s="205">
        <f t="shared" si="7"/>
        <v>0</v>
      </c>
      <c r="Q33" s="205">
        <f>手順⑭!D31</f>
        <v>0</v>
      </c>
      <c r="R33" s="205">
        <f t="shared" si="8"/>
        <v>0</v>
      </c>
      <c r="S33" s="205">
        <f t="shared" si="9"/>
        <v>0</v>
      </c>
      <c r="T33" s="205">
        <f t="shared" si="10"/>
        <v>0</v>
      </c>
      <c r="U33" s="205">
        <f t="shared" si="10"/>
        <v>0</v>
      </c>
      <c r="V33" s="207">
        <f t="shared" si="10"/>
        <v>0</v>
      </c>
    </row>
    <row r="34" spans="2:22" ht="20.25" customHeight="1">
      <c r="B34" s="203" t="s">
        <v>209</v>
      </c>
      <c r="C34" s="304" t="s">
        <v>19</v>
      </c>
      <c r="D34" s="305">
        <f>'★価格変換(最終需要額)'!J32</f>
        <v>0</v>
      </c>
      <c r="E34" s="205">
        <f t="shared" si="11"/>
        <v>0</v>
      </c>
      <c r="F34" s="205">
        <f t="shared" si="1"/>
        <v>0</v>
      </c>
      <c r="G34" s="205">
        <f t="shared" si="2"/>
        <v>0</v>
      </c>
      <c r="H34" s="205">
        <f>手順⑤!AQ32</f>
        <v>0</v>
      </c>
      <c r="I34" s="205">
        <f t="shared" si="3"/>
        <v>0</v>
      </c>
      <c r="J34" s="205">
        <f>手順⑦!D32</f>
        <v>0</v>
      </c>
      <c r="K34" s="205">
        <f t="shared" si="4"/>
        <v>0</v>
      </c>
      <c r="L34" s="205">
        <f t="shared" si="5"/>
        <v>0</v>
      </c>
      <c r="M34" s="728"/>
      <c r="N34" s="728"/>
      <c r="O34" s="205">
        <f t="shared" si="6"/>
        <v>0</v>
      </c>
      <c r="P34" s="205">
        <f t="shared" si="7"/>
        <v>0</v>
      </c>
      <c r="Q34" s="205">
        <f>手順⑭!D32</f>
        <v>0</v>
      </c>
      <c r="R34" s="205">
        <f t="shared" si="8"/>
        <v>0</v>
      </c>
      <c r="S34" s="205">
        <f t="shared" si="9"/>
        <v>0</v>
      </c>
      <c r="T34" s="205">
        <f t="shared" si="10"/>
        <v>0</v>
      </c>
      <c r="U34" s="205">
        <f t="shared" si="10"/>
        <v>0</v>
      </c>
      <c r="V34" s="207">
        <f t="shared" si="10"/>
        <v>0</v>
      </c>
    </row>
    <row r="35" spans="2:22" ht="20.25" customHeight="1">
      <c r="B35" s="203" t="s">
        <v>210</v>
      </c>
      <c r="C35" s="304" t="s">
        <v>20</v>
      </c>
      <c r="D35" s="305">
        <f>'★価格変換(最終需要額)'!J33</f>
        <v>0</v>
      </c>
      <c r="E35" s="205">
        <f t="shared" si="11"/>
        <v>0</v>
      </c>
      <c r="F35" s="205">
        <f t="shared" si="1"/>
        <v>0</v>
      </c>
      <c r="G35" s="205">
        <f t="shared" si="2"/>
        <v>0</v>
      </c>
      <c r="H35" s="205">
        <f>手順⑤!AQ33</f>
        <v>0</v>
      </c>
      <c r="I35" s="205">
        <f t="shared" si="3"/>
        <v>0</v>
      </c>
      <c r="J35" s="205">
        <f>手順⑦!D33</f>
        <v>0</v>
      </c>
      <c r="K35" s="205">
        <f t="shared" si="4"/>
        <v>0</v>
      </c>
      <c r="L35" s="205">
        <f t="shared" si="5"/>
        <v>0</v>
      </c>
      <c r="M35" s="728"/>
      <c r="N35" s="728"/>
      <c r="O35" s="205">
        <f t="shared" si="6"/>
        <v>0</v>
      </c>
      <c r="P35" s="205">
        <f t="shared" si="7"/>
        <v>0</v>
      </c>
      <c r="Q35" s="205">
        <f>手順⑭!D33</f>
        <v>0</v>
      </c>
      <c r="R35" s="205">
        <f t="shared" si="8"/>
        <v>0</v>
      </c>
      <c r="S35" s="205">
        <f t="shared" si="9"/>
        <v>0</v>
      </c>
      <c r="T35" s="205">
        <f t="shared" si="10"/>
        <v>0</v>
      </c>
      <c r="U35" s="205">
        <f t="shared" si="10"/>
        <v>0</v>
      </c>
      <c r="V35" s="207">
        <f t="shared" si="10"/>
        <v>0</v>
      </c>
    </row>
    <row r="36" spans="2:22" ht="20.25" customHeight="1">
      <c r="B36" s="203" t="s">
        <v>211</v>
      </c>
      <c r="C36" s="304" t="s">
        <v>21</v>
      </c>
      <c r="D36" s="305">
        <f>'★価格変換(最終需要額)'!J34</f>
        <v>0</v>
      </c>
      <c r="E36" s="205">
        <f t="shared" si="11"/>
        <v>0</v>
      </c>
      <c r="F36" s="205">
        <f t="shared" si="1"/>
        <v>0</v>
      </c>
      <c r="G36" s="205">
        <f t="shared" si="2"/>
        <v>0</v>
      </c>
      <c r="H36" s="205">
        <f>手順⑤!AQ34</f>
        <v>0</v>
      </c>
      <c r="I36" s="205">
        <f t="shared" si="3"/>
        <v>0</v>
      </c>
      <c r="J36" s="205">
        <f>手順⑦!D34</f>
        <v>0</v>
      </c>
      <c r="K36" s="205">
        <f t="shared" si="4"/>
        <v>0</v>
      </c>
      <c r="L36" s="205">
        <f t="shared" si="5"/>
        <v>0</v>
      </c>
      <c r="M36" s="728"/>
      <c r="N36" s="728"/>
      <c r="O36" s="205">
        <f t="shared" si="6"/>
        <v>0</v>
      </c>
      <c r="P36" s="205">
        <f t="shared" si="7"/>
        <v>0</v>
      </c>
      <c r="Q36" s="205">
        <f>手順⑭!D34</f>
        <v>0</v>
      </c>
      <c r="R36" s="205">
        <f t="shared" si="8"/>
        <v>0</v>
      </c>
      <c r="S36" s="205">
        <f t="shared" si="9"/>
        <v>0</v>
      </c>
      <c r="T36" s="205">
        <f t="shared" si="10"/>
        <v>0</v>
      </c>
      <c r="U36" s="205">
        <f t="shared" si="10"/>
        <v>0</v>
      </c>
      <c r="V36" s="207">
        <f t="shared" si="10"/>
        <v>0</v>
      </c>
    </row>
    <row r="37" spans="2:22" ht="20.25" customHeight="1">
      <c r="B37" s="203" t="s">
        <v>212</v>
      </c>
      <c r="C37" s="304" t="s">
        <v>49</v>
      </c>
      <c r="D37" s="305">
        <f>'★価格変換(最終需要額)'!J35</f>
        <v>0</v>
      </c>
      <c r="E37" s="205">
        <f t="shared" si="11"/>
        <v>0</v>
      </c>
      <c r="F37" s="205">
        <f t="shared" si="1"/>
        <v>0</v>
      </c>
      <c r="G37" s="205">
        <f t="shared" si="2"/>
        <v>0</v>
      </c>
      <c r="H37" s="205">
        <f>手順⑤!AQ35</f>
        <v>0</v>
      </c>
      <c r="I37" s="205">
        <f t="shared" si="3"/>
        <v>0</v>
      </c>
      <c r="J37" s="205">
        <f>手順⑦!D35</f>
        <v>0</v>
      </c>
      <c r="K37" s="205">
        <f t="shared" si="4"/>
        <v>0</v>
      </c>
      <c r="L37" s="205">
        <f t="shared" si="5"/>
        <v>0</v>
      </c>
      <c r="M37" s="728"/>
      <c r="N37" s="728"/>
      <c r="O37" s="205">
        <f t="shared" si="6"/>
        <v>0</v>
      </c>
      <c r="P37" s="205">
        <f t="shared" si="7"/>
        <v>0</v>
      </c>
      <c r="Q37" s="205">
        <f>手順⑭!D35</f>
        <v>0</v>
      </c>
      <c r="R37" s="205">
        <f t="shared" si="8"/>
        <v>0</v>
      </c>
      <c r="S37" s="205">
        <f t="shared" si="9"/>
        <v>0</v>
      </c>
      <c r="T37" s="205">
        <f t="shared" si="10"/>
        <v>0</v>
      </c>
      <c r="U37" s="205">
        <f t="shared" si="10"/>
        <v>0</v>
      </c>
      <c r="V37" s="207">
        <f t="shared" si="10"/>
        <v>0</v>
      </c>
    </row>
    <row r="38" spans="2:22" ht="20.25" customHeight="1">
      <c r="B38" s="203" t="s">
        <v>213</v>
      </c>
      <c r="C38" s="304" t="s">
        <v>22</v>
      </c>
      <c r="D38" s="305">
        <f>'★価格変換(最終需要額)'!J36</f>
        <v>0</v>
      </c>
      <c r="E38" s="205">
        <f t="shared" si="11"/>
        <v>0</v>
      </c>
      <c r="F38" s="205">
        <f t="shared" si="1"/>
        <v>0</v>
      </c>
      <c r="G38" s="205">
        <f t="shared" si="2"/>
        <v>0</v>
      </c>
      <c r="H38" s="205">
        <f>手順⑤!AQ36</f>
        <v>0</v>
      </c>
      <c r="I38" s="205">
        <f t="shared" si="3"/>
        <v>0</v>
      </c>
      <c r="J38" s="205">
        <f>手順⑦!D36</f>
        <v>0</v>
      </c>
      <c r="K38" s="205">
        <f t="shared" si="4"/>
        <v>0</v>
      </c>
      <c r="L38" s="205">
        <f t="shared" si="5"/>
        <v>0</v>
      </c>
      <c r="M38" s="728"/>
      <c r="N38" s="728"/>
      <c r="O38" s="205">
        <f t="shared" si="6"/>
        <v>0</v>
      </c>
      <c r="P38" s="205">
        <f t="shared" si="7"/>
        <v>0</v>
      </c>
      <c r="Q38" s="205">
        <f>手順⑭!D36</f>
        <v>0</v>
      </c>
      <c r="R38" s="205">
        <f t="shared" si="8"/>
        <v>0</v>
      </c>
      <c r="S38" s="205">
        <f t="shared" si="9"/>
        <v>0</v>
      </c>
      <c r="T38" s="205">
        <f t="shared" si="10"/>
        <v>0</v>
      </c>
      <c r="U38" s="205">
        <f t="shared" si="10"/>
        <v>0</v>
      </c>
      <c r="V38" s="207">
        <f t="shared" si="10"/>
        <v>0</v>
      </c>
    </row>
    <row r="39" spans="2:22" ht="20.25" customHeight="1">
      <c r="B39" s="203" t="s">
        <v>214</v>
      </c>
      <c r="C39" s="304" t="s">
        <v>23</v>
      </c>
      <c r="D39" s="305">
        <f>'★価格変換(最終需要額)'!J37</f>
        <v>0</v>
      </c>
      <c r="E39" s="205">
        <f t="shared" si="11"/>
        <v>0</v>
      </c>
      <c r="F39" s="205">
        <f t="shared" si="1"/>
        <v>0</v>
      </c>
      <c r="G39" s="205">
        <f t="shared" si="2"/>
        <v>0</v>
      </c>
      <c r="H39" s="205">
        <f>手順⑤!AQ37</f>
        <v>0</v>
      </c>
      <c r="I39" s="205">
        <f t="shared" si="3"/>
        <v>0</v>
      </c>
      <c r="J39" s="205">
        <f>手順⑦!D37</f>
        <v>0</v>
      </c>
      <c r="K39" s="205">
        <f t="shared" si="4"/>
        <v>0</v>
      </c>
      <c r="L39" s="205">
        <f t="shared" si="5"/>
        <v>0</v>
      </c>
      <c r="M39" s="728"/>
      <c r="N39" s="728"/>
      <c r="O39" s="205">
        <f t="shared" si="6"/>
        <v>0</v>
      </c>
      <c r="P39" s="205">
        <f t="shared" si="7"/>
        <v>0</v>
      </c>
      <c r="Q39" s="205">
        <f>手順⑭!D37</f>
        <v>0</v>
      </c>
      <c r="R39" s="205">
        <f t="shared" si="8"/>
        <v>0</v>
      </c>
      <c r="S39" s="205">
        <f t="shared" si="9"/>
        <v>0</v>
      </c>
      <c r="T39" s="205">
        <f t="shared" si="10"/>
        <v>0</v>
      </c>
      <c r="U39" s="205">
        <f t="shared" si="10"/>
        <v>0</v>
      </c>
      <c r="V39" s="207">
        <f t="shared" si="10"/>
        <v>0</v>
      </c>
    </row>
    <row r="40" spans="2:22" ht="20.25" customHeight="1">
      <c r="B40" s="203" t="s">
        <v>215</v>
      </c>
      <c r="C40" s="304" t="s">
        <v>24</v>
      </c>
      <c r="D40" s="305">
        <f>'★価格変換(最終需要額)'!J38</f>
        <v>0</v>
      </c>
      <c r="E40" s="205">
        <f t="shared" si="11"/>
        <v>0</v>
      </c>
      <c r="F40" s="205">
        <f t="shared" si="1"/>
        <v>0</v>
      </c>
      <c r="G40" s="205">
        <f t="shared" si="2"/>
        <v>0</v>
      </c>
      <c r="H40" s="205">
        <f>手順⑤!AQ38</f>
        <v>0</v>
      </c>
      <c r="I40" s="205">
        <f t="shared" si="3"/>
        <v>0</v>
      </c>
      <c r="J40" s="205">
        <f>手順⑦!D38</f>
        <v>0</v>
      </c>
      <c r="K40" s="205">
        <f t="shared" si="4"/>
        <v>0</v>
      </c>
      <c r="L40" s="205">
        <f t="shared" si="5"/>
        <v>0</v>
      </c>
      <c r="M40" s="728"/>
      <c r="N40" s="728"/>
      <c r="O40" s="205">
        <f t="shared" si="6"/>
        <v>0</v>
      </c>
      <c r="P40" s="205">
        <f t="shared" si="7"/>
        <v>0</v>
      </c>
      <c r="Q40" s="205">
        <f>手順⑭!D38</f>
        <v>0</v>
      </c>
      <c r="R40" s="205">
        <f t="shared" si="8"/>
        <v>0</v>
      </c>
      <c r="S40" s="205">
        <f t="shared" si="9"/>
        <v>0</v>
      </c>
      <c r="T40" s="205">
        <f t="shared" si="10"/>
        <v>0</v>
      </c>
      <c r="U40" s="205">
        <f t="shared" si="10"/>
        <v>0</v>
      </c>
      <c r="V40" s="207">
        <f t="shared" si="10"/>
        <v>0</v>
      </c>
    </row>
    <row r="41" spans="2:22" ht="20.25" customHeight="1">
      <c r="B41" s="203" t="s">
        <v>216</v>
      </c>
      <c r="C41" s="304" t="s">
        <v>48</v>
      </c>
      <c r="D41" s="305">
        <f>'★価格変換(最終需要額)'!J39</f>
        <v>0</v>
      </c>
      <c r="E41" s="205">
        <f t="shared" si="11"/>
        <v>0</v>
      </c>
      <c r="F41" s="205">
        <f t="shared" si="1"/>
        <v>0</v>
      </c>
      <c r="G41" s="205">
        <f t="shared" si="2"/>
        <v>0</v>
      </c>
      <c r="H41" s="205">
        <f>手順⑤!AQ39</f>
        <v>0</v>
      </c>
      <c r="I41" s="205">
        <f t="shared" si="3"/>
        <v>0</v>
      </c>
      <c r="J41" s="205">
        <f>手順⑦!D39</f>
        <v>0</v>
      </c>
      <c r="K41" s="205">
        <f t="shared" si="4"/>
        <v>0</v>
      </c>
      <c r="L41" s="205">
        <f t="shared" si="5"/>
        <v>0</v>
      </c>
      <c r="M41" s="728"/>
      <c r="N41" s="728"/>
      <c r="O41" s="205">
        <f t="shared" si="6"/>
        <v>0</v>
      </c>
      <c r="P41" s="205">
        <f t="shared" si="7"/>
        <v>0</v>
      </c>
      <c r="Q41" s="205">
        <f>手順⑭!D39</f>
        <v>0</v>
      </c>
      <c r="R41" s="205">
        <f t="shared" si="8"/>
        <v>0</v>
      </c>
      <c r="S41" s="205">
        <f t="shared" si="9"/>
        <v>0</v>
      </c>
      <c r="T41" s="205">
        <f t="shared" si="10"/>
        <v>0</v>
      </c>
      <c r="U41" s="205">
        <f t="shared" si="10"/>
        <v>0</v>
      </c>
      <c r="V41" s="207">
        <f t="shared" si="10"/>
        <v>0</v>
      </c>
    </row>
    <row r="42" spans="2:22" ht="20.25" customHeight="1">
      <c r="B42" s="203" t="s">
        <v>217</v>
      </c>
      <c r="C42" s="304" t="s">
        <v>218</v>
      </c>
      <c r="D42" s="305">
        <f>'★価格変換(最終需要額)'!J40</f>
        <v>0</v>
      </c>
      <c r="E42" s="205">
        <f t="shared" si="11"/>
        <v>0</v>
      </c>
      <c r="F42" s="205">
        <f t="shared" si="1"/>
        <v>0</v>
      </c>
      <c r="G42" s="205">
        <f t="shared" si="2"/>
        <v>0</v>
      </c>
      <c r="H42" s="205">
        <f>手順⑤!AQ40</f>
        <v>0</v>
      </c>
      <c r="I42" s="205">
        <f t="shared" si="3"/>
        <v>0</v>
      </c>
      <c r="J42" s="205">
        <f>手順⑦!D40</f>
        <v>0</v>
      </c>
      <c r="K42" s="205">
        <f t="shared" si="4"/>
        <v>0</v>
      </c>
      <c r="L42" s="205">
        <f t="shared" si="5"/>
        <v>0</v>
      </c>
      <c r="M42" s="728"/>
      <c r="N42" s="728"/>
      <c r="O42" s="205">
        <f t="shared" si="6"/>
        <v>0</v>
      </c>
      <c r="P42" s="205">
        <f t="shared" si="7"/>
        <v>0</v>
      </c>
      <c r="Q42" s="205">
        <f>手順⑭!D40</f>
        <v>0</v>
      </c>
      <c r="R42" s="205">
        <f t="shared" si="8"/>
        <v>0</v>
      </c>
      <c r="S42" s="205">
        <f t="shared" si="9"/>
        <v>0</v>
      </c>
      <c r="T42" s="205">
        <f t="shared" si="10"/>
        <v>0</v>
      </c>
      <c r="U42" s="205">
        <f t="shared" si="10"/>
        <v>0</v>
      </c>
      <c r="V42" s="207">
        <f t="shared" si="10"/>
        <v>0</v>
      </c>
    </row>
    <row r="43" spans="2:22" ht="20.25" customHeight="1">
      <c r="B43" s="203" t="s">
        <v>219</v>
      </c>
      <c r="C43" s="304" t="s">
        <v>25</v>
      </c>
      <c r="D43" s="305">
        <f>'★価格変換(最終需要額)'!J41</f>
        <v>0</v>
      </c>
      <c r="E43" s="205">
        <f t="shared" si="11"/>
        <v>0</v>
      </c>
      <c r="F43" s="205">
        <f t="shared" si="1"/>
        <v>0</v>
      </c>
      <c r="G43" s="205">
        <f t="shared" si="2"/>
        <v>0</v>
      </c>
      <c r="H43" s="205">
        <f>手順⑤!AQ41</f>
        <v>0</v>
      </c>
      <c r="I43" s="205">
        <f t="shared" si="3"/>
        <v>0</v>
      </c>
      <c r="J43" s="205">
        <f>手順⑦!D41</f>
        <v>0</v>
      </c>
      <c r="K43" s="205">
        <f t="shared" si="4"/>
        <v>0</v>
      </c>
      <c r="L43" s="205">
        <f t="shared" si="5"/>
        <v>0</v>
      </c>
      <c r="M43" s="728"/>
      <c r="N43" s="728"/>
      <c r="O43" s="205">
        <f t="shared" si="6"/>
        <v>0</v>
      </c>
      <c r="P43" s="205">
        <f t="shared" si="7"/>
        <v>0</v>
      </c>
      <c r="Q43" s="205">
        <f>手順⑭!D41</f>
        <v>0</v>
      </c>
      <c r="R43" s="205">
        <f t="shared" si="8"/>
        <v>0</v>
      </c>
      <c r="S43" s="205">
        <f t="shared" si="9"/>
        <v>0</v>
      </c>
      <c r="T43" s="205">
        <f t="shared" si="10"/>
        <v>0</v>
      </c>
      <c r="U43" s="205">
        <f t="shared" si="10"/>
        <v>0</v>
      </c>
      <c r="V43" s="207">
        <f t="shared" si="10"/>
        <v>0</v>
      </c>
    </row>
    <row r="44" spans="2:22" ht="20.25" customHeight="1">
      <c r="B44" s="203" t="s">
        <v>220</v>
      </c>
      <c r="C44" s="304" t="s">
        <v>26</v>
      </c>
      <c r="D44" s="305">
        <f>'★価格変換(最終需要額)'!J42</f>
        <v>0</v>
      </c>
      <c r="E44" s="205">
        <f t="shared" si="11"/>
        <v>0</v>
      </c>
      <c r="F44" s="205">
        <f t="shared" si="1"/>
        <v>0</v>
      </c>
      <c r="G44" s="205">
        <f t="shared" si="2"/>
        <v>0</v>
      </c>
      <c r="H44" s="205">
        <f>手順⑤!AQ42</f>
        <v>0</v>
      </c>
      <c r="I44" s="205">
        <f t="shared" si="3"/>
        <v>0</v>
      </c>
      <c r="J44" s="205">
        <f>手順⑦!D42</f>
        <v>0</v>
      </c>
      <c r="K44" s="205">
        <f t="shared" si="4"/>
        <v>0</v>
      </c>
      <c r="L44" s="205">
        <f t="shared" si="5"/>
        <v>0</v>
      </c>
      <c r="M44" s="728"/>
      <c r="N44" s="728"/>
      <c r="O44" s="205">
        <f t="shared" si="6"/>
        <v>0</v>
      </c>
      <c r="P44" s="205">
        <f t="shared" si="7"/>
        <v>0</v>
      </c>
      <c r="Q44" s="205">
        <f>手順⑭!D42</f>
        <v>0</v>
      </c>
      <c r="R44" s="205">
        <f t="shared" si="8"/>
        <v>0</v>
      </c>
      <c r="S44" s="205">
        <f t="shared" si="9"/>
        <v>0</v>
      </c>
      <c r="T44" s="205">
        <f t="shared" si="10"/>
        <v>0</v>
      </c>
      <c r="U44" s="205">
        <f t="shared" si="10"/>
        <v>0</v>
      </c>
      <c r="V44" s="207">
        <f t="shared" si="10"/>
        <v>0</v>
      </c>
    </row>
    <row r="45" spans="2:22" ht="20.25" customHeight="1">
      <c r="B45" s="203" t="s">
        <v>221</v>
      </c>
      <c r="C45" s="304" t="s">
        <v>27</v>
      </c>
      <c r="D45" s="305">
        <f>'★価格変換(最終需要額)'!J43</f>
        <v>0</v>
      </c>
      <c r="E45" s="205">
        <f t="shared" si="11"/>
        <v>0</v>
      </c>
      <c r="F45" s="205">
        <f t="shared" si="1"/>
        <v>0</v>
      </c>
      <c r="G45" s="205">
        <f t="shared" si="2"/>
        <v>0</v>
      </c>
      <c r="H45" s="205">
        <f>手順⑤!AQ43</f>
        <v>0</v>
      </c>
      <c r="I45" s="205">
        <f t="shared" si="3"/>
        <v>0</v>
      </c>
      <c r="J45" s="205">
        <f>手順⑦!D43</f>
        <v>0</v>
      </c>
      <c r="K45" s="205">
        <f t="shared" si="4"/>
        <v>0</v>
      </c>
      <c r="L45" s="205">
        <f t="shared" si="5"/>
        <v>0</v>
      </c>
      <c r="M45" s="728"/>
      <c r="N45" s="728"/>
      <c r="O45" s="205">
        <f t="shared" si="6"/>
        <v>0</v>
      </c>
      <c r="P45" s="205">
        <f t="shared" si="7"/>
        <v>0</v>
      </c>
      <c r="Q45" s="205">
        <f>手順⑭!D43</f>
        <v>0</v>
      </c>
      <c r="R45" s="205">
        <f t="shared" si="8"/>
        <v>0</v>
      </c>
      <c r="S45" s="205">
        <f t="shared" si="9"/>
        <v>0</v>
      </c>
      <c r="T45" s="205">
        <f t="shared" si="10"/>
        <v>0</v>
      </c>
      <c r="U45" s="205">
        <f t="shared" si="10"/>
        <v>0</v>
      </c>
      <c r="V45" s="207">
        <f t="shared" si="10"/>
        <v>0</v>
      </c>
    </row>
    <row r="46" spans="2:22" ht="20.25" customHeight="1">
      <c r="B46" s="203" t="s">
        <v>222</v>
      </c>
      <c r="C46" s="304" t="s">
        <v>28</v>
      </c>
      <c r="D46" s="307">
        <f>'★価格変換(最終需要額)'!J44</f>
        <v>0</v>
      </c>
      <c r="E46" s="205">
        <f t="shared" si="11"/>
        <v>0</v>
      </c>
      <c r="F46" s="205">
        <f t="shared" si="1"/>
        <v>0</v>
      </c>
      <c r="G46" s="205">
        <f t="shared" si="2"/>
        <v>0</v>
      </c>
      <c r="H46" s="205">
        <f>手順⑤!AQ44</f>
        <v>0</v>
      </c>
      <c r="I46" s="205">
        <f t="shared" si="3"/>
        <v>0</v>
      </c>
      <c r="J46" s="205">
        <f>手順⑦!D44</f>
        <v>0</v>
      </c>
      <c r="K46" s="205">
        <f t="shared" si="4"/>
        <v>0</v>
      </c>
      <c r="L46" s="205">
        <f t="shared" si="5"/>
        <v>0</v>
      </c>
      <c r="M46" s="729"/>
      <c r="N46" s="729"/>
      <c r="O46" s="205">
        <f t="shared" si="6"/>
        <v>0</v>
      </c>
      <c r="P46" s="205">
        <f t="shared" si="7"/>
        <v>0</v>
      </c>
      <c r="Q46" s="205">
        <f>手順⑭!D44</f>
        <v>0</v>
      </c>
      <c r="R46" s="205">
        <f t="shared" si="8"/>
        <v>0</v>
      </c>
      <c r="S46" s="205">
        <f t="shared" si="9"/>
        <v>0</v>
      </c>
      <c r="T46" s="205">
        <f t="shared" si="10"/>
        <v>0</v>
      </c>
      <c r="U46" s="205">
        <f t="shared" si="10"/>
        <v>0</v>
      </c>
      <c r="V46" s="207">
        <f t="shared" si="10"/>
        <v>0</v>
      </c>
    </row>
    <row r="47" spans="2:22" ht="20.25" customHeight="1">
      <c r="B47" s="209"/>
      <c r="C47" s="308" t="s">
        <v>223</v>
      </c>
      <c r="D47" s="309">
        <f>SUM(D8:D46)</f>
        <v>0</v>
      </c>
      <c r="E47" s="211">
        <f t="shared" ref="E47:L47" si="12">SUM(E8:E46)</f>
        <v>0</v>
      </c>
      <c r="F47" s="211">
        <f t="shared" si="12"/>
        <v>0</v>
      </c>
      <c r="G47" s="211">
        <f t="shared" si="12"/>
        <v>0</v>
      </c>
      <c r="H47" s="211">
        <f t="shared" si="12"/>
        <v>0</v>
      </c>
      <c r="I47" s="211">
        <f t="shared" si="12"/>
        <v>0</v>
      </c>
      <c r="J47" s="211">
        <f t="shared" si="12"/>
        <v>0</v>
      </c>
      <c r="K47" s="211">
        <f t="shared" si="12"/>
        <v>0</v>
      </c>
      <c r="L47" s="211">
        <f t="shared" si="12"/>
        <v>0</v>
      </c>
      <c r="M47" s="211">
        <f>G47+L47</f>
        <v>0</v>
      </c>
      <c r="N47" s="211">
        <f>M47*I138</f>
        <v>0</v>
      </c>
      <c r="O47" s="211">
        <f>N47</f>
        <v>0</v>
      </c>
      <c r="P47" s="211">
        <f>SUM(P8:P46)</f>
        <v>0</v>
      </c>
      <c r="Q47" s="211">
        <f t="shared" ref="Q47:V47" si="13">SUM(Q8:Q46)</f>
        <v>0</v>
      </c>
      <c r="R47" s="211">
        <f t="shared" si="13"/>
        <v>0</v>
      </c>
      <c r="S47" s="211">
        <f t="shared" si="13"/>
        <v>0</v>
      </c>
      <c r="T47" s="211">
        <f t="shared" si="13"/>
        <v>0</v>
      </c>
      <c r="U47" s="211">
        <f t="shared" si="13"/>
        <v>0</v>
      </c>
      <c r="V47" s="213">
        <f t="shared" si="13"/>
        <v>0</v>
      </c>
    </row>
    <row r="48" spans="2:22" ht="20.25" customHeight="1">
      <c r="B48" s="310"/>
      <c r="C48" s="310"/>
      <c r="D48" s="223"/>
      <c r="E48" s="311"/>
      <c r="F48" s="223"/>
      <c r="G48" s="223"/>
      <c r="H48" s="223"/>
      <c r="I48" s="223"/>
      <c r="J48" s="223"/>
      <c r="K48" s="223"/>
      <c r="L48" s="223"/>
      <c r="M48" s="223"/>
      <c r="N48" s="223"/>
      <c r="O48" s="223"/>
      <c r="P48" s="223"/>
      <c r="Q48" s="223"/>
      <c r="R48" s="223"/>
      <c r="S48" s="223"/>
      <c r="T48" s="223"/>
      <c r="U48" s="223"/>
      <c r="V48" s="223"/>
    </row>
    <row r="49" spans="2:11" ht="20.25" customHeight="1">
      <c r="J49" s="181"/>
      <c r="K49" s="181" t="s">
        <v>412</v>
      </c>
    </row>
    <row r="50" spans="2:11" s="182" customFormat="1" ht="20.25" customHeight="1">
      <c r="B50" s="183"/>
      <c r="C50" s="298"/>
      <c r="D50" s="763" t="s">
        <v>34</v>
      </c>
      <c r="E50" s="764"/>
      <c r="F50" s="720" t="s">
        <v>372</v>
      </c>
      <c r="G50" s="721"/>
      <c r="H50" s="720" t="s">
        <v>393</v>
      </c>
      <c r="I50" s="721"/>
      <c r="J50" s="720" t="s">
        <v>322</v>
      </c>
      <c r="K50" s="722"/>
    </row>
    <row r="51" spans="2:11" s="189" customFormat="1" ht="36" customHeight="1">
      <c r="B51" s="185"/>
      <c r="C51" s="299"/>
      <c r="D51" s="312" t="s">
        <v>413</v>
      </c>
      <c r="E51" s="187" t="s">
        <v>414</v>
      </c>
      <c r="F51" s="187" t="s">
        <v>415</v>
      </c>
      <c r="G51" s="187" t="s">
        <v>416</v>
      </c>
      <c r="H51" s="187" t="s">
        <v>417</v>
      </c>
      <c r="I51" s="187" t="s">
        <v>418</v>
      </c>
      <c r="J51" s="187" t="s">
        <v>419</v>
      </c>
      <c r="K51" s="219" t="s">
        <v>420</v>
      </c>
    </row>
    <row r="52" spans="2:11" s="193" customFormat="1" ht="20.25" customHeight="1">
      <c r="B52" s="757" t="s">
        <v>274</v>
      </c>
      <c r="C52" s="757"/>
      <c r="D52" s="300" t="s">
        <v>421</v>
      </c>
      <c r="E52" s="190" t="s">
        <v>332</v>
      </c>
      <c r="F52" s="190" t="s">
        <v>335</v>
      </c>
      <c r="G52" s="190" t="s">
        <v>338</v>
      </c>
      <c r="H52" s="190" t="s">
        <v>341</v>
      </c>
      <c r="I52" s="190" t="s">
        <v>344</v>
      </c>
      <c r="J52" s="190" t="s">
        <v>347</v>
      </c>
      <c r="K52" s="192" t="s">
        <v>350</v>
      </c>
    </row>
    <row r="53" spans="2:11" s="197" customFormat="1" ht="20.25" customHeight="1">
      <c r="B53" s="758" t="s">
        <v>276</v>
      </c>
      <c r="C53" s="758"/>
      <c r="D53" s="301" t="s">
        <v>422</v>
      </c>
      <c r="E53" s="216" t="s">
        <v>423</v>
      </c>
      <c r="F53" s="216" t="s">
        <v>424</v>
      </c>
      <c r="G53" s="216" t="s">
        <v>425</v>
      </c>
      <c r="H53" s="216" t="s">
        <v>426</v>
      </c>
      <c r="I53" s="216" t="s">
        <v>427</v>
      </c>
      <c r="J53" s="216" t="s">
        <v>349</v>
      </c>
      <c r="K53" s="217" t="s">
        <v>352</v>
      </c>
    </row>
    <row r="54" spans="2:11" s="197" customFormat="1" ht="20.25" customHeight="1">
      <c r="B54" s="203" t="s">
        <v>176</v>
      </c>
      <c r="C54" s="302" t="s">
        <v>0</v>
      </c>
      <c r="D54" s="313">
        <f>ROUND(E8*K99,0)</f>
        <v>0</v>
      </c>
      <c r="E54" s="205">
        <f>ROUND(E8*L99,0)</f>
        <v>0</v>
      </c>
      <c r="F54" s="205">
        <f>ROUND(J8*K99,0)</f>
        <v>0</v>
      </c>
      <c r="G54" s="205">
        <f>ROUND(J8*L99,0)</f>
        <v>0</v>
      </c>
      <c r="H54" s="205">
        <f>ROUND(Q8*K99,0)</f>
        <v>0</v>
      </c>
      <c r="I54" s="205">
        <f>ROUND(Q8*L99,0)</f>
        <v>0</v>
      </c>
      <c r="J54" s="205">
        <f>D54+F54+H54</f>
        <v>0</v>
      </c>
      <c r="K54" s="207">
        <f>E54+G54+I54</f>
        <v>0</v>
      </c>
    </row>
    <row r="55" spans="2:11" s="197" customFormat="1" ht="20.25" customHeight="1">
      <c r="B55" s="203" t="s">
        <v>177</v>
      </c>
      <c r="C55" s="304" t="s">
        <v>178</v>
      </c>
      <c r="D55" s="314">
        <f t="shared" ref="D55:D92" si="14">ROUND(E9*K100,0)</f>
        <v>0</v>
      </c>
      <c r="E55" s="205">
        <f t="shared" ref="E55:E92" si="15">ROUND(E9*L100,0)</f>
        <v>0</v>
      </c>
      <c r="F55" s="205">
        <f t="shared" ref="F55:F92" si="16">ROUND(J9*K100,0)</f>
        <v>0</v>
      </c>
      <c r="G55" s="205">
        <f t="shared" ref="G55:G92" si="17">ROUND(J9*L100,0)</f>
        <v>0</v>
      </c>
      <c r="H55" s="205">
        <f t="shared" ref="H55:H92" si="18">ROUND(Q9*K100,0)</f>
        <v>0</v>
      </c>
      <c r="I55" s="205">
        <f t="shared" ref="I55:I92" si="19">ROUND(Q9*L100,0)</f>
        <v>0</v>
      </c>
      <c r="J55" s="205">
        <f t="shared" ref="J55:K92" si="20">D55+F55+H55</f>
        <v>0</v>
      </c>
      <c r="K55" s="207">
        <f t="shared" si="20"/>
        <v>0</v>
      </c>
    </row>
    <row r="56" spans="2:11" s="197" customFormat="1" ht="20.25" customHeight="1">
      <c r="B56" s="203" t="s">
        <v>179</v>
      </c>
      <c r="C56" s="304" t="s">
        <v>180</v>
      </c>
      <c r="D56" s="314">
        <f t="shared" si="14"/>
        <v>0</v>
      </c>
      <c r="E56" s="205">
        <f t="shared" si="15"/>
        <v>0</v>
      </c>
      <c r="F56" s="205">
        <f t="shared" si="16"/>
        <v>0</v>
      </c>
      <c r="G56" s="205">
        <f t="shared" si="17"/>
        <v>0</v>
      </c>
      <c r="H56" s="205">
        <f t="shared" si="18"/>
        <v>0</v>
      </c>
      <c r="I56" s="205">
        <f t="shared" si="19"/>
        <v>0</v>
      </c>
      <c r="J56" s="205">
        <f t="shared" si="20"/>
        <v>0</v>
      </c>
      <c r="K56" s="207">
        <f t="shared" si="20"/>
        <v>0</v>
      </c>
    </row>
    <row r="57" spans="2:11" s="197" customFormat="1" ht="20.25" customHeight="1">
      <c r="B57" s="203" t="s">
        <v>181</v>
      </c>
      <c r="C57" s="304" t="s">
        <v>3</v>
      </c>
      <c r="D57" s="314">
        <f t="shared" si="14"/>
        <v>0</v>
      </c>
      <c r="E57" s="205">
        <f t="shared" si="15"/>
        <v>0</v>
      </c>
      <c r="F57" s="205">
        <f t="shared" si="16"/>
        <v>0</v>
      </c>
      <c r="G57" s="205">
        <f t="shared" si="17"/>
        <v>0</v>
      </c>
      <c r="H57" s="205">
        <f t="shared" si="18"/>
        <v>0</v>
      </c>
      <c r="I57" s="205">
        <f t="shared" si="19"/>
        <v>0</v>
      </c>
      <c r="J57" s="205">
        <f t="shared" si="20"/>
        <v>0</v>
      </c>
      <c r="K57" s="207">
        <f t="shared" si="20"/>
        <v>0</v>
      </c>
    </row>
    <row r="58" spans="2:11" s="197" customFormat="1" ht="20.25" customHeight="1">
      <c r="B58" s="203" t="s">
        <v>182</v>
      </c>
      <c r="C58" s="304" t="s">
        <v>4</v>
      </c>
      <c r="D58" s="314">
        <f t="shared" si="14"/>
        <v>0</v>
      </c>
      <c r="E58" s="205">
        <f t="shared" si="15"/>
        <v>0</v>
      </c>
      <c r="F58" s="205">
        <f t="shared" si="16"/>
        <v>0</v>
      </c>
      <c r="G58" s="205">
        <f t="shared" si="17"/>
        <v>0</v>
      </c>
      <c r="H58" s="205">
        <f t="shared" si="18"/>
        <v>0</v>
      </c>
      <c r="I58" s="205">
        <f t="shared" si="19"/>
        <v>0</v>
      </c>
      <c r="J58" s="205">
        <f t="shared" si="20"/>
        <v>0</v>
      </c>
      <c r="K58" s="207">
        <f t="shared" si="20"/>
        <v>0</v>
      </c>
    </row>
    <row r="59" spans="2:11" s="197" customFormat="1" ht="20.25" customHeight="1">
      <c r="B59" s="203" t="s">
        <v>183</v>
      </c>
      <c r="C59" s="304" t="s">
        <v>5</v>
      </c>
      <c r="D59" s="314">
        <f t="shared" si="14"/>
        <v>0</v>
      </c>
      <c r="E59" s="205">
        <f t="shared" si="15"/>
        <v>0</v>
      </c>
      <c r="F59" s="205">
        <f t="shared" si="16"/>
        <v>0</v>
      </c>
      <c r="G59" s="205">
        <f t="shared" si="17"/>
        <v>0</v>
      </c>
      <c r="H59" s="205">
        <f t="shared" si="18"/>
        <v>0</v>
      </c>
      <c r="I59" s="205">
        <f t="shared" si="19"/>
        <v>0</v>
      </c>
      <c r="J59" s="205">
        <f t="shared" si="20"/>
        <v>0</v>
      </c>
      <c r="K59" s="207">
        <f t="shared" si="20"/>
        <v>0</v>
      </c>
    </row>
    <row r="60" spans="2:11" s="197" customFormat="1" ht="20.25" customHeight="1">
      <c r="B60" s="203" t="s">
        <v>184</v>
      </c>
      <c r="C60" s="306" t="s">
        <v>6</v>
      </c>
      <c r="D60" s="314">
        <f t="shared" si="14"/>
        <v>0</v>
      </c>
      <c r="E60" s="205">
        <f t="shared" si="15"/>
        <v>0</v>
      </c>
      <c r="F60" s="205">
        <f t="shared" si="16"/>
        <v>0</v>
      </c>
      <c r="G60" s="205">
        <f t="shared" si="17"/>
        <v>0</v>
      </c>
      <c r="H60" s="205">
        <f t="shared" si="18"/>
        <v>0</v>
      </c>
      <c r="I60" s="205">
        <f t="shared" si="19"/>
        <v>0</v>
      </c>
      <c r="J60" s="205">
        <f t="shared" si="20"/>
        <v>0</v>
      </c>
      <c r="K60" s="207">
        <f t="shared" si="20"/>
        <v>0</v>
      </c>
    </row>
    <row r="61" spans="2:11" s="197" customFormat="1" ht="20.25" customHeight="1">
      <c r="B61" s="203" t="s">
        <v>185</v>
      </c>
      <c r="C61" s="304" t="s">
        <v>7</v>
      </c>
      <c r="D61" s="314">
        <f t="shared" si="14"/>
        <v>0</v>
      </c>
      <c r="E61" s="205">
        <f t="shared" si="15"/>
        <v>0</v>
      </c>
      <c r="F61" s="205">
        <f t="shared" si="16"/>
        <v>0</v>
      </c>
      <c r="G61" s="205">
        <f t="shared" si="17"/>
        <v>0</v>
      </c>
      <c r="H61" s="205">
        <f t="shared" si="18"/>
        <v>0</v>
      </c>
      <c r="I61" s="205">
        <f t="shared" si="19"/>
        <v>0</v>
      </c>
      <c r="J61" s="205">
        <f t="shared" si="20"/>
        <v>0</v>
      </c>
      <c r="K61" s="207">
        <f t="shared" si="20"/>
        <v>0</v>
      </c>
    </row>
    <row r="62" spans="2:11" s="197" customFormat="1" ht="20.25" customHeight="1">
      <c r="B62" s="203" t="s">
        <v>186</v>
      </c>
      <c r="C62" s="306" t="s">
        <v>8</v>
      </c>
      <c r="D62" s="314">
        <f t="shared" si="14"/>
        <v>0</v>
      </c>
      <c r="E62" s="205">
        <f t="shared" si="15"/>
        <v>0</v>
      </c>
      <c r="F62" s="205">
        <f t="shared" si="16"/>
        <v>0</v>
      </c>
      <c r="G62" s="205">
        <f t="shared" si="17"/>
        <v>0</v>
      </c>
      <c r="H62" s="205">
        <f t="shared" si="18"/>
        <v>0</v>
      </c>
      <c r="I62" s="205">
        <f t="shared" si="19"/>
        <v>0</v>
      </c>
      <c r="J62" s="205">
        <f t="shared" si="20"/>
        <v>0</v>
      </c>
      <c r="K62" s="207">
        <f t="shared" si="20"/>
        <v>0</v>
      </c>
    </row>
    <row r="63" spans="2:11" s="197" customFormat="1" ht="20.25" customHeight="1">
      <c r="B63" s="203" t="s">
        <v>187</v>
      </c>
      <c r="C63" s="306" t="s">
        <v>188</v>
      </c>
      <c r="D63" s="314">
        <f t="shared" si="14"/>
        <v>0</v>
      </c>
      <c r="E63" s="205">
        <f t="shared" si="15"/>
        <v>0</v>
      </c>
      <c r="F63" s="205">
        <f t="shared" si="16"/>
        <v>0</v>
      </c>
      <c r="G63" s="205">
        <f t="shared" si="17"/>
        <v>0</v>
      </c>
      <c r="H63" s="205">
        <f t="shared" si="18"/>
        <v>0</v>
      </c>
      <c r="I63" s="205">
        <f t="shared" si="19"/>
        <v>0</v>
      </c>
      <c r="J63" s="205">
        <f t="shared" si="20"/>
        <v>0</v>
      </c>
      <c r="K63" s="207">
        <f t="shared" si="20"/>
        <v>0</v>
      </c>
    </row>
    <row r="64" spans="2:11" s="197" customFormat="1" ht="20.25" customHeight="1">
      <c r="B64" s="203" t="s">
        <v>189</v>
      </c>
      <c r="C64" s="304" t="s">
        <v>9</v>
      </c>
      <c r="D64" s="314">
        <f t="shared" si="14"/>
        <v>0</v>
      </c>
      <c r="E64" s="205">
        <f t="shared" si="15"/>
        <v>0</v>
      </c>
      <c r="F64" s="205">
        <f t="shared" si="16"/>
        <v>0</v>
      </c>
      <c r="G64" s="205">
        <f t="shared" si="17"/>
        <v>0</v>
      </c>
      <c r="H64" s="205">
        <f t="shared" si="18"/>
        <v>0</v>
      </c>
      <c r="I64" s="205">
        <f t="shared" si="19"/>
        <v>0</v>
      </c>
      <c r="J64" s="205">
        <f t="shared" si="20"/>
        <v>0</v>
      </c>
      <c r="K64" s="207">
        <f t="shared" si="20"/>
        <v>0</v>
      </c>
    </row>
    <row r="65" spans="2:11" s="197" customFormat="1" ht="20.25" customHeight="1">
      <c r="B65" s="203" t="s">
        <v>190</v>
      </c>
      <c r="C65" s="304" t="s">
        <v>10</v>
      </c>
      <c r="D65" s="314">
        <f t="shared" si="14"/>
        <v>0</v>
      </c>
      <c r="E65" s="205">
        <f t="shared" si="15"/>
        <v>0</v>
      </c>
      <c r="F65" s="205">
        <f t="shared" si="16"/>
        <v>0</v>
      </c>
      <c r="G65" s="205">
        <f t="shared" si="17"/>
        <v>0</v>
      </c>
      <c r="H65" s="205">
        <f t="shared" si="18"/>
        <v>0</v>
      </c>
      <c r="I65" s="205">
        <f t="shared" si="19"/>
        <v>0</v>
      </c>
      <c r="J65" s="205">
        <f t="shared" si="20"/>
        <v>0</v>
      </c>
      <c r="K65" s="207">
        <f t="shared" si="20"/>
        <v>0</v>
      </c>
    </row>
    <row r="66" spans="2:11" s="197" customFormat="1" ht="20.25" customHeight="1">
      <c r="B66" s="203" t="s">
        <v>191</v>
      </c>
      <c r="C66" s="304" t="s">
        <v>11</v>
      </c>
      <c r="D66" s="314">
        <f t="shared" si="14"/>
        <v>0</v>
      </c>
      <c r="E66" s="205">
        <f t="shared" si="15"/>
        <v>0</v>
      </c>
      <c r="F66" s="205">
        <f t="shared" si="16"/>
        <v>0</v>
      </c>
      <c r="G66" s="205">
        <f t="shared" si="17"/>
        <v>0</v>
      </c>
      <c r="H66" s="205">
        <f t="shared" si="18"/>
        <v>0</v>
      </c>
      <c r="I66" s="205">
        <f t="shared" si="19"/>
        <v>0</v>
      </c>
      <c r="J66" s="205">
        <f t="shared" si="20"/>
        <v>0</v>
      </c>
      <c r="K66" s="207">
        <f t="shared" si="20"/>
        <v>0</v>
      </c>
    </row>
    <row r="67" spans="2:11" s="197" customFormat="1" ht="20.25" customHeight="1">
      <c r="B67" s="203" t="s">
        <v>192</v>
      </c>
      <c r="C67" s="304" t="s">
        <v>12</v>
      </c>
      <c r="D67" s="314">
        <f t="shared" si="14"/>
        <v>0</v>
      </c>
      <c r="E67" s="205">
        <f t="shared" si="15"/>
        <v>0</v>
      </c>
      <c r="F67" s="205">
        <f t="shared" si="16"/>
        <v>0</v>
      </c>
      <c r="G67" s="205">
        <f t="shared" si="17"/>
        <v>0</v>
      </c>
      <c r="H67" s="205">
        <f t="shared" si="18"/>
        <v>0</v>
      </c>
      <c r="I67" s="205">
        <f t="shared" si="19"/>
        <v>0</v>
      </c>
      <c r="J67" s="205">
        <f t="shared" si="20"/>
        <v>0</v>
      </c>
      <c r="K67" s="207">
        <f t="shared" si="20"/>
        <v>0</v>
      </c>
    </row>
    <row r="68" spans="2:11" s="197" customFormat="1" ht="20.25" customHeight="1">
      <c r="B68" s="203" t="s">
        <v>193</v>
      </c>
      <c r="C68" s="304" t="s">
        <v>194</v>
      </c>
      <c r="D68" s="314">
        <f t="shared" si="14"/>
        <v>0</v>
      </c>
      <c r="E68" s="205">
        <f t="shared" si="15"/>
        <v>0</v>
      </c>
      <c r="F68" s="205">
        <f t="shared" si="16"/>
        <v>0</v>
      </c>
      <c r="G68" s="205">
        <f t="shared" si="17"/>
        <v>0</v>
      </c>
      <c r="H68" s="205">
        <f t="shared" si="18"/>
        <v>0</v>
      </c>
      <c r="I68" s="205">
        <f t="shared" si="19"/>
        <v>0</v>
      </c>
      <c r="J68" s="205">
        <f t="shared" si="20"/>
        <v>0</v>
      </c>
      <c r="K68" s="207">
        <f t="shared" si="20"/>
        <v>0</v>
      </c>
    </row>
    <row r="69" spans="2:11" s="197" customFormat="1" ht="20.25" customHeight="1">
      <c r="B69" s="203" t="s">
        <v>195</v>
      </c>
      <c r="C69" s="304" t="s">
        <v>196</v>
      </c>
      <c r="D69" s="314">
        <f t="shared" si="14"/>
        <v>0</v>
      </c>
      <c r="E69" s="205">
        <f t="shared" si="15"/>
        <v>0</v>
      </c>
      <c r="F69" s="205">
        <f t="shared" si="16"/>
        <v>0</v>
      </c>
      <c r="G69" s="205">
        <f t="shared" si="17"/>
        <v>0</v>
      </c>
      <c r="H69" s="205">
        <f t="shared" si="18"/>
        <v>0</v>
      </c>
      <c r="I69" s="205">
        <f t="shared" si="19"/>
        <v>0</v>
      </c>
      <c r="J69" s="205">
        <f t="shared" si="20"/>
        <v>0</v>
      </c>
      <c r="K69" s="207">
        <f t="shared" si="20"/>
        <v>0</v>
      </c>
    </row>
    <row r="70" spans="2:11" s="197" customFormat="1" ht="20.25" customHeight="1">
      <c r="B70" s="203" t="s">
        <v>197</v>
      </c>
      <c r="C70" s="304" t="s">
        <v>198</v>
      </c>
      <c r="D70" s="314">
        <f t="shared" si="14"/>
        <v>0</v>
      </c>
      <c r="E70" s="205">
        <f t="shared" si="15"/>
        <v>0</v>
      </c>
      <c r="F70" s="205">
        <f t="shared" si="16"/>
        <v>0</v>
      </c>
      <c r="G70" s="205">
        <f t="shared" si="17"/>
        <v>0</v>
      </c>
      <c r="H70" s="205">
        <f t="shared" si="18"/>
        <v>0</v>
      </c>
      <c r="I70" s="205">
        <f t="shared" si="19"/>
        <v>0</v>
      </c>
      <c r="J70" s="205">
        <f t="shared" si="20"/>
        <v>0</v>
      </c>
      <c r="K70" s="207">
        <f t="shared" si="20"/>
        <v>0</v>
      </c>
    </row>
    <row r="71" spans="2:11" s="197" customFormat="1" ht="20.25" customHeight="1">
      <c r="B71" s="203" t="s">
        <v>199</v>
      </c>
      <c r="C71" s="304" t="s">
        <v>14</v>
      </c>
      <c r="D71" s="314">
        <f t="shared" si="14"/>
        <v>0</v>
      </c>
      <c r="E71" s="205">
        <f t="shared" si="15"/>
        <v>0</v>
      </c>
      <c r="F71" s="205">
        <f t="shared" si="16"/>
        <v>0</v>
      </c>
      <c r="G71" s="205">
        <f t="shared" si="17"/>
        <v>0</v>
      </c>
      <c r="H71" s="205">
        <f t="shared" si="18"/>
        <v>0</v>
      </c>
      <c r="I71" s="205">
        <f t="shared" si="19"/>
        <v>0</v>
      </c>
      <c r="J71" s="205">
        <f t="shared" si="20"/>
        <v>0</v>
      </c>
      <c r="K71" s="207">
        <f t="shared" si="20"/>
        <v>0</v>
      </c>
    </row>
    <row r="72" spans="2:11" s="197" customFormat="1" ht="20.25" customHeight="1">
      <c r="B72" s="203" t="s">
        <v>200</v>
      </c>
      <c r="C72" s="304" t="s">
        <v>13</v>
      </c>
      <c r="D72" s="314">
        <f t="shared" si="14"/>
        <v>0</v>
      </c>
      <c r="E72" s="205">
        <f t="shared" si="15"/>
        <v>0</v>
      </c>
      <c r="F72" s="205">
        <f t="shared" si="16"/>
        <v>0</v>
      </c>
      <c r="G72" s="205">
        <f t="shared" si="17"/>
        <v>0</v>
      </c>
      <c r="H72" s="205">
        <f t="shared" si="18"/>
        <v>0</v>
      </c>
      <c r="I72" s="205">
        <f t="shared" si="19"/>
        <v>0</v>
      </c>
      <c r="J72" s="205">
        <f t="shared" si="20"/>
        <v>0</v>
      </c>
      <c r="K72" s="207">
        <f t="shared" si="20"/>
        <v>0</v>
      </c>
    </row>
    <row r="73" spans="2:11" s="197" customFormat="1" ht="20.25" customHeight="1">
      <c r="B73" s="203" t="s">
        <v>201</v>
      </c>
      <c r="C73" s="304" t="s">
        <v>202</v>
      </c>
      <c r="D73" s="314">
        <f t="shared" si="14"/>
        <v>0</v>
      </c>
      <c r="E73" s="205">
        <f t="shared" si="15"/>
        <v>0</v>
      </c>
      <c r="F73" s="205">
        <f t="shared" si="16"/>
        <v>0</v>
      </c>
      <c r="G73" s="205">
        <f t="shared" si="17"/>
        <v>0</v>
      </c>
      <c r="H73" s="205">
        <f t="shared" si="18"/>
        <v>0</v>
      </c>
      <c r="I73" s="205">
        <f t="shared" si="19"/>
        <v>0</v>
      </c>
      <c r="J73" s="205">
        <f t="shared" si="20"/>
        <v>0</v>
      </c>
      <c r="K73" s="207">
        <f t="shared" si="20"/>
        <v>0</v>
      </c>
    </row>
    <row r="74" spans="2:11" s="197" customFormat="1" ht="20.25" customHeight="1">
      <c r="B74" s="203" t="s">
        <v>203</v>
      </c>
      <c r="C74" s="304" t="s">
        <v>15</v>
      </c>
      <c r="D74" s="314">
        <f t="shared" si="14"/>
        <v>0</v>
      </c>
      <c r="E74" s="205">
        <f t="shared" si="15"/>
        <v>0</v>
      </c>
      <c r="F74" s="205">
        <f t="shared" si="16"/>
        <v>0</v>
      </c>
      <c r="G74" s="205">
        <f t="shared" si="17"/>
        <v>0</v>
      </c>
      <c r="H74" s="205">
        <f t="shared" si="18"/>
        <v>0</v>
      </c>
      <c r="I74" s="205">
        <f t="shared" si="19"/>
        <v>0</v>
      </c>
      <c r="J74" s="205">
        <f t="shared" si="20"/>
        <v>0</v>
      </c>
      <c r="K74" s="207">
        <f t="shared" si="20"/>
        <v>0</v>
      </c>
    </row>
    <row r="75" spans="2:11" s="197" customFormat="1" ht="20.25" customHeight="1">
      <c r="B75" s="203" t="s">
        <v>204</v>
      </c>
      <c r="C75" s="304" t="s">
        <v>16</v>
      </c>
      <c r="D75" s="314">
        <f t="shared" si="14"/>
        <v>0</v>
      </c>
      <c r="E75" s="205">
        <f t="shared" si="15"/>
        <v>0</v>
      </c>
      <c r="F75" s="205">
        <f t="shared" si="16"/>
        <v>0</v>
      </c>
      <c r="G75" s="205">
        <f t="shared" si="17"/>
        <v>0</v>
      </c>
      <c r="H75" s="205">
        <f t="shared" si="18"/>
        <v>0</v>
      </c>
      <c r="I75" s="205">
        <f t="shared" si="19"/>
        <v>0</v>
      </c>
      <c r="J75" s="205">
        <f t="shared" si="20"/>
        <v>0</v>
      </c>
      <c r="K75" s="207">
        <f t="shared" si="20"/>
        <v>0</v>
      </c>
    </row>
    <row r="76" spans="2:11" s="197" customFormat="1" ht="20.25" customHeight="1">
      <c r="B76" s="203" t="s">
        <v>205</v>
      </c>
      <c r="C76" s="304" t="s">
        <v>17</v>
      </c>
      <c r="D76" s="314">
        <f t="shared" si="14"/>
        <v>0</v>
      </c>
      <c r="E76" s="205">
        <f t="shared" si="15"/>
        <v>0</v>
      </c>
      <c r="F76" s="205">
        <f t="shared" si="16"/>
        <v>0</v>
      </c>
      <c r="G76" s="205">
        <f t="shared" si="17"/>
        <v>0</v>
      </c>
      <c r="H76" s="205">
        <f t="shared" si="18"/>
        <v>0</v>
      </c>
      <c r="I76" s="205">
        <f t="shared" si="19"/>
        <v>0</v>
      </c>
      <c r="J76" s="205">
        <f t="shared" si="20"/>
        <v>0</v>
      </c>
      <c r="K76" s="207">
        <f t="shared" si="20"/>
        <v>0</v>
      </c>
    </row>
    <row r="77" spans="2:11" s="197" customFormat="1" ht="20.25" customHeight="1">
      <c r="B77" s="203" t="s">
        <v>206</v>
      </c>
      <c r="C77" s="304" t="s">
        <v>18</v>
      </c>
      <c r="D77" s="314">
        <f t="shared" si="14"/>
        <v>0</v>
      </c>
      <c r="E77" s="205">
        <f t="shared" si="15"/>
        <v>0</v>
      </c>
      <c r="F77" s="205">
        <f t="shared" si="16"/>
        <v>0</v>
      </c>
      <c r="G77" s="205">
        <f t="shared" si="17"/>
        <v>0</v>
      </c>
      <c r="H77" s="205">
        <f t="shared" si="18"/>
        <v>0</v>
      </c>
      <c r="I77" s="205">
        <f t="shared" si="19"/>
        <v>0</v>
      </c>
      <c r="J77" s="205">
        <f t="shared" si="20"/>
        <v>0</v>
      </c>
      <c r="K77" s="207">
        <f t="shared" si="20"/>
        <v>0</v>
      </c>
    </row>
    <row r="78" spans="2:11" s="197" customFormat="1" ht="20.25" customHeight="1">
      <c r="B78" s="203" t="s">
        <v>207</v>
      </c>
      <c r="C78" s="304" t="s">
        <v>46</v>
      </c>
      <c r="D78" s="314">
        <f t="shared" si="14"/>
        <v>0</v>
      </c>
      <c r="E78" s="205">
        <f t="shared" si="15"/>
        <v>0</v>
      </c>
      <c r="F78" s="205">
        <f t="shared" si="16"/>
        <v>0</v>
      </c>
      <c r="G78" s="205">
        <f t="shared" si="17"/>
        <v>0</v>
      </c>
      <c r="H78" s="205">
        <f t="shared" si="18"/>
        <v>0</v>
      </c>
      <c r="I78" s="205">
        <f t="shared" si="19"/>
        <v>0</v>
      </c>
      <c r="J78" s="205">
        <f t="shared" si="20"/>
        <v>0</v>
      </c>
      <c r="K78" s="207">
        <f t="shared" si="20"/>
        <v>0</v>
      </c>
    </row>
    <row r="79" spans="2:11" s="197" customFormat="1" ht="20.25" customHeight="1">
      <c r="B79" s="203" t="s">
        <v>208</v>
      </c>
      <c r="C79" s="304" t="s">
        <v>47</v>
      </c>
      <c r="D79" s="314">
        <f t="shared" si="14"/>
        <v>0</v>
      </c>
      <c r="E79" s="205">
        <f t="shared" si="15"/>
        <v>0</v>
      </c>
      <c r="F79" s="205">
        <f t="shared" si="16"/>
        <v>0</v>
      </c>
      <c r="G79" s="205">
        <f t="shared" si="17"/>
        <v>0</v>
      </c>
      <c r="H79" s="205">
        <f t="shared" si="18"/>
        <v>0</v>
      </c>
      <c r="I79" s="205">
        <f t="shared" si="19"/>
        <v>0</v>
      </c>
      <c r="J79" s="205">
        <f t="shared" si="20"/>
        <v>0</v>
      </c>
      <c r="K79" s="207">
        <f t="shared" si="20"/>
        <v>0</v>
      </c>
    </row>
    <row r="80" spans="2:11" s="197" customFormat="1" ht="20.25" customHeight="1">
      <c r="B80" s="203" t="s">
        <v>209</v>
      </c>
      <c r="C80" s="304" t="s">
        <v>19</v>
      </c>
      <c r="D80" s="314">
        <f t="shared" si="14"/>
        <v>0</v>
      </c>
      <c r="E80" s="205">
        <f t="shared" si="15"/>
        <v>0</v>
      </c>
      <c r="F80" s="205">
        <f t="shared" si="16"/>
        <v>0</v>
      </c>
      <c r="G80" s="205">
        <f t="shared" si="17"/>
        <v>0</v>
      </c>
      <c r="H80" s="205">
        <f t="shared" si="18"/>
        <v>0</v>
      </c>
      <c r="I80" s="205">
        <f t="shared" si="19"/>
        <v>0</v>
      </c>
      <c r="J80" s="205">
        <f t="shared" si="20"/>
        <v>0</v>
      </c>
      <c r="K80" s="207">
        <f t="shared" si="20"/>
        <v>0</v>
      </c>
    </row>
    <row r="81" spans="2:14" s="197" customFormat="1" ht="20.25" customHeight="1">
      <c r="B81" s="203" t="s">
        <v>210</v>
      </c>
      <c r="C81" s="304" t="s">
        <v>20</v>
      </c>
      <c r="D81" s="314">
        <f t="shared" si="14"/>
        <v>0</v>
      </c>
      <c r="E81" s="205">
        <f t="shared" si="15"/>
        <v>0</v>
      </c>
      <c r="F81" s="205">
        <f t="shared" si="16"/>
        <v>0</v>
      </c>
      <c r="G81" s="205">
        <f t="shared" si="17"/>
        <v>0</v>
      </c>
      <c r="H81" s="205">
        <f t="shared" si="18"/>
        <v>0</v>
      </c>
      <c r="I81" s="205">
        <f t="shared" si="19"/>
        <v>0</v>
      </c>
      <c r="J81" s="205">
        <f t="shared" si="20"/>
        <v>0</v>
      </c>
      <c r="K81" s="207">
        <f t="shared" si="20"/>
        <v>0</v>
      </c>
    </row>
    <row r="82" spans="2:14" s="197" customFormat="1" ht="20.25" customHeight="1">
      <c r="B82" s="203" t="s">
        <v>211</v>
      </c>
      <c r="C82" s="304" t="s">
        <v>21</v>
      </c>
      <c r="D82" s="314">
        <f t="shared" si="14"/>
        <v>0</v>
      </c>
      <c r="E82" s="205">
        <f t="shared" si="15"/>
        <v>0</v>
      </c>
      <c r="F82" s="205">
        <f t="shared" si="16"/>
        <v>0</v>
      </c>
      <c r="G82" s="205">
        <f t="shared" si="17"/>
        <v>0</v>
      </c>
      <c r="H82" s="205">
        <f t="shared" si="18"/>
        <v>0</v>
      </c>
      <c r="I82" s="205">
        <f t="shared" si="19"/>
        <v>0</v>
      </c>
      <c r="J82" s="205">
        <f t="shared" si="20"/>
        <v>0</v>
      </c>
      <c r="K82" s="207">
        <f t="shared" si="20"/>
        <v>0</v>
      </c>
    </row>
    <row r="83" spans="2:14" s="197" customFormat="1" ht="20.25" customHeight="1">
      <c r="B83" s="203" t="s">
        <v>212</v>
      </c>
      <c r="C83" s="304" t="s">
        <v>49</v>
      </c>
      <c r="D83" s="314">
        <f t="shared" si="14"/>
        <v>0</v>
      </c>
      <c r="E83" s="205">
        <f t="shared" si="15"/>
        <v>0</v>
      </c>
      <c r="F83" s="205">
        <f t="shared" si="16"/>
        <v>0</v>
      </c>
      <c r="G83" s="205">
        <f t="shared" si="17"/>
        <v>0</v>
      </c>
      <c r="H83" s="205">
        <f t="shared" si="18"/>
        <v>0</v>
      </c>
      <c r="I83" s="205">
        <f t="shared" si="19"/>
        <v>0</v>
      </c>
      <c r="J83" s="205">
        <f t="shared" si="20"/>
        <v>0</v>
      </c>
      <c r="K83" s="207">
        <f t="shared" si="20"/>
        <v>0</v>
      </c>
    </row>
    <row r="84" spans="2:14" s="197" customFormat="1" ht="20.25" customHeight="1">
      <c r="B84" s="203" t="s">
        <v>213</v>
      </c>
      <c r="C84" s="304" t="s">
        <v>22</v>
      </c>
      <c r="D84" s="314">
        <f t="shared" si="14"/>
        <v>0</v>
      </c>
      <c r="E84" s="205">
        <f t="shared" si="15"/>
        <v>0</v>
      </c>
      <c r="F84" s="205">
        <f t="shared" si="16"/>
        <v>0</v>
      </c>
      <c r="G84" s="205">
        <f t="shared" si="17"/>
        <v>0</v>
      </c>
      <c r="H84" s="205">
        <f t="shared" si="18"/>
        <v>0</v>
      </c>
      <c r="I84" s="205">
        <f t="shared" si="19"/>
        <v>0</v>
      </c>
      <c r="J84" s="205">
        <f t="shared" si="20"/>
        <v>0</v>
      </c>
      <c r="K84" s="207">
        <f t="shared" si="20"/>
        <v>0</v>
      </c>
    </row>
    <row r="85" spans="2:14" s="197" customFormat="1" ht="20.25" customHeight="1">
      <c r="B85" s="203" t="s">
        <v>214</v>
      </c>
      <c r="C85" s="304" t="s">
        <v>23</v>
      </c>
      <c r="D85" s="314">
        <f t="shared" si="14"/>
        <v>0</v>
      </c>
      <c r="E85" s="205">
        <f t="shared" si="15"/>
        <v>0</v>
      </c>
      <c r="F85" s="205">
        <f t="shared" si="16"/>
        <v>0</v>
      </c>
      <c r="G85" s="205">
        <f t="shared" si="17"/>
        <v>0</v>
      </c>
      <c r="H85" s="205">
        <f t="shared" si="18"/>
        <v>0</v>
      </c>
      <c r="I85" s="205">
        <f t="shared" si="19"/>
        <v>0</v>
      </c>
      <c r="J85" s="205">
        <f t="shared" si="20"/>
        <v>0</v>
      </c>
      <c r="K85" s="207">
        <f t="shared" si="20"/>
        <v>0</v>
      </c>
    </row>
    <row r="86" spans="2:14" s="197" customFormat="1" ht="20.25" customHeight="1">
      <c r="B86" s="203" t="s">
        <v>215</v>
      </c>
      <c r="C86" s="304" t="s">
        <v>24</v>
      </c>
      <c r="D86" s="314">
        <f t="shared" si="14"/>
        <v>0</v>
      </c>
      <c r="E86" s="205">
        <f t="shared" si="15"/>
        <v>0</v>
      </c>
      <c r="F86" s="205">
        <f t="shared" si="16"/>
        <v>0</v>
      </c>
      <c r="G86" s="205">
        <f t="shared" si="17"/>
        <v>0</v>
      </c>
      <c r="H86" s="205">
        <f t="shared" si="18"/>
        <v>0</v>
      </c>
      <c r="I86" s="205">
        <f t="shared" si="19"/>
        <v>0</v>
      </c>
      <c r="J86" s="205">
        <f t="shared" si="20"/>
        <v>0</v>
      </c>
      <c r="K86" s="207">
        <f t="shared" si="20"/>
        <v>0</v>
      </c>
    </row>
    <row r="87" spans="2:14" s="197" customFormat="1" ht="20.25" customHeight="1">
      <c r="B87" s="203" t="s">
        <v>216</v>
      </c>
      <c r="C87" s="304" t="s">
        <v>48</v>
      </c>
      <c r="D87" s="314">
        <f t="shared" si="14"/>
        <v>0</v>
      </c>
      <c r="E87" s="205">
        <f t="shared" si="15"/>
        <v>0</v>
      </c>
      <c r="F87" s="205">
        <f t="shared" si="16"/>
        <v>0</v>
      </c>
      <c r="G87" s="205">
        <f t="shared" si="17"/>
        <v>0</v>
      </c>
      <c r="H87" s="205">
        <f t="shared" si="18"/>
        <v>0</v>
      </c>
      <c r="I87" s="205">
        <f t="shared" si="19"/>
        <v>0</v>
      </c>
      <c r="J87" s="205">
        <f t="shared" si="20"/>
        <v>0</v>
      </c>
      <c r="K87" s="207">
        <f t="shared" si="20"/>
        <v>0</v>
      </c>
    </row>
    <row r="88" spans="2:14" s="197" customFormat="1" ht="20.25" customHeight="1">
      <c r="B88" s="203" t="s">
        <v>217</v>
      </c>
      <c r="C88" s="304" t="s">
        <v>218</v>
      </c>
      <c r="D88" s="314">
        <f t="shared" si="14"/>
        <v>0</v>
      </c>
      <c r="E88" s="205">
        <f t="shared" si="15"/>
        <v>0</v>
      </c>
      <c r="F88" s="205">
        <f t="shared" si="16"/>
        <v>0</v>
      </c>
      <c r="G88" s="205">
        <f t="shared" si="17"/>
        <v>0</v>
      </c>
      <c r="H88" s="205">
        <f t="shared" si="18"/>
        <v>0</v>
      </c>
      <c r="I88" s="205">
        <f t="shared" si="19"/>
        <v>0</v>
      </c>
      <c r="J88" s="205">
        <f t="shared" si="20"/>
        <v>0</v>
      </c>
      <c r="K88" s="207">
        <f t="shared" si="20"/>
        <v>0</v>
      </c>
    </row>
    <row r="89" spans="2:14" s="197" customFormat="1" ht="20.25" customHeight="1">
      <c r="B89" s="203" t="s">
        <v>219</v>
      </c>
      <c r="C89" s="304" t="s">
        <v>25</v>
      </c>
      <c r="D89" s="314">
        <f t="shared" si="14"/>
        <v>0</v>
      </c>
      <c r="E89" s="205">
        <f t="shared" si="15"/>
        <v>0</v>
      </c>
      <c r="F89" s="205">
        <f t="shared" si="16"/>
        <v>0</v>
      </c>
      <c r="G89" s="205">
        <f t="shared" si="17"/>
        <v>0</v>
      </c>
      <c r="H89" s="205">
        <f t="shared" si="18"/>
        <v>0</v>
      </c>
      <c r="I89" s="205">
        <f t="shared" si="19"/>
        <v>0</v>
      </c>
      <c r="J89" s="205">
        <f t="shared" si="20"/>
        <v>0</v>
      </c>
      <c r="K89" s="207">
        <f t="shared" si="20"/>
        <v>0</v>
      </c>
    </row>
    <row r="90" spans="2:14" s="197" customFormat="1" ht="20.25" customHeight="1">
      <c r="B90" s="203" t="s">
        <v>220</v>
      </c>
      <c r="C90" s="304" t="s">
        <v>26</v>
      </c>
      <c r="D90" s="314">
        <f t="shared" si="14"/>
        <v>0</v>
      </c>
      <c r="E90" s="205">
        <f t="shared" si="15"/>
        <v>0</v>
      </c>
      <c r="F90" s="205">
        <f t="shared" si="16"/>
        <v>0</v>
      </c>
      <c r="G90" s="205">
        <f t="shared" si="17"/>
        <v>0</v>
      </c>
      <c r="H90" s="205">
        <f t="shared" si="18"/>
        <v>0</v>
      </c>
      <c r="I90" s="205">
        <f t="shared" si="19"/>
        <v>0</v>
      </c>
      <c r="J90" s="205">
        <f t="shared" si="20"/>
        <v>0</v>
      </c>
      <c r="K90" s="207">
        <f t="shared" si="20"/>
        <v>0</v>
      </c>
    </row>
    <row r="91" spans="2:14" s="197" customFormat="1" ht="20.25" customHeight="1">
      <c r="B91" s="203" t="s">
        <v>221</v>
      </c>
      <c r="C91" s="304" t="s">
        <v>27</v>
      </c>
      <c r="D91" s="314">
        <f t="shared" si="14"/>
        <v>0</v>
      </c>
      <c r="E91" s="205">
        <f t="shared" si="15"/>
        <v>0</v>
      </c>
      <c r="F91" s="205">
        <f t="shared" si="16"/>
        <v>0</v>
      </c>
      <c r="G91" s="205">
        <f t="shared" si="17"/>
        <v>0</v>
      </c>
      <c r="H91" s="205">
        <f t="shared" si="18"/>
        <v>0</v>
      </c>
      <c r="I91" s="205">
        <f t="shared" si="19"/>
        <v>0</v>
      </c>
      <c r="J91" s="205">
        <f t="shared" si="20"/>
        <v>0</v>
      </c>
      <c r="K91" s="207">
        <f t="shared" si="20"/>
        <v>0</v>
      </c>
    </row>
    <row r="92" spans="2:14" s="197" customFormat="1" ht="20.25" customHeight="1">
      <c r="B92" s="203" t="s">
        <v>222</v>
      </c>
      <c r="C92" s="304" t="s">
        <v>28</v>
      </c>
      <c r="D92" s="314">
        <f t="shared" si="14"/>
        <v>0</v>
      </c>
      <c r="E92" s="205">
        <f t="shared" si="15"/>
        <v>0</v>
      </c>
      <c r="F92" s="205">
        <f t="shared" si="16"/>
        <v>0</v>
      </c>
      <c r="G92" s="205">
        <f t="shared" si="17"/>
        <v>0</v>
      </c>
      <c r="H92" s="205">
        <f t="shared" si="18"/>
        <v>0</v>
      </c>
      <c r="I92" s="205">
        <f t="shared" si="19"/>
        <v>0</v>
      </c>
      <c r="J92" s="205">
        <f t="shared" si="20"/>
        <v>0</v>
      </c>
      <c r="K92" s="207">
        <f t="shared" si="20"/>
        <v>0</v>
      </c>
    </row>
    <row r="93" spans="2:14" s="197" customFormat="1" ht="20.25" customHeight="1">
      <c r="B93" s="209"/>
      <c r="C93" s="308" t="s">
        <v>223</v>
      </c>
      <c r="D93" s="309">
        <f>SUM(D54:D92)</f>
        <v>0</v>
      </c>
      <c r="E93" s="211">
        <f t="shared" ref="E93:K93" si="21">SUM(E54:E92)</f>
        <v>0</v>
      </c>
      <c r="F93" s="211">
        <f t="shared" si="21"/>
        <v>0</v>
      </c>
      <c r="G93" s="211">
        <f t="shared" si="21"/>
        <v>0</v>
      </c>
      <c r="H93" s="211">
        <f t="shared" si="21"/>
        <v>0</v>
      </c>
      <c r="I93" s="211">
        <f t="shared" si="21"/>
        <v>0</v>
      </c>
      <c r="J93" s="211">
        <f t="shared" si="21"/>
        <v>0</v>
      </c>
      <c r="K93" s="213">
        <f t="shared" si="21"/>
        <v>0</v>
      </c>
    </row>
    <row r="94" spans="2:14" s="197" customFormat="1" ht="20.25" customHeight="1">
      <c r="B94" s="315"/>
      <c r="C94" s="315"/>
      <c r="D94" s="316"/>
      <c r="E94" s="316"/>
      <c r="F94" s="316"/>
      <c r="G94" s="316"/>
      <c r="H94" s="316"/>
      <c r="I94" s="316"/>
      <c r="J94" s="316"/>
      <c r="K94" s="316"/>
    </row>
    <row r="95" spans="2:14" ht="20.25" customHeight="1">
      <c r="J95" s="181"/>
    </row>
    <row r="96" spans="2:14" ht="20.25" customHeight="1">
      <c r="B96" s="317"/>
      <c r="C96" s="318"/>
      <c r="D96" s="739" t="s">
        <v>507</v>
      </c>
      <c r="E96" s="759"/>
      <c r="F96" s="759"/>
      <c r="G96" s="759"/>
      <c r="H96" s="759"/>
      <c r="I96" s="759"/>
      <c r="J96" s="759"/>
      <c r="K96" s="759"/>
      <c r="L96" s="759"/>
      <c r="M96" s="759"/>
      <c r="N96" s="760"/>
    </row>
    <row r="97" spans="2:14" ht="36" customHeight="1">
      <c r="B97" s="319"/>
      <c r="C97" s="320"/>
      <c r="D97" s="321" t="s">
        <v>508</v>
      </c>
      <c r="E97" s="322" t="s">
        <v>509</v>
      </c>
      <c r="F97" s="322" t="s">
        <v>510</v>
      </c>
      <c r="G97" s="322" t="s">
        <v>452</v>
      </c>
      <c r="H97" s="322" t="s">
        <v>511</v>
      </c>
      <c r="I97" s="322" t="s">
        <v>432</v>
      </c>
      <c r="J97" s="323" t="s">
        <v>512</v>
      </c>
      <c r="K97" s="322" t="s">
        <v>434</v>
      </c>
      <c r="L97" s="323" t="s">
        <v>435</v>
      </c>
      <c r="M97" s="322" t="s">
        <v>513</v>
      </c>
      <c r="N97" s="324" t="s">
        <v>514</v>
      </c>
    </row>
    <row r="98" spans="2:14" s="235" customFormat="1" ht="20.25" customHeight="1">
      <c r="B98" s="229"/>
      <c r="C98" s="325"/>
      <c r="D98" s="326" t="s">
        <v>436</v>
      </c>
      <c r="E98" s="233" t="s">
        <v>437</v>
      </c>
      <c r="F98" s="233" t="s">
        <v>438</v>
      </c>
      <c r="G98" s="327" t="s">
        <v>451</v>
      </c>
      <c r="H98" s="327" t="s">
        <v>454</v>
      </c>
      <c r="I98" s="233" t="s">
        <v>439</v>
      </c>
      <c r="J98" s="328" t="s">
        <v>440</v>
      </c>
      <c r="K98" s="233" t="s">
        <v>441</v>
      </c>
      <c r="L98" s="329" t="s">
        <v>459</v>
      </c>
      <c r="M98" s="330" t="s">
        <v>515</v>
      </c>
      <c r="N98" s="331" t="s">
        <v>515</v>
      </c>
    </row>
    <row r="99" spans="2:14" ht="20.25" customHeight="1">
      <c r="B99" s="203" t="s">
        <v>176</v>
      </c>
      <c r="C99" s="302" t="s">
        <v>0</v>
      </c>
      <c r="D99" s="332">
        <f>県内自給率!E6</f>
        <v>0.51620899999999992</v>
      </c>
      <c r="E99" s="239">
        <f t="array" ref="E99:E137">TRANSPOSE(投入係数!D52:AP52)</f>
        <v>0.51296200000000003</v>
      </c>
      <c r="F99" s="239">
        <f t="array" ref="F99:F137">TRANSPOSE(投入係数!D47:AP47)</f>
        <v>0.149426</v>
      </c>
      <c r="G99" s="761" t="s">
        <v>516</v>
      </c>
      <c r="H99" s="761" t="s">
        <v>516</v>
      </c>
      <c r="I99" s="736"/>
      <c r="J99" s="240">
        <f>消費パターン!E6</f>
        <v>1.1224E-2</v>
      </c>
      <c r="K99" s="240">
        <f>雇用表!L8</f>
        <v>0.23086499999999999</v>
      </c>
      <c r="L99" s="237">
        <f>雇用表!M8</f>
        <v>5.1589999999999997E-2</v>
      </c>
      <c r="M99" s="534">
        <v>0.43747799999999998</v>
      </c>
      <c r="N99" s="535">
        <v>4.5379999999999997E-2</v>
      </c>
    </row>
    <row r="100" spans="2:14" ht="20.25" customHeight="1">
      <c r="B100" s="203" t="s">
        <v>177</v>
      </c>
      <c r="C100" s="304" t="s">
        <v>178</v>
      </c>
      <c r="D100" s="333">
        <f>県内自給率!E7</f>
        <v>0.73091600000000001</v>
      </c>
      <c r="E100" s="239">
        <v>0.62305299999999997</v>
      </c>
      <c r="F100" s="239">
        <v>0.22922999999999999</v>
      </c>
      <c r="G100" s="762"/>
      <c r="H100" s="762"/>
      <c r="I100" s="737"/>
      <c r="J100" s="240">
        <f>消費パターン!E7</f>
        <v>5.5800000000000001E-4</v>
      </c>
      <c r="K100" s="240">
        <f>雇用表!L9</f>
        <v>8.591E-2</v>
      </c>
      <c r="L100" s="240">
        <f>雇用表!M9</f>
        <v>8.0284999999999995E-2</v>
      </c>
      <c r="M100" s="534">
        <v>0.481184</v>
      </c>
      <c r="N100" s="535">
        <v>1.8371999999999999E-2</v>
      </c>
    </row>
    <row r="101" spans="2:14" ht="20.25" customHeight="1">
      <c r="B101" s="203" t="s">
        <v>179</v>
      </c>
      <c r="C101" s="304" t="s">
        <v>180</v>
      </c>
      <c r="D101" s="333">
        <f>県内自給率!E8</f>
        <v>0.24327200000000004</v>
      </c>
      <c r="E101" s="239">
        <v>0.66085499999999997</v>
      </c>
      <c r="F101" s="239">
        <v>0.18427399999999999</v>
      </c>
      <c r="G101" s="762"/>
      <c r="H101" s="762"/>
      <c r="I101" s="737"/>
      <c r="J101" s="240">
        <f>消費パターン!E8</f>
        <v>9.7900000000000005E-4</v>
      </c>
      <c r="K101" s="240">
        <f>雇用表!L10</f>
        <v>0.20581199999999999</v>
      </c>
      <c r="L101" s="240">
        <f>雇用表!M10</f>
        <v>6.4273999999999998E-2</v>
      </c>
      <c r="M101" s="534">
        <v>0.478879</v>
      </c>
      <c r="N101" s="535">
        <v>2.9420999999999999E-2</v>
      </c>
    </row>
    <row r="102" spans="2:14" ht="20.25" customHeight="1">
      <c r="B102" s="203" t="s">
        <v>181</v>
      </c>
      <c r="C102" s="304" t="s">
        <v>3</v>
      </c>
      <c r="D102" s="333">
        <f>県内自給率!E9</f>
        <v>4.134199999999999E-2</v>
      </c>
      <c r="E102" s="239">
        <v>0.568774</v>
      </c>
      <c r="F102" s="239">
        <v>0.18184800000000001</v>
      </c>
      <c r="G102" s="762"/>
      <c r="H102" s="762"/>
      <c r="I102" s="737"/>
      <c r="J102" s="240">
        <f>消費パターン!E9</f>
        <v>0</v>
      </c>
      <c r="K102" s="240">
        <f>雇用表!L11</f>
        <v>5.0134999999999999E-2</v>
      </c>
      <c r="L102" s="240">
        <f>雇用表!M11</f>
        <v>4.9055000000000001E-2</v>
      </c>
      <c r="M102" s="534">
        <v>0</v>
      </c>
      <c r="N102" s="535">
        <v>0</v>
      </c>
    </row>
    <row r="103" spans="2:14" ht="20.25" customHeight="1">
      <c r="B103" s="203" t="s">
        <v>182</v>
      </c>
      <c r="C103" s="304" t="s">
        <v>4</v>
      </c>
      <c r="D103" s="333">
        <f>県内自給率!E10</f>
        <v>0.17811699999999997</v>
      </c>
      <c r="E103" s="239">
        <v>0.31477899999999998</v>
      </c>
      <c r="F103" s="239">
        <v>0.13731099999999999</v>
      </c>
      <c r="G103" s="762"/>
      <c r="H103" s="762"/>
      <c r="I103" s="737"/>
      <c r="J103" s="240">
        <f>消費パターン!E10</f>
        <v>9.0998999999999997E-2</v>
      </c>
      <c r="K103" s="240">
        <f>雇用表!L12</f>
        <v>7.6066999999999996E-2</v>
      </c>
      <c r="L103" s="240">
        <f>雇用表!M12</f>
        <v>7.6020000000000004E-2</v>
      </c>
      <c r="M103" s="534">
        <v>0.37437900000000002</v>
      </c>
      <c r="N103" s="535">
        <v>2.8480999999999999E-2</v>
      </c>
    </row>
    <row r="104" spans="2:14" ht="20.25" customHeight="1">
      <c r="B104" s="203" t="s">
        <v>183</v>
      </c>
      <c r="C104" s="304" t="s">
        <v>5</v>
      </c>
      <c r="D104" s="333">
        <f>県内自給率!E11</f>
        <v>4.8938000000000037E-2</v>
      </c>
      <c r="E104" s="239">
        <v>0.43597799999999998</v>
      </c>
      <c r="F104" s="239">
        <v>0.32128099999999998</v>
      </c>
      <c r="G104" s="762"/>
      <c r="H104" s="762"/>
      <c r="I104" s="737"/>
      <c r="J104" s="240">
        <f>消費パターン!E11</f>
        <v>1.8828000000000001E-2</v>
      </c>
      <c r="K104" s="240">
        <f>雇用表!L13</f>
        <v>0.105836</v>
      </c>
      <c r="L104" s="240">
        <f>雇用表!M13</f>
        <v>0.10580000000000001</v>
      </c>
      <c r="M104" s="534">
        <v>0.53972299999999995</v>
      </c>
      <c r="N104" s="535">
        <v>2.8927999999999999E-2</v>
      </c>
    </row>
    <row r="105" spans="2:14" ht="20.25" customHeight="1">
      <c r="B105" s="203" t="s">
        <v>184</v>
      </c>
      <c r="C105" s="306" t="s">
        <v>6</v>
      </c>
      <c r="D105" s="333">
        <f>県内自給率!E12</f>
        <v>0.18819699999999995</v>
      </c>
      <c r="E105" s="239">
        <v>0.33929799999999999</v>
      </c>
      <c r="F105" s="239">
        <v>0.13960600000000001</v>
      </c>
      <c r="G105" s="762"/>
      <c r="H105" s="762"/>
      <c r="I105" s="737"/>
      <c r="J105" s="240">
        <f>消費パターン!E12</f>
        <v>1.2830000000000001E-3</v>
      </c>
      <c r="K105" s="240">
        <f>雇用表!L14</f>
        <v>3.2967999999999997E-2</v>
      </c>
      <c r="L105" s="240">
        <f>雇用表!M14</f>
        <v>3.295E-2</v>
      </c>
      <c r="M105" s="534">
        <v>0.61629599999999995</v>
      </c>
      <c r="N105" s="535">
        <v>4.3142E-2</v>
      </c>
    </row>
    <row r="106" spans="2:14" ht="20.25" customHeight="1">
      <c r="B106" s="203" t="s">
        <v>185</v>
      </c>
      <c r="C106" s="304" t="s">
        <v>7</v>
      </c>
      <c r="D106" s="333">
        <f>県内自給率!E13</f>
        <v>3.4070999999999962E-2</v>
      </c>
      <c r="E106" s="239">
        <v>0.41248800000000002</v>
      </c>
      <c r="F106" s="239">
        <v>0.108401</v>
      </c>
      <c r="G106" s="762"/>
      <c r="H106" s="762"/>
      <c r="I106" s="737"/>
      <c r="J106" s="240">
        <f>消費パターン!E13</f>
        <v>1.2918000000000001E-2</v>
      </c>
      <c r="K106" s="240">
        <f>雇用表!L15</f>
        <v>2.7455E-2</v>
      </c>
      <c r="L106" s="240">
        <f>雇用表!M15</f>
        <v>2.7455E-2</v>
      </c>
      <c r="M106" s="534">
        <v>0.60450199999999998</v>
      </c>
      <c r="N106" s="535">
        <v>1.2071E-2</v>
      </c>
    </row>
    <row r="107" spans="2:14" ht="20.25" customHeight="1">
      <c r="B107" s="203" t="s">
        <v>186</v>
      </c>
      <c r="C107" s="306" t="s">
        <v>8</v>
      </c>
      <c r="D107" s="333">
        <f>県内自給率!E14</f>
        <v>5.0819999999999976E-2</v>
      </c>
      <c r="E107" s="239">
        <v>0.469225</v>
      </c>
      <c r="F107" s="239">
        <v>8.6463999999999999E-2</v>
      </c>
      <c r="G107" s="762"/>
      <c r="H107" s="762"/>
      <c r="I107" s="737"/>
      <c r="J107" s="240">
        <f>消費パターン!E14</f>
        <v>1.2262E-2</v>
      </c>
      <c r="K107" s="240">
        <f>雇用表!L16</f>
        <v>1.7052999999999999E-2</v>
      </c>
      <c r="L107" s="240">
        <f>雇用表!M16</f>
        <v>1.7052999999999999E-2</v>
      </c>
      <c r="M107" s="534">
        <v>0.322459</v>
      </c>
      <c r="N107" s="535">
        <v>1.7259E-2</v>
      </c>
    </row>
    <row r="108" spans="2:14" ht="20.25" customHeight="1">
      <c r="B108" s="203" t="s">
        <v>187</v>
      </c>
      <c r="C108" s="306" t="s">
        <v>188</v>
      </c>
      <c r="D108" s="333">
        <f>県内自給率!E15</f>
        <v>0.133884</v>
      </c>
      <c r="E108" s="239">
        <v>0.44791799999999998</v>
      </c>
      <c r="F108" s="239">
        <v>0.24796799999999999</v>
      </c>
      <c r="G108" s="762"/>
      <c r="H108" s="762"/>
      <c r="I108" s="737"/>
      <c r="J108" s="240">
        <f>消費パターン!E15</f>
        <v>2.7810000000000001E-3</v>
      </c>
      <c r="K108" s="240">
        <f>雇用表!L17</f>
        <v>7.5322E-2</v>
      </c>
      <c r="L108" s="240">
        <f>雇用表!M17</f>
        <v>7.5322E-2</v>
      </c>
      <c r="M108" s="534">
        <v>0.50628899999999999</v>
      </c>
      <c r="N108" s="535">
        <v>4.6819E-2</v>
      </c>
    </row>
    <row r="109" spans="2:14" ht="20.25" customHeight="1">
      <c r="B109" s="203" t="s">
        <v>189</v>
      </c>
      <c r="C109" s="304" t="s">
        <v>9</v>
      </c>
      <c r="D109" s="333">
        <f>県内自給率!E16</f>
        <v>0.34493600000000002</v>
      </c>
      <c r="E109" s="239">
        <v>0.51767799999999997</v>
      </c>
      <c r="F109" s="239">
        <v>0.23307</v>
      </c>
      <c r="G109" s="762"/>
      <c r="H109" s="762"/>
      <c r="I109" s="737"/>
      <c r="J109" s="240">
        <f>消費パターン!E16</f>
        <v>3.4099999999999999E-4</v>
      </c>
      <c r="K109" s="240">
        <f>雇用表!L18</f>
        <v>3.7969999999999997E-2</v>
      </c>
      <c r="L109" s="240">
        <f>雇用表!M18</f>
        <v>3.7969999999999997E-2</v>
      </c>
      <c r="M109" s="534">
        <v>0.55290899999999998</v>
      </c>
      <c r="N109" s="535">
        <v>2.511E-2</v>
      </c>
    </row>
    <row r="110" spans="2:14" ht="20.25" customHeight="1">
      <c r="B110" s="203" t="s">
        <v>190</v>
      </c>
      <c r="C110" s="304" t="s">
        <v>10</v>
      </c>
      <c r="D110" s="333">
        <f>県内自給率!E17</f>
        <v>0.15676199999999996</v>
      </c>
      <c r="E110" s="239">
        <v>0.44448199999999999</v>
      </c>
      <c r="F110" s="239">
        <v>0.158583</v>
      </c>
      <c r="G110" s="762"/>
      <c r="H110" s="762"/>
      <c r="I110" s="737"/>
      <c r="J110" s="240">
        <f>消費パターン!E17</f>
        <v>2.1000000000000001E-4</v>
      </c>
      <c r="K110" s="240">
        <f>雇用表!L19</f>
        <v>4.1530999999999998E-2</v>
      </c>
      <c r="L110" s="240">
        <f>雇用表!M19</f>
        <v>4.1530999999999998E-2</v>
      </c>
      <c r="M110" s="534">
        <v>0</v>
      </c>
      <c r="N110" s="535">
        <v>0</v>
      </c>
    </row>
    <row r="111" spans="2:14" ht="20.25" customHeight="1">
      <c r="B111" s="203" t="s">
        <v>191</v>
      </c>
      <c r="C111" s="304" t="s">
        <v>11</v>
      </c>
      <c r="D111" s="333">
        <f>県内自給率!E18</f>
        <v>1.9214999999999982E-2</v>
      </c>
      <c r="E111" s="239">
        <v>0.234567</v>
      </c>
      <c r="F111" s="239">
        <v>7.4335999999999999E-2</v>
      </c>
      <c r="G111" s="762"/>
      <c r="H111" s="762"/>
      <c r="I111" s="737"/>
      <c r="J111" s="240">
        <f>消費パターン!E18</f>
        <v>5.6800000000000004E-4</v>
      </c>
      <c r="K111" s="240">
        <f>雇用表!L20</f>
        <v>1.8825000000000001E-2</v>
      </c>
      <c r="L111" s="240">
        <f>雇用表!M20</f>
        <v>1.8825000000000001E-2</v>
      </c>
      <c r="M111" s="534">
        <v>0.57782299999999998</v>
      </c>
      <c r="N111" s="535">
        <v>1.567E-2</v>
      </c>
    </row>
    <row r="112" spans="2:14" ht="20.25" customHeight="1">
      <c r="B112" s="203" t="s">
        <v>192</v>
      </c>
      <c r="C112" s="304" t="s">
        <v>12</v>
      </c>
      <c r="D112" s="333">
        <f>県内自給率!E19</f>
        <v>0.21021199999999995</v>
      </c>
      <c r="E112" s="239">
        <v>0.50836499999999996</v>
      </c>
      <c r="F112" s="239">
        <v>0.29224800000000001</v>
      </c>
      <c r="G112" s="762"/>
      <c r="H112" s="762"/>
      <c r="I112" s="737"/>
      <c r="J112" s="240">
        <f>消費パターン!E19</f>
        <v>8.2899999999999998E-4</v>
      </c>
      <c r="K112" s="240">
        <f>雇用表!L21</f>
        <v>6.2030000000000002E-2</v>
      </c>
      <c r="L112" s="240">
        <f>雇用表!M21</f>
        <v>6.2030000000000002E-2</v>
      </c>
      <c r="M112" s="534">
        <v>0.51708799999999999</v>
      </c>
      <c r="N112" s="535">
        <v>2.3061999999999999E-2</v>
      </c>
    </row>
    <row r="113" spans="2:14" ht="20.25" customHeight="1">
      <c r="B113" s="203" t="s">
        <v>193</v>
      </c>
      <c r="C113" s="304" t="s">
        <v>194</v>
      </c>
      <c r="D113" s="333">
        <f>県内自給率!E20</f>
        <v>1.6699999999999493E-3</v>
      </c>
      <c r="E113" s="239">
        <v>0.49989099999999997</v>
      </c>
      <c r="F113" s="239">
        <v>0.31005199999999999</v>
      </c>
      <c r="G113" s="762"/>
      <c r="H113" s="762"/>
      <c r="I113" s="737"/>
      <c r="J113" s="240">
        <f>消費パターン!E20</f>
        <v>4.1999999999999998E-5</v>
      </c>
      <c r="K113" s="240">
        <f>雇用表!L22</f>
        <v>8.3876999999999993E-2</v>
      </c>
      <c r="L113" s="240">
        <f>雇用表!M22</f>
        <v>8.3876999999999993E-2</v>
      </c>
      <c r="M113" s="534">
        <v>0.49161500000000002</v>
      </c>
      <c r="N113" s="535">
        <v>9.4330000000000004E-3</v>
      </c>
    </row>
    <row r="114" spans="2:14" ht="20.25" customHeight="1">
      <c r="B114" s="203" t="s">
        <v>195</v>
      </c>
      <c r="C114" s="304" t="s">
        <v>196</v>
      </c>
      <c r="D114" s="333">
        <f>県内自給率!E21</f>
        <v>0.11378500000000003</v>
      </c>
      <c r="E114" s="239">
        <v>0.46971499999999999</v>
      </c>
      <c r="F114" s="239">
        <v>0.29608200000000001</v>
      </c>
      <c r="G114" s="762"/>
      <c r="H114" s="762"/>
      <c r="I114" s="737"/>
      <c r="J114" s="240">
        <f>消費パターン!E21</f>
        <v>1.9000000000000001E-5</v>
      </c>
      <c r="K114" s="240">
        <f>雇用表!L23</f>
        <v>6.4284999999999995E-2</v>
      </c>
      <c r="L114" s="240">
        <f>雇用表!M23</f>
        <v>6.4270999999999995E-2</v>
      </c>
      <c r="M114" s="534">
        <v>0.72975100000000004</v>
      </c>
      <c r="N114" s="535">
        <v>5.169E-3</v>
      </c>
    </row>
    <row r="115" spans="2:14" ht="20.25" customHeight="1">
      <c r="B115" s="203" t="s">
        <v>197</v>
      </c>
      <c r="C115" s="304" t="s">
        <v>198</v>
      </c>
      <c r="D115" s="333">
        <f>県内自給率!E22</f>
        <v>0.103379</v>
      </c>
      <c r="E115" s="239">
        <v>0.38527600000000001</v>
      </c>
      <c r="F115" s="239">
        <v>0.29391499999999998</v>
      </c>
      <c r="G115" s="762"/>
      <c r="H115" s="762"/>
      <c r="I115" s="737"/>
      <c r="J115" s="240">
        <f>消費パターン!E22</f>
        <v>2.92E-4</v>
      </c>
      <c r="K115" s="240">
        <f>雇用表!L24</f>
        <v>4.6435999999999998E-2</v>
      </c>
      <c r="L115" s="240">
        <f>雇用表!M24</f>
        <v>4.6435999999999998E-2</v>
      </c>
      <c r="M115" s="534">
        <v>0.72611400000000004</v>
      </c>
      <c r="N115" s="535">
        <v>5.6100000000000004E-3</v>
      </c>
    </row>
    <row r="116" spans="2:14" ht="20.25" customHeight="1">
      <c r="B116" s="203" t="s">
        <v>199</v>
      </c>
      <c r="C116" s="304" t="s">
        <v>14</v>
      </c>
      <c r="D116" s="333">
        <f>県内自給率!E23</f>
        <v>0.12775899999999996</v>
      </c>
      <c r="E116" s="239">
        <v>0.33567000000000002</v>
      </c>
      <c r="F116" s="239">
        <v>0.246309</v>
      </c>
      <c r="G116" s="762"/>
      <c r="H116" s="762"/>
      <c r="I116" s="737"/>
      <c r="J116" s="240">
        <f>消費パターン!E23</f>
        <v>1.07E-4</v>
      </c>
      <c r="K116" s="240">
        <f>雇用表!L25</f>
        <v>3.6773E-2</v>
      </c>
      <c r="L116" s="240">
        <f>雇用表!M25</f>
        <v>3.6773E-2</v>
      </c>
      <c r="M116" s="534">
        <v>0.51190599999999997</v>
      </c>
      <c r="N116" s="535">
        <v>9.9439999999999997E-3</v>
      </c>
    </row>
    <row r="117" spans="2:14" ht="20.25" customHeight="1">
      <c r="B117" s="203" t="s">
        <v>200</v>
      </c>
      <c r="C117" s="304" t="s">
        <v>13</v>
      </c>
      <c r="D117" s="333">
        <f>県内自給率!E24</f>
        <v>1.2999999999996348E-4</v>
      </c>
      <c r="E117" s="239">
        <v>0.353829</v>
      </c>
      <c r="F117" s="239">
        <v>0.19761400000000001</v>
      </c>
      <c r="G117" s="762"/>
      <c r="H117" s="762"/>
      <c r="I117" s="737"/>
      <c r="J117" s="240">
        <f>消費パターン!E24</f>
        <v>1.1495999999999999E-2</v>
      </c>
      <c r="K117" s="240">
        <f>雇用表!L26</f>
        <v>7.4369000000000005E-2</v>
      </c>
      <c r="L117" s="240">
        <f>雇用表!M26</f>
        <v>7.4369000000000005E-2</v>
      </c>
      <c r="M117" s="534">
        <v>0.397121</v>
      </c>
      <c r="N117" s="535">
        <v>7.7470000000000004E-3</v>
      </c>
    </row>
    <row r="118" spans="2:14" ht="20.25" customHeight="1">
      <c r="B118" s="203" t="s">
        <v>201</v>
      </c>
      <c r="C118" s="304" t="s">
        <v>202</v>
      </c>
      <c r="D118" s="333">
        <f>県内自給率!E25</f>
        <v>0</v>
      </c>
      <c r="E118" s="239">
        <v>0.385791</v>
      </c>
      <c r="F118" s="239">
        <v>0.21624699999999999</v>
      </c>
      <c r="G118" s="762"/>
      <c r="H118" s="762"/>
      <c r="I118" s="737"/>
      <c r="J118" s="240">
        <f>消費パターン!E25</f>
        <v>1.1963E-2</v>
      </c>
      <c r="K118" s="240">
        <f>雇用表!L27</f>
        <v>0.12510599999999999</v>
      </c>
      <c r="L118" s="240">
        <f>雇用表!M27</f>
        <v>0.12510599999999999</v>
      </c>
      <c r="M118" s="534">
        <v>0.277694</v>
      </c>
      <c r="N118" s="535">
        <v>8.4119999999999993E-3</v>
      </c>
    </row>
    <row r="119" spans="2:14" ht="20.25" customHeight="1">
      <c r="B119" s="203" t="s">
        <v>203</v>
      </c>
      <c r="C119" s="304" t="s">
        <v>15</v>
      </c>
      <c r="D119" s="333">
        <f>県内自給率!E26</f>
        <v>5.4920000000000524E-3</v>
      </c>
      <c r="E119" s="239">
        <v>0.263013</v>
      </c>
      <c r="F119" s="239">
        <v>0.19570399999999999</v>
      </c>
      <c r="G119" s="762"/>
      <c r="H119" s="762"/>
      <c r="I119" s="737"/>
      <c r="J119" s="240">
        <f>消費パターン!E26</f>
        <v>1.8232000000000002E-2</v>
      </c>
      <c r="K119" s="240">
        <f>雇用表!L28</f>
        <v>4.5523000000000001E-2</v>
      </c>
      <c r="L119" s="240">
        <f>雇用表!M28</f>
        <v>4.5523000000000001E-2</v>
      </c>
      <c r="M119" s="534">
        <v>0.34811700000000001</v>
      </c>
      <c r="N119" s="535">
        <v>1.7246000000000001E-2</v>
      </c>
    </row>
    <row r="120" spans="2:14" ht="20.25" customHeight="1">
      <c r="B120" s="203" t="s">
        <v>204</v>
      </c>
      <c r="C120" s="304" t="s">
        <v>16</v>
      </c>
      <c r="D120" s="333">
        <f>県内自給率!E27</f>
        <v>0.15450900000000001</v>
      </c>
      <c r="E120" s="239">
        <v>0.44815300000000002</v>
      </c>
      <c r="F120" s="239">
        <v>0.28448200000000001</v>
      </c>
      <c r="G120" s="762"/>
      <c r="H120" s="762"/>
      <c r="I120" s="737"/>
      <c r="J120" s="240">
        <f>消費パターン!E27</f>
        <v>8.541E-3</v>
      </c>
      <c r="K120" s="240">
        <f>雇用表!L29</f>
        <v>9.5101000000000005E-2</v>
      </c>
      <c r="L120" s="240">
        <f>雇用表!M29</f>
        <v>9.4006000000000006E-2</v>
      </c>
      <c r="M120" s="534">
        <v>0.53820400000000002</v>
      </c>
      <c r="N120" s="535">
        <v>2.358E-2</v>
      </c>
    </row>
    <row r="121" spans="2:14" ht="20.25" customHeight="1">
      <c r="B121" s="203" t="s">
        <v>205</v>
      </c>
      <c r="C121" s="304" t="s">
        <v>17</v>
      </c>
      <c r="D121" s="333">
        <f>県内自給率!E28</f>
        <v>1</v>
      </c>
      <c r="E121" s="239">
        <v>0.49907600000000002</v>
      </c>
      <c r="F121" s="239">
        <v>0.34902100000000003</v>
      </c>
      <c r="G121" s="762"/>
      <c r="H121" s="762"/>
      <c r="I121" s="737"/>
      <c r="J121" s="240">
        <f>消費パターン!E28</f>
        <v>0</v>
      </c>
      <c r="K121" s="240">
        <f>雇用表!L30</f>
        <v>7.9978999999999995E-2</v>
      </c>
      <c r="L121" s="240">
        <f>雇用表!M30</f>
        <v>6.7444000000000004E-2</v>
      </c>
      <c r="M121" s="534">
        <v>0</v>
      </c>
      <c r="N121" s="535">
        <v>0</v>
      </c>
    </row>
    <row r="122" spans="2:14" ht="20.25" customHeight="1">
      <c r="B122" s="203" t="s">
        <v>206</v>
      </c>
      <c r="C122" s="304" t="s">
        <v>18</v>
      </c>
      <c r="D122" s="333">
        <f>県内自給率!E29</f>
        <v>0.80632999999999999</v>
      </c>
      <c r="E122" s="239">
        <v>0.46501599999999998</v>
      </c>
      <c r="F122" s="239">
        <v>7.6690999999999995E-2</v>
      </c>
      <c r="G122" s="762"/>
      <c r="H122" s="762"/>
      <c r="I122" s="737"/>
      <c r="J122" s="240">
        <f>消費パターン!E29</f>
        <v>2.0920000000000001E-2</v>
      </c>
      <c r="K122" s="240">
        <f>雇用表!L31</f>
        <v>5.6129999999999999E-3</v>
      </c>
      <c r="L122" s="240">
        <f>雇用表!M31</f>
        <v>5.6129999999999999E-3</v>
      </c>
      <c r="M122" s="534">
        <v>0</v>
      </c>
      <c r="N122" s="535">
        <v>0</v>
      </c>
    </row>
    <row r="123" spans="2:14" ht="20.25" customHeight="1">
      <c r="B123" s="203" t="s">
        <v>207</v>
      </c>
      <c r="C123" s="304" t="s">
        <v>46</v>
      </c>
      <c r="D123" s="333">
        <f>県内自給率!E30</f>
        <v>0.99995000000000001</v>
      </c>
      <c r="E123" s="239">
        <v>0.47894700000000001</v>
      </c>
      <c r="F123" s="239">
        <v>0.119759</v>
      </c>
      <c r="G123" s="762"/>
      <c r="H123" s="762"/>
      <c r="I123" s="737"/>
      <c r="J123" s="240">
        <f>消費パターン!E30</f>
        <v>9.2099999999999994E-3</v>
      </c>
      <c r="K123" s="240">
        <f>雇用表!L32</f>
        <v>1.0496999999999999E-2</v>
      </c>
      <c r="L123" s="240">
        <f>雇用表!M32</f>
        <v>1.0496999999999999E-2</v>
      </c>
      <c r="M123" s="534">
        <v>0</v>
      </c>
      <c r="N123" s="535">
        <v>0</v>
      </c>
    </row>
    <row r="124" spans="2:14" ht="20.25" customHeight="1">
      <c r="B124" s="203" t="s">
        <v>208</v>
      </c>
      <c r="C124" s="304" t="s">
        <v>47</v>
      </c>
      <c r="D124" s="333">
        <f>県内自給率!E31</f>
        <v>0.952762</v>
      </c>
      <c r="E124" s="239">
        <v>0.652617</v>
      </c>
      <c r="F124" s="239">
        <v>0.45719799999999999</v>
      </c>
      <c r="G124" s="762"/>
      <c r="H124" s="762"/>
      <c r="I124" s="737"/>
      <c r="J124" s="240">
        <f>消費パターン!E31</f>
        <v>1.0758999999999999E-2</v>
      </c>
      <c r="K124" s="240">
        <f>雇用表!L33</f>
        <v>5.5663999999999998E-2</v>
      </c>
      <c r="L124" s="240">
        <f>雇用表!M33</f>
        <v>5.1702999999999999E-2</v>
      </c>
      <c r="M124" s="534">
        <v>0</v>
      </c>
      <c r="N124" s="535">
        <v>0</v>
      </c>
    </row>
    <row r="125" spans="2:14" ht="20.25" customHeight="1">
      <c r="B125" s="203" t="s">
        <v>209</v>
      </c>
      <c r="C125" s="304" t="s">
        <v>19</v>
      </c>
      <c r="D125" s="333">
        <f>県内自給率!E32</f>
        <v>0.53067500000000001</v>
      </c>
      <c r="E125" s="239">
        <v>0.61299400000000004</v>
      </c>
      <c r="F125" s="239">
        <v>0.39685999999999999</v>
      </c>
      <c r="G125" s="762"/>
      <c r="H125" s="762"/>
      <c r="I125" s="737"/>
      <c r="J125" s="240">
        <f>消費パターン!E32</f>
        <v>0.14466399999999999</v>
      </c>
      <c r="K125" s="240">
        <f>雇用表!L34</f>
        <v>0.150866</v>
      </c>
      <c r="L125" s="240">
        <f>雇用表!M34</f>
        <v>0.135293</v>
      </c>
      <c r="M125" s="534">
        <v>0</v>
      </c>
      <c r="N125" s="535">
        <v>0</v>
      </c>
    </row>
    <row r="126" spans="2:14" ht="20.25" customHeight="1">
      <c r="B126" s="203" t="s">
        <v>210</v>
      </c>
      <c r="C126" s="304" t="s">
        <v>20</v>
      </c>
      <c r="D126" s="333">
        <f>県内自給率!E33</f>
        <v>0.81060500000000002</v>
      </c>
      <c r="E126" s="239">
        <v>0.63050700000000004</v>
      </c>
      <c r="F126" s="239">
        <v>0.30407299999999998</v>
      </c>
      <c r="G126" s="762"/>
      <c r="H126" s="762"/>
      <c r="I126" s="737"/>
      <c r="J126" s="240">
        <f>消費パターン!E33</f>
        <v>5.8931999999999998E-2</v>
      </c>
      <c r="K126" s="240">
        <f>雇用表!L35</f>
        <v>2.0900999999999999E-2</v>
      </c>
      <c r="L126" s="240">
        <f>雇用表!M35</f>
        <v>1.9324000000000001E-2</v>
      </c>
      <c r="M126" s="534">
        <v>0</v>
      </c>
      <c r="N126" s="535">
        <v>0</v>
      </c>
    </row>
    <row r="127" spans="2:14" ht="20.25" customHeight="1">
      <c r="B127" s="203" t="s">
        <v>211</v>
      </c>
      <c r="C127" s="304" t="s">
        <v>21</v>
      </c>
      <c r="D127" s="333">
        <f>県内自給率!E34</f>
        <v>0.88586200000000004</v>
      </c>
      <c r="E127" s="239">
        <v>0.84993399999999997</v>
      </c>
      <c r="F127" s="239">
        <v>2.6121999999999999E-2</v>
      </c>
      <c r="G127" s="762"/>
      <c r="H127" s="762"/>
      <c r="I127" s="737"/>
      <c r="J127" s="240">
        <f>消費パターン!E34</f>
        <v>0.219054</v>
      </c>
      <c r="K127" s="240">
        <f>雇用表!L36</f>
        <v>9.0830000000000008E-3</v>
      </c>
      <c r="L127" s="240">
        <f>雇用表!M36</f>
        <v>7.3889999999999997E-3</v>
      </c>
      <c r="M127" s="534">
        <v>0</v>
      </c>
      <c r="N127" s="535">
        <v>0</v>
      </c>
    </row>
    <row r="128" spans="2:14" ht="20.25" customHeight="1">
      <c r="B128" s="203" t="s">
        <v>212</v>
      </c>
      <c r="C128" s="304" t="s">
        <v>49</v>
      </c>
      <c r="D128" s="333">
        <f>県内自給率!E35</f>
        <v>0.68113699999999999</v>
      </c>
      <c r="E128" s="239">
        <v>0.45240599999999997</v>
      </c>
      <c r="F128" s="239">
        <v>0.30842999999999998</v>
      </c>
      <c r="G128" s="762"/>
      <c r="H128" s="762"/>
      <c r="I128" s="737"/>
      <c r="J128" s="240">
        <f>消費パターン!E35</f>
        <v>3.3269E-2</v>
      </c>
      <c r="K128" s="240">
        <f>雇用表!L37</f>
        <v>6.3157000000000005E-2</v>
      </c>
      <c r="L128" s="240">
        <f>雇用表!M37</f>
        <v>6.2574000000000005E-2</v>
      </c>
      <c r="M128" s="534">
        <v>0</v>
      </c>
      <c r="N128" s="535">
        <v>0</v>
      </c>
    </row>
    <row r="129" spans="2:15" ht="20.25" customHeight="1">
      <c r="B129" s="203" t="s">
        <v>213</v>
      </c>
      <c r="C129" s="304" t="s">
        <v>22</v>
      </c>
      <c r="D129" s="333">
        <f>県内自給率!E36</f>
        <v>0.57168700000000006</v>
      </c>
      <c r="E129" s="239">
        <v>0.48500799999999999</v>
      </c>
      <c r="F129" s="239">
        <v>0.14447299999999999</v>
      </c>
      <c r="G129" s="762"/>
      <c r="H129" s="762"/>
      <c r="I129" s="737"/>
      <c r="J129" s="240">
        <f>消費パターン!E36</f>
        <v>5.1503E-2</v>
      </c>
      <c r="K129" s="240">
        <f>雇用表!L38</f>
        <v>2.0421999999999999E-2</v>
      </c>
      <c r="L129" s="240">
        <f>雇用表!M38</f>
        <v>1.9474999999999999E-2</v>
      </c>
      <c r="M129" s="534">
        <v>8.6449999999999999E-2</v>
      </c>
      <c r="N129" s="535">
        <v>8.8369999999999994E-3</v>
      </c>
    </row>
    <row r="130" spans="2:15" ht="20.25" customHeight="1">
      <c r="B130" s="203" t="s">
        <v>214</v>
      </c>
      <c r="C130" s="304" t="s">
        <v>23</v>
      </c>
      <c r="D130" s="333">
        <f>県内自給率!E37</f>
        <v>1</v>
      </c>
      <c r="E130" s="239">
        <v>0.72101499999999996</v>
      </c>
      <c r="F130" s="239">
        <v>0.344167</v>
      </c>
      <c r="G130" s="762"/>
      <c r="H130" s="762"/>
      <c r="I130" s="737"/>
      <c r="J130" s="240">
        <f>消費パターン!E37</f>
        <v>3.7399999999999998E-3</v>
      </c>
      <c r="K130" s="240">
        <f>雇用表!L39</f>
        <v>6.5609000000000001E-2</v>
      </c>
      <c r="L130" s="240">
        <f>雇用表!M39</f>
        <v>6.5609000000000001E-2</v>
      </c>
      <c r="M130" s="534">
        <v>0</v>
      </c>
      <c r="N130" s="535">
        <v>0</v>
      </c>
    </row>
    <row r="131" spans="2:15" ht="20.25" customHeight="1">
      <c r="B131" s="203" t="s">
        <v>215</v>
      </c>
      <c r="C131" s="304" t="s">
        <v>24</v>
      </c>
      <c r="D131" s="333">
        <f>県内自給率!E38</f>
        <v>0.86503099999999999</v>
      </c>
      <c r="E131" s="239">
        <v>0.71847000000000005</v>
      </c>
      <c r="F131" s="239">
        <v>0.478045</v>
      </c>
      <c r="G131" s="762"/>
      <c r="H131" s="762"/>
      <c r="I131" s="737"/>
      <c r="J131" s="240">
        <f>消費パターン!E38</f>
        <v>3.2432999999999997E-2</v>
      </c>
      <c r="K131" s="240">
        <f>雇用表!L40</f>
        <v>4.7759999999999997E-2</v>
      </c>
      <c r="L131" s="240">
        <f>雇用表!M40</f>
        <v>4.5555999999999999E-2</v>
      </c>
      <c r="M131" s="534">
        <v>0</v>
      </c>
      <c r="N131" s="535">
        <v>0</v>
      </c>
    </row>
    <row r="132" spans="2:15" ht="20.25" customHeight="1">
      <c r="B132" s="203" t="s">
        <v>216</v>
      </c>
      <c r="C132" s="304" t="s">
        <v>48</v>
      </c>
      <c r="D132" s="333">
        <f>県内自給率!E39</f>
        <v>0.96843100000000004</v>
      </c>
      <c r="E132" s="239">
        <v>0.59179499999999996</v>
      </c>
      <c r="F132" s="239">
        <v>0.51492800000000005</v>
      </c>
      <c r="G132" s="762"/>
      <c r="H132" s="762"/>
      <c r="I132" s="737"/>
      <c r="J132" s="240">
        <f>消費パターン!E39</f>
        <v>7.9316999999999999E-2</v>
      </c>
      <c r="K132" s="240">
        <f>雇用表!L41</f>
        <v>0.10686</v>
      </c>
      <c r="L132" s="240">
        <f>雇用表!M41</f>
        <v>0.104764</v>
      </c>
      <c r="M132" s="534">
        <v>0</v>
      </c>
      <c r="N132" s="535">
        <v>0</v>
      </c>
    </row>
    <row r="133" spans="2:15" ht="20.25" customHeight="1">
      <c r="B133" s="203" t="s">
        <v>217</v>
      </c>
      <c r="C133" s="304" t="s">
        <v>218</v>
      </c>
      <c r="D133" s="333">
        <f>県内自給率!E40</f>
        <v>0.994452</v>
      </c>
      <c r="E133" s="239">
        <v>0.59497299999999997</v>
      </c>
      <c r="F133" s="239">
        <v>0.525088</v>
      </c>
      <c r="G133" s="762"/>
      <c r="H133" s="762"/>
      <c r="I133" s="737"/>
      <c r="J133" s="240">
        <f>消費パターン!E40</f>
        <v>2.0087000000000001E-2</v>
      </c>
      <c r="K133" s="240">
        <f>雇用表!L42</f>
        <v>0.12709500000000001</v>
      </c>
      <c r="L133" s="240">
        <f>雇用表!M42</f>
        <v>0.1197</v>
      </c>
      <c r="M133" s="534">
        <v>0</v>
      </c>
      <c r="N133" s="535">
        <v>0</v>
      </c>
    </row>
    <row r="134" spans="2:15" ht="20.25" customHeight="1">
      <c r="B134" s="203" t="s">
        <v>219</v>
      </c>
      <c r="C134" s="304" t="s">
        <v>25</v>
      </c>
      <c r="D134" s="333">
        <f>県内自給率!E41</f>
        <v>0.52847699999999997</v>
      </c>
      <c r="E134" s="239">
        <v>0.59412600000000004</v>
      </c>
      <c r="F134" s="239">
        <v>0.36177799999999999</v>
      </c>
      <c r="G134" s="762"/>
      <c r="H134" s="762"/>
      <c r="I134" s="737"/>
      <c r="J134" s="240">
        <f>消費パターン!E41</f>
        <v>1.4847000000000001E-2</v>
      </c>
      <c r="K134" s="240">
        <f>雇用表!L43</f>
        <v>9.7421999999999995E-2</v>
      </c>
      <c r="L134" s="240">
        <f>雇用表!M43</f>
        <v>8.5857000000000003E-2</v>
      </c>
      <c r="M134" s="534">
        <v>0</v>
      </c>
      <c r="N134" s="535">
        <v>0</v>
      </c>
    </row>
    <row r="135" spans="2:15" ht="20.25" customHeight="1">
      <c r="B135" s="203" t="s">
        <v>220</v>
      </c>
      <c r="C135" s="304" t="s">
        <v>26</v>
      </c>
      <c r="D135" s="333">
        <f>県内自給率!E42</f>
        <v>0.73982799999999993</v>
      </c>
      <c r="E135" s="239">
        <v>0.54114399999999996</v>
      </c>
      <c r="F135" s="239">
        <v>0.31149300000000002</v>
      </c>
      <c r="G135" s="334"/>
      <c r="H135" s="334"/>
      <c r="I135" s="737"/>
      <c r="J135" s="240">
        <f>消費パターン!E42</f>
        <v>9.6326999999999996E-2</v>
      </c>
      <c r="K135" s="240">
        <f>雇用表!L44</f>
        <v>0.23658799999999999</v>
      </c>
      <c r="L135" s="240">
        <f>雇用表!M44</f>
        <v>0.18510499999999999</v>
      </c>
      <c r="M135" s="534">
        <v>0</v>
      </c>
      <c r="N135" s="535">
        <v>0</v>
      </c>
    </row>
    <row r="136" spans="2:15" ht="20.25" customHeight="1">
      <c r="B136" s="203" t="s">
        <v>221</v>
      </c>
      <c r="C136" s="304" t="s">
        <v>27</v>
      </c>
      <c r="D136" s="333">
        <f>県内自給率!E43</f>
        <v>1</v>
      </c>
      <c r="E136" s="239">
        <v>0</v>
      </c>
      <c r="F136" s="239">
        <v>0</v>
      </c>
      <c r="G136" s="334"/>
      <c r="H136" s="334"/>
      <c r="I136" s="737"/>
      <c r="J136" s="240">
        <f>消費パターン!E43</f>
        <v>0</v>
      </c>
      <c r="K136" s="240">
        <f>雇用表!L45</f>
        <v>0</v>
      </c>
      <c r="L136" s="240">
        <f>雇用表!M45</f>
        <v>0</v>
      </c>
      <c r="M136" s="534">
        <v>0</v>
      </c>
      <c r="N136" s="535">
        <v>0</v>
      </c>
    </row>
    <row r="137" spans="2:15" ht="20.25" customHeight="1">
      <c r="B137" s="203" t="s">
        <v>222</v>
      </c>
      <c r="C137" s="304" t="s">
        <v>28</v>
      </c>
      <c r="D137" s="333">
        <f>県内自給率!E44</f>
        <v>0.64418399999999998</v>
      </c>
      <c r="E137" s="239">
        <v>0.65032500000000004</v>
      </c>
      <c r="F137" s="239">
        <v>7.4260000000000003E-3</v>
      </c>
      <c r="G137" s="334"/>
      <c r="H137" s="334"/>
      <c r="I137" s="738"/>
      <c r="J137" s="240">
        <f>消費パターン!E44</f>
        <v>4.66E-4</v>
      </c>
      <c r="K137" s="240">
        <f>雇用表!L46</f>
        <v>0.25379499999999999</v>
      </c>
      <c r="L137" s="240">
        <f>雇用表!M46</f>
        <v>0.20743200000000001</v>
      </c>
      <c r="M137" s="534">
        <v>2.9791000000000002E-2</v>
      </c>
      <c r="N137" s="535">
        <v>6.7527000000000004E-2</v>
      </c>
      <c r="O137" s="180" t="s">
        <v>685</v>
      </c>
    </row>
    <row r="138" spans="2:15" ht="20.25" customHeight="1">
      <c r="B138" s="209"/>
      <c r="C138" s="308" t="s">
        <v>223</v>
      </c>
      <c r="D138" s="335" t="s">
        <v>443</v>
      </c>
      <c r="E138" s="242" t="s">
        <v>443</v>
      </c>
      <c r="F138" s="242" t="s">
        <v>443</v>
      </c>
      <c r="G138" s="242" t="s">
        <v>443</v>
      </c>
      <c r="H138" s="242" t="s">
        <v>443</v>
      </c>
      <c r="I138" s="336">
        <f>'（入力）データ入力表 '!D55</f>
        <v>0.56056399999999995</v>
      </c>
      <c r="J138" s="244">
        <f>消費パターン!E45</f>
        <v>0.99999999999999989</v>
      </c>
      <c r="K138" s="244">
        <f>雇用表!L47</f>
        <v>7.8061000000000005E-2</v>
      </c>
      <c r="L138" s="244">
        <f>雇用表!M47</f>
        <v>6.5894999999999995E-2</v>
      </c>
      <c r="M138" s="337" t="s">
        <v>443</v>
      </c>
      <c r="N138" s="338" t="s">
        <v>443</v>
      </c>
    </row>
  </sheetData>
  <sheetProtection sheet="1" selectLockedCells="1" selectUnlockedCells="1"/>
  <mergeCells count="26">
    <mergeCell ref="T4:V4"/>
    <mergeCell ref="B2:C2"/>
    <mergeCell ref="D4:D5"/>
    <mergeCell ref="E4:G4"/>
    <mergeCell ref="H4:H5"/>
    <mergeCell ref="I4:I5"/>
    <mergeCell ref="J4:L4"/>
    <mergeCell ref="M4:M5"/>
    <mergeCell ref="N4:N5"/>
    <mergeCell ref="O4:O5"/>
    <mergeCell ref="P4:P5"/>
    <mergeCell ref="Q4:S4"/>
    <mergeCell ref="B6:C6"/>
    <mergeCell ref="B7:C7"/>
    <mergeCell ref="M8:M46"/>
    <mergeCell ref="N8:N46"/>
    <mergeCell ref="D50:E50"/>
    <mergeCell ref="F50:G50"/>
    <mergeCell ref="H50:I50"/>
    <mergeCell ref="J50:K50"/>
    <mergeCell ref="B52:C52"/>
    <mergeCell ref="B53:C53"/>
    <mergeCell ref="D96:N96"/>
    <mergeCell ref="G99:G134"/>
    <mergeCell ref="H99:H134"/>
    <mergeCell ref="I99:I137"/>
  </mergeCells>
  <phoneticPr fontId="31"/>
  <pageMargins left="0.78740157480314965" right="0.78740157480314965" top="0.78740157480314965" bottom="0.78740157480314965" header="0" footer="0.19685039370078741"/>
  <pageSetup paperSize="9" scale="28" orientation="portrait" useFirstPageNumber="1" r:id="rId1"/>
  <headerFooter alignWithMargins="0">
    <oddFooter>&amp;C&amp;P / 3 ﾍﾟｰｼﾞ</oddFooter>
  </headerFooter>
  <rowBreaks count="2" manualBreakCount="2">
    <brk id="48" min="1" max="24" man="1"/>
    <brk id="94" min="1" max="24"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0" tint="-0.249977111117893"/>
    <pageSetUpPr autoPageBreaks="0"/>
  </sheetPr>
  <dimension ref="B2:BE53"/>
  <sheetViews>
    <sheetView showGridLines="0" view="pageBreakPreview" zoomScale="168" zoomScaleNormal="100" zoomScaleSheetLayoutView="130" workbookViewId="0">
      <pane xSplit="3" ySplit="5" topLeftCell="D6" activePane="bottomRight" state="frozen"/>
      <selection activeCell="I48" sqref="I48"/>
      <selection pane="topRight" activeCell="I48" sqref="I48"/>
      <selection pane="bottomLeft" activeCell="I48" sqref="I48"/>
      <selection pane="bottomRight" activeCell="D6" sqref="D6"/>
    </sheetView>
  </sheetViews>
  <sheetFormatPr defaultColWidth="13.5" defaultRowHeight="16.5" customHeight="1"/>
  <cols>
    <col min="1" max="1" width="2.1640625" style="235" customWidth="1"/>
    <col min="2" max="2" width="4" style="235" bestFit="1" customWidth="1"/>
    <col min="3" max="3" width="38.5" style="235" bestFit="1" customWidth="1"/>
    <col min="4" max="57" width="12.1640625" style="235" customWidth="1"/>
    <col min="58" max="16384" width="13.5" style="235"/>
  </cols>
  <sheetData>
    <row r="2" spans="2:57" ht="20.25" customHeight="1">
      <c r="B2" s="710" t="s">
        <v>517</v>
      </c>
      <c r="C2" s="711"/>
    </row>
    <row r="3" spans="2:57" ht="16.5" customHeight="1">
      <c r="B3" s="339"/>
      <c r="U3" s="340"/>
      <c r="BE3" s="340" t="s">
        <v>170</v>
      </c>
    </row>
    <row r="4" spans="2:57" ht="16.5" customHeight="1">
      <c r="B4" s="341"/>
      <c r="C4" s="342"/>
      <c r="D4" s="343" t="s">
        <v>176</v>
      </c>
      <c r="E4" s="344" t="s">
        <v>177</v>
      </c>
      <c r="F4" s="344" t="s">
        <v>179</v>
      </c>
      <c r="G4" s="344" t="s">
        <v>181</v>
      </c>
      <c r="H4" s="344" t="s">
        <v>182</v>
      </c>
      <c r="I4" s="344" t="s">
        <v>183</v>
      </c>
      <c r="J4" s="344" t="s">
        <v>184</v>
      </c>
      <c r="K4" s="344" t="s">
        <v>185</v>
      </c>
      <c r="L4" s="344" t="s">
        <v>186</v>
      </c>
      <c r="M4" s="344" t="s">
        <v>187</v>
      </c>
      <c r="N4" s="344" t="s">
        <v>189</v>
      </c>
      <c r="O4" s="344" t="s">
        <v>190</v>
      </c>
      <c r="P4" s="344" t="s">
        <v>191</v>
      </c>
      <c r="Q4" s="344" t="s">
        <v>192</v>
      </c>
      <c r="R4" s="344" t="s">
        <v>193</v>
      </c>
      <c r="S4" s="344" t="s">
        <v>195</v>
      </c>
      <c r="T4" s="344" t="s">
        <v>197</v>
      </c>
      <c r="U4" s="344" t="s">
        <v>199</v>
      </c>
      <c r="V4" s="344" t="s">
        <v>200</v>
      </c>
      <c r="W4" s="344" t="s">
        <v>201</v>
      </c>
      <c r="X4" s="344" t="s">
        <v>203</v>
      </c>
      <c r="Y4" s="344" t="s">
        <v>204</v>
      </c>
      <c r="Z4" s="344" t="s">
        <v>205</v>
      </c>
      <c r="AA4" s="344" t="s">
        <v>206</v>
      </c>
      <c r="AB4" s="344" t="s">
        <v>207</v>
      </c>
      <c r="AC4" s="344" t="s">
        <v>208</v>
      </c>
      <c r="AD4" s="344" t="s">
        <v>209</v>
      </c>
      <c r="AE4" s="344" t="s">
        <v>210</v>
      </c>
      <c r="AF4" s="344" t="s">
        <v>211</v>
      </c>
      <c r="AG4" s="344" t="s">
        <v>212</v>
      </c>
      <c r="AH4" s="344" t="s">
        <v>213</v>
      </c>
      <c r="AI4" s="344" t="s">
        <v>214</v>
      </c>
      <c r="AJ4" s="344" t="s">
        <v>215</v>
      </c>
      <c r="AK4" s="344" t="s">
        <v>216</v>
      </c>
      <c r="AL4" s="344" t="s">
        <v>217</v>
      </c>
      <c r="AM4" s="344" t="s">
        <v>219</v>
      </c>
      <c r="AN4" s="344">
        <v>37</v>
      </c>
      <c r="AO4" s="344">
        <v>38</v>
      </c>
      <c r="AP4" s="344">
        <v>39</v>
      </c>
      <c r="AQ4" s="345" t="s">
        <v>518</v>
      </c>
      <c r="AR4" s="344" t="s">
        <v>519</v>
      </c>
      <c r="AS4" s="344" t="s">
        <v>520</v>
      </c>
      <c r="AT4" s="344" t="s">
        <v>521</v>
      </c>
      <c r="AU4" s="344" t="s">
        <v>522</v>
      </c>
      <c r="AV4" s="344" t="s">
        <v>523</v>
      </c>
      <c r="AW4" s="344" t="s">
        <v>524</v>
      </c>
      <c r="AX4" s="346" t="s">
        <v>525</v>
      </c>
      <c r="AY4" s="346" t="s">
        <v>526</v>
      </c>
      <c r="AZ4" s="346" t="s">
        <v>527</v>
      </c>
      <c r="BA4" s="346" t="s">
        <v>528</v>
      </c>
      <c r="BB4" s="346" t="s">
        <v>529</v>
      </c>
      <c r="BC4" s="346" t="s">
        <v>530</v>
      </c>
      <c r="BD4" s="346" t="s">
        <v>531</v>
      </c>
      <c r="BE4" s="347" t="s">
        <v>532</v>
      </c>
    </row>
    <row r="5" spans="2:57" ht="36" customHeight="1">
      <c r="B5" s="348"/>
      <c r="C5" s="349"/>
      <c r="D5" s="350" t="s">
        <v>0</v>
      </c>
      <c r="E5" s="351" t="s">
        <v>578</v>
      </c>
      <c r="F5" s="351" t="s">
        <v>579</v>
      </c>
      <c r="G5" s="351" t="s">
        <v>3</v>
      </c>
      <c r="H5" s="351" t="s">
        <v>4</v>
      </c>
      <c r="I5" s="351" t="s">
        <v>5</v>
      </c>
      <c r="J5" s="351" t="s">
        <v>6</v>
      </c>
      <c r="K5" s="351" t="s">
        <v>7</v>
      </c>
      <c r="L5" s="351" t="s">
        <v>8</v>
      </c>
      <c r="M5" s="351" t="s">
        <v>188</v>
      </c>
      <c r="N5" s="351" t="s">
        <v>9</v>
      </c>
      <c r="O5" s="351" t="s">
        <v>10</v>
      </c>
      <c r="P5" s="351" t="s">
        <v>11</v>
      </c>
      <c r="Q5" s="351" t="s">
        <v>12</v>
      </c>
      <c r="R5" s="351" t="s">
        <v>194</v>
      </c>
      <c r="S5" s="351" t="s">
        <v>196</v>
      </c>
      <c r="T5" s="351" t="s">
        <v>198</v>
      </c>
      <c r="U5" s="351" t="s">
        <v>14</v>
      </c>
      <c r="V5" s="351" t="s">
        <v>13</v>
      </c>
      <c r="W5" s="351" t="s">
        <v>202</v>
      </c>
      <c r="X5" s="351" t="s">
        <v>15</v>
      </c>
      <c r="Y5" s="351" t="s">
        <v>16</v>
      </c>
      <c r="Z5" s="351" t="s">
        <v>17</v>
      </c>
      <c r="AA5" s="351" t="s">
        <v>18</v>
      </c>
      <c r="AB5" s="351" t="s">
        <v>46</v>
      </c>
      <c r="AC5" s="351" t="s">
        <v>47</v>
      </c>
      <c r="AD5" s="351" t="s">
        <v>19</v>
      </c>
      <c r="AE5" s="351" t="s">
        <v>20</v>
      </c>
      <c r="AF5" s="351" t="s">
        <v>21</v>
      </c>
      <c r="AG5" s="351" t="s">
        <v>49</v>
      </c>
      <c r="AH5" s="351" t="s">
        <v>22</v>
      </c>
      <c r="AI5" s="351" t="s">
        <v>23</v>
      </c>
      <c r="AJ5" s="351" t="s">
        <v>24</v>
      </c>
      <c r="AK5" s="351" t="s">
        <v>48</v>
      </c>
      <c r="AL5" s="351" t="s">
        <v>218</v>
      </c>
      <c r="AM5" s="351" t="s">
        <v>25</v>
      </c>
      <c r="AN5" s="351" t="s">
        <v>26</v>
      </c>
      <c r="AO5" s="351" t="s">
        <v>27</v>
      </c>
      <c r="AP5" s="351" t="s">
        <v>28</v>
      </c>
      <c r="AQ5" s="352" t="s">
        <v>50</v>
      </c>
      <c r="AR5" s="351" t="s">
        <v>533</v>
      </c>
      <c r="AS5" s="351" t="s">
        <v>534</v>
      </c>
      <c r="AT5" s="351" t="s">
        <v>535</v>
      </c>
      <c r="AU5" s="351" t="s">
        <v>536</v>
      </c>
      <c r="AV5" s="351" t="s">
        <v>537</v>
      </c>
      <c r="AW5" s="351" t="s">
        <v>59</v>
      </c>
      <c r="AX5" s="327" t="s">
        <v>538</v>
      </c>
      <c r="AY5" s="327" t="s">
        <v>539</v>
      </c>
      <c r="AZ5" s="327" t="s">
        <v>647</v>
      </c>
      <c r="BA5" s="327" t="s">
        <v>60</v>
      </c>
      <c r="BB5" s="327" t="s">
        <v>61</v>
      </c>
      <c r="BC5" s="327" t="s">
        <v>648</v>
      </c>
      <c r="BD5" s="327" t="s">
        <v>540</v>
      </c>
      <c r="BE5" s="353" t="s">
        <v>58</v>
      </c>
    </row>
    <row r="6" spans="2:57" ht="16.5" customHeight="1">
      <c r="B6" s="203" t="s">
        <v>176</v>
      </c>
      <c r="C6" s="302" t="s">
        <v>0</v>
      </c>
      <c r="D6" s="536">
        <v>20741</v>
      </c>
      <c r="E6" s="537">
        <v>28</v>
      </c>
      <c r="F6" s="537">
        <v>0</v>
      </c>
      <c r="G6" s="537">
        <v>0</v>
      </c>
      <c r="H6" s="537">
        <v>32376</v>
      </c>
      <c r="I6" s="537">
        <v>15</v>
      </c>
      <c r="J6" s="537">
        <v>332</v>
      </c>
      <c r="K6" s="537">
        <v>140</v>
      </c>
      <c r="L6" s="537">
        <v>0</v>
      </c>
      <c r="M6" s="537">
        <v>91</v>
      </c>
      <c r="N6" s="537">
        <v>0</v>
      </c>
      <c r="O6" s="537">
        <v>0</v>
      </c>
      <c r="P6" s="537">
        <v>0</v>
      </c>
      <c r="Q6" s="537">
        <v>0</v>
      </c>
      <c r="R6" s="537">
        <v>0</v>
      </c>
      <c r="S6" s="537">
        <v>0</v>
      </c>
      <c r="T6" s="537">
        <v>0</v>
      </c>
      <c r="U6" s="537">
        <v>0</v>
      </c>
      <c r="V6" s="537">
        <v>0</v>
      </c>
      <c r="W6" s="537">
        <v>0</v>
      </c>
      <c r="X6" s="537">
        <v>0</v>
      </c>
      <c r="Y6" s="537">
        <v>73</v>
      </c>
      <c r="Z6" s="537">
        <v>529</v>
      </c>
      <c r="AA6" s="537">
        <v>0</v>
      </c>
      <c r="AB6" s="537">
        <v>0</v>
      </c>
      <c r="AC6" s="537">
        <v>0</v>
      </c>
      <c r="AD6" s="537">
        <v>90</v>
      </c>
      <c r="AE6" s="537">
        <v>0</v>
      </c>
      <c r="AF6" s="537">
        <v>2</v>
      </c>
      <c r="AG6" s="537">
        <v>5</v>
      </c>
      <c r="AH6" s="537">
        <v>0</v>
      </c>
      <c r="AI6" s="537">
        <v>5</v>
      </c>
      <c r="AJ6" s="537">
        <v>383</v>
      </c>
      <c r="AK6" s="537">
        <v>1154</v>
      </c>
      <c r="AL6" s="537">
        <v>82</v>
      </c>
      <c r="AM6" s="537">
        <v>1</v>
      </c>
      <c r="AN6" s="537">
        <v>2478</v>
      </c>
      <c r="AO6" s="537">
        <v>0</v>
      </c>
      <c r="AP6" s="537">
        <v>0</v>
      </c>
      <c r="AQ6" s="538">
        <v>58525</v>
      </c>
      <c r="AR6" s="537">
        <v>284</v>
      </c>
      <c r="AS6" s="537">
        <v>19582</v>
      </c>
      <c r="AT6" s="537">
        <v>0</v>
      </c>
      <c r="AU6" s="537">
        <v>0</v>
      </c>
      <c r="AV6" s="537">
        <v>146</v>
      </c>
      <c r="AW6" s="537">
        <v>1837</v>
      </c>
      <c r="AX6" s="546">
        <v>21849</v>
      </c>
      <c r="AY6" s="546">
        <v>80374</v>
      </c>
      <c r="AZ6" s="546">
        <v>170742.19999999998</v>
      </c>
      <c r="BA6" s="546">
        <v>192591.19999999998</v>
      </c>
      <c r="BB6" s="546">
        <v>251116.19999999998</v>
      </c>
      <c r="BC6" s="546">
        <v>-38884.199999999997</v>
      </c>
      <c r="BD6" s="546">
        <v>153707</v>
      </c>
      <c r="BE6" s="547">
        <v>212232</v>
      </c>
    </row>
    <row r="7" spans="2:57" ht="16.5" customHeight="1">
      <c r="B7" s="203" t="s">
        <v>177</v>
      </c>
      <c r="C7" s="304" t="s">
        <v>578</v>
      </c>
      <c r="D7" s="539">
        <v>74</v>
      </c>
      <c r="E7" s="537">
        <v>5753</v>
      </c>
      <c r="F7" s="537">
        <v>0</v>
      </c>
      <c r="G7" s="537">
        <v>1</v>
      </c>
      <c r="H7" s="537">
        <v>105</v>
      </c>
      <c r="I7" s="537">
        <v>0</v>
      </c>
      <c r="J7" s="537">
        <v>8643</v>
      </c>
      <c r="K7" s="537">
        <v>39</v>
      </c>
      <c r="L7" s="537">
        <v>0</v>
      </c>
      <c r="M7" s="537">
        <v>0</v>
      </c>
      <c r="N7" s="537">
        <v>0</v>
      </c>
      <c r="O7" s="537">
        <v>0</v>
      </c>
      <c r="P7" s="537">
        <v>0</v>
      </c>
      <c r="Q7" s="537">
        <v>0</v>
      </c>
      <c r="R7" s="537">
        <v>0</v>
      </c>
      <c r="S7" s="537">
        <v>0</v>
      </c>
      <c r="T7" s="537">
        <v>0</v>
      </c>
      <c r="U7" s="537">
        <v>0</v>
      </c>
      <c r="V7" s="537">
        <v>0</v>
      </c>
      <c r="W7" s="537">
        <v>0</v>
      </c>
      <c r="X7" s="537">
        <v>0</v>
      </c>
      <c r="Y7" s="537">
        <v>3</v>
      </c>
      <c r="Z7" s="537">
        <v>48</v>
      </c>
      <c r="AA7" s="537">
        <v>0</v>
      </c>
      <c r="AB7" s="537">
        <v>0</v>
      </c>
      <c r="AC7" s="537">
        <v>0</v>
      </c>
      <c r="AD7" s="537">
        <v>0</v>
      </c>
      <c r="AE7" s="537">
        <v>0</v>
      </c>
      <c r="AF7" s="537">
        <v>0</v>
      </c>
      <c r="AG7" s="537">
        <v>0</v>
      </c>
      <c r="AH7" s="537">
        <v>0</v>
      </c>
      <c r="AI7" s="537">
        <v>1</v>
      </c>
      <c r="AJ7" s="537">
        <v>12</v>
      </c>
      <c r="AK7" s="537">
        <v>37</v>
      </c>
      <c r="AL7" s="537">
        <v>0</v>
      </c>
      <c r="AM7" s="537">
        <v>0</v>
      </c>
      <c r="AN7" s="537">
        <v>236</v>
      </c>
      <c r="AO7" s="537">
        <v>0</v>
      </c>
      <c r="AP7" s="537">
        <v>0</v>
      </c>
      <c r="AQ7" s="538">
        <v>14952</v>
      </c>
      <c r="AR7" s="537">
        <v>18</v>
      </c>
      <c r="AS7" s="537">
        <v>973</v>
      </c>
      <c r="AT7" s="537">
        <v>0</v>
      </c>
      <c r="AU7" s="537">
        <v>0</v>
      </c>
      <c r="AV7" s="537">
        <v>0</v>
      </c>
      <c r="AW7" s="537">
        <v>-2125</v>
      </c>
      <c r="AX7" s="546">
        <v>-1134</v>
      </c>
      <c r="AY7" s="546">
        <v>13818</v>
      </c>
      <c r="AZ7" s="546">
        <v>19233.199999999997</v>
      </c>
      <c r="BA7" s="546">
        <v>18099.199999999997</v>
      </c>
      <c r="BB7" s="546">
        <v>33051.199999999997</v>
      </c>
      <c r="BC7" s="546">
        <v>-3718.2</v>
      </c>
      <c r="BD7" s="546">
        <v>14381</v>
      </c>
      <c r="BE7" s="547">
        <v>29333</v>
      </c>
    </row>
    <row r="8" spans="2:57" ht="16.5" customHeight="1">
      <c r="B8" s="203" t="s">
        <v>179</v>
      </c>
      <c r="C8" s="304" t="s">
        <v>579</v>
      </c>
      <c r="D8" s="539">
        <v>0</v>
      </c>
      <c r="E8" s="537">
        <v>0</v>
      </c>
      <c r="F8" s="537">
        <v>22</v>
      </c>
      <c r="G8" s="537">
        <v>0</v>
      </c>
      <c r="H8" s="537">
        <v>744</v>
      </c>
      <c r="I8" s="537">
        <v>0</v>
      </c>
      <c r="J8" s="537">
        <v>0</v>
      </c>
      <c r="K8" s="537">
        <v>8</v>
      </c>
      <c r="L8" s="537">
        <v>0</v>
      </c>
      <c r="M8" s="537">
        <v>0</v>
      </c>
      <c r="N8" s="537">
        <v>0</v>
      </c>
      <c r="O8" s="537">
        <v>0</v>
      </c>
      <c r="P8" s="537">
        <v>0</v>
      </c>
      <c r="Q8" s="537">
        <v>0</v>
      </c>
      <c r="R8" s="537">
        <v>0</v>
      </c>
      <c r="S8" s="537">
        <v>0</v>
      </c>
      <c r="T8" s="537">
        <v>0</v>
      </c>
      <c r="U8" s="537">
        <v>0</v>
      </c>
      <c r="V8" s="537">
        <v>0</v>
      </c>
      <c r="W8" s="537">
        <v>0</v>
      </c>
      <c r="X8" s="537">
        <v>0</v>
      </c>
      <c r="Y8" s="537">
        <v>8</v>
      </c>
      <c r="Z8" s="537">
        <v>0</v>
      </c>
      <c r="AA8" s="537">
        <v>0</v>
      </c>
      <c r="AB8" s="537">
        <v>0</v>
      </c>
      <c r="AC8" s="537">
        <v>0</v>
      </c>
      <c r="AD8" s="537">
        <v>0</v>
      </c>
      <c r="AE8" s="537">
        <v>0</v>
      </c>
      <c r="AF8" s="537">
        <v>0</v>
      </c>
      <c r="AG8" s="537">
        <v>0</v>
      </c>
      <c r="AH8" s="537">
        <v>0</v>
      </c>
      <c r="AI8" s="537">
        <v>1</v>
      </c>
      <c r="AJ8" s="537">
        <v>20</v>
      </c>
      <c r="AK8" s="537">
        <v>219</v>
      </c>
      <c r="AL8" s="537">
        <v>0</v>
      </c>
      <c r="AM8" s="537">
        <v>0</v>
      </c>
      <c r="AN8" s="537">
        <v>757</v>
      </c>
      <c r="AO8" s="537">
        <v>0</v>
      </c>
      <c r="AP8" s="537">
        <v>0</v>
      </c>
      <c r="AQ8" s="538">
        <v>1779</v>
      </c>
      <c r="AR8" s="537">
        <v>73</v>
      </c>
      <c r="AS8" s="537">
        <v>1708</v>
      </c>
      <c r="AT8" s="537">
        <v>0</v>
      </c>
      <c r="AU8" s="537">
        <v>0</v>
      </c>
      <c r="AV8" s="537">
        <v>0</v>
      </c>
      <c r="AW8" s="537">
        <v>-223</v>
      </c>
      <c r="AX8" s="546">
        <v>1558</v>
      </c>
      <c r="AY8" s="546">
        <v>3337</v>
      </c>
      <c r="AZ8" s="546">
        <v>2113.1999999999998</v>
      </c>
      <c r="BA8" s="546">
        <v>3671.2</v>
      </c>
      <c r="BB8" s="546">
        <v>5450.2</v>
      </c>
      <c r="BC8" s="546">
        <v>-2525.1999999999998</v>
      </c>
      <c r="BD8" s="546">
        <v>1145.9999999999998</v>
      </c>
      <c r="BE8" s="547">
        <v>2925</v>
      </c>
    </row>
    <row r="9" spans="2:57" ht="16.5" customHeight="1">
      <c r="B9" s="203" t="s">
        <v>181</v>
      </c>
      <c r="C9" s="304" t="s">
        <v>3</v>
      </c>
      <c r="D9" s="539">
        <v>1</v>
      </c>
      <c r="E9" s="537">
        <v>13</v>
      </c>
      <c r="F9" s="537">
        <v>0</v>
      </c>
      <c r="G9" s="537">
        <v>7</v>
      </c>
      <c r="H9" s="537">
        <v>23</v>
      </c>
      <c r="I9" s="537">
        <v>0</v>
      </c>
      <c r="J9" s="537">
        <v>388</v>
      </c>
      <c r="K9" s="537">
        <v>531</v>
      </c>
      <c r="L9" s="537">
        <v>381</v>
      </c>
      <c r="M9" s="537">
        <v>2</v>
      </c>
      <c r="N9" s="537">
        <v>1401</v>
      </c>
      <c r="O9" s="537">
        <v>19</v>
      </c>
      <c r="P9" s="537">
        <v>26661</v>
      </c>
      <c r="Q9" s="537">
        <v>4</v>
      </c>
      <c r="R9" s="537">
        <v>0</v>
      </c>
      <c r="S9" s="537">
        <v>2</v>
      </c>
      <c r="T9" s="537">
        <v>17</v>
      </c>
      <c r="U9" s="537">
        <v>26</v>
      </c>
      <c r="V9" s="537">
        <v>0</v>
      </c>
      <c r="W9" s="537">
        <v>0</v>
      </c>
      <c r="X9" s="537">
        <v>6</v>
      </c>
      <c r="Y9" s="537">
        <v>11</v>
      </c>
      <c r="Z9" s="537">
        <v>1405</v>
      </c>
      <c r="AA9" s="537">
        <v>69990</v>
      </c>
      <c r="AB9" s="537">
        <v>0</v>
      </c>
      <c r="AC9" s="537">
        <v>0</v>
      </c>
      <c r="AD9" s="537">
        <v>1</v>
      </c>
      <c r="AE9" s="537">
        <v>0</v>
      </c>
      <c r="AF9" s="537">
        <v>0</v>
      </c>
      <c r="AG9" s="537">
        <v>0</v>
      </c>
      <c r="AH9" s="537">
        <v>0</v>
      </c>
      <c r="AI9" s="537">
        <v>2</v>
      </c>
      <c r="AJ9" s="537">
        <v>7</v>
      </c>
      <c r="AK9" s="537">
        <v>3</v>
      </c>
      <c r="AL9" s="537">
        <v>2</v>
      </c>
      <c r="AM9" s="537">
        <v>1</v>
      </c>
      <c r="AN9" s="537">
        <v>2</v>
      </c>
      <c r="AO9" s="537">
        <v>0</v>
      </c>
      <c r="AP9" s="537">
        <v>4</v>
      </c>
      <c r="AQ9" s="538">
        <v>100910</v>
      </c>
      <c r="AR9" s="537">
        <v>-26</v>
      </c>
      <c r="AS9" s="537">
        <v>0</v>
      </c>
      <c r="AT9" s="537">
        <v>0</v>
      </c>
      <c r="AU9" s="537">
        <v>380</v>
      </c>
      <c r="AV9" s="537">
        <v>1055</v>
      </c>
      <c r="AW9" s="537">
        <v>260</v>
      </c>
      <c r="AX9" s="546">
        <v>1669</v>
      </c>
      <c r="AY9" s="546">
        <v>102579</v>
      </c>
      <c r="AZ9" s="546">
        <v>5014.2</v>
      </c>
      <c r="BA9" s="546">
        <v>6683.2</v>
      </c>
      <c r="BB9" s="546">
        <v>107593.2</v>
      </c>
      <c r="BC9" s="546">
        <v>-98338.2</v>
      </c>
      <c r="BD9" s="546">
        <v>-91655</v>
      </c>
      <c r="BE9" s="547">
        <v>9255</v>
      </c>
    </row>
    <row r="10" spans="2:57" ht="16.5" customHeight="1">
      <c r="B10" s="203" t="s">
        <v>182</v>
      </c>
      <c r="C10" s="304" t="s">
        <v>4</v>
      </c>
      <c r="D10" s="539">
        <v>16981</v>
      </c>
      <c r="E10" s="537">
        <v>379</v>
      </c>
      <c r="F10" s="537">
        <v>125</v>
      </c>
      <c r="G10" s="537">
        <v>0</v>
      </c>
      <c r="H10" s="537">
        <v>23965</v>
      </c>
      <c r="I10" s="537">
        <v>52</v>
      </c>
      <c r="J10" s="537">
        <v>300</v>
      </c>
      <c r="K10" s="537">
        <v>709</v>
      </c>
      <c r="L10" s="537">
        <v>0</v>
      </c>
      <c r="M10" s="537">
        <v>1</v>
      </c>
      <c r="N10" s="537">
        <v>15</v>
      </c>
      <c r="O10" s="537">
        <v>0</v>
      </c>
      <c r="P10" s="537">
        <v>0</v>
      </c>
      <c r="Q10" s="537">
        <v>0</v>
      </c>
      <c r="R10" s="537">
        <v>0</v>
      </c>
      <c r="S10" s="537">
        <v>0</v>
      </c>
      <c r="T10" s="537">
        <v>0</v>
      </c>
      <c r="U10" s="537">
        <v>0</v>
      </c>
      <c r="V10" s="537">
        <v>0</v>
      </c>
      <c r="W10" s="537">
        <v>0</v>
      </c>
      <c r="X10" s="537">
        <v>0</v>
      </c>
      <c r="Y10" s="537">
        <v>39</v>
      </c>
      <c r="Z10" s="537">
        <v>65</v>
      </c>
      <c r="AA10" s="537">
        <v>0</v>
      </c>
      <c r="AB10" s="537">
        <v>0</v>
      </c>
      <c r="AC10" s="537">
        <v>0</v>
      </c>
      <c r="AD10" s="537">
        <v>74</v>
      </c>
      <c r="AE10" s="537">
        <v>0</v>
      </c>
      <c r="AF10" s="537">
        <v>0</v>
      </c>
      <c r="AG10" s="537">
        <v>18</v>
      </c>
      <c r="AH10" s="537">
        <v>0</v>
      </c>
      <c r="AI10" s="537">
        <v>242</v>
      </c>
      <c r="AJ10" s="537">
        <v>1464</v>
      </c>
      <c r="AK10" s="537">
        <v>4981</v>
      </c>
      <c r="AL10" s="537">
        <v>60</v>
      </c>
      <c r="AM10" s="537">
        <v>1</v>
      </c>
      <c r="AN10" s="537">
        <v>22111</v>
      </c>
      <c r="AO10" s="537">
        <v>0</v>
      </c>
      <c r="AP10" s="537">
        <v>118</v>
      </c>
      <c r="AQ10" s="538">
        <v>71700</v>
      </c>
      <c r="AR10" s="537">
        <v>4872</v>
      </c>
      <c r="AS10" s="537">
        <v>158764</v>
      </c>
      <c r="AT10" s="537">
        <v>0</v>
      </c>
      <c r="AU10" s="537">
        <v>0</v>
      </c>
      <c r="AV10" s="537">
        <v>1175.5</v>
      </c>
      <c r="AW10" s="537">
        <v>-4854</v>
      </c>
      <c r="AX10" s="546">
        <v>159957.5</v>
      </c>
      <c r="AY10" s="546">
        <v>231657.5</v>
      </c>
      <c r="AZ10" s="546">
        <v>86309.900000000009</v>
      </c>
      <c r="BA10" s="546">
        <v>246267.40000000002</v>
      </c>
      <c r="BB10" s="546">
        <v>317967.40000000002</v>
      </c>
      <c r="BC10" s="546">
        <v>-190395.4</v>
      </c>
      <c r="BD10" s="546">
        <v>55872</v>
      </c>
      <c r="BE10" s="547">
        <v>127572</v>
      </c>
    </row>
    <row r="11" spans="2:57" ht="16.5" customHeight="1">
      <c r="B11" s="203" t="s">
        <v>183</v>
      </c>
      <c r="C11" s="304" t="s">
        <v>5</v>
      </c>
      <c r="D11" s="539">
        <v>765</v>
      </c>
      <c r="E11" s="537">
        <v>30</v>
      </c>
      <c r="F11" s="537">
        <v>75</v>
      </c>
      <c r="G11" s="537">
        <v>30</v>
      </c>
      <c r="H11" s="537">
        <v>124</v>
      </c>
      <c r="I11" s="537">
        <v>14668</v>
      </c>
      <c r="J11" s="537">
        <v>225</v>
      </c>
      <c r="K11" s="537">
        <v>128</v>
      </c>
      <c r="L11" s="537">
        <v>4</v>
      </c>
      <c r="M11" s="537">
        <v>91</v>
      </c>
      <c r="N11" s="537">
        <v>76</v>
      </c>
      <c r="O11" s="537">
        <v>29</v>
      </c>
      <c r="P11" s="537">
        <v>12</v>
      </c>
      <c r="Q11" s="537">
        <v>70</v>
      </c>
      <c r="R11" s="537">
        <v>12</v>
      </c>
      <c r="S11" s="537">
        <v>81</v>
      </c>
      <c r="T11" s="537">
        <v>174</v>
      </c>
      <c r="U11" s="537">
        <v>961</v>
      </c>
      <c r="V11" s="537">
        <v>24</v>
      </c>
      <c r="W11" s="537">
        <v>3</v>
      </c>
      <c r="X11" s="537">
        <v>66</v>
      </c>
      <c r="Y11" s="537">
        <v>111</v>
      </c>
      <c r="Z11" s="537">
        <v>1904</v>
      </c>
      <c r="AA11" s="537">
        <v>55</v>
      </c>
      <c r="AB11" s="537">
        <v>26</v>
      </c>
      <c r="AC11" s="537">
        <v>159</v>
      </c>
      <c r="AD11" s="537">
        <v>2268</v>
      </c>
      <c r="AE11" s="537">
        <v>232</v>
      </c>
      <c r="AF11" s="537">
        <v>7</v>
      </c>
      <c r="AG11" s="537">
        <v>360</v>
      </c>
      <c r="AH11" s="537">
        <v>104</v>
      </c>
      <c r="AI11" s="537">
        <v>1472</v>
      </c>
      <c r="AJ11" s="537">
        <v>164</v>
      </c>
      <c r="AK11" s="537">
        <v>2250</v>
      </c>
      <c r="AL11" s="537">
        <v>1116</v>
      </c>
      <c r="AM11" s="537">
        <v>594</v>
      </c>
      <c r="AN11" s="537">
        <v>949</v>
      </c>
      <c r="AO11" s="537">
        <v>193</v>
      </c>
      <c r="AP11" s="537">
        <v>4</v>
      </c>
      <c r="AQ11" s="538">
        <v>29616</v>
      </c>
      <c r="AR11" s="537">
        <v>669</v>
      </c>
      <c r="AS11" s="537">
        <v>32848.400000000001</v>
      </c>
      <c r="AT11" s="537">
        <v>0</v>
      </c>
      <c r="AU11" s="537">
        <v>128</v>
      </c>
      <c r="AV11" s="537">
        <v>396</v>
      </c>
      <c r="AW11" s="537">
        <v>-4119</v>
      </c>
      <c r="AX11" s="546">
        <v>29922.400000000001</v>
      </c>
      <c r="AY11" s="546">
        <v>59538.400000000001</v>
      </c>
      <c r="AZ11" s="546">
        <v>51708.3</v>
      </c>
      <c r="BA11" s="546">
        <v>81630.7</v>
      </c>
      <c r="BB11" s="546">
        <v>111246.7</v>
      </c>
      <c r="BC11" s="546">
        <v>-56624.7</v>
      </c>
      <c r="BD11" s="546">
        <v>25006</v>
      </c>
      <c r="BE11" s="547">
        <v>54622</v>
      </c>
    </row>
    <row r="12" spans="2:57" ht="16.5" customHeight="1">
      <c r="B12" s="203" t="s">
        <v>184</v>
      </c>
      <c r="C12" s="306" t="s">
        <v>6</v>
      </c>
      <c r="D12" s="539">
        <v>4071</v>
      </c>
      <c r="E12" s="537">
        <v>506</v>
      </c>
      <c r="F12" s="537">
        <v>5</v>
      </c>
      <c r="G12" s="537">
        <v>20</v>
      </c>
      <c r="H12" s="537">
        <v>1916</v>
      </c>
      <c r="I12" s="537">
        <v>159</v>
      </c>
      <c r="J12" s="537">
        <v>31044</v>
      </c>
      <c r="K12" s="537">
        <v>1534</v>
      </c>
      <c r="L12" s="537">
        <v>5</v>
      </c>
      <c r="M12" s="537">
        <v>194</v>
      </c>
      <c r="N12" s="537">
        <v>907</v>
      </c>
      <c r="O12" s="537">
        <v>21</v>
      </c>
      <c r="P12" s="537">
        <v>25</v>
      </c>
      <c r="Q12" s="537">
        <v>168</v>
      </c>
      <c r="R12" s="537">
        <v>18</v>
      </c>
      <c r="S12" s="537">
        <v>50</v>
      </c>
      <c r="T12" s="537">
        <v>710</v>
      </c>
      <c r="U12" s="537">
        <v>1200</v>
      </c>
      <c r="V12" s="537">
        <v>144</v>
      </c>
      <c r="W12" s="537">
        <v>21</v>
      </c>
      <c r="X12" s="537">
        <v>82</v>
      </c>
      <c r="Y12" s="537">
        <v>1517</v>
      </c>
      <c r="Z12" s="537">
        <v>21015</v>
      </c>
      <c r="AA12" s="537">
        <v>1732</v>
      </c>
      <c r="AB12" s="537">
        <v>109</v>
      </c>
      <c r="AC12" s="537">
        <v>266</v>
      </c>
      <c r="AD12" s="537">
        <v>3804</v>
      </c>
      <c r="AE12" s="537">
        <v>821</v>
      </c>
      <c r="AF12" s="537">
        <v>173</v>
      </c>
      <c r="AG12" s="537">
        <v>901</v>
      </c>
      <c r="AH12" s="537">
        <v>2390</v>
      </c>
      <c r="AI12" s="537">
        <v>416</v>
      </c>
      <c r="AJ12" s="537">
        <v>2198</v>
      </c>
      <c r="AK12" s="537">
        <v>4246</v>
      </c>
      <c r="AL12" s="537">
        <v>799</v>
      </c>
      <c r="AM12" s="537">
        <v>1981</v>
      </c>
      <c r="AN12" s="537">
        <v>1035</v>
      </c>
      <c r="AO12" s="537">
        <v>4166</v>
      </c>
      <c r="AP12" s="537">
        <v>18</v>
      </c>
      <c r="AQ12" s="538">
        <v>90387</v>
      </c>
      <c r="AR12" s="537">
        <v>520</v>
      </c>
      <c r="AS12" s="537">
        <v>2239</v>
      </c>
      <c r="AT12" s="537">
        <v>20</v>
      </c>
      <c r="AU12" s="537">
        <v>0</v>
      </c>
      <c r="AV12" s="537">
        <v>0</v>
      </c>
      <c r="AW12" s="537">
        <v>-5253</v>
      </c>
      <c r="AX12" s="546">
        <v>-2474</v>
      </c>
      <c r="AY12" s="546">
        <v>87913</v>
      </c>
      <c r="AZ12" s="546">
        <v>99023</v>
      </c>
      <c r="BA12" s="546">
        <v>96549</v>
      </c>
      <c r="BB12" s="546">
        <v>186936</v>
      </c>
      <c r="BC12" s="546">
        <v>-71368</v>
      </c>
      <c r="BD12" s="546">
        <v>25181</v>
      </c>
      <c r="BE12" s="547">
        <v>115568</v>
      </c>
    </row>
    <row r="13" spans="2:57" ht="16.5" customHeight="1">
      <c r="B13" s="203" t="s">
        <v>185</v>
      </c>
      <c r="C13" s="304" t="s">
        <v>7</v>
      </c>
      <c r="D13" s="539">
        <v>13626</v>
      </c>
      <c r="E13" s="537">
        <v>25</v>
      </c>
      <c r="F13" s="537">
        <v>8</v>
      </c>
      <c r="G13" s="537">
        <v>28</v>
      </c>
      <c r="H13" s="537">
        <v>774</v>
      </c>
      <c r="I13" s="537">
        <v>1748</v>
      </c>
      <c r="J13" s="537">
        <v>6150</v>
      </c>
      <c r="K13" s="537">
        <v>15462</v>
      </c>
      <c r="L13" s="537">
        <v>274</v>
      </c>
      <c r="M13" s="537">
        <v>4819</v>
      </c>
      <c r="N13" s="537">
        <v>1069</v>
      </c>
      <c r="O13" s="537">
        <v>73</v>
      </c>
      <c r="P13" s="537">
        <v>227</v>
      </c>
      <c r="Q13" s="537">
        <v>634</v>
      </c>
      <c r="R13" s="537">
        <v>43</v>
      </c>
      <c r="S13" s="537">
        <v>296</v>
      </c>
      <c r="T13" s="537">
        <v>1095</v>
      </c>
      <c r="U13" s="537">
        <v>3472</v>
      </c>
      <c r="V13" s="537">
        <v>275</v>
      </c>
      <c r="W13" s="537">
        <v>30</v>
      </c>
      <c r="X13" s="537">
        <v>967</v>
      </c>
      <c r="Y13" s="537">
        <v>785</v>
      </c>
      <c r="Z13" s="537">
        <v>2566</v>
      </c>
      <c r="AA13" s="537">
        <v>191</v>
      </c>
      <c r="AB13" s="537">
        <v>285</v>
      </c>
      <c r="AC13" s="537">
        <v>892</v>
      </c>
      <c r="AD13" s="537">
        <v>5</v>
      </c>
      <c r="AE13" s="537">
        <v>4</v>
      </c>
      <c r="AF13" s="537">
        <v>15</v>
      </c>
      <c r="AG13" s="537">
        <v>128</v>
      </c>
      <c r="AH13" s="537">
        <v>147</v>
      </c>
      <c r="AI13" s="537">
        <v>315</v>
      </c>
      <c r="AJ13" s="537">
        <v>2050</v>
      </c>
      <c r="AK13" s="537">
        <v>97998</v>
      </c>
      <c r="AL13" s="537">
        <v>104</v>
      </c>
      <c r="AM13" s="537">
        <v>1450</v>
      </c>
      <c r="AN13" s="537">
        <v>1884</v>
      </c>
      <c r="AO13" s="537">
        <v>90</v>
      </c>
      <c r="AP13" s="537">
        <v>112</v>
      </c>
      <c r="AQ13" s="538">
        <v>160116</v>
      </c>
      <c r="AR13" s="537">
        <v>1134</v>
      </c>
      <c r="AS13" s="537">
        <v>22538</v>
      </c>
      <c r="AT13" s="537">
        <v>0</v>
      </c>
      <c r="AU13" s="537">
        <v>80</v>
      </c>
      <c r="AV13" s="537">
        <v>2516</v>
      </c>
      <c r="AW13" s="537">
        <v>-196</v>
      </c>
      <c r="AX13" s="546">
        <v>26072</v>
      </c>
      <c r="AY13" s="546">
        <v>186188</v>
      </c>
      <c r="AZ13" s="546">
        <v>59910.400000000001</v>
      </c>
      <c r="BA13" s="546">
        <v>85982.399999999994</v>
      </c>
      <c r="BB13" s="546">
        <v>246098.4</v>
      </c>
      <c r="BC13" s="546">
        <v>-179844.4</v>
      </c>
      <c r="BD13" s="546">
        <v>-93862</v>
      </c>
      <c r="BE13" s="547">
        <v>66254</v>
      </c>
    </row>
    <row r="14" spans="2:57" ht="16.5" customHeight="1">
      <c r="B14" s="203" t="s">
        <v>186</v>
      </c>
      <c r="C14" s="306" t="s">
        <v>8</v>
      </c>
      <c r="D14" s="539">
        <v>1563</v>
      </c>
      <c r="E14" s="537">
        <v>253</v>
      </c>
      <c r="F14" s="537">
        <v>155</v>
      </c>
      <c r="G14" s="537">
        <v>105</v>
      </c>
      <c r="H14" s="537">
        <v>266</v>
      </c>
      <c r="I14" s="537">
        <v>91</v>
      </c>
      <c r="J14" s="537">
        <v>579</v>
      </c>
      <c r="K14" s="537">
        <v>473</v>
      </c>
      <c r="L14" s="537">
        <v>1768</v>
      </c>
      <c r="M14" s="537">
        <v>35</v>
      </c>
      <c r="N14" s="537">
        <v>586</v>
      </c>
      <c r="O14" s="537">
        <v>207</v>
      </c>
      <c r="P14" s="537">
        <v>856</v>
      </c>
      <c r="Q14" s="537">
        <v>188</v>
      </c>
      <c r="R14" s="537">
        <v>10</v>
      </c>
      <c r="S14" s="537">
        <v>54</v>
      </c>
      <c r="T14" s="537">
        <v>113</v>
      </c>
      <c r="U14" s="537">
        <v>265</v>
      </c>
      <c r="V14" s="537">
        <v>14</v>
      </c>
      <c r="W14" s="537">
        <v>0</v>
      </c>
      <c r="X14" s="537">
        <v>88</v>
      </c>
      <c r="Y14" s="537">
        <v>54</v>
      </c>
      <c r="Z14" s="537">
        <v>8822</v>
      </c>
      <c r="AA14" s="537">
        <v>12900</v>
      </c>
      <c r="AB14" s="537">
        <v>356</v>
      </c>
      <c r="AC14" s="537">
        <v>721</v>
      </c>
      <c r="AD14" s="537">
        <v>776</v>
      </c>
      <c r="AE14" s="537">
        <v>73</v>
      </c>
      <c r="AF14" s="537">
        <v>72</v>
      </c>
      <c r="AG14" s="537">
        <v>37066</v>
      </c>
      <c r="AH14" s="537">
        <v>128</v>
      </c>
      <c r="AI14" s="537">
        <v>2837</v>
      </c>
      <c r="AJ14" s="537">
        <v>985</v>
      </c>
      <c r="AK14" s="537">
        <v>1258</v>
      </c>
      <c r="AL14" s="537">
        <v>141</v>
      </c>
      <c r="AM14" s="537">
        <v>738</v>
      </c>
      <c r="AN14" s="537">
        <v>811</v>
      </c>
      <c r="AO14" s="537">
        <v>0</v>
      </c>
      <c r="AP14" s="537">
        <v>269</v>
      </c>
      <c r="AQ14" s="538">
        <v>75676</v>
      </c>
      <c r="AR14" s="537">
        <v>88</v>
      </c>
      <c r="AS14" s="537">
        <v>21394</v>
      </c>
      <c r="AT14" s="537">
        <v>0</v>
      </c>
      <c r="AU14" s="537">
        <v>0</v>
      </c>
      <c r="AV14" s="537">
        <v>0</v>
      </c>
      <c r="AW14" s="537">
        <v>-291</v>
      </c>
      <c r="AX14" s="546">
        <v>21191</v>
      </c>
      <c r="AY14" s="546">
        <v>96867</v>
      </c>
      <c r="AZ14" s="546">
        <v>2583.1999999999998</v>
      </c>
      <c r="BA14" s="546">
        <v>23774.2</v>
      </c>
      <c r="BB14" s="546">
        <v>99450.2</v>
      </c>
      <c r="BC14" s="546">
        <v>-91944.2</v>
      </c>
      <c r="BD14" s="546">
        <v>-68170</v>
      </c>
      <c r="BE14" s="547">
        <v>7506</v>
      </c>
    </row>
    <row r="15" spans="2:57" ht="16.5" customHeight="1">
      <c r="B15" s="203" t="s">
        <v>187</v>
      </c>
      <c r="C15" s="306" t="s">
        <v>188</v>
      </c>
      <c r="D15" s="539">
        <v>1171</v>
      </c>
      <c r="E15" s="537">
        <v>191</v>
      </c>
      <c r="F15" s="537">
        <v>55</v>
      </c>
      <c r="G15" s="537">
        <v>55</v>
      </c>
      <c r="H15" s="537">
        <v>1638</v>
      </c>
      <c r="I15" s="537">
        <v>185</v>
      </c>
      <c r="J15" s="537">
        <v>769</v>
      </c>
      <c r="K15" s="537">
        <v>3207</v>
      </c>
      <c r="L15" s="537">
        <v>6</v>
      </c>
      <c r="M15" s="537">
        <v>6291</v>
      </c>
      <c r="N15" s="537">
        <v>269</v>
      </c>
      <c r="O15" s="537">
        <v>39</v>
      </c>
      <c r="P15" s="537">
        <v>118</v>
      </c>
      <c r="Q15" s="537">
        <v>201</v>
      </c>
      <c r="R15" s="537">
        <v>87</v>
      </c>
      <c r="S15" s="537">
        <v>970</v>
      </c>
      <c r="T15" s="537">
        <v>5108</v>
      </c>
      <c r="U15" s="537">
        <v>4044</v>
      </c>
      <c r="V15" s="537">
        <v>1465</v>
      </c>
      <c r="W15" s="537">
        <v>164</v>
      </c>
      <c r="X15" s="537">
        <v>2862</v>
      </c>
      <c r="Y15" s="537">
        <v>1448</v>
      </c>
      <c r="Z15" s="537">
        <v>8090</v>
      </c>
      <c r="AA15" s="537">
        <v>0</v>
      </c>
      <c r="AB15" s="537">
        <v>1243</v>
      </c>
      <c r="AC15" s="537">
        <v>1186</v>
      </c>
      <c r="AD15" s="537">
        <v>3298</v>
      </c>
      <c r="AE15" s="537">
        <v>495</v>
      </c>
      <c r="AF15" s="537">
        <v>248</v>
      </c>
      <c r="AG15" s="537">
        <v>1340</v>
      </c>
      <c r="AH15" s="537">
        <v>334</v>
      </c>
      <c r="AI15" s="537">
        <v>585</v>
      </c>
      <c r="AJ15" s="537">
        <v>873</v>
      </c>
      <c r="AK15" s="537">
        <v>1393</v>
      </c>
      <c r="AL15" s="537">
        <v>363</v>
      </c>
      <c r="AM15" s="537">
        <v>4328</v>
      </c>
      <c r="AN15" s="537">
        <v>588</v>
      </c>
      <c r="AO15" s="537">
        <v>445</v>
      </c>
      <c r="AP15" s="537">
        <v>61</v>
      </c>
      <c r="AQ15" s="538">
        <v>55213</v>
      </c>
      <c r="AR15" s="537">
        <v>135</v>
      </c>
      <c r="AS15" s="537">
        <v>4852.8</v>
      </c>
      <c r="AT15" s="537">
        <v>30</v>
      </c>
      <c r="AU15" s="537">
        <v>0</v>
      </c>
      <c r="AV15" s="537">
        <v>0</v>
      </c>
      <c r="AW15" s="537">
        <v>-2790</v>
      </c>
      <c r="AX15" s="546">
        <v>2227.8000000000002</v>
      </c>
      <c r="AY15" s="546">
        <v>57440.800000000003</v>
      </c>
      <c r="AZ15" s="546">
        <v>24172.6</v>
      </c>
      <c r="BA15" s="546">
        <v>26400.400000000001</v>
      </c>
      <c r="BB15" s="546">
        <v>81613.399999999994</v>
      </c>
      <c r="BC15" s="546">
        <v>-49750.400000000001</v>
      </c>
      <c r="BD15" s="546">
        <v>-23350</v>
      </c>
      <c r="BE15" s="547">
        <v>31863</v>
      </c>
    </row>
    <row r="16" spans="2:57" ht="16.5" customHeight="1">
      <c r="B16" s="203" t="s">
        <v>189</v>
      </c>
      <c r="C16" s="304" t="s">
        <v>9</v>
      </c>
      <c r="D16" s="539">
        <v>550</v>
      </c>
      <c r="E16" s="537">
        <v>8</v>
      </c>
      <c r="F16" s="537">
        <v>0</v>
      </c>
      <c r="G16" s="537">
        <v>12</v>
      </c>
      <c r="H16" s="537">
        <v>402</v>
      </c>
      <c r="I16" s="537">
        <v>7</v>
      </c>
      <c r="J16" s="537">
        <v>112</v>
      </c>
      <c r="K16" s="537">
        <v>880</v>
      </c>
      <c r="L16" s="537">
        <v>193</v>
      </c>
      <c r="M16" s="537">
        <v>89</v>
      </c>
      <c r="N16" s="537">
        <v>4235</v>
      </c>
      <c r="O16" s="537">
        <v>268</v>
      </c>
      <c r="P16" s="537">
        <v>97</v>
      </c>
      <c r="Q16" s="537">
        <v>364</v>
      </c>
      <c r="R16" s="537">
        <v>121</v>
      </c>
      <c r="S16" s="537">
        <v>353</v>
      </c>
      <c r="T16" s="537">
        <v>1596</v>
      </c>
      <c r="U16" s="537">
        <v>13035</v>
      </c>
      <c r="V16" s="537">
        <v>157</v>
      </c>
      <c r="W16" s="537">
        <v>8</v>
      </c>
      <c r="X16" s="537">
        <v>146</v>
      </c>
      <c r="Y16" s="537">
        <v>154</v>
      </c>
      <c r="Z16" s="537">
        <v>31634</v>
      </c>
      <c r="AA16" s="537">
        <v>19</v>
      </c>
      <c r="AB16" s="537">
        <v>162</v>
      </c>
      <c r="AC16" s="537">
        <v>28</v>
      </c>
      <c r="AD16" s="537">
        <v>110</v>
      </c>
      <c r="AE16" s="537">
        <v>2</v>
      </c>
      <c r="AF16" s="537">
        <v>34</v>
      </c>
      <c r="AG16" s="537">
        <v>9</v>
      </c>
      <c r="AH16" s="537">
        <v>1</v>
      </c>
      <c r="AI16" s="537">
        <v>72</v>
      </c>
      <c r="AJ16" s="537">
        <v>772</v>
      </c>
      <c r="AK16" s="537">
        <v>462</v>
      </c>
      <c r="AL16" s="537">
        <v>24</v>
      </c>
      <c r="AM16" s="537">
        <v>454</v>
      </c>
      <c r="AN16" s="537">
        <v>217</v>
      </c>
      <c r="AO16" s="537">
        <v>52</v>
      </c>
      <c r="AP16" s="537">
        <v>84</v>
      </c>
      <c r="AQ16" s="538">
        <v>56923</v>
      </c>
      <c r="AR16" s="537">
        <v>55</v>
      </c>
      <c r="AS16" s="537">
        <v>595</v>
      </c>
      <c r="AT16" s="537">
        <v>0</v>
      </c>
      <c r="AU16" s="537">
        <v>0</v>
      </c>
      <c r="AV16" s="537">
        <v>44</v>
      </c>
      <c r="AW16" s="537">
        <v>-825</v>
      </c>
      <c r="AX16" s="546">
        <v>-131</v>
      </c>
      <c r="AY16" s="546">
        <v>56792</v>
      </c>
      <c r="AZ16" s="546">
        <v>22496.400000000001</v>
      </c>
      <c r="BA16" s="546">
        <v>22365.4</v>
      </c>
      <c r="BB16" s="546">
        <v>79288.399999999994</v>
      </c>
      <c r="BC16" s="546">
        <v>-37202.400000000001</v>
      </c>
      <c r="BD16" s="546">
        <v>-14837</v>
      </c>
      <c r="BE16" s="547">
        <v>42086</v>
      </c>
    </row>
    <row r="17" spans="2:57" ht="16.5" customHeight="1">
      <c r="B17" s="203" t="s">
        <v>190</v>
      </c>
      <c r="C17" s="304" t="s">
        <v>10</v>
      </c>
      <c r="D17" s="539">
        <v>4</v>
      </c>
      <c r="E17" s="537">
        <v>1</v>
      </c>
      <c r="F17" s="537">
        <v>0</v>
      </c>
      <c r="G17" s="537">
        <v>56</v>
      </c>
      <c r="H17" s="537">
        <v>0</v>
      </c>
      <c r="I17" s="537">
        <v>2</v>
      </c>
      <c r="J17" s="537">
        <v>101</v>
      </c>
      <c r="K17" s="537">
        <v>0</v>
      </c>
      <c r="L17" s="537">
        <v>0</v>
      </c>
      <c r="M17" s="537">
        <v>73</v>
      </c>
      <c r="N17" s="537">
        <v>434</v>
      </c>
      <c r="O17" s="537">
        <v>6758</v>
      </c>
      <c r="P17" s="537">
        <v>18</v>
      </c>
      <c r="Q17" s="537">
        <v>12497</v>
      </c>
      <c r="R17" s="537">
        <v>905</v>
      </c>
      <c r="S17" s="537">
        <v>6397</v>
      </c>
      <c r="T17" s="537">
        <v>1304</v>
      </c>
      <c r="U17" s="537">
        <v>3665</v>
      </c>
      <c r="V17" s="537">
        <v>1041</v>
      </c>
      <c r="W17" s="537">
        <v>39</v>
      </c>
      <c r="X17" s="537">
        <v>2546</v>
      </c>
      <c r="Y17" s="537">
        <v>164</v>
      </c>
      <c r="Z17" s="537">
        <v>10450</v>
      </c>
      <c r="AA17" s="537">
        <v>0</v>
      </c>
      <c r="AB17" s="537">
        <v>1</v>
      </c>
      <c r="AC17" s="537">
        <v>0</v>
      </c>
      <c r="AD17" s="537">
        <v>0</v>
      </c>
      <c r="AE17" s="537">
        <v>0</v>
      </c>
      <c r="AF17" s="537">
        <v>0</v>
      </c>
      <c r="AG17" s="537">
        <v>34</v>
      </c>
      <c r="AH17" s="537">
        <v>0</v>
      </c>
      <c r="AI17" s="537">
        <v>10</v>
      </c>
      <c r="AJ17" s="537">
        <v>0</v>
      </c>
      <c r="AK17" s="537">
        <v>2</v>
      </c>
      <c r="AL17" s="537">
        <v>0</v>
      </c>
      <c r="AM17" s="537">
        <v>73</v>
      </c>
      <c r="AN17" s="537">
        <v>6</v>
      </c>
      <c r="AO17" s="537">
        <v>0</v>
      </c>
      <c r="AP17" s="537">
        <v>77</v>
      </c>
      <c r="AQ17" s="538">
        <v>46658</v>
      </c>
      <c r="AR17" s="537">
        <v>0</v>
      </c>
      <c r="AS17" s="537">
        <v>366.4</v>
      </c>
      <c r="AT17" s="537">
        <v>0</v>
      </c>
      <c r="AU17" s="537">
        <v>0</v>
      </c>
      <c r="AV17" s="537">
        <v>110</v>
      </c>
      <c r="AW17" s="537">
        <v>-1742</v>
      </c>
      <c r="AX17" s="546">
        <v>-1265.5999999999999</v>
      </c>
      <c r="AY17" s="546">
        <v>45392.4</v>
      </c>
      <c r="AZ17" s="546">
        <v>13832.199999999999</v>
      </c>
      <c r="BA17" s="546">
        <v>12566.6</v>
      </c>
      <c r="BB17" s="546">
        <v>59224.600000000006</v>
      </c>
      <c r="BC17" s="546">
        <v>-38276.6</v>
      </c>
      <c r="BD17" s="546">
        <v>-25710</v>
      </c>
      <c r="BE17" s="547">
        <v>20948</v>
      </c>
    </row>
    <row r="18" spans="2:57" ht="16.5" customHeight="1">
      <c r="B18" s="203" t="s">
        <v>191</v>
      </c>
      <c r="C18" s="304" t="s">
        <v>11</v>
      </c>
      <c r="D18" s="539">
        <v>0</v>
      </c>
      <c r="E18" s="537">
        <v>0</v>
      </c>
      <c r="F18" s="537">
        <v>0</v>
      </c>
      <c r="G18" s="537">
        <v>12</v>
      </c>
      <c r="H18" s="537">
        <v>275</v>
      </c>
      <c r="I18" s="537">
        <v>0</v>
      </c>
      <c r="J18" s="537">
        <v>54</v>
      </c>
      <c r="K18" s="537">
        <v>383</v>
      </c>
      <c r="L18" s="537">
        <v>0</v>
      </c>
      <c r="M18" s="537">
        <v>71</v>
      </c>
      <c r="N18" s="537">
        <v>178</v>
      </c>
      <c r="O18" s="537">
        <v>19</v>
      </c>
      <c r="P18" s="537">
        <v>18947</v>
      </c>
      <c r="Q18" s="537">
        <v>2932</v>
      </c>
      <c r="R18" s="537">
        <v>293</v>
      </c>
      <c r="S18" s="537">
        <v>1520</v>
      </c>
      <c r="T18" s="537">
        <v>5665</v>
      </c>
      <c r="U18" s="537">
        <v>23329</v>
      </c>
      <c r="V18" s="537">
        <v>1653</v>
      </c>
      <c r="W18" s="537">
        <v>186</v>
      </c>
      <c r="X18" s="537">
        <v>1515</v>
      </c>
      <c r="Y18" s="537">
        <v>422</v>
      </c>
      <c r="Z18" s="537">
        <v>5882</v>
      </c>
      <c r="AA18" s="537">
        <v>213</v>
      </c>
      <c r="AB18" s="537">
        <v>7</v>
      </c>
      <c r="AC18" s="537">
        <v>0</v>
      </c>
      <c r="AD18" s="537">
        <v>7</v>
      </c>
      <c r="AE18" s="537">
        <v>0</v>
      </c>
      <c r="AF18" s="537">
        <v>0</v>
      </c>
      <c r="AG18" s="537">
        <v>3</v>
      </c>
      <c r="AH18" s="537">
        <v>24</v>
      </c>
      <c r="AI18" s="537">
        <v>61</v>
      </c>
      <c r="AJ18" s="537">
        <v>18</v>
      </c>
      <c r="AK18" s="537">
        <v>921</v>
      </c>
      <c r="AL18" s="537">
        <v>10</v>
      </c>
      <c r="AM18" s="537">
        <v>147</v>
      </c>
      <c r="AN18" s="537">
        <v>74</v>
      </c>
      <c r="AO18" s="537">
        <v>9</v>
      </c>
      <c r="AP18" s="537">
        <v>65</v>
      </c>
      <c r="AQ18" s="538">
        <v>64895</v>
      </c>
      <c r="AR18" s="537">
        <v>7</v>
      </c>
      <c r="AS18" s="537">
        <v>991</v>
      </c>
      <c r="AT18" s="537">
        <v>0</v>
      </c>
      <c r="AU18" s="537">
        <v>0</v>
      </c>
      <c r="AV18" s="537">
        <v>0</v>
      </c>
      <c r="AW18" s="537">
        <v>-2563</v>
      </c>
      <c r="AX18" s="546">
        <v>-1565</v>
      </c>
      <c r="AY18" s="546">
        <v>63330</v>
      </c>
      <c r="AZ18" s="546">
        <v>85901.200000000012</v>
      </c>
      <c r="BA18" s="546">
        <v>84336.200000000012</v>
      </c>
      <c r="BB18" s="546">
        <v>149231.20000000001</v>
      </c>
      <c r="BC18" s="546">
        <v>-62113.100000000006</v>
      </c>
      <c r="BD18" s="546">
        <v>22223.1</v>
      </c>
      <c r="BE18" s="547">
        <v>87118</v>
      </c>
    </row>
    <row r="19" spans="2:57" ht="16.5" customHeight="1">
      <c r="B19" s="203" t="s">
        <v>192</v>
      </c>
      <c r="C19" s="304" t="s">
        <v>12</v>
      </c>
      <c r="D19" s="539">
        <v>650</v>
      </c>
      <c r="E19" s="537">
        <v>34</v>
      </c>
      <c r="F19" s="537">
        <v>5</v>
      </c>
      <c r="G19" s="537">
        <v>163</v>
      </c>
      <c r="H19" s="537">
        <v>673</v>
      </c>
      <c r="I19" s="537">
        <v>151</v>
      </c>
      <c r="J19" s="537">
        <v>506</v>
      </c>
      <c r="K19" s="537">
        <v>1118</v>
      </c>
      <c r="L19" s="537">
        <v>1</v>
      </c>
      <c r="M19" s="537">
        <v>274</v>
      </c>
      <c r="N19" s="537">
        <v>368</v>
      </c>
      <c r="O19" s="537">
        <v>78</v>
      </c>
      <c r="P19" s="537">
        <v>41</v>
      </c>
      <c r="Q19" s="537">
        <v>3593</v>
      </c>
      <c r="R19" s="537">
        <v>307</v>
      </c>
      <c r="S19" s="537">
        <v>2151</v>
      </c>
      <c r="T19" s="537">
        <v>2320</v>
      </c>
      <c r="U19" s="537">
        <v>8083</v>
      </c>
      <c r="V19" s="537">
        <v>868</v>
      </c>
      <c r="W19" s="537">
        <v>98</v>
      </c>
      <c r="X19" s="537">
        <v>490</v>
      </c>
      <c r="Y19" s="537">
        <v>414</v>
      </c>
      <c r="Z19" s="537">
        <v>46579</v>
      </c>
      <c r="AA19" s="537">
        <v>159</v>
      </c>
      <c r="AB19" s="537">
        <v>25</v>
      </c>
      <c r="AC19" s="537">
        <v>8</v>
      </c>
      <c r="AD19" s="537">
        <v>1297</v>
      </c>
      <c r="AE19" s="537">
        <v>21</v>
      </c>
      <c r="AF19" s="537">
        <v>139</v>
      </c>
      <c r="AG19" s="537">
        <v>314</v>
      </c>
      <c r="AH19" s="537">
        <v>92</v>
      </c>
      <c r="AI19" s="537">
        <v>1175</v>
      </c>
      <c r="AJ19" s="537">
        <v>62</v>
      </c>
      <c r="AK19" s="537">
        <v>246</v>
      </c>
      <c r="AL19" s="537">
        <v>107</v>
      </c>
      <c r="AM19" s="537">
        <v>485</v>
      </c>
      <c r="AN19" s="537">
        <v>515</v>
      </c>
      <c r="AO19" s="537">
        <v>4</v>
      </c>
      <c r="AP19" s="537">
        <v>93</v>
      </c>
      <c r="AQ19" s="538">
        <v>73707</v>
      </c>
      <c r="AR19" s="537">
        <v>176</v>
      </c>
      <c r="AS19" s="537">
        <v>1446</v>
      </c>
      <c r="AT19" s="537">
        <v>5</v>
      </c>
      <c r="AU19" s="537">
        <v>0</v>
      </c>
      <c r="AV19" s="537">
        <v>0</v>
      </c>
      <c r="AW19" s="537">
        <v>-1293</v>
      </c>
      <c r="AX19" s="546">
        <v>334</v>
      </c>
      <c r="AY19" s="546">
        <v>74041</v>
      </c>
      <c r="AZ19" s="546">
        <v>44148.7</v>
      </c>
      <c r="BA19" s="546">
        <v>44482.7</v>
      </c>
      <c r="BB19" s="546">
        <v>118189.70000000001</v>
      </c>
      <c r="BC19" s="546">
        <v>-58476.700000000004</v>
      </c>
      <c r="BD19" s="546">
        <v>-13994.000000000002</v>
      </c>
      <c r="BE19" s="547">
        <v>59713</v>
      </c>
    </row>
    <row r="20" spans="2:57" ht="16.5" customHeight="1">
      <c r="B20" s="203" t="s">
        <v>193</v>
      </c>
      <c r="C20" s="304" t="s">
        <v>194</v>
      </c>
      <c r="D20" s="539">
        <v>0</v>
      </c>
      <c r="E20" s="537">
        <v>1</v>
      </c>
      <c r="F20" s="537">
        <v>0</v>
      </c>
      <c r="G20" s="537">
        <v>24</v>
      </c>
      <c r="H20" s="537">
        <v>0</v>
      </c>
      <c r="I20" s="537">
        <v>0</v>
      </c>
      <c r="J20" s="537">
        <v>7</v>
      </c>
      <c r="K20" s="537">
        <v>0</v>
      </c>
      <c r="L20" s="537">
        <v>0</v>
      </c>
      <c r="M20" s="537">
        <v>11</v>
      </c>
      <c r="N20" s="537">
        <v>8</v>
      </c>
      <c r="O20" s="537">
        <v>9</v>
      </c>
      <c r="P20" s="537">
        <v>0</v>
      </c>
      <c r="Q20" s="537">
        <v>62</v>
      </c>
      <c r="R20" s="537">
        <v>1285</v>
      </c>
      <c r="S20" s="537">
        <v>3870</v>
      </c>
      <c r="T20" s="537">
        <v>773</v>
      </c>
      <c r="U20" s="537">
        <v>857</v>
      </c>
      <c r="V20" s="537">
        <v>234</v>
      </c>
      <c r="W20" s="537">
        <v>6</v>
      </c>
      <c r="X20" s="537">
        <v>573</v>
      </c>
      <c r="Y20" s="537">
        <v>145</v>
      </c>
      <c r="Z20" s="537">
        <v>3220</v>
      </c>
      <c r="AA20" s="537">
        <v>0</v>
      </c>
      <c r="AB20" s="537">
        <v>349</v>
      </c>
      <c r="AC20" s="537">
        <v>0</v>
      </c>
      <c r="AD20" s="537">
        <v>3</v>
      </c>
      <c r="AE20" s="537">
        <v>0</v>
      </c>
      <c r="AF20" s="537">
        <v>0</v>
      </c>
      <c r="AG20" s="537">
        <v>13</v>
      </c>
      <c r="AH20" s="537">
        <v>0</v>
      </c>
      <c r="AI20" s="537">
        <v>92</v>
      </c>
      <c r="AJ20" s="537">
        <v>0</v>
      </c>
      <c r="AK20" s="537">
        <v>0</v>
      </c>
      <c r="AL20" s="537">
        <v>0</v>
      </c>
      <c r="AM20" s="537">
        <v>3012</v>
      </c>
      <c r="AN20" s="537">
        <v>2</v>
      </c>
      <c r="AO20" s="537">
        <v>0</v>
      </c>
      <c r="AP20" s="537">
        <v>0</v>
      </c>
      <c r="AQ20" s="538">
        <v>14556</v>
      </c>
      <c r="AR20" s="537">
        <v>0</v>
      </c>
      <c r="AS20" s="537">
        <v>73</v>
      </c>
      <c r="AT20" s="537">
        <v>0</v>
      </c>
      <c r="AU20" s="537">
        <v>496</v>
      </c>
      <c r="AV20" s="537">
        <v>0</v>
      </c>
      <c r="AW20" s="537">
        <v>-155</v>
      </c>
      <c r="AX20" s="546">
        <v>414</v>
      </c>
      <c r="AY20" s="546">
        <v>14970</v>
      </c>
      <c r="AZ20" s="546">
        <v>9167</v>
      </c>
      <c r="BA20" s="546">
        <v>9581</v>
      </c>
      <c r="BB20" s="546">
        <v>24137</v>
      </c>
      <c r="BC20" s="546">
        <v>-14945</v>
      </c>
      <c r="BD20" s="546">
        <v>-5364</v>
      </c>
      <c r="BE20" s="547">
        <v>9192</v>
      </c>
    </row>
    <row r="21" spans="2:57" ht="16.5" customHeight="1">
      <c r="B21" s="203" t="s">
        <v>195</v>
      </c>
      <c r="C21" s="304" t="s">
        <v>196</v>
      </c>
      <c r="D21" s="539">
        <v>0</v>
      </c>
      <c r="E21" s="537">
        <v>6</v>
      </c>
      <c r="F21" s="537">
        <v>0</v>
      </c>
      <c r="G21" s="537">
        <v>13</v>
      </c>
      <c r="H21" s="537">
        <v>0</v>
      </c>
      <c r="I21" s="537">
        <v>0</v>
      </c>
      <c r="J21" s="537">
        <v>8</v>
      </c>
      <c r="K21" s="537">
        <v>0</v>
      </c>
      <c r="L21" s="537">
        <v>1</v>
      </c>
      <c r="M21" s="537">
        <v>84</v>
      </c>
      <c r="N21" s="537">
        <v>17</v>
      </c>
      <c r="O21" s="537">
        <v>12</v>
      </c>
      <c r="P21" s="537">
        <v>0</v>
      </c>
      <c r="Q21" s="537">
        <v>29</v>
      </c>
      <c r="R21" s="537">
        <v>56</v>
      </c>
      <c r="S21" s="537">
        <v>10720</v>
      </c>
      <c r="T21" s="537">
        <v>57</v>
      </c>
      <c r="U21" s="537">
        <v>790</v>
      </c>
      <c r="V21" s="537">
        <v>49</v>
      </c>
      <c r="W21" s="537">
        <v>2</v>
      </c>
      <c r="X21" s="537">
        <v>51</v>
      </c>
      <c r="Y21" s="537">
        <v>24</v>
      </c>
      <c r="Z21" s="537">
        <v>43</v>
      </c>
      <c r="AA21" s="537">
        <v>0</v>
      </c>
      <c r="AB21" s="537">
        <v>9</v>
      </c>
      <c r="AC21" s="537">
        <v>0</v>
      </c>
      <c r="AD21" s="537">
        <v>2</v>
      </c>
      <c r="AE21" s="537">
        <v>0</v>
      </c>
      <c r="AF21" s="537">
        <v>0</v>
      </c>
      <c r="AG21" s="537">
        <v>10</v>
      </c>
      <c r="AH21" s="537">
        <v>0</v>
      </c>
      <c r="AI21" s="537">
        <v>5</v>
      </c>
      <c r="AJ21" s="537">
        <v>0</v>
      </c>
      <c r="AK21" s="537">
        <v>0</v>
      </c>
      <c r="AL21" s="537">
        <v>0</v>
      </c>
      <c r="AM21" s="537">
        <v>4716</v>
      </c>
      <c r="AN21" s="537">
        <v>1</v>
      </c>
      <c r="AO21" s="537">
        <v>0</v>
      </c>
      <c r="AP21" s="537">
        <v>0</v>
      </c>
      <c r="AQ21" s="538">
        <v>16705</v>
      </c>
      <c r="AR21" s="537">
        <v>0</v>
      </c>
      <c r="AS21" s="537">
        <v>33</v>
      </c>
      <c r="AT21" s="537">
        <v>0</v>
      </c>
      <c r="AU21" s="537">
        <v>3784</v>
      </c>
      <c r="AV21" s="537">
        <v>5640.7</v>
      </c>
      <c r="AW21" s="537">
        <v>1130</v>
      </c>
      <c r="AX21" s="546">
        <v>10587.7</v>
      </c>
      <c r="AY21" s="546">
        <v>27292.699999999997</v>
      </c>
      <c r="AZ21" s="546">
        <v>72542.5</v>
      </c>
      <c r="BA21" s="546">
        <v>83130.2</v>
      </c>
      <c r="BB21" s="546">
        <v>99835.199999999997</v>
      </c>
      <c r="BC21" s="546">
        <v>-24187.199999999997</v>
      </c>
      <c r="BD21" s="546">
        <v>58943</v>
      </c>
      <c r="BE21" s="547">
        <v>75648</v>
      </c>
    </row>
    <row r="22" spans="2:57" ht="16.5" customHeight="1">
      <c r="B22" s="203" t="s">
        <v>197</v>
      </c>
      <c r="C22" s="304" t="s">
        <v>198</v>
      </c>
      <c r="D22" s="539">
        <v>4</v>
      </c>
      <c r="E22" s="537">
        <v>1</v>
      </c>
      <c r="F22" s="537">
        <v>0</v>
      </c>
      <c r="G22" s="537">
        <v>0</v>
      </c>
      <c r="H22" s="537">
        <v>0</v>
      </c>
      <c r="I22" s="537">
        <v>0</v>
      </c>
      <c r="J22" s="537">
        <v>0</v>
      </c>
      <c r="K22" s="537">
        <v>0</v>
      </c>
      <c r="L22" s="537">
        <v>0</v>
      </c>
      <c r="M22" s="537">
        <v>0</v>
      </c>
      <c r="N22" s="537">
        <v>0</v>
      </c>
      <c r="O22" s="537">
        <v>0</v>
      </c>
      <c r="P22" s="537">
        <v>0</v>
      </c>
      <c r="Q22" s="537">
        <v>1</v>
      </c>
      <c r="R22" s="537">
        <v>14</v>
      </c>
      <c r="S22" s="537">
        <v>449</v>
      </c>
      <c r="T22" s="537">
        <v>6630</v>
      </c>
      <c r="U22" s="537">
        <v>0</v>
      </c>
      <c r="V22" s="537">
        <v>12</v>
      </c>
      <c r="W22" s="537">
        <v>2</v>
      </c>
      <c r="X22" s="537">
        <v>19</v>
      </c>
      <c r="Y22" s="537">
        <v>3</v>
      </c>
      <c r="Z22" s="537">
        <v>70</v>
      </c>
      <c r="AA22" s="537">
        <v>0</v>
      </c>
      <c r="AB22" s="537">
        <v>3</v>
      </c>
      <c r="AC22" s="537">
        <v>1</v>
      </c>
      <c r="AD22" s="537">
        <v>395</v>
      </c>
      <c r="AE22" s="537">
        <v>2</v>
      </c>
      <c r="AF22" s="537">
        <v>0</v>
      </c>
      <c r="AG22" s="537">
        <v>4</v>
      </c>
      <c r="AH22" s="537">
        <v>16</v>
      </c>
      <c r="AI22" s="537">
        <v>1071</v>
      </c>
      <c r="AJ22" s="537">
        <v>0</v>
      </c>
      <c r="AK22" s="537">
        <v>6579</v>
      </c>
      <c r="AL22" s="537">
        <v>0</v>
      </c>
      <c r="AM22" s="537">
        <v>1378</v>
      </c>
      <c r="AN22" s="537">
        <v>242</v>
      </c>
      <c r="AO22" s="537">
        <v>226</v>
      </c>
      <c r="AP22" s="537">
        <v>0</v>
      </c>
      <c r="AQ22" s="538">
        <v>17122</v>
      </c>
      <c r="AR22" s="537">
        <v>13</v>
      </c>
      <c r="AS22" s="537">
        <v>509</v>
      </c>
      <c r="AT22" s="537">
        <v>2</v>
      </c>
      <c r="AU22" s="537">
        <v>3185</v>
      </c>
      <c r="AV22" s="537">
        <v>3318.6</v>
      </c>
      <c r="AW22" s="537">
        <v>-789</v>
      </c>
      <c r="AX22" s="546">
        <v>6238.5999999999995</v>
      </c>
      <c r="AY22" s="546">
        <v>23360.600000000002</v>
      </c>
      <c r="AZ22" s="546">
        <v>76339</v>
      </c>
      <c r="BA22" s="546">
        <v>82577.599999999991</v>
      </c>
      <c r="BB22" s="546">
        <v>99699.599999999991</v>
      </c>
      <c r="BC22" s="546">
        <v>-20945.600000000002</v>
      </c>
      <c r="BD22" s="546">
        <v>61632</v>
      </c>
      <c r="BE22" s="547">
        <v>78754</v>
      </c>
    </row>
    <row r="23" spans="2:57" ht="16.5" customHeight="1">
      <c r="B23" s="203" t="s">
        <v>199</v>
      </c>
      <c r="C23" s="304" t="s">
        <v>14</v>
      </c>
      <c r="D23" s="539">
        <v>0</v>
      </c>
      <c r="E23" s="537">
        <v>0</v>
      </c>
      <c r="F23" s="537">
        <v>0</v>
      </c>
      <c r="G23" s="537">
        <v>0</v>
      </c>
      <c r="H23" s="537">
        <v>0</v>
      </c>
      <c r="I23" s="537">
        <v>0</v>
      </c>
      <c r="J23" s="537">
        <v>0</v>
      </c>
      <c r="K23" s="537">
        <v>0</v>
      </c>
      <c r="L23" s="537">
        <v>0</v>
      </c>
      <c r="M23" s="537">
        <v>0</v>
      </c>
      <c r="N23" s="537">
        <v>0</v>
      </c>
      <c r="O23" s="537">
        <v>0</v>
      </c>
      <c r="P23" s="537">
        <v>2</v>
      </c>
      <c r="Q23" s="537">
        <v>2</v>
      </c>
      <c r="R23" s="537">
        <v>23</v>
      </c>
      <c r="S23" s="537">
        <v>723</v>
      </c>
      <c r="T23" s="537">
        <v>8946</v>
      </c>
      <c r="U23" s="537">
        <v>110698</v>
      </c>
      <c r="V23" s="537">
        <v>5003</v>
      </c>
      <c r="W23" s="537">
        <v>975</v>
      </c>
      <c r="X23" s="537">
        <v>1117</v>
      </c>
      <c r="Y23" s="537">
        <v>673</v>
      </c>
      <c r="Z23" s="537">
        <v>134</v>
      </c>
      <c r="AA23" s="537">
        <v>1</v>
      </c>
      <c r="AB23" s="537">
        <v>1</v>
      </c>
      <c r="AC23" s="537">
        <v>0</v>
      </c>
      <c r="AD23" s="537">
        <v>15</v>
      </c>
      <c r="AE23" s="537">
        <v>7</v>
      </c>
      <c r="AF23" s="537">
        <v>0</v>
      </c>
      <c r="AG23" s="537">
        <v>1</v>
      </c>
      <c r="AH23" s="537">
        <v>109</v>
      </c>
      <c r="AI23" s="537">
        <v>533</v>
      </c>
      <c r="AJ23" s="537">
        <v>196</v>
      </c>
      <c r="AK23" s="537">
        <v>1</v>
      </c>
      <c r="AL23" s="537">
        <v>0</v>
      </c>
      <c r="AM23" s="537">
        <v>4798</v>
      </c>
      <c r="AN23" s="537">
        <v>4</v>
      </c>
      <c r="AO23" s="537">
        <v>308</v>
      </c>
      <c r="AP23" s="537">
        <v>0</v>
      </c>
      <c r="AQ23" s="538">
        <v>134270</v>
      </c>
      <c r="AR23" s="537">
        <v>2</v>
      </c>
      <c r="AS23" s="537">
        <v>186</v>
      </c>
      <c r="AT23" s="537">
        <v>0</v>
      </c>
      <c r="AU23" s="537">
        <v>0</v>
      </c>
      <c r="AV23" s="537">
        <v>203</v>
      </c>
      <c r="AW23" s="537">
        <v>-225</v>
      </c>
      <c r="AX23" s="546">
        <v>166</v>
      </c>
      <c r="AY23" s="546">
        <v>134436</v>
      </c>
      <c r="AZ23" s="546">
        <v>321118.59999999998</v>
      </c>
      <c r="BA23" s="546">
        <v>321284.59999999998</v>
      </c>
      <c r="BB23" s="546">
        <v>455554.6</v>
      </c>
      <c r="BC23" s="546">
        <v>-117260.59999999999</v>
      </c>
      <c r="BD23" s="546">
        <v>204023.99999999997</v>
      </c>
      <c r="BE23" s="547">
        <v>338294</v>
      </c>
    </row>
    <row r="24" spans="2:57" ht="16.5" customHeight="1">
      <c r="B24" s="203" t="s">
        <v>200</v>
      </c>
      <c r="C24" s="304" t="s">
        <v>13</v>
      </c>
      <c r="D24" s="539">
        <v>3</v>
      </c>
      <c r="E24" s="537">
        <v>0</v>
      </c>
      <c r="F24" s="537">
        <v>5</v>
      </c>
      <c r="G24" s="537">
        <v>0</v>
      </c>
      <c r="H24" s="537">
        <v>0</v>
      </c>
      <c r="I24" s="537">
        <v>0</v>
      </c>
      <c r="J24" s="537">
        <v>3</v>
      </c>
      <c r="K24" s="537">
        <v>0</v>
      </c>
      <c r="L24" s="537">
        <v>0</v>
      </c>
      <c r="M24" s="537">
        <v>1</v>
      </c>
      <c r="N24" s="537">
        <v>1</v>
      </c>
      <c r="O24" s="537">
        <v>0</v>
      </c>
      <c r="P24" s="537">
        <v>0</v>
      </c>
      <c r="Q24" s="537">
        <v>16</v>
      </c>
      <c r="R24" s="537">
        <v>65</v>
      </c>
      <c r="S24" s="537">
        <v>2127</v>
      </c>
      <c r="T24" s="537">
        <v>981</v>
      </c>
      <c r="U24" s="537">
        <v>3297</v>
      </c>
      <c r="V24" s="537">
        <v>3482</v>
      </c>
      <c r="W24" s="537">
        <v>81</v>
      </c>
      <c r="X24" s="537">
        <v>2158</v>
      </c>
      <c r="Y24" s="537">
        <v>207</v>
      </c>
      <c r="Z24" s="537">
        <v>4082</v>
      </c>
      <c r="AA24" s="537">
        <v>1</v>
      </c>
      <c r="AB24" s="537">
        <v>7</v>
      </c>
      <c r="AC24" s="537">
        <v>0</v>
      </c>
      <c r="AD24" s="537">
        <v>97</v>
      </c>
      <c r="AE24" s="537">
        <v>0</v>
      </c>
      <c r="AF24" s="537">
        <v>3</v>
      </c>
      <c r="AG24" s="537">
        <v>42</v>
      </c>
      <c r="AH24" s="537">
        <v>27</v>
      </c>
      <c r="AI24" s="537">
        <v>517</v>
      </c>
      <c r="AJ24" s="537">
        <v>331</v>
      </c>
      <c r="AK24" s="537">
        <v>34</v>
      </c>
      <c r="AL24" s="537">
        <v>0</v>
      </c>
      <c r="AM24" s="537">
        <v>2537</v>
      </c>
      <c r="AN24" s="537">
        <v>24</v>
      </c>
      <c r="AO24" s="537">
        <v>0</v>
      </c>
      <c r="AP24" s="537">
        <v>7</v>
      </c>
      <c r="AQ24" s="538">
        <v>20136</v>
      </c>
      <c r="AR24" s="537">
        <v>399</v>
      </c>
      <c r="AS24" s="537">
        <v>20057.099999999999</v>
      </c>
      <c r="AT24" s="537">
        <v>0</v>
      </c>
      <c r="AU24" s="537">
        <v>844</v>
      </c>
      <c r="AV24" s="537">
        <v>13864.400000000001</v>
      </c>
      <c r="AW24" s="537">
        <v>-1575</v>
      </c>
      <c r="AX24" s="546">
        <v>33589.5</v>
      </c>
      <c r="AY24" s="546">
        <v>53725.5</v>
      </c>
      <c r="AZ24" s="546">
        <v>29414</v>
      </c>
      <c r="BA24" s="546">
        <v>63003.5</v>
      </c>
      <c r="BB24" s="546">
        <v>83139.5</v>
      </c>
      <c r="BC24" s="546">
        <v>-53718.5</v>
      </c>
      <c r="BD24" s="546">
        <v>9285</v>
      </c>
      <c r="BE24" s="547">
        <v>29421</v>
      </c>
    </row>
    <row r="25" spans="2:57" ht="16.5" customHeight="1">
      <c r="B25" s="203" t="s">
        <v>201</v>
      </c>
      <c r="C25" s="304" t="s">
        <v>202</v>
      </c>
      <c r="D25" s="539">
        <v>0</v>
      </c>
      <c r="E25" s="537">
        <v>3</v>
      </c>
      <c r="F25" s="537">
        <v>0</v>
      </c>
      <c r="G25" s="537">
        <v>0</v>
      </c>
      <c r="H25" s="537">
        <v>0</v>
      </c>
      <c r="I25" s="537">
        <v>0</v>
      </c>
      <c r="J25" s="537">
        <v>0</v>
      </c>
      <c r="K25" s="537">
        <v>5</v>
      </c>
      <c r="L25" s="537">
        <v>0</v>
      </c>
      <c r="M25" s="537">
        <v>0</v>
      </c>
      <c r="N25" s="537">
        <v>1</v>
      </c>
      <c r="O25" s="537">
        <v>0</v>
      </c>
      <c r="P25" s="537">
        <v>0</v>
      </c>
      <c r="Q25" s="537">
        <v>2</v>
      </c>
      <c r="R25" s="537">
        <v>2</v>
      </c>
      <c r="S25" s="537">
        <v>24</v>
      </c>
      <c r="T25" s="537">
        <v>1</v>
      </c>
      <c r="U25" s="537">
        <v>10</v>
      </c>
      <c r="V25" s="537">
        <v>0</v>
      </c>
      <c r="W25" s="537">
        <v>48</v>
      </c>
      <c r="X25" s="537">
        <v>0</v>
      </c>
      <c r="Y25" s="537">
        <v>0</v>
      </c>
      <c r="Z25" s="537">
        <v>1024</v>
      </c>
      <c r="AA25" s="537">
        <v>5</v>
      </c>
      <c r="AB25" s="537">
        <v>0</v>
      </c>
      <c r="AC25" s="537">
        <v>2</v>
      </c>
      <c r="AD25" s="537">
        <v>109</v>
      </c>
      <c r="AE25" s="537">
        <v>18</v>
      </c>
      <c r="AF25" s="537">
        <v>9</v>
      </c>
      <c r="AG25" s="537">
        <v>20</v>
      </c>
      <c r="AH25" s="537">
        <v>13</v>
      </c>
      <c r="AI25" s="537">
        <v>555</v>
      </c>
      <c r="AJ25" s="537">
        <v>19</v>
      </c>
      <c r="AK25" s="537">
        <v>9</v>
      </c>
      <c r="AL25" s="537">
        <v>3</v>
      </c>
      <c r="AM25" s="537">
        <v>337</v>
      </c>
      <c r="AN25" s="537">
        <v>19</v>
      </c>
      <c r="AO25" s="537">
        <v>0</v>
      </c>
      <c r="AP25" s="537">
        <v>0</v>
      </c>
      <c r="AQ25" s="538">
        <v>2238</v>
      </c>
      <c r="AR25" s="537">
        <v>201</v>
      </c>
      <c r="AS25" s="537">
        <v>20871</v>
      </c>
      <c r="AT25" s="537">
        <v>0</v>
      </c>
      <c r="AU25" s="537">
        <v>1073</v>
      </c>
      <c r="AV25" s="537">
        <v>6513</v>
      </c>
      <c r="AW25" s="537">
        <v>-332</v>
      </c>
      <c r="AX25" s="546">
        <v>28326</v>
      </c>
      <c r="AY25" s="546">
        <v>30564</v>
      </c>
      <c r="AZ25" s="546">
        <v>3533</v>
      </c>
      <c r="BA25" s="546">
        <v>31859</v>
      </c>
      <c r="BB25" s="546">
        <v>34097</v>
      </c>
      <c r="BC25" s="546">
        <v>-30564</v>
      </c>
      <c r="BD25" s="546">
        <v>1295.0000000000009</v>
      </c>
      <c r="BE25" s="547">
        <v>3533</v>
      </c>
    </row>
    <row r="26" spans="2:57" ht="16.5" customHeight="1">
      <c r="B26" s="203" t="s">
        <v>203</v>
      </c>
      <c r="C26" s="304" t="s">
        <v>15</v>
      </c>
      <c r="D26" s="539">
        <v>0</v>
      </c>
      <c r="E26" s="537">
        <v>0</v>
      </c>
      <c r="F26" s="537">
        <v>139</v>
      </c>
      <c r="G26" s="537">
        <v>1</v>
      </c>
      <c r="H26" s="537">
        <v>0</v>
      </c>
      <c r="I26" s="537">
        <v>0</v>
      </c>
      <c r="J26" s="537">
        <v>0</v>
      </c>
      <c r="K26" s="537">
        <v>0</v>
      </c>
      <c r="L26" s="537">
        <v>0</v>
      </c>
      <c r="M26" s="537">
        <v>0</v>
      </c>
      <c r="N26" s="537">
        <v>0</v>
      </c>
      <c r="O26" s="537">
        <v>0</v>
      </c>
      <c r="P26" s="537">
        <v>0</v>
      </c>
      <c r="Q26" s="537">
        <v>0</v>
      </c>
      <c r="R26" s="537">
        <v>0</v>
      </c>
      <c r="S26" s="537">
        <v>10</v>
      </c>
      <c r="T26" s="537">
        <v>0</v>
      </c>
      <c r="U26" s="537">
        <v>0</v>
      </c>
      <c r="V26" s="537">
        <v>0</v>
      </c>
      <c r="W26" s="537">
        <v>0</v>
      </c>
      <c r="X26" s="537">
        <v>19623</v>
      </c>
      <c r="Y26" s="537">
        <v>0</v>
      </c>
      <c r="Z26" s="537">
        <v>0</v>
      </c>
      <c r="AA26" s="537">
        <v>0</v>
      </c>
      <c r="AB26" s="537">
        <v>0</v>
      </c>
      <c r="AC26" s="537">
        <v>0</v>
      </c>
      <c r="AD26" s="537">
        <v>0</v>
      </c>
      <c r="AE26" s="537">
        <v>0</v>
      </c>
      <c r="AF26" s="537">
        <v>0</v>
      </c>
      <c r="AG26" s="537">
        <v>1785</v>
      </c>
      <c r="AH26" s="537">
        <v>0</v>
      </c>
      <c r="AI26" s="537">
        <v>2338</v>
      </c>
      <c r="AJ26" s="537">
        <v>63</v>
      </c>
      <c r="AK26" s="537">
        <v>0</v>
      </c>
      <c r="AL26" s="537">
        <v>0</v>
      </c>
      <c r="AM26" s="537">
        <v>12643</v>
      </c>
      <c r="AN26" s="537">
        <v>10</v>
      </c>
      <c r="AO26" s="537">
        <v>0</v>
      </c>
      <c r="AP26" s="537">
        <v>0</v>
      </c>
      <c r="AQ26" s="538">
        <v>36612</v>
      </c>
      <c r="AR26" s="537">
        <v>0</v>
      </c>
      <c r="AS26" s="537">
        <v>31809</v>
      </c>
      <c r="AT26" s="537">
        <v>0</v>
      </c>
      <c r="AU26" s="537">
        <v>4140</v>
      </c>
      <c r="AV26" s="537">
        <v>5634</v>
      </c>
      <c r="AW26" s="537">
        <v>-986</v>
      </c>
      <c r="AX26" s="546">
        <v>40597</v>
      </c>
      <c r="AY26" s="546">
        <v>77209</v>
      </c>
      <c r="AZ26" s="546">
        <v>51813</v>
      </c>
      <c r="BA26" s="546">
        <v>92410</v>
      </c>
      <c r="BB26" s="546">
        <v>129022</v>
      </c>
      <c r="BC26" s="546">
        <v>-76785</v>
      </c>
      <c r="BD26" s="546">
        <v>15625</v>
      </c>
      <c r="BE26" s="547">
        <v>52237</v>
      </c>
    </row>
    <row r="27" spans="2:57" ht="16.5" customHeight="1">
      <c r="B27" s="203" t="s">
        <v>204</v>
      </c>
      <c r="C27" s="304" t="s">
        <v>16</v>
      </c>
      <c r="D27" s="539">
        <v>137</v>
      </c>
      <c r="E27" s="537">
        <v>64</v>
      </c>
      <c r="F27" s="537">
        <v>28</v>
      </c>
      <c r="G27" s="537">
        <v>23</v>
      </c>
      <c r="H27" s="537">
        <v>823</v>
      </c>
      <c r="I27" s="537">
        <v>1578</v>
      </c>
      <c r="J27" s="537">
        <v>2171</v>
      </c>
      <c r="K27" s="537">
        <v>369</v>
      </c>
      <c r="L27" s="537">
        <v>8</v>
      </c>
      <c r="M27" s="537">
        <v>146</v>
      </c>
      <c r="N27" s="537">
        <v>312</v>
      </c>
      <c r="O27" s="537">
        <v>108</v>
      </c>
      <c r="P27" s="537">
        <v>3804</v>
      </c>
      <c r="Q27" s="537">
        <v>52</v>
      </c>
      <c r="R27" s="537">
        <v>6</v>
      </c>
      <c r="S27" s="537">
        <v>213</v>
      </c>
      <c r="T27" s="537">
        <v>418</v>
      </c>
      <c r="U27" s="537">
        <v>542</v>
      </c>
      <c r="V27" s="537">
        <v>101</v>
      </c>
      <c r="W27" s="537">
        <v>25</v>
      </c>
      <c r="X27" s="537">
        <v>57</v>
      </c>
      <c r="Y27" s="537">
        <v>2315</v>
      </c>
      <c r="Z27" s="537">
        <v>1807</v>
      </c>
      <c r="AA27" s="537">
        <v>2685</v>
      </c>
      <c r="AB27" s="537">
        <v>107</v>
      </c>
      <c r="AC27" s="537">
        <v>313</v>
      </c>
      <c r="AD27" s="537">
        <v>2987</v>
      </c>
      <c r="AE27" s="537">
        <v>2592</v>
      </c>
      <c r="AF27" s="537">
        <v>8</v>
      </c>
      <c r="AG27" s="537">
        <v>413</v>
      </c>
      <c r="AH27" s="537">
        <v>3165</v>
      </c>
      <c r="AI27" s="537">
        <v>2271</v>
      </c>
      <c r="AJ27" s="537">
        <v>4332</v>
      </c>
      <c r="AK27" s="537">
        <v>2265</v>
      </c>
      <c r="AL27" s="537">
        <v>1526</v>
      </c>
      <c r="AM27" s="537">
        <v>2188</v>
      </c>
      <c r="AN27" s="537">
        <v>1150</v>
      </c>
      <c r="AO27" s="537">
        <v>1242</v>
      </c>
      <c r="AP27" s="537">
        <v>23</v>
      </c>
      <c r="AQ27" s="538">
        <v>42374</v>
      </c>
      <c r="AR27" s="537">
        <v>1166</v>
      </c>
      <c r="AS27" s="537">
        <v>14901.2</v>
      </c>
      <c r="AT27" s="537">
        <v>0</v>
      </c>
      <c r="AU27" s="537">
        <v>20</v>
      </c>
      <c r="AV27" s="537">
        <v>6631.9000000000005</v>
      </c>
      <c r="AW27" s="537">
        <v>-3327.3</v>
      </c>
      <c r="AX27" s="546">
        <v>19391.800000000003</v>
      </c>
      <c r="AY27" s="546">
        <v>61765.8</v>
      </c>
      <c r="AZ27" s="546">
        <v>19667.600000000002</v>
      </c>
      <c r="BA27" s="546">
        <v>39059.399999999994</v>
      </c>
      <c r="BB27" s="546">
        <v>81433.399999999994</v>
      </c>
      <c r="BC27" s="546">
        <v>-52222.400000000001</v>
      </c>
      <c r="BD27" s="546">
        <v>-13163</v>
      </c>
      <c r="BE27" s="547">
        <v>29211</v>
      </c>
    </row>
    <row r="28" spans="2:57" ht="16.5" customHeight="1">
      <c r="B28" s="203" t="s">
        <v>205</v>
      </c>
      <c r="C28" s="304" t="s">
        <v>17</v>
      </c>
      <c r="D28" s="539">
        <v>942</v>
      </c>
      <c r="E28" s="537">
        <v>11</v>
      </c>
      <c r="F28" s="537">
        <v>0</v>
      </c>
      <c r="G28" s="537">
        <v>33</v>
      </c>
      <c r="H28" s="537">
        <v>112</v>
      </c>
      <c r="I28" s="537">
        <v>139</v>
      </c>
      <c r="J28" s="537">
        <v>544</v>
      </c>
      <c r="K28" s="537">
        <v>172</v>
      </c>
      <c r="L28" s="537">
        <v>51</v>
      </c>
      <c r="M28" s="537">
        <v>156</v>
      </c>
      <c r="N28" s="537">
        <v>296</v>
      </c>
      <c r="O28" s="537">
        <v>106</v>
      </c>
      <c r="P28" s="537">
        <v>497</v>
      </c>
      <c r="Q28" s="537">
        <v>275</v>
      </c>
      <c r="R28" s="537">
        <v>26</v>
      </c>
      <c r="S28" s="537">
        <v>180</v>
      </c>
      <c r="T28" s="537">
        <v>161</v>
      </c>
      <c r="U28" s="537">
        <v>1937</v>
      </c>
      <c r="V28" s="537">
        <v>76</v>
      </c>
      <c r="W28" s="537">
        <v>9</v>
      </c>
      <c r="X28" s="537">
        <v>45</v>
      </c>
      <c r="Y28" s="537">
        <v>60</v>
      </c>
      <c r="Z28" s="537">
        <v>447</v>
      </c>
      <c r="AA28" s="537">
        <v>7124</v>
      </c>
      <c r="AB28" s="537">
        <v>1650</v>
      </c>
      <c r="AC28" s="537">
        <v>175</v>
      </c>
      <c r="AD28" s="537">
        <v>2024</v>
      </c>
      <c r="AE28" s="537">
        <v>651</v>
      </c>
      <c r="AF28" s="537">
        <v>6233</v>
      </c>
      <c r="AG28" s="537">
        <v>2884</v>
      </c>
      <c r="AH28" s="537">
        <v>907</v>
      </c>
      <c r="AI28" s="537">
        <v>2928</v>
      </c>
      <c r="AJ28" s="537">
        <v>2017</v>
      </c>
      <c r="AK28" s="537">
        <v>1864</v>
      </c>
      <c r="AL28" s="537">
        <v>83</v>
      </c>
      <c r="AM28" s="537">
        <v>617</v>
      </c>
      <c r="AN28" s="537">
        <v>619</v>
      </c>
      <c r="AO28" s="537">
        <v>0</v>
      </c>
      <c r="AP28" s="537">
        <v>444</v>
      </c>
      <c r="AQ28" s="538">
        <v>36495</v>
      </c>
      <c r="AR28" s="537">
        <v>0</v>
      </c>
      <c r="AS28" s="537">
        <v>0</v>
      </c>
      <c r="AT28" s="537">
        <v>0</v>
      </c>
      <c r="AU28" s="537">
        <v>252861</v>
      </c>
      <c r="AV28" s="537">
        <v>293884</v>
      </c>
      <c r="AW28" s="537">
        <v>0</v>
      </c>
      <c r="AX28" s="546">
        <v>546745</v>
      </c>
      <c r="AY28" s="546">
        <v>583240</v>
      </c>
      <c r="AZ28" s="546">
        <v>0</v>
      </c>
      <c r="BA28" s="546">
        <v>546745</v>
      </c>
      <c r="BB28" s="546">
        <v>583240</v>
      </c>
      <c r="BC28" s="546">
        <v>0</v>
      </c>
      <c r="BD28" s="546">
        <v>546745</v>
      </c>
      <c r="BE28" s="547">
        <v>583240</v>
      </c>
    </row>
    <row r="29" spans="2:57" ht="16.5" customHeight="1">
      <c r="B29" s="203" t="s">
        <v>206</v>
      </c>
      <c r="C29" s="304" t="s">
        <v>18</v>
      </c>
      <c r="D29" s="539">
        <v>2541</v>
      </c>
      <c r="E29" s="537">
        <v>178</v>
      </c>
      <c r="F29" s="537">
        <v>8</v>
      </c>
      <c r="G29" s="537">
        <v>432</v>
      </c>
      <c r="H29" s="537">
        <v>1612</v>
      </c>
      <c r="I29" s="537">
        <v>986</v>
      </c>
      <c r="J29" s="537">
        <v>5641</v>
      </c>
      <c r="K29" s="537">
        <v>1416</v>
      </c>
      <c r="L29" s="537">
        <v>143</v>
      </c>
      <c r="M29" s="537">
        <v>871</v>
      </c>
      <c r="N29" s="537">
        <v>1663</v>
      </c>
      <c r="O29" s="537">
        <v>1593</v>
      </c>
      <c r="P29" s="537">
        <v>9141</v>
      </c>
      <c r="Q29" s="537">
        <v>979</v>
      </c>
      <c r="R29" s="537">
        <v>152</v>
      </c>
      <c r="S29" s="537">
        <v>833</v>
      </c>
      <c r="T29" s="537">
        <v>1012</v>
      </c>
      <c r="U29" s="537">
        <v>8633</v>
      </c>
      <c r="V29" s="537">
        <v>272</v>
      </c>
      <c r="W29" s="537">
        <v>20</v>
      </c>
      <c r="X29" s="537">
        <v>687</v>
      </c>
      <c r="Y29" s="537">
        <v>527</v>
      </c>
      <c r="Z29" s="537">
        <v>1397</v>
      </c>
      <c r="AA29" s="537">
        <v>45651</v>
      </c>
      <c r="AB29" s="537">
        <v>1781</v>
      </c>
      <c r="AC29" s="537">
        <v>4069</v>
      </c>
      <c r="AD29" s="537">
        <v>14735</v>
      </c>
      <c r="AE29" s="537">
        <v>969</v>
      </c>
      <c r="AF29" s="537">
        <v>758</v>
      </c>
      <c r="AG29" s="537">
        <v>1909</v>
      </c>
      <c r="AH29" s="537">
        <v>1528</v>
      </c>
      <c r="AI29" s="537">
        <v>3674</v>
      </c>
      <c r="AJ29" s="537">
        <v>5413</v>
      </c>
      <c r="AK29" s="537">
        <v>8084</v>
      </c>
      <c r="AL29" s="537">
        <v>167</v>
      </c>
      <c r="AM29" s="537">
        <v>1895</v>
      </c>
      <c r="AN29" s="537">
        <v>6513</v>
      </c>
      <c r="AO29" s="537">
        <v>0</v>
      </c>
      <c r="AP29" s="537">
        <v>83</v>
      </c>
      <c r="AQ29" s="538">
        <v>137966</v>
      </c>
      <c r="AR29" s="537">
        <v>33</v>
      </c>
      <c r="AS29" s="537">
        <v>36499</v>
      </c>
      <c r="AT29" s="537">
        <v>0</v>
      </c>
      <c r="AU29" s="537">
        <v>0</v>
      </c>
      <c r="AV29" s="537">
        <v>0</v>
      </c>
      <c r="AW29" s="537">
        <v>0</v>
      </c>
      <c r="AX29" s="546">
        <v>36532</v>
      </c>
      <c r="AY29" s="546">
        <v>174498</v>
      </c>
      <c r="AZ29" s="546">
        <v>256931</v>
      </c>
      <c r="BA29" s="546">
        <v>293463</v>
      </c>
      <c r="BB29" s="546">
        <v>431429</v>
      </c>
      <c r="BC29" s="546">
        <v>-33795</v>
      </c>
      <c r="BD29" s="546">
        <v>259668</v>
      </c>
      <c r="BE29" s="547">
        <v>397634</v>
      </c>
    </row>
    <row r="30" spans="2:57" ht="16.5" customHeight="1">
      <c r="B30" s="203" t="s">
        <v>207</v>
      </c>
      <c r="C30" s="304" t="s">
        <v>46</v>
      </c>
      <c r="D30" s="539">
        <v>68</v>
      </c>
      <c r="E30" s="537">
        <v>7</v>
      </c>
      <c r="F30" s="537">
        <v>0</v>
      </c>
      <c r="G30" s="537">
        <v>27</v>
      </c>
      <c r="H30" s="537">
        <v>248</v>
      </c>
      <c r="I30" s="537">
        <v>59</v>
      </c>
      <c r="J30" s="537">
        <v>368</v>
      </c>
      <c r="K30" s="537">
        <v>229</v>
      </c>
      <c r="L30" s="537">
        <v>4</v>
      </c>
      <c r="M30" s="537">
        <v>22</v>
      </c>
      <c r="N30" s="537">
        <v>40</v>
      </c>
      <c r="O30" s="537">
        <v>27</v>
      </c>
      <c r="P30" s="537">
        <v>105</v>
      </c>
      <c r="Q30" s="537">
        <v>25</v>
      </c>
      <c r="R30" s="537">
        <v>8</v>
      </c>
      <c r="S30" s="537">
        <v>49</v>
      </c>
      <c r="T30" s="537">
        <v>32</v>
      </c>
      <c r="U30" s="537">
        <v>352</v>
      </c>
      <c r="V30" s="537">
        <v>13</v>
      </c>
      <c r="W30" s="537">
        <v>0</v>
      </c>
      <c r="X30" s="537">
        <v>15</v>
      </c>
      <c r="Y30" s="537">
        <v>18</v>
      </c>
      <c r="Z30" s="537">
        <v>490</v>
      </c>
      <c r="AA30" s="537">
        <v>184</v>
      </c>
      <c r="AB30" s="537">
        <v>2850</v>
      </c>
      <c r="AC30" s="537">
        <v>475</v>
      </c>
      <c r="AD30" s="537">
        <v>1516</v>
      </c>
      <c r="AE30" s="537">
        <v>216</v>
      </c>
      <c r="AF30" s="537">
        <v>75</v>
      </c>
      <c r="AG30" s="537">
        <v>1472</v>
      </c>
      <c r="AH30" s="537">
        <v>557</v>
      </c>
      <c r="AI30" s="537">
        <v>1312</v>
      </c>
      <c r="AJ30" s="537">
        <v>2994</v>
      </c>
      <c r="AK30" s="537">
        <v>2940</v>
      </c>
      <c r="AL30" s="537">
        <v>88</v>
      </c>
      <c r="AM30" s="537">
        <v>383</v>
      </c>
      <c r="AN30" s="537">
        <v>1844</v>
      </c>
      <c r="AO30" s="537">
        <v>0</v>
      </c>
      <c r="AP30" s="537">
        <v>25</v>
      </c>
      <c r="AQ30" s="538">
        <v>19137</v>
      </c>
      <c r="AR30" s="537">
        <v>15</v>
      </c>
      <c r="AS30" s="537">
        <v>16067.7</v>
      </c>
      <c r="AT30" s="537">
        <v>-1232</v>
      </c>
      <c r="AU30" s="537">
        <v>0</v>
      </c>
      <c r="AV30" s="537">
        <v>0</v>
      </c>
      <c r="AW30" s="537">
        <v>0</v>
      </c>
      <c r="AX30" s="546">
        <v>14850.7</v>
      </c>
      <c r="AY30" s="546">
        <v>33987.699999999997</v>
      </c>
      <c r="AZ30" s="546">
        <v>24</v>
      </c>
      <c r="BA30" s="546">
        <v>14874.7</v>
      </c>
      <c r="BB30" s="546">
        <v>34011.699999999997</v>
      </c>
      <c r="BC30" s="546">
        <v>-1.7</v>
      </c>
      <c r="BD30" s="546">
        <v>14873</v>
      </c>
      <c r="BE30" s="547">
        <v>34010</v>
      </c>
    </row>
    <row r="31" spans="2:57" ht="16.5" customHeight="1">
      <c r="B31" s="203" t="s">
        <v>208</v>
      </c>
      <c r="C31" s="304" t="s">
        <v>47</v>
      </c>
      <c r="D31" s="539">
        <v>24</v>
      </c>
      <c r="E31" s="537">
        <v>3</v>
      </c>
      <c r="F31" s="537">
        <v>0</v>
      </c>
      <c r="G31" s="537">
        <v>27</v>
      </c>
      <c r="H31" s="537">
        <v>185</v>
      </c>
      <c r="I31" s="537">
        <v>33</v>
      </c>
      <c r="J31" s="537">
        <v>137</v>
      </c>
      <c r="K31" s="537">
        <v>229</v>
      </c>
      <c r="L31" s="537">
        <v>0</v>
      </c>
      <c r="M31" s="537">
        <v>2</v>
      </c>
      <c r="N31" s="537">
        <v>130</v>
      </c>
      <c r="O31" s="537">
        <v>1</v>
      </c>
      <c r="P31" s="537">
        <v>3</v>
      </c>
      <c r="Q31" s="537">
        <v>7</v>
      </c>
      <c r="R31" s="537">
        <v>4</v>
      </c>
      <c r="S31" s="537">
        <v>1</v>
      </c>
      <c r="T31" s="537">
        <v>19</v>
      </c>
      <c r="U31" s="537">
        <v>319</v>
      </c>
      <c r="V31" s="537">
        <v>10</v>
      </c>
      <c r="W31" s="537">
        <v>1</v>
      </c>
      <c r="X31" s="537">
        <v>7</v>
      </c>
      <c r="Y31" s="537">
        <v>8</v>
      </c>
      <c r="Z31" s="537">
        <v>1911</v>
      </c>
      <c r="AA31" s="537">
        <v>6127</v>
      </c>
      <c r="AB31" s="537">
        <v>100</v>
      </c>
      <c r="AC31" s="537">
        <v>0</v>
      </c>
      <c r="AD31" s="537">
        <v>829</v>
      </c>
      <c r="AE31" s="537">
        <v>822</v>
      </c>
      <c r="AF31" s="537">
        <v>4</v>
      </c>
      <c r="AG31" s="537">
        <v>1121</v>
      </c>
      <c r="AH31" s="537">
        <v>1739</v>
      </c>
      <c r="AI31" s="537">
        <v>11135</v>
      </c>
      <c r="AJ31" s="537">
        <v>2828</v>
      </c>
      <c r="AK31" s="537">
        <v>3164</v>
      </c>
      <c r="AL31" s="537">
        <v>2</v>
      </c>
      <c r="AM31" s="537">
        <v>826</v>
      </c>
      <c r="AN31" s="537">
        <v>4720</v>
      </c>
      <c r="AO31" s="537">
        <v>0</v>
      </c>
      <c r="AP31" s="537">
        <v>382</v>
      </c>
      <c r="AQ31" s="538">
        <v>36860</v>
      </c>
      <c r="AR31" s="537">
        <v>0</v>
      </c>
      <c r="AS31" s="537">
        <v>18770.5</v>
      </c>
      <c r="AT31" s="537">
        <v>6089</v>
      </c>
      <c r="AU31" s="537">
        <v>0</v>
      </c>
      <c r="AV31" s="537">
        <v>0</v>
      </c>
      <c r="AW31" s="537">
        <v>0</v>
      </c>
      <c r="AX31" s="546">
        <v>24859.5</v>
      </c>
      <c r="AY31" s="546">
        <v>61719.5</v>
      </c>
      <c r="AZ31" s="546">
        <v>13</v>
      </c>
      <c r="BA31" s="546">
        <v>24872.5</v>
      </c>
      <c r="BB31" s="546">
        <v>61732.5</v>
      </c>
      <c r="BC31" s="546">
        <v>-2915.5</v>
      </c>
      <c r="BD31" s="546">
        <v>21957</v>
      </c>
      <c r="BE31" s="547">
        <v>58817</v>
      </c>
    </row>
    <row r="32" spans="2:57" ht="16.5" customHeight="1">
      <c r="B32" s="203" t="s">
        <v>209</v>
      </c>
      <c r="C32" s="304" t="s">
        <v>19</v>
      </c>
      <c r="D32" s="539">
        <v>11458</v>
      </c>
      <c r="E32" s="537">
        <v>453</v>
      </c>
      <c r="F32" s="537">
        <v>107</v>
      </c>
      <c r="G32" s="537">
        <v>115</v>
      </c>
      <c r="H32" s="537">
        <v>8019</v>
      </c>
      <c r="I32" s="537">
        <v>4516</v>
      </c>
      <c r="J32" s="537">
        <v>7617</v>
      </c>
      <c r="K32" s="537">
        <v>3369</v>
      </c>
      <c r="L32" s="537">
        <v>170</v>
      </c>
      <c r="M32" s="537">
        <v>1738</v>
      </c>
      <c r="N32" s="537">
        <v>1304</v>
      </c>
      <c r="O32" s="537">
        <v>523</v>
      </c>
      <c r="P32" s="537">
        <v>922</v>
      </c>
      <c r="Q32" s="537">
        <v>1724</v>
      </c>
      <c r="R32" s="537">
        <v>335</v>
      </c>
      <c r="S32" s="537">
        <v>2976</v>
      </c>
      <c r="T32" s="537">
        <v>4101</v>
      </c>
      <c r="U32" s="537">
        <v>12874</v>
      </c>
      <c r="V32" s="537">
        <v>1554</v>
      </c>
      <c r="W32" s="537">
        <v>173</v>
      </c>
      <c r="X32" s="537">
        <v>2459</v>
      </c>
      <c r="Y32" s="537">
        <v>2198</v>
      </c>
      <c r="Z32" s="537">
        <v>27218</v>
      </c>
      <c r="AA32" s="537">
        <v>1740</v>
      </c>
      <c r="AB32" s="537">
        <v>604</v>
      </c>
      <c r="AC32" s="537">
        <v>1027</v>
      </c>
      <c r="AD32" s="537">
        <v>4923</v>
      </c>
      <c r="AE32" s="537">
        <v>955</v>
      </c>
      <c r="AF32" s="537">
        <v>476</v>
      </c>
      <c r="AG32" s="537">
        <v>10657</v>
      </c>
      <c r="AH32" s="537">
        <v>1559</v>
      </c>
      <c r="AI32" s="537">
        <v>3086</v>
      </c>
      <c r="AJ32" s="537">
        <v>4748</v>
      </c>
      <c r="AK32" s="537">
        <v>27066</v>
      </c>
      <c r="AL32" s="537">
        <v>1567</v>
      </c>
      <c r="AM32" s="537">
        <v>7543</v>
      </c>
      <c r="AN32" s="537">
        <v>13124</v>
      </c>
      <c r="AO32" s="537">
        <v>2302</v>
      </c>
      <c r="AP32" s="537">
        <v>123</v>
      </c>
      <c r="AQ32" s="538">
        <v>177423</v>
      </c>
      <c r="AR32" s="537">
        <v>9503</v>
      </c>
      <c r="AS32" s="537">
        <v>252392</v>
      </c>
      <c r="AT32" s="537">
        <v>87</v>
      </c>
      <c r="AU32" s="537">
        <v>0</v>
      </c>
      <c r="AV32" s="537">
        <v>0</v>
      </c>
      <c r="AW32" s="537">
        <v>7445</v>
      </c>
      <c r="AX32" s="546">
        <v>269427</v>
      </c>
      <c r="AY32" s="546">
        <v>446850</v>
      </c>
      <c r="AZ32" s="546">
        <v>275852</v>
      </c>
      <c r="BA32" s="546">
        <v>545279</v>
      </c>
      <c r="BB32" s="546">
        <v>722702</v>
      </c>
      <c r="BC32" s="546">
        <v>-209718</v>
      </c>
      <c r="BD32" s="546">
        <v>335561</v>
      </c>
      <c r="BE32" s="547">
        <v>512984</v>
      </c>
    </row>
    <row r="33" spans="2:57" ht="16.5" customHeight="1">
      <c r="B33" s="203" t="s">
        <v>210</v>
      </c>
      <c r="C33" s="304" t="s">
        <v>20</v>
      </c>
      <c r="D33" s="539">
        <v>1488</v>
      </c>
      <c r="E33" s="537">
        <v>330</v>
      </c>
      <c r="F33" s="537">
        <v>30</v>
      </c>
      <c r="G33" s="537">
        <v>422</v>
      </c>
      <c r="H33" s="537">
        <v>848</v>
      </c>
      <c r="I33" s="537">
        <v>1139</v>
      </c>
      <c r="J33" s="537">
        <v>1088</v>
      </c>
      <c r="K33" s="537">
        <v>564</v>
      </c>
      <c r="L33" s="537">
        <v>12</v>
      </c>
      <c r="M33" s="537">
        <v>153</v>
      </c>
      <c r="N33" s="537">
        <v>470</v>
      </c>
      <c r="O33" s="537">
        <v>140</v>
      </c>
      <c r="P33" s="537">
        <v>603</v>
      </c>
      <c r="Q33" s="537">
        <v>724</v>
      </c>
      <c r="R33" s="537">
        <v>63</v>
      </c>
      <c r="S33" s="537">
        <v>530</v>
      </c>
      <c r="T33" s="537">
        <v>1156</v>
      </c>
      <c r="U33" s="537">
        <v>2412</v>
      </c>
      <c r="V33" s="537">
        <v>215</v>
      </c>
      <c r="W33" s="537">
        <v>18</v>
      </c>
      <c r="X33" s="537">
        <v>226</v>
      </c>
      <c r="Y33" s="537">
        <v>623</v>
      </c>
      <c r="Z33" s="537">
        <v>7118</v>
      </c>
      <c r="AA33" s="537">
        <v>8692</v>
      </c>
      <c r="AB33" s="537">
        <v>598</v>
      </c>
      <c r="AC33" s="537">
        <v>1445</v>
      </c>
      <c r="AD33" s="537">
        <v>9347</v>
      </c>
      <c r="AE33" s="537">
        <v>14577</v>
      </c>
      <c r="AF33" s="537">
        <v>30285</v>
      </c>
      <c r="AG33" s="537">
        <v>8073</v>
      </c>
      <c r="AH33" s="537">
        <v>1308</v>
      </c>
      <c r="AI33" s="537">
        <v>5589</v>
      </c>
      <c r="AJ33" s="537">
        <v>3062</v>
      </c>
      <c r="AK33" s="537">
        <v>5237</v>
      </c>
      <c r="AL33" s="537">
        <v>966</v>
      </c>
      <c r="AM33" s="537">
        <v>2965</v>
      </c>
      <c r="AN33" s="537">
        <v>2689</v>
      </c>
      <c r="AO33" s="537">
        <v>0</v>
      </c>
      <c r="AP33" s="537">
        <v>1052</v>
      </c>
      <c r="AQ33" s="538">
        <v>116257</v>
      </c>
      <c r="AR33" s="537">
        <v>2</v>
      </c>
      <c r="AS33" s="537">
        <v>102816.9</v>
      </c>
      <c r="AT33" s="537">
        <v>0</v>
      </c>
      <c r="AU33" s="537">
        <v>0</v>
      </c>
      <c r="AV33" s="537">
        <v>0</v>
      </c>
      <c r="AW33" s="537">
        <v>0</v>
      </c>
      <c r="AX33" s="546">
        <v>102818.9</v>
      </c>
      <c r="AY33" s="546">
        <v>219075.9</v>
      </c>
      <c r="AZ33" s="546">
        <v>3172</v>
      </c>
      <c r="BA33" s="546">
        <v>105990.9</v>
      </c>
      <c r="BB33" s="546">
        <v>222247.9</v>
      </c>
      <c r="BC33" s="546">
        <v>-41491.9</v>
      </c>
      <c r="BD33" s="546">
        <v>64499</v>
      </c>
      <c r="BE33" s="547">
        <v>180756</v>
      </c>
    </row>
    <row r="34" spans="2:57" ht="16.5" customHeight="1">
      <c r="B34" s="203" t="s">
        <v>211</v>
      </c>
      <c r="C34" s="304" t="s">
        <v>21</v>
      </c>
      <c r="D34" s="539">
        <v>56</v>
      </c>
      <c r="E34" s="537">
        <v>44</v>
      </c>
      <c r="F34" s="537">
        <v>2</v>
      </c>
      <c r="G34" s="537">
        <v>166</v>
      </c>
      <c r="H34" s="537">
        <v>499</v>
      </c>
      <c r="I34" s="537">
        <v>348</v>
      </c>
      <c r="J34" s="537">
        <v>249</v>
      </c>
      <c r="K34" s="537">
        <v>324</v>
      </c>
      <c r="L34" s="537">
        <v>15</v>
      </c>
      <c r="M34" s="537">
        <v>139</v>
      </c>
      <c r="N34" s="537">
        <v>197</v>
      </c>
      <c r="O34" s="537">
        <v>45</v>
      </c>
      <c r="P34" s="537">
        <v>55</v>
      </c>
      <c r="Q34" s="537">
        <v>325</v>
      </c>
      <c r="R34" s="537">
        <v>39</v>
      </c>
      <c r="S34" s="537">
        <v>272</v>
      </c>
      <c r="T34" s="537">
        <v>173</v>
      </c>
      <c r="U34" s="537">
        <v>699</v>
      </c>
      <c r="V34" s="537">
        <v>55</v>
      </c>
      <c r="W34" s="537">
        <v>8</v>
      </c>
      <c r="X34" s="537">
        <v>30</v>
      </c>
      <c r="Y34" s="537">
        <v>105</v>
      </c>
      <c r="Z34" s="537">
        <v>2477</v>
      </c>
      <c r="AA34" s="537">
        <v>2672</v>
      </c>
      <c r="AB34" s="537">
        <v>42</v>
      </c>
      <c r="AC34" s="537">
        <v>86</v>
      </c>
      <c r="AD34" s="537">
        <v>18811</v>
      </c>
      <c r="AE34" s="537">
        <v>3178</v>
      </c>
      <c r="AF34" s="537">
        <v>15759</v>
      </c>
      <c r="AG34" s="537">
        <v>7123</v>
      </c>
      <c r="AH34" s="537">
        <v>3296</v>
      </c>
      <c r="AI34" s="537">
        <v>1182</v>
      </c>
      <c r="AJ34" s="537">
        <v>1765</v>
      </c>
      <c r="AK34" s="537">
        <v>11168</v>
      </c>
      <c r="AL34" s="537">
        <v>770</v>
      </c>
      <c r="AM34" s="537">
        <v>3501</v>
      </c>
      <c r="AN34" s="537">
        <v>7329</v>
      </c>
      <c r="AO34" s="537">
        <v>0</v>
      </c>
      <c r="AP34" s="537">
        <v>582</v>
      </c>
      <c r="AQ34" s="538">
        <v>83586</v>
      </c>
      <c r="AR34" s="537">
        <v>0</v>
      </c>
      <c r="AS34" s="537">
        <v>382178</v>
      </c>
      <c r="AT34" s="537">
        <v>41</v>
      </c>
      <c r="AU34" s="537">
        <v>0</v>
      </c>
      <c r="AV34" s="537">
        <v>0</v>
      </c>
      <c r="AW34" s="537">
        <v>0</v>
      </c>
      <c r="AX34" s="546">
        <v>382219</v>
      </c>
      <c r="AY34" s="546">
        <v>465805</v>
      </c>
      <c r="AZ34" s="546">
        <v>5</v>
      </c>
      <c r="BA34" s="546">
        <v>382224</v>
      </c>
      <c r="BB34" s="546">
        <v>465810</v>
      </c>
      <c r="BC34" s="546">
        <v>-53166</v>
      </c>
      <c r="BD34" s="546">
        <v>329058</v>
      </c>
      <c r="BE34" s="547">
        <v>412644</v>
      </c>
    </row>
    <row r="35" spans="2:57" ht="16.5" customHeight="1">
      <c r="B35" s="203" t="s">
        <v>212</v>
      </c>
      <c r="C35" s="304" t="s">
        <v>49</v>
      </c>
      <c r="D35" s="539">
        <v>13054</v>
      </c>
      <c r="E35" s="537">
        <v>1858</v>
      </c>
      <c r="F35" s="537">
        <v>114</v>
      </c>
      <c r="G35" s="537">
        <v>1381</v>
      </c>
      <c r="H35" s="537">
        <v>4595</v>
      </c>
      <c r="I35" s="537">
        <v>1275</v>
      </c>
      <c r="J35" s="537">
        <v>5299</v>
      </c>
      <c r="K35" s="537">
        <v>1716</v>
      </c>
      <c r="L35" s="537">
        <v>523</v>
      </c>
      <c r="M35" s="537">
        <v>599</v>
      </c>
      <c r="N35" s="537">
        <v>3242</v>
      </c>
      <c r="O35" s="537">
        <v>603</v>
      </c>
      <c r="P35" s="537">
        <v>2940</v>
      </c>
      <c r="Q35" s="537">
        <v>1719</v>
      </c>
      <c r="R35" s="537">
        <v>194</v>
      </c>
      <c r="S35" s="537">
        <v>1373</v>
      </c>
      <c r="T35" s="537">
        <v>1977</v>
      </c>
      <c r="U35" s="537">
        <v>4861</v>
      </c>
      <c r="V35" s="537">
        <v>596</v>
      </c>
      <c r="W35" s="537">
        <v>56</v>
      </c>
      <c r="X35" s="537">
        <v>804</v>
      </c>
      <c r="Y35" s="537">
        <v>2772</v>
      </c>
      <c r="Z35" s="537">
        <v>23803</v>
      </c>
      <c r="AA35" s="537">
        <v>10050</v>
      </c>
      <c r="AB35" s="537">
        <v>742</v>
      </c>
      <c r="AC35" s="537">
        <v>4488</v>
      </c>
      <c r="AD35" s="537">
        <v>62788</v>
      </c>
      <c r="AE35" s="537">
        <v>6229</v>
      </c>
      <c r="AF35" s="537">
        <v>684</v>
      </c>
      <c r="AG35" s="537">
        <v>28428</v>
      </c>
      <c r="AH35" s="537">
        <v>4072</v>
      </c>
      <c r="AI35" s="537">
        <v>11076</v>
      </c>
      <c r="AJ35" s="537">
        <v>10040</v>
      </c>
      <c r="AK35" s="537">
        <v>10718</v>
      </c>
      <c r="AL35" s="537">
        <v>1682</v>
      </c>
      <c r="AM35" s="537">
        <v>5354</v>
      </c>
      <c r="AN35" s="537">
        <v>8226</v>
      </c>
      <c r="AO35" s="537">
        <v>593</v>
      </c>
      <c r="AP35" s="537">
        <v>1550</v>
      </c>
      <c r="AQ35" s="538">
        <v>242074</v>
      </c>
      <c r="AR35" s="537">
        <v>2133</v>
      </c>
      <c r="AS35" s="537">
        <v>58043.5</v>
      </c>
      <c r="AT35" s="537">
        <v>746</v>
      </c>
      <c r="AU35" s="537">
        <v>3485</v>
      </c>
      <c r="AV35" s="537">
        <v>509</v>
      </c>
      <c r="AW35" s="537">
        <v>1605</v>
      </c>
      <c r="AX35" s="546">
        <v>66521.5</v>
      </c>
      <c r="AY35" s="546">
        <v>308595.5</v>
      </c>
      <c r="AZ35" s="546">
        <v>83138.3</v>
      </c>
      <c r="BA35" s="546">
        <v>149659.79999999999</v>
      </c>
      <c r="BB35" s="546">
        <v>391733.8</v>
      </c>
      <c r="BC35" s="546">
        <v>-98399.8</v>
      </c>
      <c r="BD35" s="546">
        <v>51260</v>
      </c>
      <c r="BE35" s="547">
        <v>293334</v>
      </c>
    </row>
    <row r="36" spans="2:57" ht="16.5" customHeight="1">
      <c r="B36" s="203" t="s">
        <v>213</v>
      </c>
      <c r="C36" s="304" t="s">
        <v>22</v>
      </c>
      <c r="D36" s="539">
        <v>689</v>
      </c>
      <c r="E36" s="537">
        <v>82</v>
      </c>
      <c r="F36" s="537">
        <v>13</v>
      </c>
      <c r="G36" s="537">
        <v>101</v>
      </c>
      <c r="H36" s="537">
        <v>585</v>
      </c>
      <c r="I36" s="537">
        <v>263</v>
      </c>
      <c r="J36" s="537">
        <v>502</v>
      </c>
      <c r="K36" s="537">
        <v>1061</v>
      </c>
      <c r="L36" s="537">
        <v>26</v>
      </c>
      <c r="M36" s="537">
        <v>123</v>
      </c>
      <c r="N36" s="537">
        <v>191</v>
      </c>
      <c r="O36" s="537">
        <v>76</v>
      </c>
      <c r="P36" s="537">
        <v>195</v>
      </c>
      <c r="Q36" s="537">
        <v>557</v>
      </c>
      <c r="R36" s="537">
        <v>59</v>
      </c>
      <c r="S36" s="537">
        <v>731</v>
      </c>
      <c r="T36" s="537">
        <v>459</v>
      </c>
      <c r="U36" s="537">
        <v>1747</v>
      </c>
      <c r="V36" s="537">
        <v>272</v>
      </c>
      <c r="W36" s="537">
        <v>25</v>
      </c>
      <c r="X36" s="537">
        <v>133</v>
      </c>
      <c r="Y36" s="537">
        <v>144</v>
      </c>
      <c r="Z36" s="537">
        <v>4717</v>
      </c>
      <c r="AA36" s="537">
        <v>4691</v>
      </c>
      <c r="AB36" s="537">
        <v>1150</v>
      </c>
      <c r="AC36" s="537">
        <v>579</v>
      </c>
      <c r="AD36" s="537">
        <v>22012</v>
      </c>
      <c r="AE36" s="537">
        <v>10109</v>
      </c>
      <c r="AF36" s="537">
        <v>594</v>
      </c>
      <c r="AG36" s="537">
        <v>1986</v>
      </c>
      <c r="AH36" s="537">
        <v>41067</v>
      </c>
      <c r="AI36" s="537">
        <v>9653</v>
      </c>
      <c r="AJ36" s="537">
        <v>8127</v>
      </c>
      <c r="AK36" s="537">
        <v>8195</v>
      </c>
      <c r="AL36" s="537">
        <v>2822</v>
      </c>
      <c r="AM36" s="537">
        <v>13065</v>
      </c>
      <c r="AN36" s="537">
        <v>4824</v>
      </c>
      <c r="AO36" s="537">
        <v>0</v>
      </c>
      <c r="AP36" s="537">
        <v>1322</v>
      </c>
      <c r="AQ36" s="538">
        <v>142947</v>
      </c>
      <c r="AR36" s="537">
        <v>1053</v>
      </c>
      <c r="AS36" s="537">
        <v>89856.5</v>
      </c>
      <c r="AT36" s="537">
        <v>367</v>
      </c>
      <c r="AU36" s="537">
        <v>0</v>
      </c>
      <c r="AV36" s="537">
        <v>0</v>
      </c>
      <c r="AW36" s="537">
        <v>-1864</v>
      </c>
      <c r="AX36" s="546">
        <v>89412.5</v>
      </c>
      <c r="AY36" s="546">
        <v>232359.5</v>
      </c>
      <c r="AZ36" s="546">
        <v>49861.200000000004</v>
      </c>
      <c r="BA36" s="546">
        <v>139273.70000000001</v>
      </c>
      <c r="BB36" s="546">
        <v>282220.7</v>
      </c>
      <c r="BC36" s="546">
        <v>-99522.7</v>
      </c>
      <c r="BD36" s="546">
        <v>39751</v>
      </c>
      <c r="BE36" s="547">
        <v>182698</v>
      </c>
    </row>
    <row r="37" spans="2:57" ht="16.5" customHeight="1">
      <c r="B37" s="203" t="s">
        <v>214</v>
      </c>
      <c r="C37" s="304" t="s">
        <v>23</v>
      </c>
      <c r="D37" s="539">
        <v>0</v>
      </c>
      <c r="E37" s="537">
        <v>0</v>
      </c>
      <c r="F37" s="537">
        <v>0</v>
      </c>
      <c r="G37" s="537">
        <v>0</v>
      </c>
      <c r="H37" s="537">
        <v>0</v>
      </c>
      <c r="I37" s="537">
        <v>0</v>
      </c>
      <c r="J37" s="537">
        <v>0</v>
      </c>
      <c r="K37" s="537">
        <v>0</v>
      </c>
      <c r="L37" s="537">
        <v>0</v>
      </c>
      <c r="M37" s="537">
        <v>0</v>
      </c>
      <c r="N37" s="537">
        <v>0</v>
      </c>
      <c r="O37" s="537">
        <v>0</v>
      </c>
      <c r="P37" s="537">
        <v>0</v>
      </c>
      <c r="Q37" s="537">
        <v>0</v>
      </c>
      <c r="R37" s="537">
        <v>0</v>
      </c>
      <c r="S37" s="537">
        <v>0</v>
      </c>
      <c r="T37" s="537">
        <v>0</v>
      </c>
      <c r="U37" s="537">
        <v>0</v>
      </c>
      <c r="V37" s="537">
        <v>0</v>
      </c>
      <c r="W37" s="537">
        <v>0</v>
      </c>
      <c r="X37" s="537">
        <v>0</v>
      </c>
      <c r="Y37" s="537">
        <v>0</v>
      </c>
      <c r="Z37" s="537">
        <v>0</v>
      </c>
      <c r="AA37" s="537">
        <v>0</v>
      </c>
      <c r="AB37" s="537">
        <v>0</v>
      </c>
      <c r="AC37" s="537">
        <v>0</v>
      </c>
      <c r="AD37" s="537">
        <v>0</v>
      </c>
      <c r="AE37" s="537">
        <v>0</v>
      </c>
      <c r="AF37" s="537">
        <v>0</v>
      </c>
      <c r="AG37" s="537">
        <v>0</v>
      </c>
      <c r="AH37" s="537">
        <v>0</v>
      </c>
      <c r="AI37" s="537">
        <v>0</v>
      </c>
      <c r="AJ37" s="537">
        <v>0</v>
      </c>
      <c r="AK37" s="537">
        <v>0</v>
      </c>
      <c r="AL37" s="537">
        <v>0</v>
      </c>
      <c r="AM37" s="537">
        <v>0</v>
      </c>
      <c r="AN37" s="537">
        <v>0</v>
      </c>
      <c r="AO37" s="537">
        <v>0</v>
      </c>
      <c r="AP37" s="537">
        <v>3088</v>
      </c>
      <c r="AQ37" s="538">
        <v>3088</v>
      </c>
      <c r="AR37" s="537">
        <v>0</v>
      </c>
      <c r="AS37" s="537">
        <v>6525</v>
      </c>
      <c r="AT37" s="537">
        <v>331893</v>
      </c>
      <c r="AU37" s="537">
        <v>0</v>
      </c>
      <c r="AV37" s="537">
        <v>0</v>
      </c>
      <c r="AW37" s="537">
        <v>0</v>
      </c>
      <c r="AX37" s="546">
        <v>338418</v>
      </c>
      <c r="AY37" s="546">
        <v>341506</v>
      </c>
      <c r="AZ37" s="546">
        <v>0</v>
      </c>
      <c r="BA37" s="546">
        <v>338418</v>
      </c>
      <c r="BB37" s="546">
        <v>341506</v>
      </c>
      <c r="BC37" s="546">
        <v>0</v>
      </c>
      <c r="BD37" s="546">
        <v>338418</v>
      </c>
      <c r="BE37" s="547">
        <v>341506</v>
      </c>
    </row>
    <row r="38" spans="2:57" ht="16.5" customHeight="1">
      <c r="B38" s="203" t="s">
        <v>215</v>
      </c>
      <c r="C38" s="304" t="s">
        <v>24</v>
      </c>
      <c r="D38" s="539">
        <v>0</v>
      </c>
      <c r="E38" s="537">
        <v>19</v>
      </c>
      <c r="F38" s="537">
        <v>0</v>
      </c>
      <c r="G38" s="537">
        <v>0</v>
      </c>
      <c r="H38" s="537">
        <v>21</v>
      </c>
      <c r="I38" s="537">
        <v>3</v>
      </c>
      <c r="J38" s="537">
        <v>18</v>
      </c>
      <c r="K38" s="537">
        <v>16</v>
      </c>
      <c r="L38" s="537">
        <v>0</v>
      </c>
      <c r="M38" s="537">
        <v>6</v>
      </c>
      <c r="N38" s="537">
        <v>7</v>
      </c>
      <c r="O38" s="537">
        <v>3</v>
      </c>
      <c r="P38" s="537">
        <v>0</v>
      </c>
      <c r="Q38" s="537">
        <v>41</v>
      </c>
      <c r="R38" s="537">
        <v>7</v>
      </c>
      <c r="S38" s="537">
        <v>34</v>
      </c>
      <c r="T38" s="537">
        <v>30</v>
      </c>
      <c r="U38" s="537">
        <v>533</v>
      </c>
      <c r="V38" s="537">
        <v>30</v>
      </c>
      <c r="W38" s="537">
        <v>10</v>
      </c>
      <c r="X38" s="537">
        <v>8</v>
      </c>
      <c r="Y38" s="537">
        <v>6</v>
      </c>
      <c r="Z38" s="537">
        <v>85</v>
      </c>
      <c r="AA38" s="537">
        <v>271</v>
      </c>
      <c r="AB38" s="537">
        <v>4</v>
      </c>
      <c r="AC38" s="537">
        <v>14</v>
      </c>
      <c r="AD38" s="537">
        <v>121</v>
      </c>
      <c r="AE38" s="537">
        <v>40</v>
      </c>
      <c r="AF38" s="537">
        <v>0</v>
      </c>
      <c r="AG38" s="537">
        <v>128</v>
      </c>
      <c r="AH38" s="537">
        <v>991</v>
      </c>
      <c r="AI38" s="537">
        <v>40</v>
      </c>
      <c r="AJ38" s="537">
        <v>0</v>
      </c>
      <c r="AK38" s="537">
        <v>57</v>
      </c>
      <c r="AL38" s="537">
        <v>0</v>
      </c>
      <c r="AM38" s="537">
        <v>130</v>
      </c>
      <c r="AN38" s="537">
        <v>113</v>
      </c>
      <c r="AO38" s="537">
        <v>0</v>
      </c>
      <c r="AP38" s="537">
        <v>75</v>
      </c>
      <c r="AQ38" s="538">
        <v>2861</v>
      </c>
      <c r="AR38" s="537">
        <v>0</v>
      </c>
      <c r="AS38" s="537">
        <v>56584.2</v>
      </c>
      <c r="AT38" s="537">
        <v>173636</v>
      </c>
      <c r="AU38" s="537">
        <v>111542</v>
      </c>
      <c r="AV38" s="537">
        <v>2059.4</v>
      </c>
      <c r="AW38" s="537">
        <v>0</v>
      </c>
      <c r="AX38" s="546">
        <v>343821.6</v>
      </c>
      <c r="AY38" s="546">
        <v>346682.6</v>
      </c>
      <c r="AZ38" s="546">
        <v>35390.800000000003</v>
      </c>
      <c r="BA38" s="546">
        <v>379212.4</v>
      </c>
      <c r="BB38" s="546">
        <v>382073.4</v>
      </c>
      <c r="BC38" s="546">
        <v>-46791.4</v>
      </c>
      <c r="BD38" s="546">
        <v>332421</v>
      </c>
      <c r="BE38" s="547">
        <v>335282</v>
      </c>
    </row>
    <row r="39" spans="2:57" ht="16.5" customHeight="1">
      <c r="B39" s="203" t="s">
        <v>216</v>
      </c>
      <c r="C39" s="304" t="s">
        <v>48</v>
      </c>
      <c r="D39" s="539">
        <v>0</v>
      </c>
      <c r="E39" s="537">
        <v>0</v>
      </c>
      <c r="F39" s="537">
        <v>0</v>
      </c>
      <c r="G39" s="537">
        <v>0</v>
      </c>
      <c r="H39" s="537">
        <v>0</v>
      </c>
      <c r="I39" s="537">
        <v>0</v>
      </c>
      <c r="J39" s="537">
        <v>0</v>
      </c>
      <c r="K39" s="537">
        <v>1</v>
      </c>
      <c r="L39" s="537">
        <v>0</v>
      </c>
      <c r="M39" s="537">
        <v>0</v>
      </c>
      <c r="N39" s="537">
        <v>0</v>
      </c>
      <c r="O39" s="537">
        <v>0</v>
      </c>
      <c r="P39" s="537">
        <v>0</v>
      </c>
      <c r="Q39" s="537">
        <v>0</v>
      </c>
      <c r="R39" s="537">
        <v>0</v>
      </c>
      <c r="S39" s="537">
        <v>0</v>
      </c>
      <c r="T39" s="537">
        <v>0</v>
      </c>
      <c r="U39" s="537">
        <v>0</v>
      </c>
      <c r="V39" s="537">
        <v>0</v>
      </c>
      <c r="W39" s="537">
        <v>0</v>
      </c>
      <c r="X39" s="537">
        <v>0</v>
      </c>
      <c r="Y39" s="537">
        <v>0</v>
      </c>
      <c r="Z39" s="537">
        <v>0</v>
      </c>
      <c r="AA39" s="537">
        <v>0</v>
      </c>
      <c r="AB39" s="537">
        <v>4</v>
      </c>
      <c r="AC39" s="537">
        <v>0</v>
      </c>
      <c r="AD39" s="537">
        <v>11</v>
      </c>
      <c r="AE39" s="537">
        <v>21</v>
      </c>
      <c r="AF39" s="537">
        <v>2</v>
      </c>
      <c r="AG39" s="537">
        <v>120</v>
      </c>
      <c r="AH39" s="537">
        <v>81</v>
      </c>
      <c r="AI39" s="537">
        <v>6</v>
      </c>
      <c r="AJ39" s="537">
        <v>2</v>
      </c>
      <c r="AK39" s="537">
        <v>8144</v>
      </c>
      <c r="AL39" s="537">
        <v>0</v>
      </c>
      <c r="AM39" s="537">
        <v>8</v>
      </c>
      <c r="AN39" s="537">
        <v>51</v>
      </c>
      <c r="AO39" s="537">
        <v>0</v>
      </c>
      <c r="AP39" s="537">
        <v>4</v>
      </c>
      <c r="AQ39" s="538">
        <v>8455</v>
      </c>
      <c r="AR39" s="537">
        <v>3652</v>
      </c>
      <c r="AS39" s="537">
        <v>138382.9</v>
      </c>
      <c r="AT39" s="537">
        <v>508619</v>
      </c>
      <c r="AU39" s="537">
        <v>0</v>
      </c>
      <c r="AV39" s="537">
        <v>0</v>
      </c>
      <c r="AW39" s="537">
        <v>0</v>
      </c>
      <c r="AX39" s="546">
        <v>650653.9</v>
      </c>
      <c r="AY39" s="546">
        <v>659108.9</v>
      </c>
      <c r="AZ39" s="546">
        <v>713.8</v>
      </c>
      <c r="BA39" s="546">
        <v>651367.69999999995</v>
      </c>
      <c r="BB39" s="546">
        <v>659822.69999999995</v>
      </c>
      <c r="BC39" s="546">
        <v>-20807.699999999997</v>
      </c>
      <c r="BD39" s="546">
        <v>630560</v>
      </c>
      <c r="BE39" s="547">
        <v>639015</v>
      </c>
    </row>
    <row r="40" spans="2:57" ht="16.5" customHeight="1">
      <c r="B40" s="203" t="s">
        <v>217</v>
      </c>
      <c r="C40" s="304" t="s">
        <v>218</v>
      </c>
      <c r="D40" s="539">
        <v>425</v>
      </c>
      <c r="E40" s="537">
        <v>43</v>
      </c>
      <c r="F40" s="537">
        <v>34</v>
      </c>
      <c r="G40" s="537">
        <v>37</v>
      </c>
      <c r="H40" s="537">
        <v>103</v>
      </c>
      <c r="I40" s="537">
        <v>85</v>
      </c>
      <c r="J40" s="537">
        <v>167</v>
      </c>
      <c r="K40" s="537">
        <v>116</v>
      </c>
      <c r="L40" s="537">
        <v>3</v>
      </c>
      <c r="M40" s="537">
        <v>14</v>
      </c>
      <c r="N40" s="537">
        <v>34</v>
      </c>
      <c r="O40" s="537">
        <v>9</v>
      </c>
      <c r="P40" s="537">
        <v>76</v>
      </c>
      <c r="Q40" s="537">
        <v>18</v>
      </c>
      <c r="R40" s="537">
        <v>21</v>
      </c>
      <c r="S40" s="537">
        <v>33</v>
      </c>
      <c r="T40" s="537">
        <v>52</v>
      </c>
      <c r="U40" s="537">
        <v>130</v>
      </c>
      <c r="V40" s="537">
        <v>12</v>
      </c>
      <c r="W40" s="537">
        <v>0</v>
      </c>
      <c r="X40" s="537">
        <v>4</v>
      </c>
      <c r="Y40" s="537">
        <v>22</v>
      </c>
      <c r="Z40" s="537">
        <v>596</v>
      </c>
      <c r="AA40" s="537">
        <v>516</v>
      </c>
      <c r="AB40" s="537">
        <v>291</v>
      </c>
      <c r="AC40" s="537">
        <v>110</v>
      </c>
      <c r="AD40" s="537">
        <v>336</v>
      </c>
      <c r="AE40" s="537">
        <v>596</v>
      </c>
      <c r="AF40" s="537">
        <v>47</v>
      </c>
      <c r="AG40" s="537">
        <v>285</v>
      </c>
      <c r="AH40" s="537">
        <v>277</v>
      </c>
      <c r="AI40" s="537">
        <v>1</v>
      </c>
      <c r="AJ40" s="537">
        <v>377</v>
      </c>
      <c r="AK40" s="537">
        <v>619</v>
      </c>
      <c r="AL40" s="537">
        <v>0</v>
      </c>
      <c r="AM40" s="537">
        <v>702</v>
      </c>
      <c r="AN40" s="537">
        <v>554</v>
      </c>
      <c r="AO40" s="537">
        <v>0</v>
      </c>
      <c r="AP40" s="537">
        <v>7</v>
      </c>
      <c r="AQ40" s="538">
        <v>6752</v>
      </c>
      <c r="AR40" s="537">
        <v>0</v>
      </c>
      <c r="AS40" s="537">
        <v>35045.9</v>
      </c>
      <c r="AT40" s="537">
        <v>0</v>
      </c>
      <c r="AU40" s="537">
        <v>0</v>
      </c>
      <c r="AV40" s="537">
        <v>0</v>
      </c>
      <c r="AW40" s="537">
        <v>0</v>
      </c>
      <c r="AX40" s="546">
        <v>35045.9</v>
      </c>
      <c r="AY40" s="546">
        <v>41797.9</v>
      </c>
      <c r="AZ40" s="546">
        <v>88</v>
      </c>
      <c r="BA40" s="546">
        <v>35133.9</v>
      </c>
      <c r="BB40" s="546">
        <v>41885.9</v>
      </c>
      <c r="BC40" s="546">
        <v>-231.89999999999998</v>
      </c>
      <c r="BD40" s="546">
        <v>34902</v>
      </c>
      <c r="BE40" s="547">
        <v>41654</v>
      </c>
    </row>
    <row r="41" spans="2:57" ht="16.5" customHeight="1">
      <c r="B41" s="203" t="s">
        <v>219</v>
      </c>
      <c r="C41" s="304" t="s">
        <v>25</v>
      </c>
      <c r="D41" s="539">
        <v>10441</v>
      </c>
      <c r="E41" s="537">
        <v>589</v>
      </c>
      <c r="F41" s="537">
        <v>32</v>
      </c>
      <c r="G41" s="537">
        <v>612</v>
      </c>
      <c r="H41" s="537">
        <v>5409</v>
      </c>
      <c r="I41" s="537">
        <v>2978</v>
      </c>
      <c r="J41" s="537">
        <v>2279</v>
      </c>
      <c r="K41" s="537">
        <v>4614</v>
      </c>
      <c r="L41" s="537">
        <v>248</v>
      </c>
      <c r="M41" s="537">
        <v>1415</v>
      </c>
      <c r="N41" s="537">
        <v>2468</v>
      </c>
      <c r="O41" s="537">
        <v>582</v>
      </c>
      <c r="P41" s="537">
        <v>1029</v>
      </c>
      <c r="Q41" s="537">
        <v>1801</v>
      </c>
      <c r="R41" s="537">
        <v>367</v>
      </c>
      <c r="S41" s="537">
        <v>2625</v>
      </c>
      <c r="T41" s="537">
        <v>3030</v>
      </c>
      <c r="U41" s="537">
        <v>15369</v>
      </c>
      <c r="V41" s="537">
        <v>1249</v>
      </c>
      <c r="W41" s="537">
        <v>153</v>
      </c>
      <c r="X41" s="537">
        <v>1662</v>
      </c>
      <c r="Y41" s="537">
        <v>973</v>
      </c>
      <c r="Z41" s="537">
        <v>64029</v>
      </c>
      <c r="AA41" s="537">
        <v>35715</v>
      </c>
      <c r="AB41" s="537">
        <v>4938</v>
      </c>
      <c r="AC41" s="537">
        <v>3761</v>
      </c>
      <c r="AD41" s="537">
        <v>42770</v>
      </c>
      <c r="AE41" s="537">
        <v>21773</v>
      </c>
      <c r="AF41" s="537">
        <v>5322</v>
      </c>
      <c r="AG41" s="537">
        <v>52813</v>
      </c>
      <c r="AH41" s="537">
        <v>27162</v>
      </c>
      <c r="AI41" s="537">
        <v>30030</v>
      </c>
      <c r="AJ41" s="537">
        <v>32990</v>
      </c>
      <c r="AK41" s="537">
        <v>29449</v>
      </c>
      <c r="AL41" s="537">
        <v>3533</v>
      </c>
      <c r="AM41" s="537">
        <v>46968</v>
      </c>
      <c r="AN41" s="537">
        <v>7979</v>
      </c>
      <c r="AO41" s="537">
        <v>0</v>
      </c>
      <c r="AP41" s="537">
        <v>861</v>
      </c>
      <c r="AQ41" s="538">
        <v>470018</v>
      </c>
      <c r="AR41" s="537">
        <v>457</v>
      </c>
      <c r="AS41" s="537">
        <v>25903.3</v>
      </c>
      <c r="AT41" s="537">
        <v>119</v>
      </c>
      <c r="AU41" s="537">
        <v>0</v>
      </c>
      <c r="AV41" s="537">
        <v>0</v>
      </c>
      <c r="AW41" s="537">
        <v>0</v>
      </c>
      <c r="AX41" s="546">
        <v>26479.3</v>
      </c>
      <c r="AY41" s="546">
        <v>496497.3</v>
      </c>
      <c r="AZ41" s="546">
        <v>54942.7</v>
      </c>
      <c r="BA41" s="546">
        <v>81422</v>
      </c>
      <c r="BB41" s="546">
        <v>551440</v>
      </c>
      <c r="BC41" s="546">
        <v>-234110</v>
      </c>
      <c r="BD41" s="546">
        <v>-152688</v>
      </c>
      <c r="BE41" s="547">
        <v>317330</v>
      </c>
    </row>
    <row r="42" spans="2:57" ht="16.5" customHeight="1">
      <c r="B42" s="203">
        <v>37</v>
      </c>
      <c r="C42" s="304" t="s">
        <v>26</v>
      </c>
      <c r="D42" s="539">
        <v>237</v>
      </c>
      <c r="E42" s="537">
        <v>2</v>
      </c>
      <c r="F42" s="537">
        <v>3</v>
      </c>
      <c r="G42" s="537">
        <v>0</v>
      </c>
      <c r="H42" s="537">
        <v>38</v>
      </c>
      <c r="I42" s="537">
        <v>12</v>
      </c>
      <c r="J42" s="537">
        <v>17</v>
      </c>
      <c r="K42" s="537">
        <v>12</v>
      </c>
      <c r="L42" s="537">
        <v>0</v>
      </c>
      <c r="M42" s="537">
        <v>1</v>
      </c>
      <c r="N42" s="537">
        <v>4</v>
      </c>
      <c r="O42" s="537">
        <v>1</v>
      </c>
      <c r="P42" s="537">
        <v>1</v>
      </c>
      <c r="Q42" s="537">
        <v>2</v>
      </c>
      <c r="R42" s="537">
        <v>1</v>
      </c>
      <c r="S42" s="537">
        <v>11</v>
      </c>
      <c r="T42" s="537">
        <v>9</v>
      </c>
      <c r="U42" s="537">
        <v>115</v>
      </c>
      <c r="V42" s="537">
        <v>0</v>
      </c>
      <c r="W42" s="537">
        <v>0</v>
      </c>
      <c r="X42" s="537">
        <v>5</v>
      </c>
      <c r="Y42" s="537">
        <v>3</v>
      </c>
      <c r="Z42" s="537">
        <v>183</v>
      </c>
      <c r="AA42" s="537">
        <v>41</v>
      </c>
      <c r="AB42" s="537">
        <v>11</v>
      </c>
      <c r="AC42" s="537">
        <v>4</v>
      </c>
      <c r="AD42" s="537">
        <v>325</v>
      </c>
      <c r="AE42" s="537">
        <v>50</v>
      </c>
      <c r="AF42" s="537">
        <v>242</v>
      </c>
      <c r="AG42" s="537">
        <v>95</v>
      </c>
      <c r="AH42" s="537">
        <v>1732</v>
      </c>
      <c r="AI42" s="537">
        <v>146</v>
      </c>
      <c r="AJ42" s="537">
        <v>2835</v>
      </c>
      <c r="AK42" s="537">
        <v>15274</v>
      </c>
      <c r="AL42" s="537">
        <v>99</v>
      </c>
      <c r="AM42" s="537">
        <v>690</v>
      </c>
      <c r="AN42" s="537">
        <v>2624</v>
      </c>
      <c r="AO42" s="537">
        <v>0</v>
      </c>
      <c r="AP42" s="537">
        <v>105</v>
      </c>
      <c r="AQ42" s="538">
        <v>24930</v>
      </c>
      <c r="AR42" s="537">
        <v>27499</v>
      </c>
      <c r="AS42" s="537">
        <v>168058.6</v>
      </c>
      <c r="AT42" s="537">
        <v>0</v>
      </c>
      <c r="AU42" s="537">
        <v>0</v>
      </c>
      <c r="AV42" s="537">
        <v>0</v>
      </c>
      <c r="AW42" s="537">
        <v>0</v>
      </c>
      <c r="AX42" s="546">
        <v>195557.6</v>
      </c>
      <c r="AY42" s="546">
        <v>220487.6</v>
      </c>
      <c r="AZ42" s="546">
        <v>45742.1</v>
      </c>
      <c r="BA42" s="546">
        <v>241299.7</v>
      </c>
      <c r="BB42" s="546">
        <v>266229.7</v>
      </c>
      <c r="BC42" s="546">
        <v>-57364.7</v>
      </c>
      <c r="BD42" s="546">
        <v>183935</v>
      </c>
      <c r="BE42" s="547">
        <v>208865</v>
      </c>
    </row>
    <row r="43" spans="2:57" ht="16.5" customHeight="1">
      <c r="B43" s="203">
        <v>38</v>
      </c>
      <c r="C43" s="304" t="s">
        <v>27</v>
      </c>
      <c r="D43" s="539">
        <v>47</v>
      </c>
      <c r="E43" s="537">
        <v>118</v>
      </c>
      <c r="F43" s="537">
        <v>3</v>
      </c>
      <c r="G43" s="537">
        <v>6</v>
      </c>
      <c r="H43" s="537">
        <v>115</v>
      </c>
      <c r="I43" s="537">
        <v>78</v>
      </c>
      <c r="J43" s="537">
        <v>73</v>
      </c>
      <c r="K43" s="537">
        <v>54</v>
      </c>
      <c r="L43" s="537">
        <v>2</v>
      </c>
      <c r="M43" s="537">
        <v>5</v>
      </c>
      <c r="N43" s="537">
        <v>48</v>
      </c>
      <c r="O43" s="537">
        <v>7</v>
      </c>
      <c r="P43" s="537">
        <v>16</v>
      </c>
      <c r="Q43" s="537">
        <v>44</v>
      </c>
      <c r="R43" s="537">
        <v>5</v>
      </c>
      <c r="S43" s="537">
        <v>118</v>
      </c>
      <c r="T43" s="537">
        <v>108</v>
      </c>
      <c r="U43" s="537">
        <v>267</v>
      </c>
      <c r="V43" s="537">
        <v>23</v>
      </c>
      <c r="W43" s="537">
        <v>4</v>
      </c>
      <c r="X43" s="537">
        <v>16</v>
      </c>
      <c r="Y43" s="537">
        <v>46</v>
      </c>
      <c r="Z43" s="537">
        <v>584</v>
      </c>
      <c r="AA43" s="537">
        <v>17</v>
      </c>
      <c r="AB43" s="537">
        <v>30</v>
      </c>
      <c r="AC43" s="537">
        <v>169</v>
      </c>
      <c r="AD43" s="537">
        <v>553</v>
      </c>
      <c r="AE43" s="537">
        <v>499</v>
      </c>
      <c r="AF43" s="537">
        <v>60</v>
      </c>
      <c r="AG43" s="537">
        <v>503</v>
      </c>
      <c r="AH43" s="537">
        <v>411</v>
      </c>
      <c r="AI43" s="537">
        <v>735</v>
      </c>
      <c r="AJ43" s="537">
        <v>890</v>
      </c>
      <c r="AK43" s="537">
        <v>2878</v>
      </c>
      <c r="AL43" s="537">
        <v>203</v>
      </c>
      <c r="AM43" s="537">
        <v>537</v>
      </c>
      <c r="AN43" s="537">
        <v>359</v>
      </c>
      <c r="AO43" s="537">
        <v>0</v>
      </c>
      <c r="AP43" s="537">
        <v>4</v>
      </c>
      <c r="AQ43" s="538">
        <v>9635</v>
      </c>
      <c r="AR43" s="537">
        <v>0</v>
      </c>
      <c r="AS43" s="537">
        <v>0</v>
      </c>
      <c r="AT43" s="537">
        <v>0</v>
      </c>
      <c r="AU43" s="537">
        <v>0</v>
      </c>
      <c r="AV43" s="537">
        <v>0</v>
      </c>
      <c r="AW43" s="537">
        <v>0</v>
      </c>
      <c r="AX43" s="546">
        <v>0</v>
      </c>
      <c r="AY43" s="546">
        <v>9635</v>
      </c>
      <c r="AZ43" s="546">
        <v>0</v>
      </c>
      <c r="BA43" s="546">
        <v>0</v>
      </c>
      <c r="BB43" s="546">
        <v>9635</v>
      </c>
      <c r="BC43" s="546">
        <v>0</v>
      </c>
      <c r="BD43" s="546">
        <v>0</v>
      </c>
      <c r="BE43" s="547">
        <v>9635</v>
      </c>
    </row>
    <row r="44" spans="2:57" ht="16.5" customHeight="1">
      <c r="B44" s="203">
        <v>39</v>
      </c>
      <c r="C44" s="304" t="s">
        <v>28</v>
      </c>
      <c r="D44" s="539">
        <v>1554</v>
      </c>
      <c r="E44" s="537">
        <v>24</v>
      </c>
      <c r="F44" s="537">
        <v>24</v>
      </c>
      <c r="G44" s="537">
        <v>82</v>
      </c>
      <c r="H44" s="537">
        <v>922</v>
      </c>
      <c r="I44" s="537">
        <v>238</v>
      </c>
      <c r="J44" s="537">
        <v>965</v>
      </c>
      <c r="K44" s="537">
        <v>46</v>
      </c>
      <c r="L44" s="537">
        <v>146</v>
      </c>
      <c r="M44" s="537">
        <v>74</v>
      </c>
      <c r="N44" s="537">
        <v>328</v>
      </c>
      <c r="O44" s="537">
        <v>281</v>
      </c>
      <c r="P44" s="537">
        <v>292</v>
      </c>
      <c r="Q44" s="537">
        <v>301</v>
      </c>
      <c r="R44" s="537">
        <v>69</v>
      </c>
      <c r="S44" s="537">
        <v>339</v>
      </c>
      <c r="T44" s="537">
        <v>185</v>
      </c>
      <c r="U44" s="537">
        <v>217</v>
      </c>
      <c r="V44" s="537">
        <v>112</v>
      </c>
      <c r="W44" s="537">
        <v>5</v>
      </c>
      <c r="X44" s="537">
        <v>31</v>
      </c>
      <c r="Y44" s="537">
        <v>45</v>
      </c>
      <c r="Z44" s="537">
        <v>7735</v>
      </c>
      <c r="AA44" s="537">
        <v>1286</v>
      </c>
      <c r="AB44" s="537">
        <v>236</v>
      </c>
      <c r="AC44" s="537">
        <v>454</v>
      </c>
      <c r="AD44" s="537">
        <v>2089</v>
      </c>
      <c r="AE44" s="537">
        <v>1836</v>
      </c>
      <c r="AF44" s="537">
        <v>673</v>
      </c>
      <c r="AG44" s="537">
        <v>565</v>
      </c>
      <c r="AH44" s="537">
        <v>851</v>
      </c>
      <c r="AI44" s="537">
        <v>106</v>
      </c>
      <c r="AJ44" s="537">
        <v>2355</v>
      </c>
      <c r="AK44" s="537">
        <v>1934</v>
      </c>
      <c r="AL44" s="537">
        <v>552</v>
      </c>
      <c r="AM44" s="537">
        <v>1750</v>
      </c>
      <c r="AN44" s="537">
        <v>1156</v>
      </c>
      <c r="AO44" s="537">
        <v>5</v>
      </c>
      <c r="AP44" s="537">
        <v>0</v>
      </c>
      <c r="AQ44" s="538">
        <v>29863</v>
      </c>
      <c r="AR44" s="537">
        <v>0</v>
      </c>
      <c r="AS44" s="537">
        <v>813</v>
      </c>
      <c r="AT44" s="537">
        <v>0</v>
      </c>
      <c r="AU44" s="537">
        <v>0</v>
      </c>
      <c r="AV44" s="537">
        <v>0</v>
      </c>
      <c r="AW44" s="537">
        <v>0</v>
      </c>
      <c r="AX44" s="546">
        <v>813</v>
      </c>
      <c r="AY44" s="546">
        <v>30676</v>
      </c>
      <c r="AZ44" s="546">
        <v>10673</v>
      </c>
      <c r="BA44" s="546">
        <v>11486</v>
      </c>
      <c r="BB44" s="546">
        <v>41349</v>
      </c>
      <c r="BC44" s="546">
        <v>-10915</v>
      </c>
      <c r="BD44" s="546">
        <v>571</v>
      </c>
      <c r="BE44" s="547">
        <v>30434</v>
      </c>
    </row>
    <row r="45" spans="2:57" ht="16.5" customHeight="1">
      <c r="B45" s="356" t="s">
        <v>518</v>
      </c>
      <c r="C45" s="357" t="s">
        <v>50</v>
      </c>
      <c r="D45" s="540">
        <v>103365</v>
      </c>
      <c r="E45" s="541">
        <v>11057</v>
      </c>
      <c r="F45" s="541">
        <v>992</v>
      </c>
      <c r="G45" s="541">
        <v>3991</v>
      </c>
      <c r="H45" s="541">
        <v>87415</v>
      </c>
      <c r="I45" s="541">
        <v>30808</v>
      </c>
      <c r="J45" s="541">
        <v>76356</v>
      </c>
      <c r="K45" s="541">
        <v>38925</v>
      </c>
      <c r="L45" s="541">
        <v>3984</v>
      </c>
      <c r="M45" s="541">
        <v>17591</v>
      </c>
      <c r="N45" s="541">
        <v>20299</v>
      </c>
      <c r="O45" s="541">
        <v>11637</v>
      </c>
      <c r="P45" s="541">
        <v>66683</v>
      </c>
      <c r="Q45" s="541">
        <v>29357</v>
      </c>
      <c r="R45" s="541">
        <v>4597</v>
      </c>
      <c r="S45" s="541">
        <v>40115</v>
      </c>
      <c r="T45" s="541">
        <v>48412</v>
      </c>
      <c r="U45" s="541">
        <v>224739</v>
      </c>
      <c r="V45" s="541">
        <v>19011</v>
      </c>
      <c r="W45" s="541">
        <v>2170</v>
      </c>
      <c r="X45" s="541">
        <v>38498</v>
      </c>
      <c r="Y45" s="541">
        <v>16120</v>
      </c>
      <c r="Z45" s="541">
        <v>292159</v>
      </c>
      <c r="AA45" s="541">
        <v>212728</v>
      </c>
      <c r="AB45" s="541">
        <v>17721</v>
      </c>
      <c r="AC45" s="541">
        <v>20432</v>
      </c>
      <c r="AD45" s="541">
        <v>198528</v>
      </c>
      <c r="AE45" s="541">
        <v>66788</v>
      </c>
      <c r="AF45" s="541">
        <v>61924</v>
      </c>
      <c r="AG45" s="541">
        <v>160628</v>
      </c>
      <c r="AH45" s="541">
        <v>94088</v>
      </c>
      <c r="AI45" s="541">
        <v>95275</v>
      </c>
      <c r="AJ45" s="541">
        <v>94392</v>
      </c>
      <c r="AK45" s="541">
        <v>260849</v>
      </c>
      <c r="AL45" s="541">
        <v>16871</v>
      </c>
      <c r="AM45" s="541">
        <v>128796</v>
      </c>
      <c r="AN45" s="541">
        <v>95839</v>
      </c>
      <c r="AO45" s="541">
        <v>9635</v>
      </c>
      <c r="AP45" s="541">
        <v>10642</v>
      </c>
      <c r="AQ45" s="542">
        <v>2733417</v>
      </c>
      <c r="AR45" s="548">
        <v>54133</v>
      </c>
      <c r="AS45" s="549">
        <v>1744673.8999999997</v>
      </c>
      <c r="AT45" s="549">
        <v>1020422</v>
      </c>
      <c r="AU45" s="549">
        <v>382018</v>
      </c>
      <c r="AV45" s="549">
        <v>343700.5</v>
      </c>
      <c r="AW45" s="549">
        <v>-23250.3</v>
      </c>
      <c r="AX45" s="550">
        <v>3521697.1</v>
      </c>
      <c r="AY45" s="550">
        <v>6255114.1000000024</v>
      </c>
      <c r="AZ45" s="550">
        <v>2087330.3000000005</v>
      </c>
      <c r="BA45" s="550">
        <v>5609027.3999999994</v>
      </c>
      <c r="BB45" s="550">
        <v>8342444.3999999994</v>
      </c>
      <c r="BC45" s="550">
        <v>-2279321.2999999989</v>
      </c>
      <c r="BD45" s="550">
        <v>3329706.1</v>
      </c>
      <c r="BE45" s="551">
        <v>6063123.0999999996</v>
      </c>
    </row>
    <row r="46" spans="2:57" ht="16.5" customHeight="1">
      <c r="B46" s="360" t="s">
        <v>519</v>
      </c>
      <c r="C46" s="361" t="s">
        <v>51</v>
      </c>
      <c r="D46" s="539">
        <v>317</v>
      </c>
      <c r="E46" s="537">
        <v>380</v>
      </c>
      <c r="F46" s="537">
        <v>102</v>
      </c>
      <c r="G46" s="537">
        <v>161</v>
      </c>
      <c r="H46" s="537">
        <v>740</v>
      </c>
      <c r="I46" s="537">
        <v>465</v>
      </c>
      <c r="J46" s="537">
        <v>719</v>
      </c>
      <c r="K46" s="537">
        <v>626</v>
      </c>
      <c r="L46" s="537">
        <v>43</v>
      </c>
      <c r="M46" s="537">
        <v>444</v>
      </c>
      <c r="N46" s="537">
        <v>488</v>
      </c>
      <c r="O46" s="537">
        <v>73</v>
      </c>
      <c r="P46" s="537">
        <v>428</v>
      </c>
      <c r="Q46" s="537">
        <v>737</v>
      </c>
      <c r="R46" s="537">
        <v>90</v>
      </c>
      <c r="S46" s="537">
        <v>866</v>
      </c>
      <c r="T46" s="537">
        <v>898</v>
      </c>
      <c r="U46" s="537">
        <v>3385</v>
      </c>
      <c r="V46" s="537">
        <v>335</v>
      </c>
      <c r="W46" s="537">
        <v>33</v>
      </c>
      <c r="X46" s="537">
        <v>268</v>
      </c>
      <c r="Y46" s="537">
        <v>326</v>
      </c>
      <c r="Z46" s="537">
        <v>6729</v>
      </c>
      <c r="AA46" s="537">
        <v>2004</v>
      </c>
      <c r="AB46" s="537">
        <v>296</v>
      </c>
      <c r="AC46" s="537">
        <v>1002</v>
      </c>
      <c r="AD46" s="537">
        <v>6893</v>
      </c>
      <c r="AE46" s="537">
        <v>4527</v>
      </c>
      <c r="AF46" s="537">
        <v>331</v>
      </c>
      <c r="AG46" s="537">
        <v>1478</v>
      </c>
      <c r="AH46" s="537">
        <v>1067</v>
      </c>
      <c r="AI46" s="537">
        <v>3097</v>
      </c>
      <c r="AJ46" s="537">
        <v>1346</v>
      </c>
      <c r="AK46" s="537">
        <v>5520</v>
      </c>
      <c r="AL46" s="537">
        <v>1458</v>
      </c>
      <c r="AM46" s="537">
        <v>3180</v>
      </c>
      <c r="AN46" s="537">
        <v>3068</v>
      </c>
      <c r="AO46" s="537">
        <v>0</v>
      </c>
      <c r="AP46" s="537">
        <v>213</v>
      </c>
      <c r="AQ46" s="538">
        <v>54133</v>
      </c>
      <c r="AR46" s="223"/>
      <c r="AS46" s="223"/>
      <c r="AT46" s="223"/>
      <c r="AU46" s="223"/>
      <c r="AV46" s="223"/>
      <c r="AW46" s="223"/>
      <c r="AX46" s="223"/>
      <c r="AY46" s="223"/>
      <c r="AZ46" s="223"/>
      <c r="BA46" s="223"/>
      <c r="BB46" s="223"/>
      <c r="BC46" s="223"/>
      <c r="BD46" s="223"/>
      <c r="BE46" s="223"/>
    </row>
    <row r="47" spans="2:57" ht="16.5" customHeight="1">
      <c r="B47" s="360" t="s">
        <v>541</v>
      </c>
      <c r="C47" s="361" t="s">
        <v>52</v>
      </c>
      <c r="D47" s="539">
        <v>31713</v>
      </c>
      <c r="E47" s="537">
        <v>6724</v>
      </c>
      <c r="F47" s="537">
        <v>539</v>
      </c>
      <c r="G47" s="537">
        <v>1683</v>
      </c>
      <c r="H47" s="537">
        <v>17517</v>
      </c>
      <c r="I47" s="537">
        <v>17549</v>
      </c>
      <c r="J47" s="537">
        <v>16134</v>
      </c>
      <c r="K47" s="537">
        <v>7182</v>
      </c>
      <c r="L47" s="537">
        <v>649</v>
      </c>
      <c r="M47" s="537">
        <v>7901</v>
      </c>
      <c r="N47" s="537">
        <v>9809</v>
      </c>
      <c r="O47" s="537">
        <v>3322</v>
      </c>
      <c r="P47" s="537">
        <v>6476</v>
      </c>
      <c r="Q47" s="537">
        <v>17451</v>
      </c>
      <c r="R47" s="537">
        <v>2850</v>
      </c>
      <c r="S47" s="537">
        <v>22398</v>
      </c>
      <c r="T47" s="537">
        <v>23147</v>
      </c>
      <c r="U47" s="537">
        <v>83325</v>
      </c>
      <c r="V47" s="537">
        <v>5814</v>
      </c>
      <c r="W47" s="537">
        <v>764</v>
      </c>
      <c r="X47" s="537">
        <v>10223</v>
      </c>
      <c r="Y47" s="537">
        <v>8310</v>
      </c>
      <c r="Z47" s="537">
        <v>203563</v>
      </c>
      <c r="AA47" s="537">
        <v>30495</v>
      </c>
      <c r="AB47" s="537">
        <v>4073</v>
      </c>
      <c r="AC47" s="537">
        <v>26891</v>
      </c>
      <c r="AD47" s="537">
        <v>203583</v>
      </c>
      <c r="AE47" s="537">
        <v>54963</v>
      </c>
      <c r="AF47" s="537">
        <v>10779</v>
      </c>
      <c r="AG47" s="537">
        <v>90473</v>
      </c>
      <c r="AH47" s="537">
        <v>26395</v>
      </c>
      <c r="AI47" s="537">
        <v>117535</v>
      </c>
      <c r="AJ47" s="537">
        <v>160280</v>
      </c>
      <c r="AK47" s="537">
        <v>329047</v>
      </c>
      <c r="AL47" s="537">
        <v>21872</v>
      </c>
      <c r="AM47" s="537">
        <v>114803</v>
      </c>
      <c r="AN47" s="537">
        <v>65060</v>
      </c>
      <c r="AO47" s="537">
        <v>0</v>
      </c>
      <c r="AP47" s="537">
        <v>226</v>
      </c>
      <c r="AQ47" s="538">
        <v>1761518</v>
      </c>
      <c r="AR47" s="223"/>
      <c r="AS47" s="223"/>
      <c r="AT47" s="223"/>
      <c r="AU47" s="223"/>
      <c r="AV47" s="223"/>
      <c r="AW47" s="223"/>
      <c r="AX47" s="223"/>
      <c r="AY47" s="223"/>
      <c r="AZ47" s="223"/>
      <c r="BA47" s="223"/>
      <c r="BB47" s="223"/>
      <c r="BC47" s="223"/>
      <c r="BD47" s="223"/>
      <c r="BE47" s="223"/>
    </row>
    <row r="48" spans="2:57" ht="16.5" customHeight="1">
      <c r="B48" s="360" t="s">
        <v>542</v>
      </c>
      <c r="C48" s="361" t="s">
        <v>53</v>
      </c>
      <c r="D48" s="539">
        <v>42765</v>
      </c>
      <c r="E48" s="537">
        <v>8272</v>
      </c>
      <c r="F48" s="537">
        <v>714</v>
      </c>
      <c r="G48" s="537">
        <v>1180</v>
      </c>
      <c r="H48" s="537">
        <v>8203</v>
      </c>
      <c r="I48" s="537">
        <v>-1327</v>
      </c>
      <c r="J48" s="537">
        <v>10248</v>
      </c>
      <c r="K48" s="537">
        <v>4193</v>
      </c>
      <c r="L48" s="537">
        <v>1569</v>
      </c>
      <c r="M48" s="537">
        <v>1880</v>
      </c>
      <c r="N48" s="537">
        <v>4202</v>
      </c>
      <c r="O48" s="537">
        <v>4130</v>
      </c>
      <c r="P48" s="537">
        <v>6112</v>
      </c>
      <c r="Q48" s="537">
        <v>4445</v>
      </c>
      <c r="R48" s="537">
        <v>648</v>
      </c>
      <c r="S48" s="537">
        <v>3470</v>
      </c>
      <c r="T48" s="537">
        <v>-3273</v>
      </c>
      <c r="U48" s="537">
        <v>-23203</v>
      </c>
      <c r="V48" s="537">
        <v>-126</v>
      </c>
      <c r="W48" s="537">
        <v>40</v>
      </c>
      <c r="X48" s="537">
        <v>-1598</v>
      </c>
      <c r="Y48" s="537">
        <v>554</v>
      </c>
      <c r="Z48" s="537">
        <v>20073</v>
      </c>
      <c r="AA48" s="537">
        <v>33308</v>
      </c>
      <c r="AB48" s="537">
        <v>4511</v>
      </c>
      <c r="AC48" s="537">
        <v>3508</v>
      </c>
      <c r="AD48" s="537">
        <v>25580</v>
      </c>
      <c r="AE48" s="537">
        <v>39905</v>
      </c>
      <c r="AF48" s="537">
        <v>163377</v>
      </c>
      <c r="AG48" s="537">
        <v>4976</v>
      </c>
      <c r="AH48" s="537">
        <v>25458</v>
      </c>
      <c r="AI48" s="537">
        <v>0</v>
      </c>
      <c r="AJ48" s="537">
        <v>3299</v>
      </c>
      <c r="AK48" s="537">
        <v>8729</v>
      </c>
      <c r="AL48" s="537">
        <v>-517</v>
      </c>
      <c r="AM48" s="537">
        <v>25878</v>
      </c>
      <c r="AN48" s="537">
        <v>5470</v>
      </c>
      <c r="AO48" s="537">
        <v>0</v>
      </c>
      <c r="AP48" s="537">
        <v>17516</v>
      </c>
      <c r="AQ48" s="538">
        <v>454169</v>
      </c>
      <c r="AR48" s="223"/>
      <c r="AS48" s="223"/>
      <c r="AT48" s="223"/>
      <c r="AU48" s="223"/>
      <c r="AV48" s="223"/>
      <c r="AW48" s="223"/>
      <c r="AX48" s="223"/>
      <c r="AY48" s="223"/>
      <c r="AZ48" s="223"/>
      <c r="BA48" s="223"/>
      <c r="BB48" s="223"/>
      <c r="BC48" s="223"/>
      <c r="BD48" s="223"/>
      <c r="BE48" s="223"/>
    </row>
    <row r="49" spans="2:57" ht="16.5" customHeight="1">
      <c r="B49" s="360" t="s">
        <v>543</v>
      </c>
      <c r="C49" s="361" t="s">
        <v>54</v>
      </c>
      <c r="D49" s="539">
        <v>43354</v>
      </c>
      <c r="E49" s="537">
        <v>2218</v>
      </c>
      <c r="F49" s="537">
        <v>443</v>
      </c>
      <c r="G49" s="537">
        <v>1521</v>
      </c>
      <c r="H49" s="537">
        <v>7551</v>
      </c>
      <c r="I49" s="537">
        <v>5493</v>
      </c>
      <c r="J49" s="537">
        <v>8216</v>
      </c>
      <c r="K49" s="537">
        <v>14565</v>
      </c>
      <c r="L49" s="537">
        <v>896</v>
      </c>
      <c r="M49" s="537">
        <v>3218</v>
      </c>
      <c r="N49" s="537">
        <v>5492</v>
      </c>
      <c r="O49" s="537">
        <v>974</v>
      </c>
      <c r="P49" s="537">
        <v>4708</v>
      </c>
      <c r="Q49" s="537">
        <v>5209</v>
      </c>
      <c r="R49" s="537">
        <v>964</v>
      </c>
      <c r="S49" s="537">
        <v>8559</v>
      </c>
      <c r="T49" s="537">
        <v>11904</v>
      </c>
      <c r="U49" s="537">
        <v>55357</v>
      </c>
      <c r="V49" s="537">
        <v>4928</v>
      </c>
      <c r="W49" s="537">
        <v>672</v>
      </c>
      <c r="X49" s="537">
        <v>5013</v>
      </c>
      <c r="Y49" s="537">
        <v>3465</v>
      </c>
      <c r="Z49" s="537">
        <v>33348</v>
      </c>
      <c r="AA49" s="537">
        <v>101587</v>
      </c>
      <c r="AB49" s="537">
        <v>7510</v>
      </c>
      <c r="AC49" s="537">
        <v>4318</v>
      </c>
      <c r="AD49" s="537">
        <v>50113</v>
      </c>
      <c r="AE49" s="537">
        <v>13855</v>
      </c>
      <c r="AF49" s="537">
        <v>147019</v>
      </c>
      <c r="AG49" s="537">
        <v>24079</v>
      </c>
      <c r="AH49" s="537">
        <v>31032</v>
      </c>
      <c r="AI49" s="537">
        <v>124982</v>
      </c>
      <c r="AJ49" s="537">
        <v>73826</v>
      </c>
      <c r="AK49" s="537">
        <v>37038</v>
      </c>
      <c r="AL49" s="537">
        <v>1743</v>
      </c>
      <c r="AM49" s="537">
        <v>27634</v>
      </c>
      <c r="AN49" s="537">
        <v>28582</v>
      </c>
      <c r="AO49" s="537">
        <v>0</v>
      </c>
      <c r="AP49" s="537">
        <v>1070</v>
      </c>
      <c r="AQ49" s="538">
        <v>902456</v>
      </c>
      <c r="AR49" s="223"/>
      <c r="AS49" s="223"/>
      <c r="AT49" s="223"/>
      <c r="AU49" s="223"/>
      <c r="AV49" s="223"/>
      <c r="AW49" s="223"/>
      <c r="AX49" s="223"/>
      <c r="AY49" s="223"/>
      <c r="AZ49" s="223"/>
      <c r="BA49" s="223"/>
      <c r="BB49" s="223"/>
      <c r="BC49" s="223"/>
      <c r="BD49" s="223"/>
      <c r="BE49" s="223"/>
    </row>
    <row r="50" spans="2:57" ht="16.5" customHeight="1">
      <c r="B50" s="360" t="s">
        <v>544</v>
      </c>
      <c r="C50" s="583" t="s">
        <v>55</v>
      </c>
      <c r="D50" s="539">
        <v>6140</v>
      </c>
      <c r="E50" s="537">
        <v>1063</v>
      </c>
      <c r="F50" s="537">
        <v>144</v>
      </c>
      <c r="G50" s="537">
        <v>727</v>
      </c>
      <c r="H50" s="537">
        <v>6403</v>
      </c>
      <c r="I50" s="537">
        <v>1634</v>
      </c>
      <c r="J50" s="537">
        <v>3895</v>
      </c>
      <c r="K50" s="537">
        <v>763</v>
      </c>
      <c r="L50" s="537">
        <v>366</v>
      </c>
      <c r="M50" s="537">
        <v>829</v>
      </c>
      <c r="N50" s="537">
        <v>1796</v>
      </c>
      <c r="O50" s="537">
        <v>812</v>
      </c>
      <c r="P50" s="537">
        <v>2711</v>
      </c>
      <c r="Q50" s="537">
        <v>2514</v>
      </c>
      <c r="R50" s="537">
        <v>43</v>
      </c>
      <c r="S50" s="537">
        <v>240</v>
      </c>
      <c r="T50" s="537">
        <v>-2334</v>
      </c>
      <c r="U50" s="537">
        <v>-5307</v>
      </c>
      <c r="V50" s="537">
        <v>-541</v>
      </c>
      <c r="W50" s="537">
        <v>-146</v>
      </c>
      <c r="X50" s="537">
        <v>-167</v>
      </c>
      <c r="Y50" s="537">
        <v>436</v>
      </c>
      <c r="Z50" s="537">
        <v>29314</v>
      </c>
      <c r="AA50" s="537">
        <v>17530</v>
      </c>
      <c r="AB50" s="537">
        <v>1253</v>
      </c>
      <c r="AC50" s="537">
        <v>2666</v>
      </c>
      <c r="AD50" s="537">
        <v>28660</v>
      </c>
      <c r="AE50" s="537">
        <v>2916</v>
      </c>
      <c r="AF50" s="537">
        <v>29282</v>
      </c>
      <c r="AG50" s="537">
        <v>12054</v>
      </c>
      <c r="AH50" s="537">
        <v>4658</v>
      </c>
      <c r="AI50" s="537">
        <v>617</v>
      </c>
      <c r="AJ50" s="537">
        <v>2231</v>
      </c>
      <c r="AK50" s="537">
        <v>5298</v>
      </c>
      <c r="AL50" s="537">
        <v>1235</v>
      </c>
      <c r="AM50" s="537">
        <v>17052</v>
      </c>
      <c r="AN50" s="537">
        <v>10846</v>
      </c>
      <c r="AO50" s="537">
        <v>0</v>
      </c>
      <c r="AP50" s="537">
        <v>857</v>
      </c>
      <c r="AQ50" s="538">
        <v>188490</v>
      </c>
      <c r="AR50" s="223"/>
      <c r="AS50" s="223"/>
      <c r="AT50" s="223"/>
      <c r="AU50" s="223"/>
      <c r="AV50" s="223"/>
      <c r="AW50" s="223"/>
      <c r="AX50" s="223"/>
      <c r="AY50" s="223"/>
      <c r="AZ50" s="223"/>
      <c r="BA50" s="223"/>
      <c r="BB50" s="223"/>
      <c r="BC50" s="223"/>
      <c r="BD50" s="223"/>
      <c r="BE50" s="223"/>
    </row>
    <row r="51" spans="2:57" ht="16.5" customHeight="1">
      <c r="B51" s="360" t="s">
        <v>545</v>
      </c>
      <c r="C51" s="361" t="s">
        <v>56</v>
      </c>
      <c r="D51" s="539">
        <v>-15422</v>
      </c>
      <c r="E51" s="537">
        <v>-381</v>
      </c>
      <c r="F51" s="537">
        <v>-9</v>
      </c>
      <c r="G51" s="537">
        <v>-8</v>
      </c>
      <c r="H51" s="537">
        <v>-257</v>
      </c>
      <c r="I51" s="537">
        <v>0</v>
      </c>
      <c r="J51" s="537">
        <v>0</v>
      </c>
      <c r="K51" s="537">
        <v>0</v>
      </c>
      <c r="L51" s="537">
        <v>-1</v>
      </c>
      <c r="M51" s="537">
        <v>0</v>
      </c>
      <c r="N51" s="537">
        <v>0</v>
      </c>
      <c r="O51" s="537">
        <v>0</v>
      </c>
      <c r="P51" s="537">
        <v>0</v>
      </c>
      <c r="Q51" s="537">
        <v>0</v>
      </c>
      <c r="R51" s="537">
        <v>0</v>
      </c>
      <c r="S51" s="537">
        <v>0</v>
      </c>
      <c r="T51" s="537">
        <v>0</v>
      </c>
      <c r="U51" s="537">
        <v>-2</v>
      </c>
      <c r="V51" s="537">
        <v>0</v>
      </c>
      <c r="W51" s="537">
        <v>0</v>
      </c>
      <c r="X51" s="537">
        <v>0</v>
      </c>
      <c r="Y51" s="537">
        <v>0</v>
      </c>
      <c r="Z51" s="537">
        <v>-1946</v>
      </c>
      <c r="AA51" s="537">
        <v>-18</v>
      </c>
      <c r="AB51" s="537">
        <v>-1354</v>
      </c>
      <c r="AC51" s="537">
        <v>0</v>
      </c>
      <c r="AD51" s="537">
        <v>-373</v>
      </c>
      <c r="AE51" s="537">
        <v>-2198</v>
      </c>
      <c r="AF51" s="537">
        <v>-68</v>
      </c>
      <c r="AG51" s="537">
        <v>-354</v>
      </c>
      <c r="AH51" s="537">
        <v>0</v>
      </c>
      <c r="AI51" s="537">
        <v>0</v>
      </c>
      <c r="AJ51" s="537">
        <v>-92</v>
      </c>
      <c r="AK51" s="537">
        <v>-7466</v>
      </c>
      <c r="AL51" s="537">
        <v>-1008</v>
      </c>
      <c r="AM51" s="537">
        <v>-13</v>
      </c>
      <c r="AN51" s="537">
        <v>0</v>
      </c>
      <c r="AO51" s="537">
        <v>0</v>
      </c>
      <c r="AP51" s="537">
        <v>-90</v>
      </c>
      <c r="AQ51" s="538">
        <v>-31060</v>
      </c>
      <c r="AR51" s="223"/>
      <c r="AS51" s="223"/>
      <c r="AT51" s="223"/>
      <c r="AU51" s="223"/>
      <c r="AV51" s="223"/>
      <c r="AW51" s="223"/>
      <c r="AX51" s="223"/>
      <c r="AY51" s="223"/>
      <c r="AZ51" s="223"/>
      <c r="BA51" s="223"/>
      <c r="BB51" s="223"/>
      <c r="BC51" s="223"/>
      <c r="BD51" s="223"/>
      <c r="BE51" s="223"/>
    </row>
    <row r="52" spans="2:57" ht="16.5" customHeight="1">
      <c r="B52" s="362" t="s">
        <v>546</v>
      </c>
      <c r="C52" s="363" t="s">
        <v>57</v>
      </c>
      <c r="D52" s="540">
        <v>108867</v>
      </c>
      <c r="E52" s="541">
        <v>18276</v>
      </c>
      <c r="F52" s="541">
        <v>1933</v>
      </c>
      <c r="G52" s="541">
        <v>5264</v>
      </c>
      <c r="H52" s="541">
        <v>40157</v>
      </c>
      <c r="I52" s="541">
        <v>23814</v>
      </c>
      <c r="J52" s="541">
        <v>39212</v>
      </c>
      <c r="K52" s="541">
        <v>27329</v>
      </c>
      <c r="L52" s="541">
        <v>3522</v>
      </c>
      <c r="M52" s="541">
        <v>14272</v>
      </c>
      <c r="N52" s="541">
        <v>21787</v>
      </c>
      <c r="O52" s="541">
        <v>9311</v>
      </c>
      <c r="P52" s="541">
        <v>20435</v>
      </c>
      <c r="Q52" s="541">
        <v>30356</v>
      </c>
      <c r="R52" s="541">
        <v>4595</v>
      </c>
      <c r="S52" s="541">
        <v>35533</v>
      </c>
      <c r="T52" s="541">
        <v>30342</v>
      </c>
      <c r="U52" s="541">
        <v>113555</v>
      </c>
      <c r="V52" s="541">
        <v>10410</v>
      </c>
      <c r="W52" s="541">
        <v>1363</v>
      </c>
      <c r="X52" s="541">
        <v>13739</v>
      </c>
      <c r="Y52" s="541">
        <v>13091</v>
      </c>
      <c r="Z52" s="541">
        <v>291081</v>
      </c>
      <c r="AA52" s="541">
        <v>184906</v>
      </c>
      <c r="AB52" s="541">
        <v>16289</v>
      </c>
      <c r="AC52" s="541">
        <v>38385</v>
      </c>
      <c r="AD52" s="541">
        <v>314456</v>
      </c>
      <c r="AE52" s="541">
        <v>113968</v>
      </c>
      <c r="AF52" s="541">
        <v>350720</v>
      </c>
      <c r="AG52" s="541">
        <v>132706</v>
      </c>
      <c r="AH52" s="541">
        <v>88610</v>
      </c>
      <c r="AI52" s="541">
        <v>246231</v>
      </c>
      <c r="AJ52" s="541">
        <v>240890</v>
      </c>
      <c r="AK52" s="541">
        <v>378166</v>
      </c>
      <c r="AL52" s="541">
        <v>24783</v>
      </c>
      <c r="AM52" s="541">
        <v>188534</v>
      </c>
      <c r="AN52" s="541">
        <v>113026</v>
      </c>
      <c r="AO52" s="541">
        <v>0</v>
      </c>
      <c r="AP52" s="541">
        <v>19792</v>
      </c>
      <c r="AQ52" s="542">
        <v>3329706</v>
      </c>
      <c r="AR52" s="223"/>
      <c r="AS52" s="223"/>
      <c r="AT52" s="223"/>
      <c r="AU52" s="223"/>
      <c r="AV52" s="223"/>
      <c r="AW52" s="223"/>
      <c r="AX52" s="223"/>
      <c r="AY52" s="223"/>
      <c r="AZ52" s="223"/>
      <c r="BA52" s="223"/>
      <c r="BB52" s="223"/>
      <c r="BC52" s="223"/>
      <c r="BD52" s="223"/>
      <c r="BE52" s="223"/>
    </row>
    <row r="53" spans="2:57" ht="16.5" customHeight="1">
      <c r="B53" s="364" t="s">
        <v>532</v>
      </c>
      <c r="C53" s="365" t="s">
        <v>58</v>
      </c>
      <c r="D53" s="543">
        <v>212232</v>
      </c>
      <c r="E53" s="544">
        <v>29333</v>
      </c>
      <c r="F53" s="544">
        <v>2925</v>
      </c>
      <c r="G53" s="544">
        <v>9255</v>
      </c>
      <c r="H53" s="544">
        <v>127572</v>
      </c>
      <c r="I53" s="544">
        <v>54622</v>
      </c>
      <c r="J53" s="544">
        <v>115568</v>
      </c>
      <c r="K53" s="544">
        <v>66254</v>
      </c>
      <c r="L53" s="544">
        <v>7506</v>
      </c>
      <c r="M53" s="544">
        <v>31863</v>
      </c>
      <c r="N53" s="544">
        <v>42086</v>
      </c>
      <c r="O53" s="544">
        <v>20948</v>
      </c>
      <c r="P53" s="544">
        <v>87118</v>
      </c>
      <c r="Q53" s="544">
        <v>59713</v>
      </c>
      <c r="R53" s="544">
        <v>9192</v>
      </c>
      <c r="S53" s="544">
        <v>75648</v>
      </c>
      <c r="T53" s="544">
        <v>78754</v>
      </c>
      <c r="U53" s="544">
        <v>338294</v>
      </c>
      <c r="V53" s="544">
        <v>29421</v>
      </c>
      <c r="W53" s="544">
        <v>3533</v>
      </c>
      <c r="X53" s="544">
        <v>52237</v>
      </c>
      <c r="Y53" s="544">
        <v>29211</v>
      </c>
      <c r="Z53" s="544">
        <v>583240</v>
      </c>
      <c r="AA53" s="544">
        <v>397634</v>
      </c>
      <c r="AB53" s="544">
        <v>34010</v>
      </c>
      <c r="AC53" s="544">
        <v>58817</v>
      </c>
      <c r="AD53" s="544">
        <v>512984</v>
      </c>
      <c r="AE53" s="544">
        <v>180756</v>
      </c>
      <c r="AF53" s="544">
        <v>412644</v>
      </c>
      <c r="AG53" s="544">
        <v>293334</v>
      </c>
      <c r="AH53" s="544">
        <v>182698</v>
      </c>
      <c r="AI53" s="544">
        <v>341506</v>
      </c>
      <c r="AJ53" s="544">
        <v>335282</v>
      </c>
      <c r="AK53" s="544">
        <v>639015</v>
      </c>
      <c r="AL53" s="544">
        <v>41654</v>
      </c>
      <c r="AM53" s="544">
        <v>317330</v>
      </c>
      <c r="AN53" s="544">
        <v>208865</v>
      </c>
      <c r="AO53" s="544">
        <v>9635</v>
      </c>
      <c r="AP53" s="544">
        <v>30434</v>
      </c>
      <c r="AQ53" s="545">
        <v>6063123</v>
      </c>
      <c r="AR53" s="223"/>
      <c r="AS53" s="223"/>
      <c r="AT53" s="223"/>
      <c r="AU53" s="223"/>
      <c r="AV53" s="223"/>
      <c r="AW53" s="223"/>
      <c r="AX53" s="223"/>
      <c r="AY53" s="223"/>
      <c r="AZ53" s="223"/>
      <c r="BA53" s="223"/>
      <c r="BB53" s="223"/>
      <c r="BC53" s="223"/>
      <c r="BD53" s="223"/>
      <c r="BE53" s="223"/>
    </row>
  </sheetData>
  <sheetProtection sheet="1" selectLockedCells="1" selectUnlockedCells="1"/>
  <mergeCells count="1">
    <mergeCell ref="B2:C2"/>
  </mergeCells>
  <phoneticPr fontId="31"/>
  <pageMargins left="0.78740157480314965" right="0.78740157480314965" top="0.78740157480314965" bottom="0.78740157480314965" header="0" footer="0.19685039370078741"/>
  <pageSetup paperSize="8" scale="75" orientation="landscape" useFirstPageNumber="1" r:id="rId1"/>
  <headerFooter alignWithMargins="0">
    <oddFooter>&amp;C&amp;P / 3 ﾍﾟｰｼﾞ</oddFooter>
  </headerFooter>
  <colBreaks count="2" manualBreakCount="2">
    <brk id="21" min="1" max="49" man="1"/>
    <brk id="43" min="1" max="52"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0" tint="-0.249977111117893"/>
  </sheetPr>
  <dimension ref="B2:BE53"/>
  <sheetViews>
    <sheetView showGridLines="0" view="pageBreakPreview" zoomScale="115" zoomScaleNormal="100" zoomScaleSheetLayoutView="115" workbookViewId="0">
      <selection activeCell="G10" sqref="G10"/>
    </sheetView>
  </sheetViews>
  <sheetFormatPr defaultColWidth="13.5" defaultRowHeight="16.5" customHeight="1"/>
  <cols>
    <col min="1" max="1" width="2.1640625" style="235" customWidth="1"/>
    <col min="2" max="2" width="3.5" style="235" bestFit="1" customWidth="1"/>
    <col min="3" max="3" width="38.5" style="235" bestFit="1" customWidth="1"/>
    <col min="4" max="43" width="12.1640625" style="235" customWidth="1"/>
    <col min="44" max="16384" width="13.5" style="235"/>
  </cols>
  <sheetData>
    <row r="2" spans="2:43" ht="20.25" customHeight="1">
      <c r="B2" s="710" t="s">
        <v>547</v>
      </c>
      <c r="C2" s="711"/>
    </row>
    <row r="3" spans="2:43" ht="16.5" customHeight="1">
      <c r="B3" s="339"/>
      <c r="U3" s="340"/>
    </row>
    <row r="4" spans="2:43" ht="16.5" customHeight="1">
      <c r="B4" s="341"/>
      <c r="C4" s="342"/>
      <c r="D4" s="343" t="s">
        <v>176</v>
      </c>
      <c r="E4" s="344" t="s">
        <v>177</v>
      </c>
      <c r="F4" s="344" t="s">
        <v>179</v>
      </c>
      <c r="G4" s="344" t="s">
        <v>181</v>
      </c>
      <c r="H4" s="344" t="s">
        <v>182</v>
      </c>
      <c r="I4" s="344" t="s">
        <v>183</v>
      </c>
      <c r="J4" s="344" t="s">
        <v>184</v>
      </c>
      <c r="K4" s="344" t="s">
        <v>185</v>
      </c>
      <c r="L4" s="344" t="s">
        <v>186</v>
      </c>
      <c r="M4" s="344" t="s">
        <v>187</v>
      </c>
      <c r="N4" s="344" t="s">
        <v>189</v>
      </c>
      <c r="O4" s="344" t="s">
        <v>190</v>
      </c>
      <c r="P4" s="344" t="s">
        <v>191</v>
      </c>
      <c r="Q4" s="344" t="s">
        <v>192</v>
      </c>
      <c r="R4" s="344" t="s">
        <v>193</v>
      </c>
      <c r="S4" s="344" t="s">
        <v>195</v>
      </c>
      <c r="T4" s="344" t="s">
        <v>197</v>
      </c>
      <c r="U4" s="344" t="s">
        <v>199</v>
      </c>
      <c r="V4" s="344" t="s">
        <v>200</v>
      </c>
      <c r="W4" s="344" t="s">
        <v>201</v>
      </c>
      <c r="X4" s="344" t="s">
        <v>203</v>
      </c>
      <c r="Y4" s="344" t="s">
        <v>204</v>
      </c>
      <c r="Z4" s="344" t="s">
        <v>205</v>
      </c>
      <c r="AA4" s="344" t="s">
        <v>206</v>
      </c>
      <c r="AB4" s="344" t="s">
        <v>207</v>
      </c>
      <c r="AC4" s="344" t="s">
        <v>208</v>
      </c>
      <c r="AD4" s="344" t="s">
        <v>209</v>
      </c>
      <c r="AE4" s="344" t="s">
        <v>210</v>
      </c>
      <c r="AF4" s="344" t="s">
        <v>211</v>
      </c>
      <c r="AG4" s="344" t="s">
        <v>212</v>
      </c>
      <c r="AH4" s="344" t="s">
        <v>213</v>
      </c>
      <c r="AI4" s="344" t="s">
        <v>214</v>
      </c>
      <c r="AJ4" s="344" t="s">
        <v>215</v>
      </c>
      <c r="AK4" s="344" t="s">
        <v>216</v>
      </c>
      <c r="AL4" s="344" t="s">
        <v>217</v>
      </c>
      <c r="AM4" s="344" t="s">
        <v>219</v>
      </c>
      <c r="AN4" s="344">
        <v>37</v>
      </c>
      <c r="AO4" s="344">
        <v>38</v>
      </c>
      <c r="AP4" s="344">
        <v>39</v>
      </c>
      <c r="AQ4" s="347" t="s">
        <v>518</v>
      </c>
    </row>
    <row r="5" spans="2:43" ht="36" customHeight="1">
      <c r="B5" s="348"/>
      <c r="C5" s="349"/>
      <c r="D5" s="350" t="s">
        <v>0</v>
      </c>
      <c r="E5" s="368" t="s">
        <v>1</v>
      </c>
      <c r="F5" s="368" t="s">
        <v>2</v>
      </c>
      <c r="G5" s="368" t="s">
        <v>3</v>
      </c>
      <c r="H5" s="368" t="s">
        <v>4</v>
      </c>
      <c r="I5" s="368" t="s">
        <v>5</v>
      </c>
      <c r="J5" s="368" t="s">
        <v>6</v>
      </c>
      <c r="K5" s="368" t="s">
        <v>7</v>
      </c>
      <c r="L5" s="368" t="s">
        <v>8</v>
      </c>
      <c r="M5" s="368" t="s">
        <v>188</v>
      </c>
      <c r="N5" s="368" t="s">
        <v>9</v>
      </c>
      <c r="O5" s="368" t="s">
        <v>10</v>
      </c>
      <c r="P5" s="368" t="s">
        <v>11</v>
      </c>
      <c r="Q5" s="368" t="s">
        <v>12</v>
      </c>
      <c r="R5" s="368" t="s">
        <v>194</v>
      </c>
      <c r="S5" s="368" t="s">
        <v>196</v>
      </c>
      <c r="T5" s="368" t="s">
        <v>198</v>
      </c>
      <c r="U5" s="368" t="s">
        <v>14</v>
      </c>
      <c r="V5" s="368" t="s">
        <v>13</v>
      </c>
      <c r="W5" s="368" t="s">
        <v>202</v>
      </c>
      <c r="X5" s="368" t="s">
        <v>15</v>
      </c>
      <c r="Y5" s="368" t="s">
        <v>16</v>
      </c>
      <c r="Z5" s="368" t="s">
        <v>17</v>
      </c>
      <c r="AA5" s="368" t="s">
        <v>18</v>
      </c>
      <c r="AB5" s="368" t="s">
        <v>46</v>
      </c>
      <c r="AC5" s="368" t="s">
        <v>47</v>
      </c>
      <c r="AD5" s="368" t="s">
        <v>19</v>
      </c>
      <c r="AE5" s="368" t="s">
        <v>20</v>
      </c>
      <c r="AF5" s="368" t="s">
        <v>21</v>
      </c>
      <c r="AG5" s="368" t="s">
        <v>49</v>
      </c>
      <c r="AH5" s="368" t="s">
        <v>22</v>
      </c>
      <c r="AI5" s="368" t="s">
        <v>23</v>
      </c>
      <c r="AJ5" s="368" t="s">
        <v>24</v>
      </c>
      <c r="AK5" s="368" t="s">
        <v>48</v>
      </c>
      <c r="AL5" s="368" t="s">
        <v>218</v>
      </c>
      <c r="AM5" s="368" t="s">
        <v>25</v>
      </c>
      <c r="AN5" s="368" t="s">
        <v>26</v>
      </c>
      <c r="AO5" s="368" t="s">
        <v>27</v>
      </c>
      <c r="AP5" s="368" t="s">
        <v>28</v>
      </c>
      <c r="AQ5" s="369" t="s">
        <v>50</v>
      </c>
    </row>
    <row r="6" spans="2:43" ht="16.5" customHeight="1">
      <c r="B6" s="198" t="s">
        <v>176</v>
      </c>
      <c r="C6" s="302" t="s">
        <v>0</v>
      </c>
      <c r="D6" s="552">
        <v>9.7727999999999995E-2</v>
      </c>
      <c r="E6" s="553">
        <v>9.5500000000000001E-4</v>
      </c>
      <c r="F6" s="553">
        <v>0</v>
      </c>
      <c r="G6" s="553">
        <v>0</v>
      </c>
      <c r="H6" s="553">
        <v>0.25378600000000001</v>
      </c>
      <c r="I6" s="553">
        <v>2.7500000000000002E-4</v>
      </c>
      <c r="J6" s="553">
        <v>2.8730000000000001E-3</v>
      </c>
      <c r="K6" s="553">
        <v>2.1129999999999999E-3</v>
      </c>
      <c r="L6" s="553">
        <v>0</v>
      </c>
      <c r="M6" s="553">
        <v>2.856E-3</v>
      </c>
      <c r="N6" s="553">
        <v>0</v>
      </c>
      <c r="O6" s="553">
        <v>0</v>
      </c>
      <c r="P6" s="553">
        <v>0</v>
      </c>
      <c r="Q6" s="553">
        <v>0</v>
      </c>
      <c r="R6" s="553">
        <v>0</v>
      </c>
      <c r="S6" s="553">
        <v>0</v>
      </c>
      <c r="T6" s="553">
        <v>0</v>
      </c>
      <c r="U6" s="553">
        <v>0</v>
      </c>
      <c r="V6" s="553">
        <v>0</v>
      </c>
      <c r="W6" s="553">
        <v>0</v>
      </c>
      <c r="X6" s="553">
        <v>0</v>
      </c>
      <c r="Y6" s="553">
        <v>2.4989999999999999E-3</v>
      </c>
      <c r="Z6" s="553">
        <v>9.0700000000000004E-4</v>
      </c>
      <c r="AA6" s="553">
        <v>0</v>
      </c>
      <c r="AB6" s="553">
        <v>0</v>
      </c>
      <c r="AC6" s="553">
        <v>0</v>
      </c>
      <c r="AD6" s="553">
        <v>1.75E-4</v>
      </c>
      <c r="AE6" s="553">
        <v>0</v>
      </c>
      <c r="AF6" s="553">
        <v>5.0000000000000004E-6</v>
      </c>
      <c r="AG6" s="553">
        <v>1.7E-5</v>
      </c>
      <c r="AH6" s="553">
        <v>0</v>
      </c>
      <c r="AI6" s="553">
        <v>1.5E-5</v>
      </c>
      <c r="AJ6" s="553">
        <v>1.142E-3</v>
      </c>
      <c r="AK6" s="553">
        <v>1.8060000000000001E-3</v>
      </c>
      <c r="AL6" s="553">
        <v>1.9689999999999998E-3</v>
      </c>
      <c r="AM6" s="553">
        <v>3.0000000000000001E-6</v>
      </c>
      <c r="AN6" s="553">
        <v>1.1864E-2</v>
      </c>
      <c r="AO6" s="553">
        <v>0</v>
      </c>
      <c r="AP6" s="553">
        <v>0</v>
      </c>
      <c r="AQ6" s="554">
        <v>9.6530000000000001E-3</v>
      </c>
    </row>
    <row r="7" spans="2:43" ht="16.5" customHeight="1">
      <c r="B7" s="203" t="s">
        <v>177</v>
      </c>
      <c r="C7" s="304" t="s">
        <v>1</v>
      </c>
      <c r="D7" s="555">
        <v>3.4900000000000003E-4</v>
      </c>
      <c r="E7" s="556">
        <v>0.196127</v>
      </c>
      <c r="F7" s="556">
        <v>0</v>
      </c>
      <c r="G7" s="556">
        <v>1.08E-4</v>
      </c>
      <c r="H7" s="556">
        <v>8.2299999999999995E-4</v>
      </c>
      <c r="I7" s="556">
        <v>0</v>
      </c>
      <c r="J7" s="556">
        <v>7.4787000000000006E-2</v>
      </c>
      <c r="K7" s="556">
        <v>5.8900000000000001E-4</v>
      </c>
      <c r="L7" s="556">
        <v>0</v>
      </c>
      <c r="M7" s="556">
        <v>0</v>
      </c>
      <c r="N7" s="556">
        <v>0</v>
      </c>
      <c r="O7" s="556">
        <v>0</v>
      </c>
      <c r="P7" s="556">
        <v>0</v>
      </c>
      <c r="Q7" s="556">
        <v>0</v>
      </c>
      <c r="R7" s="556">
        <v>0</v>
      </c>
      <c r="S7" s="556">
        <v>0</v>
      </c>
      <c r="T7" s="556">
        <v>0</v>
      </c>
      <c r="U7" s="556">
        <v>0</v>
      </c>
      <c r="V7" s="556">
        <v>0</v>
      </c>
      <c r="W7" s="556">
        <v>0</v>
      </c>
      <c r="X7" s="556">
        <v>0</v>
      </c>
      <c r="Y7" s="556">
        <v>1.03E-4</v>
      </c>
      <c r="Z7" s="556">
        <v>8.2000000000000001E-5</v>
      </c>
      <c r="AA7" s="556">
        <v>0</v>
      </c>
      <c r="AB7" s="556">
        <v>0</v>
      </c>
      <c r="AC7" s="556">
        <v>0</v>
      </c>
      <c r="AD7" s="556">
        <v>0</v>
      </c>
      <c r="AE7" s="556">
        <v>0</v>
      </c>
      <c r="AF7" s="556">
        <v>0</v>
      </c>
      <c r="AG7" s="556">
        <v>0</v>
      </c>
      <c r="AH7" s="556">
        <v>0</v>
      </c>
      <c r="AI7" s="556">
        <v>3.0000000000000001E-6</v>
      </c>
      <c r="AJ7" s="556">
        <v>3.6000000000000001E-5</v>
      </c>
      <c r="AK7" s="556">
        <v>5.8E-5</v>
      </c>
      <c r="AL7" s="556">
        <v>0</v>
      </c>
      <c r="AM7" s="556">
        <v>0</v>
      </c>
      <c r="AN7" s="556">
        <v>1.1299999999999999E-3</v>
      </c>
      <c r="AO7" s="556">
        <v>0</v>
      </c>
      <c r="AP7" s="556">
        <v>0</v>
      </c>
      <c r="AQ7" s="535">
        <v>2.4659999999999999E-3</v>
      </c>
    </row>
    <row r="8" spans="2:43" ht="16.5" customHeight="1">
      <c r="B8" s="203" t="s">
        <v>179</v>
      </c>
      <c r="C8" s="304" t="s">
        <v>2</v>
      </c>
      <c r="D8" s="555">
        <v>0</v>
      </c>
      <c r="E8" s="556">
        <v>0</v>
      </c>
      <c r="F8" s="556">
        <v>7.5209999999999999E-3</v>
      </c>
      <c r="G8" s="556">
        <v>0</v>
      </c>
      <c r="H8" s="556">
        <v>5.8320000000000004E-3</v>
      </c>
      <c r="I8" s="556">
        <v>0</v>
      </c>
      <c r="J8" s="556">
        <v>0</v>
      </c>
      <c r="K8" s="556">
        <v>1.21E-4</v>
      </c>
      <c r="L8" s="556">
        <v>0</v>
      </c>
      <c r="M8" s="556">
        <v>0</v>
      </c>
      <c r="N8" s="556">
        <v>0</v>
      </c>
      <c r="O8" s="556">
        <v>0</v>
      </c>
      <c r="P8" s="556">
        <v>0</v>
      </c>
      <c r="Q8" s="556">
        <v>0</v>
      </c>
      <c r="R8" s="556">
        <v>0</v>
      </c>
      <c r="S8" s="556">
        <v>0</v>
      </c>
      <c r="T8" s="556">
        <v>0</v>
      </c>
      <c r="U8" s="556">
        <v>0</v>
      </c>
      <c r="V8" s="556">
        <v>0</v>
      </c>
      <c r="W8" s="556">
        <v>0</v>
      </c>
      <c r="X8" s="556">
        <v>0</v>
      </c>
      <c r="Y8" s="556">
        <v>2.7399999999999999E-4</v>
      </c>
      <c r="Z8" s="556">
        <v>0</v>
      </c>
      <c r="AA8" s="556">
        <v>0</v>
      </c>
      <c r="AB8" s="556">
        <v>0</v>
      </c>
      <c r="AC8" s="556">
        <v>0</v>
      </c>
      <c r="AD8" s="556">
        <v>0</v>
      </c>
      <c r="AE8" s="556">
        <v>0</v>
      </c>
      <c r="AF8" s="556">
        <v>0</v>
      </c>
      <c r="AG8" s="556">
        <v>0</v>
      </c>
      <c r="AH8" s="556">
        <v>0</v>
      </c>
      <c r="AI8" s="556">
        <v>3.0000000000000001E-6</v>
      </c>
      <c r="AJ8" s="556">
        <v>6.0000000000000002E-5</v>
      </c>
      <c r="AK8" s="556">
        <v>3.4299999999999999E-4</v>
      </c>
      <c r="AL8" s="556">
        <v>0</v>
      </c>
      <c r="AM8" s="556">
        <v>0</v>
      </c>
      <c r="AN8" s="556">
        <v>3.6240000000000001E-3</v>
      </c>
      <c r="AO8" s="556">
        <v>0</v>
      </c>
      <c r="AP8" s="556">
        <v>0</v>
      </c>
      <c r="AQ8" s="535">
        <v>2.9300000000000002E-4</v>
      </c>
    </row>
    <row r="9" spans="2:43" ht="16.5" customHeight="1">
      <c r="B9" s="203" t="s">
        <v>181</v>
      </c>
      <c r="C9" s="304" t="s">
        <v>3</v>
      </c>
      <c r="D9" s="555">
        <v>5.0000000000000004E-6</v>
      </c>
      <c r="E9" s="556">
        <v>4.4299999999999998E-4</v>
      </c>
      <c r="F9" s="556">
        <v>0</v>
      </c>
      <c r="G9" s="556">
        <v>7.5600000000000005E-4</v>
      </c>
      <c r="H9" s="556">
        <v>1.8000000000000001E-4</v>
      </c>
      <c r="I9" s="556">
        <v>0</v>
      </c>
      <c r="J9" s="556">
        <v>3.3570000000000002E-3</v>
      </c>
      <c r="K9" s="556">
        <v>8.0149999999999996E-3</v>
      </c>
      <c r="L9" s="556">
        <v>5.0758999999999999E-2</v>
      </c>
      <c r="M9" s="556">
        <v>6.3E-5</v>
      </c>
      <c r="N9" s="556">
        <v>3.3288999999999999E-2</v>
      </c>
      <c r="O9" s="556">
        <v>9.0700000000000004E-4</v>
      </c>
      <c r="P9" s="556">
        <v>0.306033</v>
      </c>
      <c r="Q9" s="556">
        <v>6.7000000000000002E-5</v>
      </c>
      <c r="R9" s="556">
        <v>0</v>
      </c>
      <c r="S9" s="556">
        <v>2.5999999999999998E-5</v>
      </c>
      <c r="T9" s="556">
        <v>2.1599999999999999E-4</v>
      </c>
      <c r="U9" s="556">
        <v>7.7000000000000001E-5</v>
      </c>
      <c r="V9" s="556">
        <v>0</v>
      </c>
      <c r="W9" s="556">
        <v>0</v>
      </c>
      <c r="X9" s="556">
        <v>1.15E-4</v>
      </c>
      <c r="Y9" s="556">
        <v>3.77E-4</v>
      </c>
      <c r="Z9" s="556">
        <v>2.4090000000000001E-3</v>
      </c>
      <c r="AA9" s="556">
        <v>0.17601600000000001</v>
      </c>
      <c r="AB9" s="556">
        <v>0</v>
      </c>
      <c r="AC9" s="556">
        <v>0</v>
      </c>
      <c r="AD9" s="556">
        <v>1.9999999999999999E-6</v>
      </c>
      <c r="AE9" s="556">
        <v>0</v>
      </c>
      <c r="AF9" s="556">
        <v>0</v>
      </c>
      <c r="AG9" s="556">
        <v>0</v>
      </c>
      <c r="AH9" s="556">
        <v>0</v>
      </c>
      <c r="AI9" s="556">
        <v>6.0000000000000002E-6</v>
      </c>
      <c r="AJ9" s="556">
        <v>2.0999999999999999E-5</v>
      </c>
      <c r="AK9" s="556">
        <v>5.0000000000000004E-6</v>
      </c>
      <c r="AL9" s="556">
        <v>4.8000000000000001E-5</v>
      </c>
      <c r="AM9" s="556">
        <v>3.0000000000000001E-6</v>
      </c>
      <c r="AN9" s="556">
        <v>1.0000000000000001E-5</v>
      </c>
      <c r="AO9" s="556">
        <v>0</v>
      </c>
      <c r="AP9" s="556">
        <v>1.3100000000000001E-4</v>
      </c>
      <c r="AQ9" s="535">
        <v>1.6643000000000002E-2</v>
      </c>
    </row>
    <row r="10" spans="2:43" ht="16.5" customHeight="1">
      <c r="B10" s="203" t="s">
        <v>182</v>
      </c>
      <c r="C10" s="304" t="s">
        <v>4</v>
      </c>
      <c r="D10" s="555">
        <v>8.0010999999999999E-2</v>
      </c>
      <c r="E10" s="556">
        <v>1.2921E-2</v>
      </c>
      <c r="F10" s="556">
        <v>4.2735000000000002E-2</v>
      </c>
      <c r="G10" s="556">
        <v>0</v>
      </c>
      <c r="H10" s="556">
        <v>0.18785499999999999</v>
      </c>
      <c r="I10" s="556">
        <v>9.5200000000000005E-4</v>
      </c>
      <c r="J10" s="556">
        <v>2.5959999999999998E-3</v>
      </c>
      <c r="K10" s="556">
        <v>1.0701E-2</v>
      </c>
      <c r="L10" s="556">
        <v>0</v>
      </c>
      <c r="M10" s="556">
        <v>3.1000000000000001E-5</v>
      </c>
      <c r="N10" s="556">
        <v>3.5599999999999998E-4</v>
      </c>
      <c r="O10" s="556">
        <v>0</v>
      </c>
      <c r="P10" s="556">
        <v>0</v>
      </c>
      <c r="Q10" s="556">
        <v>0</v>
      </c>
      <c r="R10" s="556">
        <v>0</v>
      </c>
      <c r="S10" s="556">
        <v>0</v>
      </c>
      <c r="T10" s="556">
        <v>0</v>
      </c>
      <c r="U10" s="556">
        <v>0</v>
      </c>
      <c r="V10" s="556">
        <v>0</v>
      </c>
      <c r="W10" s="556">
        <v>0</v>
      </c>
      <c r="X10" s="556">
        <v>0</v>
      </c>
      <c r="Y10" s="556">
        <v>1.335E-3</v>
      </c>
      <c r="Z10" s="556">
        <v>1.11E-4</v>
      </c>
      <c r="AA10" s="556">
        <v>0</v>
      </c>
      <c r="AB10" s="556">
        <v>0</v>
      </c>
      <c r="AC10" s="556">
        <v>0</v>
      </c>
      <c r="AD10" s="556">
        <v>1.44E-4</v>
      </c>
      <c r="AE10" s="556">
        <v>0</v>
      </c>
      <c r="AF10" s="556">
        <v>0</v>
      </c>
      <c r="AG10" s="556">
        <v>6.0999999999999999E-5</v>
      </c>
      <c r="AH10" s="556">
        <v>0</v>
      </c>
      <c r="AI10" s="556">
        <v>7.0899999999999999E-4</v>
      </c>
      <c r="AJ10" s="556">
        <v>4.3660000000000001E-3</v>
      </c>
      <c r="AK10" s="556">
        <v>7.7949999999999998E-3</v>
      </c>
      <c r="AL10" s="556">
        <v>1.4400000000000001E-3</v>
      </c>
      <c r="AM10" s="556">
        <v>3.0000000000000001E-6</v>
      </c>
      <c r="AN10" s="556">
        <v>0.105863</v>
      </c>
      <c r="AO10" s="556">
        <v>0</v>
      </c>
      <c r="AP10" s="556">
        <v>3.8769999999999998E-3</v>
      </c>
      <c r="AQ10" s="535">
        <v>1.1826E-2</v>
      </c>
    </row>
    <row r="11" spans="2:43" ht="16.5" customHeight="1">
      <c r="B11" s="203" t="s">
        <v>183</v>
      </c>
      <c r="C11" s="304" t="s">
        <v>5</v>
      </c>
      <c r="D11" s="555">
        <v>3.6050000000000001E-3</v>
      </c>
      <c r="E11" s="556">
        <v>1.023E-3</v>
      </c>
      <c r="F11" s="556">
        <v>2.5641000000000001E-2</v>
      </c>
      <c r="G11" s="556">
        <v>3.241E-3</v>
      </c>
      <c r="H11" s="556">
        <v>9.7199999999999999E-4</v>
      </c>
      <c r="I11" s="556">
        <v>0.268536</v>
      </c>
      <c r="J11" s="556">
        <v>1.9469999999999999E-3</v>
      </c>
      <c r="K11" s="556">
        <v>1.9319999999999999E-3</v>
      </c>
      <c r="L11" s="556">
        <v>5.3300000000000005E-4</v>
      </c>
      <c r="M11" s="556">
        <v>2.856E-3</v>
      </c>
      <c r="N11" s="556">
        <v>1.8060000000000001E-3</v>
      </c>
      <c r="O11" s="556">
        <v>1.384E-3</v>
      </c>
      <c r="P11" s="556">
        <v>1.3799999999999999E-4</v>
      </c>
      <c r="Q11" s="556">
        <v>1.1720000000000001E-3</v>
      </c>
      <c r="R11" s="556">
        <v>1.305E-3</v>
      </c>
      <c r="S11" s="556">
        <v>1.0709999999999999E-3</v>
      </c>
      <c r="T11" s="556">
        <v>2.209E-3</v>
      </c>
      <c r="U11" s="556">
        <v>2.8410000000000002E-3</v>
      </c>
      <c r="V11" s="556">
        <v>8.1599999999999999E-4</v>
      </c>
      <c r="W11" s="556">
        <v>8.4900000000000004E-4</v>
      </c>
      <c r="X11" s="556">
        <v>1.263E-3</v>
      </c>
      <c r="Y11" s="556">
        <v>3.8E-3</v>
      </c>
      <c r="Z11" s="556">
        <v>3.2650000000000001E-3</v>
      </c>
      <c r="AA11" s="556">
        <v>1.3799999999999999E-4</v>
      </c>
      <c r="AB11" s="556">
        <v>7.6400000000000003E-4</v>
      </c>
      <c r="AC11" s="556">
        <v>2.7030000000000001E-3</v>
      </c>
      <c r="AD11" s="556">
        <v>4.4209999999999996E-3</v>
      </c>
      <c r="AE11" s="556">
        <v>1.2830000000000001E-3</v>
      </c>
      <c r="AF11" s="556">
        <v>1.7E-5</v>
      </c>
      <c r="AG11" s="556">
        <v>1.227E-3</v>
      </c>
      <c r="AH11" s="556">
        <v>5.6899999999999995E-4</v>
      </c>
      <c r="AI11" s="556">
        <v>4.3099999999999996E-3</v>
      </c>
      <c r="AJ11" s="556">
        <v>4.8899999999999996E-4</v>
      </c>
      <c r="AK11" s="556">
        <v>3.5209999999999998E-3</v>
      </c>
      <c r="AL11" s="556">
        <v>2.6792E-2</v>
      </c>
      <c r="AM11" s="556">
        <v>1.872E-3</v>
      </c>
      <c r="AN11" s="556">
        <v>4.5440000000000003E-3</v>
      </c>
      <c r="AO11" s="556">
        <v>2.0031E-2</v>
      </c>
      <c r="AP11" s="556">
        <v>1.3100000000000001E-4</v>
      </c>
      <c r="AQ11" s="535">
        <v>4.8849999999999996E-3</v>
      </c>
    </row>
    <row r="12" spans="2:43" ht="16.5" customHeight="1">
      <c r="B12" s="203" t="s">
        <v>184</v>
      </c>
      <c r="C12" s="306" t="s">
        <v>6</v>
      </c>
      <c r="D12" s="555">
        <v>1.9182000000000001E-2</v>
      </c>
      <c r="E12" s="556">
        <v>1.7250000000000001E-2</v>
      </c>
      <c r="F12" s="556">
        <v>1.709E-3</v>
      </c>
      <c r="G12" s="556">
        <v>2.1610000000000002E-3</v>
      </c>
      <c r="H12" s="556">
        <v>1.5018999999999999E-2</v>
      </c>
      <c r="I12" s="556">
        <v>2.911E-3</v>
      </c>
      <c r="J12" s="556">
        <v>0.268621</v>
      </c>
      <c r="K12" s="556">
        <v>2.3153E-2</v>
      </c>
      <c r="L12" s="556">
        <v>6.6600000000000003E-4</v>
      </c>
      <c r="M12" s="556">
        <v>6.0889999999999998E-3</v>
      </c>
      <c r="N12" s="556">
        <v>2.1551000000000001E-2</v>
      </c>
      <c r="O12" s="556">
        <v>1.0020000000000001E-3</v>
      </c>
      <c r="P12" s="556">
        <v>2.8699999999999998E-4</v>
      </c>
      <c r="Q12" s="556">
        <v>2.813E-3</v>
      </c>
      <c r="R12" s="556">
        <v>1.9580000000000001E-3</v>
      </c>
      <c r="S12" s="556">
        <v>6.6100000000000002E-4</v>
      </c>
      <c r="T12" s="556">
        <v>9.0150000000000004E-3</v>
      </c>
      <c r="U12" s="556">
        <v>3.5469999999999998E-3</v>
      </c>
      <c r="V12" s="556">
        <v>4.8939999999999999E-3</v>
      </c>
      <c r="W12" s="556">
        <v>5.9439999999999996E-3</v>
      </c>
      <c r="X12" s="556">
        <v>1.57E-3</v>
      </c>
      <c r="Y12" s="556">
        <v>5.1931999999999999E-2</v>
      </c>
      <c r="Z12" s="556">
        <v>3.6031000000000001E-2</v>
      </c>
      <c r="AA12" s="556">
        <v>4.3559999999999996E-3</v>
      </c>
      <c r="AB12" s="556">
        <v>3.2049999999999999E-3</v>
      </c>
      <c r="AC12" s="556">
        <v>4.5230000000000001E-3</v>
      </c>
      <c r="AD12" s="556">
        <v>7.4149999999999997E-3</v>
      </c>
      <c r="AE12" s="556">
        <v>4.542E-3</v>
      </c>
      <c r="AF12" s="556">
        <v>4.1899999999999999E-4</v>
      </c>
      <c r="AG12" s="556">
        <v>3.0720000000000001E-3</v>
      </c>
      <c r="AH12" s="556">
        <v>1.3082E-2</v>
      </c>
      <c r="AI12" s="556">
        <v>1.2179999999999999E-3</v>
      </c>
      <c r="AJ12" s="556">
        <v>6.5560000000000002E-3</v>
      </c>
      <c r="AK12" s="556">
        <v>6.6449999999999999E-3</v>
      </c>
      <c r="AL12" s="556">
        <v>1.9182000000000001E-2</v>
      </c>
      <c r="AM12" s="556">
        <v>6.2430000000000003E-3</v>
      </c>
      <c r="AN12" s="556">
        <v>4.9550000000000002E-3</v>
      </c>
      <c r="AO12" s="556">
        <v>0.43238199999999999</v>
      </c>
      <c r="AP12" s="556">
        <v>5.9100000000000005E-4</v>
      </c>
      <c r="AQ12" s="535">
        <v>1.4907999999999999E-2</v>
      </c>
    </row>
    <row r="13" spans="2:43" ht="16.5" customHeight="1">
      <c r="B13" s="203" t="s">
        <v>185</v>
      </c>
      <c r="C13" s="304" t="s">
        <v>7</v>
      </c>
      <c r="D13" s="555">
        <v>6.4202999999999996E-2</v>
      </c>
      <c r="E13" s="556">
        <v>8.52E-4</v>
      </c>
      <c r="F13" s="556">
        <v>2.735E-3</v>
      </c>
      <c r="G13" s="556">
        <v>3.0249999999999999E-3</v>
      </c>
      <c r="H13" s="556">
        <v>6.0670000000000003E-3</v>
      </c>
      <c r="I13" s="556">
        <v>3.2002000000000003E-2</v>
      </c>
      <c r="J13" s="556">
        <v>5.3214999999999998E-2</v>
      </c>
      <c r="K13" s="556">
        <v>0.233375</v>
      </c>
      <c r="L13" s="556">
        <v>3.6504000000000002E-2</v>
      </c>
      <c r="M13" s="556">
        <v>0.15124099999999999</v>
      </c>
      <c r="N13" s="556">
        <v>2.5399999999999999E-2</v>
      </c>
      <c r="O13" s="556">
        <v>3.4849999999999998E-3</v>
      </c>
      <c r="P13" s="556">
        <v>2.6059999999999998E-3</v>
      </c>
      <c r="Q13" s="556">
        <v>1.0617E-2</v>
      </c>
      <c r="R13" s="556">
        <v>4.6779999999999999E-3</v>
      </c>
      <c r="S13" s="556">
        <v>3.9129999999999998E-3</v>
      </c>
      <c r="T13" s="556">
        <v>1.3904E-2</v>
      </c>
      <c r="U13" s="556">
        <v>1.0263E-2</v>
      </c>
      <c r="V13" s="556">
        <v>9.3469999999999994E-3</v>
      </c>
      <c r="W13" s="556">
        <v>8.4910000000000003E-3</v>
      </c>
      <c r="X13" s="556">
        <v>1.8512000000000001E-2</v>
      </c>
      <c r="Y13" s="556">
        <v>2.6873000000000001E-2</v>
      </c>
      <c r="Z13" s="556">
        <v>4.4000000000000003E-3</v>
      </c>
      <c r="AA13" s="556">
        <v>4.8000000000000001E-4</v>
      </c>
      <c r="AB13" s="556">
        <v>8.3800000000000003E-3</v>
      </c>
      <c r="AC13" s="556">
        <v>1.5166000000000001E-2</v>
      </c>
      <c r="AD13" s="556">
        <v>1.0000000000000001E-5</v>
      </c>
      <c r="AE13" s="556">
        <v>2.1999999999999999E-5</v>
      </c>
      <c r="AF13" s="556">
        <v>3.6000000000000001E-5</v>
      </c>
      <c r="AG13" s="556">
        <v>4.3600000000000003E-4</v>
      </c>
      <c r="AH13" s="556">
        <v>8.0500000000000005E-4</v>
      </c>
      <c r="AI13" s="556">
        <v>9.2199999999999997E-4</v>
      </c>
      <c r="AJ13" s="556">
        <v>6.1139999999999996E-3</v>
      </c>
      <c r="AK13" s="556">
        <v>0.15335799999999999</v>
      </c>
      <c r="AL13" s="556">
        <v>2.4970000000000001E-3</v>
      </c>
      <c r="AM13" s="556">
        <v>4.5690000000000001E-3</v>
      </c>
      <c r="AN13" s="556">
        <v>9.0200000000000002E-3</v>
      </c>
      <c r="AO13" s="556">
        <v>9.3410000000000003E-3</v>
      </c>
      <c r="AP13" s="556">
        <v>3.6800000000000001E-3</v>
      </c>
      <c r="AQ13" s="535">
        <v>2.6408000000000001E-2</v>
      </c>
    </row>
    <row r="14" spans="2:43" ht="16.5" customHeight="1">
      <c r="B14" s="203" t="s">
        <v>186</v>
      </c>
      <c r="C14" s="306" t="s">
        <v>8</v>
      </c>
      <c r="D14" s="555">
        <v>7.365E-3</v>
      </c>
      <c r="E14" s="556">
        <v>8.6250000000000007E-3</v>
      </c>
      <c r="F14" s="556">
        <v>5.2991000000000003E-2</v>
      </c>
      <c r="G14" s="556">
        <v>1.1344999999999999E-2</v>
      </c>
      <c r="H14" s="556">
        <v>2.085E-3</v>
      </c>
      <c r="I14" s="556">
        <v>1.6659999999999999E-3</v>
      </c>
      <c r="J14" s="556">
        <v>5.0099999999999997E-3</v>
      </c>
      <c r="K14" s="556">
        <v>7.1390000000000004E-3</v>
      </c>
      <c r="L14" s="556">
        <v>0.235545</v>
      </c>
      <c r="M14" s="556">
        <v>1.098E-3</v>
      </c>
      <c r="N14" s="556">
        <v>1.3924000000000001E-2</v>
      </c>
      <c r="O14" s="556">
        <v>9.8820000000000002E-3</v>
      </c>
      <c r="P14" s="556">
        <v>9.8259999999999997E-3</v>
      </c>
      <c r="Q14" s="556">
        <v>3.1480000000000002E-3</v>
      </c>
      <c r="R14" s="556">
        <v>1.088E-3</v>
      </c>
      <c r="S14" s="556">
        <v>7.1400000000000001E-4</v>
      </c>
      <c r="T14" s="556">
        <v>1.4350000000000001E-3</v>
      </c>
      <c r="U14" s="556">
        <v>7.8299999999999995E-4</v>
      </c>
      <c r="V14" s="556">
        <v>4.7600000000000002E-4</v>
      </c>
      <c r="W14" s="556">
        <v>0</v>
      </c>
      <c r="X14" s="556">
        <v>1.6850000000000001E-3</v>
      </c>
      <c r="Y14" s="556">
        <v>1.8489999999999999E-3</v>
      </c>
      <c r="Z14" s="556">
        <v>1.5126000000000001E-2</v>
      </c>
      <c r="AA14" s="556">
        <v>3.2441999999999999E-2</v>
      </c>
      <c r="AB14" s="556">
        <v>1.0468E-2</v>
      </c>
      <c r="AC14" s="556">
        <v>1.2258E-2</v>
      </c>
      <c r="AD14" s="556">
        <v>1.513E-3</v>
      </c>
      <c r="AE14" s="556">
        <v>4.0400000000000001E-4</v>
      </c>
      <c r="AF14" s="556">
        <v>1.74E-4</v>
      </c>
      <c r="AG14" s="556">
        <v>0.126361</v>
      </c>
      <c r="AH14" s="556">
        <v>7.0100000000000002E-4</v>
      </c>
      <c r="AI14" s="556">
        <v>8.3070000000000001E-3</v>
      </c>
      <c r="AJ14" s="556">
        <v>2.9380000000000001E-3</v>
      </c>
      <c r="AK14" s="556">
        <v>1.9689999999999998E-3</v>
      </c>
      <c r="AL14" s="556">
        <v>3.385E-3</v>
      </c>
      <c r="AM14" s="556">
        <v>2.3259999999999999E-3</v>
      </c>
      <c r="AN14" s="556">
        <v>3.8830000000000002E-3</v>
      </c>
      <c r="AO14" s="556">
        <v>0</v>
      </c>
      <c r="AP14" s="556">
        <v>8.8389999999999996E-3</v>
      </c>
      <c r="AQ14" s="535">
        <v>1.2481000000000001E-2</v>
      </c>
    </row>
    <row r="15" spans="2:43" ht="16.5" customHeight="1">
      <c r="B15" s="203" t="s">
        <v>187</v>
      </c>
      <c r="C15" s="306" t="s">
        <v>188</v>
      </c>
      <c r="D15" s="555">
        <v>5.5180000000000003E-3</v>
      </c>
      <c r="E15" s="556">
        <v>6.5110000000000003E-3</v>
      </c>
      <c r="F15" s="556">
        <v>1.8803E-2</v>
      </c>
      <c r="G15" s="556">
        <v>5.9430000000000004E-3</v>
      </c>
      <c r="H15" s="556">
        <v>1.2840000000000001E-2</v>
      </c>
      <c r="I15" s="556">
        <v>3.3869999999999998E-3</v>
      </c>
      <c r="J15" s="556">
        <v>6.6540000000000002E-3</v>
      </c>
      <c r="K15" s="556">
        <v>4.8404999999999997E-2</v>
      </c>
      <c r="L15" s="556">
        <v>7.9900000000000001E-4</v>
      </c>
      <c r="M15" s="556">
        <v>0.197439</v>
      </c>
      <c r="N15" s="556">
        <v>6.3920000000000001E-3</v>
      </c>
      <c r="O15" s="556">
        <v>1.8619999999999999E-3</v>
      </c>
      <c r="P15" s="556">
        <v>1.354E-3</v>
      </c>
      <c r="Q15" s="556">
        <v>3.3660000000000001E-3</v>
      </c>
      <c r="R15" s="556">
        <v>9.4649999999999995E-3</v>
      </c>
      <c r="S15" s="556">
        <v>1.2822999999999999E-2</v>
      </c>
      <c r="T15" s="556">
        <v>6.4860000000000001E-2</v>
      </c>
      <c r="U15" s="556">
        <v>1.1953999999999999E-2</v>
      </c>
      <c r="V15" s="556">
        <v>4.9793999999999998E-2</v>
      </c>
      <c r="W15" s="556">
        <v>4.6419000000000002E-2</v>
      </c>
      <c r="X15" s="556">
        <v>5.4788999999999997E-2</v>
      </c>
      <c r="Y15" s="556">
        <v>4.9570000000000003E-2</v>
      </c>
      <c r="Z15" s="556">
        <v>1.3871E-2</v>
      </c>
      <c r="AA15" s="556">
        <v>0</v>
      </c>
      <c r="AB15" s="556">
        <v>3.6547999999999997E-2</v>
      </c>
      <c r="AC15" s="556">
        <v>2.0164000000000001E-2</v>
      </c>
      <c r="AD15" s="556">
        <v>6.4289999999999998E-3</v>
      </c>
      <c r="AE15" s="556">
        <v>2.738E-3</v>
      </c>
      <c r="AF15" s="556">
        <v>6.0099999999999997E-4</v>
      </c>
      <c r="AG15" s="556">
        <v>4.568E-3</v>
      </c>
      <c r="AH15" s="556">
        <v>1.828E-3</v>
      </c>
      <c r="AI15" s="556">
        <v>1.7129999999999999E-3</v>
      </c>
      <c r="AJ15" s="556">
        <v>2.604E-3</v>
      </c>
      <c r="AK15" s="556">
        <v>2.1800000000000001E-3</v>
      </c>
      <c r="AL15" s="556">
        <v>8.7150000000000005E-3</v>
      </c>
      <c r="AM15" s="556">
        <v>1.3639E-2</v>
      </c>
      <c r="AN15" s="556">
        <v>2.8149999999999998E-3</v>
      </c>
      <c r="AO15" s="556">
        <v>4.6185999999999998E-2</v>
      </c>
      <c r="AP15" s="556">
        <v>2.0040000000000001E-3</v>
      </c>
      <c r="AQ15" s="535">
        <v>9.1059999999999995E-3</v>
      </c>
    </row>
    <row r="16" spans="2:43" ht="16.5" customHeight="1">
      <c r="B16" s="203" t="s">
        <v>189</v>
      </c>
      <c r="C16" s="304" t="s">
        <v>9</v>
      </c>
      <c r="D16" s="555">
        <v>2.5920000000000001E-3</v>
      </c>
      <c r="E16" s="556">
        <v>2.7300000000000002E-4</v>
      </c>
      <c r="F16" s="556">
        <v>0</v>
      </c>
      <c r="G16" s="556">
        <v>1.297E-3</v>
      </c>
      <c r="H16" s="556">
        <v>3.1510000000000002E-3</v>
      </c>
      <c r="I16" s="556">
        <v>1.2799999999999999E-4</v>
      </c>
      <c r="J16" s="556">
        <v>9.6900000000000003E-4</v>
      </c>
      <c r="K16" s="556">
        <v>1.3282E-2</v>
      </c>
      <c r="L16" s="556">
        <v>2.5713E-2</v>
      </c>
      <c r="M16" s="556">
        <v>2.7929999999999999E-3</v>
      </c>
      <c r="N16" s="556">
        <v>0.10062699999999999</v>
      </c>
      <c r="O16" s="556">
        <v>1.2794E-2</v>
      </c>
      <c r="P16" s="556">
        <v>1.1130000000000001E-3</v>
      </c>
      <c r="Q16" s="556">
        <v>6.0959999999999999E-3</v>
      </c>
      <c r="R16" s="556">
        <v>1.3164E-2</v>
      </c>
      <c r="S16" s="556">
        <v>4.666E-3</v>
      </c>
      <c r="T16" s="556">
        <v>2.0265999999999999E-2</v>
      </c>
      <c r="U16" s="556">
        <v>3.8531999999999997E-2</v>
      </c>
      <c r="V16" s="556">
        <v>5.3359999999999996E-3</v>
      </c>
      <c r="W16" s="556">
        <v>2.264E-3</v>
      </c>
      <c r="X16" s="556">
        <v>2.7950000000000002E-3</v>
      </c>
      <c r="Y16" s="556">
        <v>5.2719999999999998E-3</v>
      </c>
      <c r="Z16" s="556">
        <v>5.4238000000000001E-2</v>
      </c>
      <c r="AA16" s="556">
        <v>4.8000000000000001E-5</v>
      </c>
      <c r="AB16" s="556">
        <v>4.7629999999999999E-3</v>
      </c>
      <c r="AC16" s="556">
        <v>4.7600000000000002E-4</v>
      </c>
      <c r="AD16" s="556">
        <v>2.14E-4</v>
      </c>
      <c r="AE16" s="556">
        <v>1.1E-5</v>
      </c>
      <c r="AF16" s="556">
        <v>8.2000000000000001E-5</v>
      </c>
      <c r="AG16" s="556">
        <v>3.1000000000000001E-5</v>
      </c>
      <c r="AH16" s="556">
        <v>5.0000000000000004E-6</v>
      </c>
      <c r="AI16" s="556">
        <v>2.1100000000000001E-4</v>
      </c>
      <c r="AJ16" s="556">
        <v>2.3029999999999999E-3</v>
      </c>
      <c r="AK16" s="556">
        <v>7.2300000000000001E-4</v>
      </c>
      <c r="AL16" s="556">
        <v>5.7600000000000001E-4</v>
      </c>
      <c r="AM16" s="556">
        <v>1.431E-3</v>
      </c>
      <c r="AN16" s="556">
        <v>1.039E-3</v>
      </c>
      <c r="AO16" s="556">
        <v>5.3969999999999999E-3</v>
      </c>
      <c r="AP16" s="556">
        <v>2.7599999999999999E-3</v>
      </c>
      <c r="AQ16" s="535">
        <v>9.3880000000000005E-3</v>
      </c>
    </row>
    <row r="17" spans="2:43" ht="16.5" customHeight="1">
      <c r="B17" s="203" t="s">
        <v>190</v>
      </c>
      <c r="C17" s="304" t="s">
        <v>10</v>
      </c>
      <c r="D17" s="555">
        <v>1.9000000000000001E-5</v>
      </c>
      <c r="E17" s="556">
        <v>3.4E-5</v>
      </c>
      <c r="F17" s="556">
        <v>0</v>
      </c>
      <c r="G17" s="556">
        <v>6.051E-3</v>
      </c>
      <c r="H17" s="556">
        <v>0</v>
      </c>
      <c r="I17" s="556">
        <v>3.6999999999999998E-5</v>
      </c>
      <c r="J17" s="556">
        <v>8.7399999999999999E-4</v>
      </c>
      <c r="K17" s="556">
        <v>0</v>
      </c>
      <c r="L17" s="556">
        <v>0</v>
      </c>
      <c r="M17" s="556">
        <v>2.2910000000000001E-3</v>
      </c>
      <c r="N17" s="556">
        <v>1.0312E-2</v>
      </c>
      <c r="O17" s="556">
        <v>0.32260800000000001</v>
      </c>
      <c r="P17" s="556">
        <v>2.0699999999999999E-4</v>
      </c>
      <c r="Q17" s="556">
        <v>0.209284</v>
      </c>
      <c r="R17" s="556">
        <v>9.8455000000000001E-2</v>
      </c>
      <c r="S17" s="556">
        <v>8.4562999999999999E-2</v>
      </c>
      <c r="T17" s="556">
        <v>1.6558E-2</v>
      </c>
      <c r="U17" s="556">
        <v>1.0834E-2</v>
      </c>
      <c r="V17" s="556">
        <v>3.5382999999999998E-2</v>
      </c>
      <c r="W17" s="556">
        <v>1.1039E-2</v>
      </c>
      <c r="X17" s="556">
        <v>4.8738999999999998E-2</v>
      </c>
      <c r="Y17" s="556">
        <v>5.6140000000000001E-3</v>
      </c>
      <c r="Z17" s="556">
        <v>1.7916999999999999E-2</v>
      </c>
      <c r="AA17" s="556">
        <v>0</v>
      </c>
      <c r="AB17" s="556">
        <v>2.9E-5</v>
      </c>
      <c r="AC17" s="556">
        <v>0</v>
      </c>
      <c r="AD17" s="556">
        <v>0</v>
      </c>
      <c r="AE17" s="556">
        <v>0</v>
      </c>
      <c r="AF17" s="556">
        <v>0</v>
      </c>
      <c r="AG17" s="556">
        <v>1.16E-4</v>
      </c>
      <c r="AH17" s="556">
        <v>0</v>
      </c>
      <c r="AI17" s="556">
        <v>2.9E-5</v>
      </c>
      <c r="AJ17" s="556">
        <v>0</v>
      </c>
      <c r="AK17" s="556">
        <v>3.0000000000000001E-6</v>
      </c>
      <c r="AL17" s="556">
        <v>0</v>
      </c>
      <c r="AM17" s="556">
        <v>2.3000000000000001E-4</v>
      </c>
      <c r="AN17" s="556">
        <v>2.9E-5</v>
      </c>
      <c r="AO17" s="556">
        <v>0</v>
      </c>
      <c r="AP17" s="556">
        <v>2.5300000000000001E-3</v>
      </c>
      <c r="AQ17" s="535">
        <v>7.6949999999999996E-3</v>
      </c>
    </row>
    <row r="18" spans="2:43" ht="16.5" customHeight="1">
      <c r="B18" s="203" t="s">
        <v>191</v>
      </c>
      <c r="C18" s="304" t="s">
        <v>11</v>
      </c>
      <c r="D18" s="555">
        <v>0</v>
      </c>
      <c r="E18" s="556">
        <v>0</v>
      </c>
      <c r="F18" s="556">
        <v>0</v>
      </c>
      <c r="G18" s="556">
        <v>1.297E-3</v>
      </c>
      <c r="H18" s="556">
        <v>2.1559999999999999E-3</v>
      </c>
      <c r="I18" s="556">
        <v>0</v>
      </c>
      <c r="J18" s="556">
        <v>4.6700000000000002E-4</v>
      </c>
      <c r="K18" s="556">
        <v>5.7809999999999997E-3</v>
      </c>
      <c r="L18" s="556">
        <v>0</v>
      </c>
      <c r="M18" s="556">
        <v>2.2279999999999999E-3</v>
      </c>
      <c r="N18" s="556">
        <v>4.2290000000000001E-3</v>
      </c>
      <c r="O18" s="556">
        <v>9.0700000000000004E-4</v>
      </c>
      <c r="P18" s="556">
        <v>0.21748700000000001</v>
      </c>
      <c r="Q18" s="556">
        <v>4.9102E-2</v>
      </c>
      <c r="R18" s="556">
        <v>3.1876000000000002E-2</v>
      </c>
      <c r="S18" s="556">
        <v>2.0093E-2</v>
      </c>
      <c r="T18" s="556">
        <v>7.1932999999999997E-2</v>
      </c>
      <c r="U18" s="556">
        <v>6.8960999999999995E-2</v>
      </c>
      <c r="V18" s="556">
        <v>5.6183999999999998E-2</v>
      </c>
      <c r="W18" s="556">
        <v>5.2645999999999998E-2</v>
      </c>
      <c r="X18" s="556">
        <v>2.9002E-2</v>
      </c>
      <c r="Y18" s="556">
        <v>1.4447E-2</v>
      </c>
      <c r="Z18" s="556">
        <v>1.0085E-2</v>
      </c>
      <c r="AA18" s="556">
        <v>5.3600000000000002E-4</v>
      </c>
      <c r="AB18" s="556">
        <v>2.0599999999999999E-4</v>
      </c>
      <c r="AC18" s="556">
        <v>0</v>
      </c>
      <c r="AD18" s="556">
        <v>1.4E-5</v>
      </c>
      <c r="AE18" s="556">
        <v>0</v>
      </c>
      <c r="AF18" s="556">
        <v>0</v>
      </c>
      <c r="AG18" s="556">
        <v>1.0000000000000001E-5</v>
      </c>
      <c r="AH18" s="556">
        <v>1.3100000000000001E-4</v>
      </c>
      <c r="AI18" s="556">
        <v>1.7899999999999999E-4</v>
      </c>
      <c r="AJ18" s="556">
        <v>5.3999999999999998E-5</v>
      </c>
      <c r="AK18" s="556">
        <v>1.441E-3</v>
      </c>
      <c r="AL18" s="556">
        <v>2.4000000000000001E-4</v>
      </c>
      <c r="AM18" s="556">
        <v>4.6299999999999998E-4</v>
      </c>
      <c r="AN18" s="556">
        <v>3.5399999999999999E-4</v>
      </c>
      <c r="AO18" s="556">
        <v>9.3400000000000004E-4</v>
      </c>
      <c r="AP18" s="556">
        <v>2.1359999999999999E-3</v>
      </c>
      <c r="AQ18" s="535">
        <v>1.0703000000000001E-2</v>
      </c>
    </row>
    <row r="19" spans="2:43" ht="16.5" customHeight="1">
      <c r="B19" s="203" t="s">
        <v>192</v>
      </c>
      <c r="C19" s="304" t="s">
        <v>12</v>
      </c>
      <c r="D19" s="555">
        <v>3.0630000000000002E-3</v>
      </c>
      <c r="E19" s="556">
        <v>1.1590000000000001E-3</v>
      </c>
      <c r="F19" s="556">
        <v>1.709E-3</v>
      </c>
      <c r="G19" s="556">
        <v>1.7611999999999999E-2</v>
      </c>
      <c r="H19" s="556">
        <v>5.2750000000000002E-3</v>
      </c>
      <c r="I19" s="556">
        <v>2.764E-3</v>
      </c>
      <c r="J19" s="556">
        <v>4.3779999999999999E-3</v>
      </c>
      <c r="K19" s="556">
        <v>1.6874E-2</v>
      </c>
      <c r="L19" s="556">
        <v>1.3300000000000001E-4</v>
      </c>
      <c r="M19" s="556">
        <v>8.5990000000000007E-3</v>
      </c>
      <c r="N19" s="556">
        <v>8.744E-3</v>
      </c>
      <c r="O19" s="556">
        <v>3.7239999999999999E-3</v>
      </c>
      <c r="P19" s="556">
        <v>4.7100000000000001E-4</v>
      </c>
      <c r="Q19" s="556">
        <v>6.0171000000000002E-2</v>
      </c>
      <c r="R19" s="556">
        <v>3.3398999999999998E-2</v>
      </c>
      <c r="S19" s="556">
        <v>2.8434000000000001E-2</v>
      </c>
      <c r="T19" s="556">
        <v>2.9458999999999999E-2</v>
      </c>
      <c r="U19" s="556">
        <v>2.3893000000000001E-2</v>
      </c>
      <c r="V19" s="556">
        <v>2.9503000000000001E-2</v>
      </c>
      <c r="W19" s="556">
        <v>2.7737999999999999E-2</v>
      </c>
      <c r="X19" s="556">
        <v>9.3799999999999994E-3</v>
      </c>
      <c r="Y19" s="556">
        <v>1.4173E-2</v>
      </c>
      <c r="Z19" s="556">
        <v>7.9862000000000002E-2</v>
      </c>
      <c r="AA19" s="556">
        <v>4.0000000000000002E-4</v>
      </c>
      <c r="AB19" s="556">
        <v>7.3499999999999998E-4</v>
      </c>
      <c r="AC19" s="556">
        <v>1.36E-4</v>
      </c>
      <c r="AD19" s="556">
        <v>2.5279999999999999E-3</v>
      </c>
      <c r="AE19" s="556">
        <v>1.16E-4</v>
      </c>
      <c r="AF19" s="556">
        <v>3.3700000000000001E-4</v>
      </c>
      <c r="AG19" s="556">
        <v>1.07E-3</v>
      </c>
      <c r="AH19" s="556">
        <v>5.04E-4</v>
      </c>
      <c r="AI19" s="556">
        <v>3.441E-3</v>
      </c>
      <c r="AJ19" s="556">
        <v>1.85E-4</v>
      </c>
      <c r="AK19" s="556">
        <v>3.8499999999999998E-4</v>
      </c>
      <c r="AL19" s="556">
        <v>2.5690000000000001E-3</v>
      </c>
      <c r="AM19" s="556">
        <v>1.5280000000000001E-3</v>
      </c>
      <c r="AN19" s="556">
        <v>2.4659999999999999E-3</v>
      </c>
      <c r="AO19" s="556">
        <v>4.15E-4</v>
      </c>
      <c r="AP19" s="556">
        <v>3.0560000000000001E-3</v>
      </c>
      <c r="AQ19" s="535">
        <v>1.2156999999999999E-2</v>
      </c>
    </row>
    <row r="20" spans="2:43" ht="16.5" customHeight="1">
      <c r="B20" s="203" t="s">
        <v>193</v>
      </c>
      <c r="C20" s="304" t="s">
        <v>194</v>
      </c>
      <c r="D20" s="555">
        <v>0</v>
      </c>
      <c r="E20" s="556">
        <v>3.4E-5</v>
      </c>
      <c r="F20" s="556">
        <v>0</v>
      </c>
      <c r="G20" s="556">
        <v>2.5929999999999998E-3</v>
      </c>
      <c r="H20" s="556">
        <v>0</v>
      </c>
      <c r="I20" s="556">
        <v>0</v>
      </c>
      <c r="J20" s="556">
        <v>6.0999999999999999E-5</v>
      </c>
      <c r="K20" s="556">
        <v>0</v>
      </c>
      <c r="L20" s="556">
        <v>0</v>
      </c>
      <c r="M20" s="556">
        <v>3.4499999999999998E-4</v>
      </c>
      <c r="N20" s="556">
        <v>1.9000000000000001E-4</v>
      </c>
      <c r="O20" s="556">
        <v>4.2999999999999999E-4</v>
      </c>
      <c r="P20" s="556">
        <v>0</v>
      </c>
      <c r="Q20" s="556">
        <v>1.0380000000000001E-3</v>
      </c>
      <c r="R20" s="556">
        <v>0.139795</v>
      </c>
      <c r="S20" s="556">
        <v>5.1158000000000002E-2</v>
      </c>
      <c r="T20" s="556">
        <v>9.8150000000000008E-3</v>
      </c>
      <c r="U20" s="556">
        <v>2.5330000000000001E-3</v>
      </c>
      <c r="V20" s="556">
        <v>7.9539999999999993E-3</v>
      </c>
      <c r="W20" s="556">
        <v>1.6980000000000001E-3</v>
      </c>
      <c r="X20" s="556">
        <v>1.0969E-2</v>
      </c>
      <c r="Y20" s="556">
        <v>4.9639999999999997E-3</v>
      </c>
      <c r="Z20" s="556">
        <v>5.5209999999999999E-3</v>
      </c>
      <c r="AA20" s="556">
        <v>0</v>
      </c>
      <c r="AB20" s="556">
        <v>1.0262E-2</v>
      </c>
      <c r="AC20" s="556">
        <v>0</v>
      </c>
      <c r="AD20" s="556">
        <v>6.0000000000000002E-6</v>
      </c>
      <c r="AE20" s="556">
        <v>0</v>
      </c>
      <c r="AF20" s="556">
        <v>0</v>
      </c>
      <c r="AG20" s="556">
        <v>4.3999999999999999E-5</v>
      </c>
      <c r="AH20" s="556">
        <v>0</v>
      </c>
      <c r="AI20" s="556">
        <v>2.6899999999999998E-4</v>
      </c>
      <c r="AJ20" s="556">
        <v>0</v>
      </c>
      <c r="AK20" s="556">
        <v>0</v>
      </c>
      <c r="AL20" s="556">
        <v>0</v>
      </c>
      <c r="AM20" s="556">
        <v>9.4920000000000004E-3</v>
      </c>
      <c r="AN20" s="556">
        <v>1.0000000000000001E-5</v>
      </c>
      <c r="AO20" s="556">
        <v>0</v>
      </c>
      <c r="AP20" s="556">
        <v>0</v>
      </c>
      <c r="AQ20" s="535">
        <v>2.4009999999999999E-3</v>
      </c>
    </row>
    <row r="21" spans="2:43" ht="16.5" customHeight="1">
      <c r="B21" s="203" t="s">
        <v>195</v>
      </c>
      <c r="C21" s="304" t="s">
        <v>196</v>
      </c>
      <c r="D21" s="555">
        <v>0</v>
      </c>
      <c r="E21" s="556">
        <v>2.05E-4</v>
      </c>
      <c r="F21" s="556">
        <v>0</v>
      </c>
      <c r="G21" s="556">
        <v>1.405E-3</v>
      </c>
      <c r="H21" s="556">
        <v>0</v>
      </c>
      <c r="I21" s="556">
        <v>0</v>
      </c>
      <c r="J21" s="556">
        <v>6.8999999999999997E-5</v>
      </c>
      <c r="K21" s="556">
        <v>0</v>
      </c>
      <c r="L21" s="556">
        <v>1.3300000000000001E-4</v>
      </c>
      <c r="M21" s="556">
        <v>2.6359999999999999E-3</v>
      </c>
      <c r="N21" s="556">
        <v>4.0400000000000001E-4</v>
      </c>
      <c r="O21" s="556">
        <v>5.7300000000000005E-4</v>
      </c>
      <c r="P21" s="556">
        <v>0</v>
      </c>
      <c r="Q21" s="556">
        <v>4.86E-4</v>
      </c>
      <c r="R21" s="556">
        <v>6.0920000000000002E-3</v>
      </c>
      <c r="S21" s="556">
        <v>0.141709</v>
      </c>
      <c r="T21" s="556">
        <v>7.2400000000000003E-4</v>
      </c>
      <c r="U21" s="556">
        <v>2.3349999999999998E-3</v>
      </c>
      <c r="V21" s="556">
        <v>1.665E-3</v>
      </c>
      <c r="W21" s="556">
        <v>5.6599999999999999E-4</v>
      </c>
      <c r="X21" s="556">
        <v>9.7599999999999998E-4</v>
      </c>
      <c r="Y21" s="556">
        <v>8.2200000000000003E-4</v>
      </c>
      <c r="Z21" s="556">
        <v>7.3999999999999996E-5</v>
      </c>
      <c r="AA21" s="556">
        <v>0</v>
      </c>
      <c r="AB21" s="556">
        <v>2.6499999999999999E-4</v>
      </c>
      <c r="AC21" s="556">
        <v>0</v>
      </c>
      <c r="AD21" s="556">
        <v>3.9999999999999998E-6</v>
      </c>
      <c r="AE21" s="556">
        <v>0</v>
      </c>
      <c r="AF21" s="556">
        <v>0</v>
      </c>
      <c r="AG21" s="556">
        <v>3.4E-5</v>
      </c>
      <c r="AH21" s="556">
        <v>0</v>
      </c>
      <c r="AI21" s="556">
        <v>1.5E-5</v>
      </c>
      <c r="AJ21" s="556">
        <v>0</v>
      </c>
      <c r="AK21" s="556">
        <v>0</v>
      </c>
      <c r="AL21" s="556">
        <v>0</v>
      </c>
      <c r="AM21" s="556">
        <v>1.4862E-2</v>
      </c>
      <c r="AN21" s="556">
        <v>5.0000000000000004E-6</v>
      </c>
      <c r="AO21" s="556">
        <v>0</v>
      </c>
      <c r="AP21" s="556">
        <v>0</v>
      </c>
      <c r="AQ21" s="535">
        <v>2.7550000000000001E-3</v>
      </c>
    </row>
    <row r="22" spans="2:43" ht="16.5" customHeight="1">
      <c r="B22" s="203" t="s">
        <v>197</v>
      </c>
      <c r="C22" s="304" t="s">
        <v>198</v>
      </c>
      <c r="D22" s="555">
        <v>1.9000000000000001E-5</v>
      </c>
      <c r="E22" s="556">
        <v>3.4E-5</v>
      </c>
      <c r="F22" s="556">
        <v>0</v>
      </c>
      <c r="G22" s="556">
        <v>0</v>
      </c>
      <c r="H22" s="556">
        <v>0</v>
      </c>
      <c r="I22" s="556">
        <v>0</v>
      </c>
      <c r="J22" s="556">
        <v>0</v>
      </c>
      <c r="K22" s="556">
        <v>0</v>
      </c>
      <c r="L22" s="556">
        <v>0</v>
      </c>
      <c r="M22" s="556">
        <v>0</v>
      </c>
      <c r="N22" s="556">
        <v>0</v>
      </c>
      <c r="O22" s="556">
        <v>0</v>
      </c>
      <c r="P22" s="556">
        <v>0</v>
      </c>
      <c r="Q22" s="556">
        <v>1.7E-5</v>
      </c>
      <c r="R22" s="556">
        <v>1.523E-3</v>
      </c>
      <c r="S22" s="556">
        <v>5.9350000000000002E-3</v>
      </c>
      <c r="T22" s="556">
        <v>8.4185999999999997E-2</v>
      </c>
      <c r="U22" s="556">
        <v>0</v>
      </c>
      <c r="V22" s="556">
        <v>4.08E-4</v>
      </c>
      <c r="W22" s="556">
        <v>5.6599999999999999E-4</v>
      </c>
      <c r="X22" s="556">
        <v>3.6400000000000001E-4</v>
      </c>
      <c r="Y22" s="556">
        <v>1.03E-4</v>
      </c>
      <c r="Z22" s="556">
        <v>1.2E-4</v>
      </c>
      <c r="AA22" s="556">
        <v>0</v>
      </c>
      <c r="AB22" s="556">
        <v>8.7999999999999998E-5</v>
      </c>
      <c r="AC22" s="556">
        <v>1.7E-5</v>
      </c>
      <c r="AD22" s="556">
        <v>7.6999999999999996E-4</v>
      </c>
      <c r="AE22" s="556">
        <v>1.1E-5</v>
      </c>
      <c r="AF22" s="556">
        <v>0</v>
      </c>
      <c r="AG22" s="556">
        <v>1.4E-5</v>
      </c>
      <c r="AH22" s="556">
        <v>8.7999999999999998E-5</v>
      </c>
      <c r="AI22" s="556">
        <v>3.1359999999999999E-3</v>
      </c>
      <c r="AJ22" s="556">
        <v>0</v>
      </c>
      <c r="AK22" s="556">
        <v>1.0296E-2</v>
      </c>
      <c r="AL22" s="556">
        <v>0</v>
      </c>
      <c r="AM22" s="556">
        <v>4.3420000000000004E-3</v>
      </c>
      <c r="AN22" s="556">
        <v>1.1590000000000001E-3</v>
      </c>
      <c r="AO22" s="556">
        <v>2.3456000000000001E-2</v>
      </c>
      <c r="AP22" s="556">
        <v>0</v>
      </c>
      <c r="AQ22" s="535">
        <v>2.8240000000000001E-3</v>
      </c>
    </row>
    <row r="23" spans="2:43" ht="16.5" customHeight="1">
      <c r="B23" s="203" t="s">
        <v>199</v>
      </c>
      <c r="C23" s="304" t="s">
        <v>14</v>
      </c>
      <c r="D23" s="555">
        <v>0</v>
      </c>
      <c r="E23" s="556">
        <v>0</v>
      </c>
      <c r="F23" s="556">
        <v>0</v>
      </c>
      <c r="G23" s="556">
        <v>0</v>
      </c>
      <c r="H23" s="556">
        <v>0</v>
      </c>
      <c r="I23" s="556">
        <v>0</v>
      </c>
      <c r="J23" s="556">
        <v>0</v>
      </c>
      <c r="K23" s="556">
        <v>0</v>
      </c>
      <c r="L23" s="556">
        <v>0</v>
      </c>
      <c r="M23" s="556">
        <v>0</v>
      </c>
      <c r="N23" s="556">
        <v>0</v>
      </c>
      <c r="O23" s="556">
        <v>0</v>
      </c>
      <c r="P23" s="556">
        <v>2.3E-5</v>
      </c>
      <c r="Q23" s="556">
        <v>3.3000000000000003E-5</v>
      </c>
      <c r="R23" s="556">
        <v>2.5019999999999999E-3</v>
      </c>
      <c r="S23" s="556">
        <v>9.5569999999999995E-3</v>
      </c>
      <c r="T23" s="556">
        <v>0.113594</v>
      </c>
      <c r="U23" s="556">
        <v>0.32722400000000001</v>
      </c>
      <c r="V23" s="556">
        <v>0.17004900000000001</v>
      </c>
      <c r="W23" s="556">
        <v>0.27596900000000002</v>
      </c>
      <c r="X23" s="556">
        <v>2.1382999999999999E-2</v>
      </c>
      <c r="Y23" s="556">
        <v>2.3039E-2</v>
      </c>
      <c r="Z23" s="556">
        <v>2.3000000000000001E-4</v>
      </c>
      <c r="AA23" s="556">
        <v>3.0000000000000001E-6</v>
      </c>
      <c r="AB23" s="556">
        <v>2.9E-5</v>
      </c>
      <c r="AC23" s="556">
        <v>0</v>
      </c>
      <c r="AD23" s="556">
        <v>2.9E-5</v>
      </c>
      <c r="AE23" s="556">
        <v>3.8999999999999999E-5</v>
      </c>
      <c r="AF23" s="556">
        <v>0</v>
      </c>
      <c r="AG23" s="556">
        <v>3.0000000000000001E-6</v>
      </c>
      <c r="AH23" s="556">
        <v>5.9699999999999998E-4</v>
      </c>
      <c r="AI23" s="556">
        <v>1.5610000000000001E-3</v>
      </c>
      <c r="AJ23" s="556">
        <v>5.8500000000000002E-4</v>
      </c>
      <c r="AK23" s="556">
        <v>1.9999999999999999E-6</v>
      </c>
      <c r="AL23" s="556">
        <v>0</v>
      </c>
      <c r="AM23" s="556">
        <v>1.512E-2</v>
      </c>
      <c r="AN23" s="556">
        <v>1.9000000000000001E-5</v>
      </c>
      <c r="AO23" s="556">
        <v>3.1967000000000002E-2</v>
      </c>
      <c r="AP23" s="556">
        <v>0</v>
      </c>
      <c r="AQ23" s="535">
        <v>2.2145000000000001E-2</v>
      </c>
    </row>
    <row r="24" spans="2:43" ht="16.5" customHeight="1">
      <c r="B24" s="203" t="s">
        <v>200</v>
      </c>
      <c r="C24" s="304" t="s">
        <v>13</v>
      </c>
      <c r="D24" s="555">
        <v>1.4E-5</v>
      </c>
      <c r="E24" s="556">
        <v>0</v>
      </c>
      <c r="F24" s="556">
        <v>1.709E-3</v>
      </c>
      <c r="G24" s="556">
        <v>0</v>
      </c>
      <c r="H24" s="556">
        <v>0</v>
      </c>
      <c r="I24" s="556">
        <v>0</v>
      </c>
      <c r="J24" s="556">
        <v>2.5999999999999998E-5</v>
      </c>
      <c r="K24" s="556">
        <v>0</v>
      </c>
      <c r="L24" s="556">
        <v>0</v>
      </c>
      <c r="M24" s="556">
        <v>3.1000000000000001E-5</v>
      </c>
      <c r="N24" s="556">
        <v>2.4000000000000001E-5</v>
      </c>
      <c r="O24" s="556">
        <v>0</v>
      </c>
      <c r="P24" s="556">
        <v>0</v>
      </c>
      <c r="Q24" s="556">
        <v>2.6800000000000001E-4</v>
      </c>
      <c r="R24" s="556">
        <v>7.071E-3</v>
      </c>
      <c r="S24" s="556">
        <v>2.8117E-2</v>
      </c>
      <c r="T24" s="556">
        <v>1.2456999999999999E-2</v>
      </c>
      <c r="U24" s="556">
        <v>9.7459999999999995E-3</v>
      </c>
      <c r="V24" s="556">
        <v>0.118351</v>
      </c>
      <c r="W24" s="556">
        <v>2.2926999999999999E-2</v>
      </c>
      <c r="X24" s="556">
        <v>4.1312000000000001E-2</v>
      </c>
      <c r="Y24" s="556">
        <v>7.0860000000000003E-3</v>
      </c>
      <c r="Z24" s="556">
        <v>6.999E-3</v>
      </c>
      <c r="AA24" s="556">
        <v>3.0000000000000001E-6</v>
      </c>
      <c r="AB24" s="556">
        <v>2.0599999999999999E-4</v>
      </c>
      <c r="AC24" s="556">
        <v>0</v>
      </c>
      <c r="AD24" s="556">
        <v>1.8900000000000001E-4</v>
      </c>
      <c r="AE24" s="556">
        <v>0</v>
      </c>
      <c r="AF24" s="556">
        <v>6.9999999999999999E-6</v>
      </c>
      <c r="AG24" s="556">
        <v>1.4300000000000001E-4</v>
      </c>
      <c r="AH24" s="556">
        <v>1.4799999999999999E-4</v>
      </c>
      <c r="AI24" s="556">
        <v>1.5139999999999999E-3</v>
      </c>
      <c r="AJ24" s="556">
        <v>9.8700000000000003E-4</v>
      </c>
      <c r="AK24" s="556">
        <v>5.3000000000000001E-5</v>
      </c>
      <c r="AL24" s="556">
        <v>0</v>
      </c>
      <c r="AM24" s="556">
        <v>7.9950000000000004E-3</v>
      </c>
      <c r="AN24" s="556">
        <v>1.15E-4</v>
      </c>
      <c r="AO24" s="556">
        <v>0</v>
      </c>
      <c r="AP24" s="556">
        <v>2.3000000000000001E-4</v>
      </c>
      <c r="AQ24" s="535">
        <v>3.3210000000000002E-3</v>
      </c>
    </row>
    <row r="25" spans="2:43" ht="16.5" customHeight="1">
      <c r="B25" s="203" t="s">
        <v>201</v>
      </c>
      <c r="C25" s="304" t="s">
        <v>202</v>
      </c>
      <c r="D25" s="555">
        <v>0</v>
      </c>
      <c r="E25" s="556">
        <v>1.02E-4</v>
      </c>
      <c r="F25" s="556">
        <v>0</v>
      </c>
      <c r="G25" s="556">
        <v>0</v>
      </c>
      <c r="H25" s="556">
        <v>0</v>
      </c>
      <c r="I25" s="556">
        <v>0</v>
      </c>
      <c r="J25" s="556">
        <v>0</v>
      </c>
      <c r="K25" s="556">
        <v>7.4999999999999993E-5</v>
      </c>
      <c r="L25" s="556">
        <v>0</v>
      </c>
      <c r="M25" s="556">
        <v>0</v>
      </c>
      <c r="N25" s="556">
        <v>2.4000000000000001E-5</v>
      </c>
      <c r="O25" s="556">
        <v>0</v>
      </c>
      <c r="P25" s="556">
        <v>0</v>
      </c>
      <c r="Q25" s="556">
        <v>3.3000000000000003E-5</v>
      </c>
      <c r="R25" s="556">
        <v>2.1800000000000001E-4</v>
      </c>
      <c r="S25" s="556">
        <v>3.1700000000000001E-4</v>
      </c>
      <c r="T25" s="556">
        <v>1.2999999999999999E-5</v>
      </c>
      <c r="U25" s="556">
        <v>3.0000000000000001E-5</v>
      </c>
      <c r="V25" s="556">
        <v>0</v>
      </c>
      <c r="W25" s="556">
        <v>1.3586000000000001E-2</v>
      </c>
      <c r="X25" s="556">
        <v>0</v>
      </c>
      <c r="Y25" s="556">
        <v>0</v>
      </c>
      <c r="Z25" s="556">
        <v>1.756E-3</v>
      </c>
      <c r="AA25" s="556">
        <v>1.2999999999999999E-5</v>
      </c>
      <c r="AB25" s="556">
        <v>0</v>
      </c>
      <c r="AC25" s="556">
        <v>3.4E-5</v>
      </c>
      <c r="AD25" s="556">
        <v>2.12E-4</v>
      </c>
      <c r="AE25" s="556">
        <v>1E-4</v>
      </c>
      <c r="AF25" s="556">
        <v>2.1999999999999999E-5</v>
      </c>
      <c r="AG25" s="556">
        <v>6.7999999999999999E-5</v>
      </c>
      <c r="AH25" s="556">
        <v>7.1000000000000005E-5</v>
      </c>
      <c r="AI25" s="556">
        <v>1.6249999999999999E-3</v>
      </c>
      <c r="AJ25" s="556">
        <v>5.7000000000000003E-5</v>
      </c>
      <c r="AK25" s="556">
        <v>1.4E-5</v>
      </c>
      <c r="AL25" s="556">
        <v>7.2000000000000002E-5</v>
      </c>
      <c r="AM25" s="556">
        <v>1.062E-3</v>
      </c>
      <c r="AN25" s="556">
        <v>9.1000000000000003E-5</v>
      </c>
      <c r="AO25" s="556">
        <v>0</v>
      </c>
      <c r="AP25" s="556">
        <v>0</v>
      </c>
      <c r="AQ25" s="535">
        <v>3.6900000000000002E-4</v>
      </c>
    </row>
    <row r="26" spans="2:43" ht="16.5" customHeight="1">
      <c r="B26" s="203" t="s">
        <v>203</v>
      </c>
      <c r="C26" s="304" t="s">
        <v>15</v>
      </c>
      <c r="D26" s="555">
        <v>0</v>
      </c>
      <c r="E26" s="556">
        <v>0</v>
      </c>
      <c r="F26" s="556">
        <v>4.7521000000000001E-2</v>
      </c>
      <c r="G26" s="556">
        <v>1.08E-4</v>
      </c>
      <c r="H26" s="556">
        <v>0</v>
      </c>
      <c r="I26" s="556">
        <v>0</v>
      </c>
      <c r="J26" s="556">
        <v>0</v>
      </c>
      <c r="K26" s="556">
        <v>0</v>
      </c>
      <c r="L26" s="556">
        <v>0</v>
      </c>
      <c r="M26" s="556">
        <v>0</v>
      </c>
      <c r="N26" s="556">
        <v>0</v>
      </c>
      <c r="O26" s="556">
        <v>0</v>
      </c>
      <c r="P26" s="556">
        <v>0</v>
      </c>
      <c r="Q26" s="556">
        <v>0</v>
      </c>
      <c r="R26" s="556">
        <v>0</v>
      </c>
      <c r="S26" s="556">
        <v>1.3200000000000001E-4</v>
      </c>
      <c r="T26" s="556">
        <v>0</v>
      </c>
      <c r="U26" s="556">
        <v>0</v>
      </c>
      <c r="V26" s="556">
        <v>0</v>
      </c>
      <c r="W26" s="556">
        <v>0</v>
      </c>
      <c r="X26" s="556">
        <v>0.37565300000000001</v>
      </c>
      <c r="Y26" s="556">
        <v>0</v>
      </c>
      <c r="Z26" s="556">
        <v>0</v>
      </c>
      <c r="AA26" s="556">
        <v>0</v>
      </c>
      <c r="AB26" s="556">
        <v>0</v>
      </c>
      <c r="AC26" s="556">
        <v>0</v>
      </c>
      <c r="AD26" s="556">
        <v>0</v>
      </c>
      <c r="AE26" s="556">
        <v>0</v>
      </c>
      <c r="AF26" s="556">
        <v>0</v>
      </c>
      <c r="AG26" s="556">
        <v>6.0850000000000001E-3</v>
      </c>
      <c r="AH26" s="556">
        <v>0</v>
      </c>
      <c r="AI26" s="556">
        <v>6.8459999999999997E-3</v>
      </c>
      <c r="AJ26" s="556">
        <v>1.8799999999999999E-4</v>
      </c>
      <c r="AK26" s="556">
        <v>0</v>
      </c>
      <c r="AL26" s="556">
        <v>0</v>
      </c>
      <c r="AM26" s="556">
        <v>3.9842000000000002E-2</v>
      </c>
      <c r="AN26" s="556">
        <v>4.8000000000000001E-5</v>
      </c>
      <c r="AO26" s="556">
        <v>0</v>
      </c>
      <c r="AP26" s="556">
        <v>0</v>
      </c>
      <c r="AQ26" s="535">
        <v>6.038E-3</v>
      </c>
    </row>
    <row r="27" spans="2:43" ht="16.5" customHeight="1">
      <c r="B27" s="203" t="s">
        <v>204</v>
      </c>
      <c r="C27" s="304" t="s">
        <v>16</v>
      </c>
      <c r="D27" s="555">
        <v>6.4599999999999998E-4</v>
      </c>
      <c r="E27" s="556">
        <v>2.1819999999999999E-3</v>
      </c>
      <c r="F27" s="556">
        <v>9.5729999999999999E-3</v>
      </c>
      <c r="G27" s="556">
        <v>2.4849999999999998E-3</v>
      </c>
      <c r="H27" s="556">
        <v>6.4510000000000001E-3</v>
      </c>
      <c r="I27" s="556">
        <v>2.8889000000000001E-2</v>
      </c>
      <c r="J27" s="556">
        <v>1.8785E-2</v>
      </c>
      <c r="K27" s="556">
        <v>5.5690000000000002E-3</v>
      </c>
      <c r="L27" s="556">
        <v>1.0660000000000001E-3</v>
      </c>
      <c r="M27" s="556">
        <v>4.5820000000000001E-3</v>
      </c>
      <c r="N27" s="556">
        <v>7.4130000000000003E-3</v>
      </c>
      <c r="O27" s="556">
        <v>5.156E-3</v>
      </c>
      <c r="P27" s="556">
        <v>4.3665000000000002E-2</v>
      </c>
      <c r="Q27" s="556">
        <v>8.7100000000000003E-4</v>
      </c>
      <c r="R27" s="556">
        <v>6.5300000000000004E-4</v>
      </c>
      <c r="S27" s="556">
        <v>2.8159999999999999E-3</v>
      </c>
      <c r="T27" s="556">
        <v>5.3080000000000002E-3</v>
      </c>
      <c r="U27" s="556">
        <v>1.6019999999999999E-3</v>
      </c>
      <c r="V27" s="556">
        <v>3.4329999999999999E-3</v>
      </c>
      <c r="W27" s="556">
        <v>7.0759999999999998E-3</v>
      </c>
      <c r="X27" s="556">
        <v>1.091E-3</v>
      </c>
      <c r="Y27" s="556">
        <v>7.9251000000000002E-2</v>
      </c>
      <c r="Z27" s="556">
        <v>3.0980000000000001E-3</v>
      </c>
      <c r="AA27" s="556">
        <v>6.7520000000000002E-3</v>
      </c>
      <c r="AB27" s="556">
        <v>3.1459999999999999E-3</v>
      </c>
      <c r="AC27" s="556">
        <v>5.3220000000000003E-3</v>
      </c>
      <c r="AD27" s="556">
        <v>5.8230000000000001E-3</v>
      </c>
      <c r="AE27" s="556">
        <v>1.434E-2</v>
      </c>
      <c r="AF27" s="556">
        <v>1.9000000000000001E-5</v>
      </c>
      <c r="AG27" s="556">
        <v>1.408E-3</v>
      </c>
      <c r="AH27" s="556">
        <v>1.7323999999999999E-2</v>
      </c>
      <c r="AI27" s="556">
        <v>6.6499999999999997E-3</v>
      </c>
      <c r="AJ27" s="556">
        <v>1.2919999999999999E-2</v>
      </c>
      <c r="AK27" s="556">
        <v>3.545E-3</v>
      </c>
      <c r="AL27" s="556">
        <v>3.6635000000000001E-2</v>
      </c>
      <c r="AM27" s="556">
        <v>6.8950000000000001E-3</v>
      </c>
      <c r="AN27" s="556">
        <v>5.5059999999999996E-3</v>
      </c>
      <c r="AO27" s="556">
        <v>0.12890499999999999</v>
      </c>
      <c r="AP27" s="556">
        <v>7.5600000000000005E-4</v>
      </c>
      <c r="AQ27" s="535">
        <v>6.9890000000000004E-3</v>
      </c>
    </row>
    <row r="28" spans="2:43" ht="16.5" customHeight="1">
      <c r="B28" s="203" t="s">
        <v>205</v>
      </c>
      <c r="C28" s="304" t="s">
        <v>17</v>
      </c>
      <c r="D28" s="555">
        <v>4.4390000000000002E-3</v>
      </c>
      <c r="E28" s="556">
        <v>3.7500000000000001E-4</v>
      </c>
      <c r="F28" s="556">
        <v>0</v>
      </c>
      <c r="G28" s="556">
        <v>3.5660000000000002E-3</v>
      </c>
      <c r="H28" s="556">
        <v>8.7799999999999998E-4</v>
      </c>
      <c r="I28" s="556">
        <v>2.545E-3</v>
      </c>
      <c r="J28" s="556">
        <v>4.7070000000000002E-3</v>
      </c>
      <c r="K28" s="556">
        <v>2.5959999999999998E-3</v>
      </c>
      <c r="L28" s="556">
        <v>6.7949999999999998E-3</v>
      </c>
      <c r="M28" s="556">
        <v>4.8960000000000002E-3</v>
      </c>
      <c r="N28" s="556">
        <v>7.0330000000000002E-3</v>
      </c>
      <c r="O28" s="556">
        <v>5.0600000000000003E-3</v>
      </c>
      <c r="P28" s="556">
        <v>5.705E-3</v>
      </c>
      <c r="Q28" s="556">
        <v>4.6049999999999997E-3</v>
      </c>
      <c r="R28" s="556">
        <v>2.8289999999999999E-3</v>
      </c>
      <c r="S28" s="556">
        <v>2.379E-3</v>
      </c>
      <c r="T28" s="556">
        <v>2.0439999999999998E-3</v>
      </c>
      <c r="U28" s="556">
        <v>5.7260000000000002E-3</v>
      </c>
      <c r="V28" s="556">
        <v>2.5829999999999998E-3</v>
      </c>
      <c r="W28" s="556">
        <v>2.5469999999999998E-3</v>
      </c>
      <c r="X28" s="556">
        <v>8.61E-4</v>
      </c>
      <c r="Y28" s="556">
        <v>2.0539999999999998E-3</v>
      </c>
      <c r="Z28" s="556">
        <v>7.6599999999999997E-4</v>
      </c>
      <c r="AA28" s="556">
        <v>1.7916000000000001E-2</v>
      </c>
      <c r="AB28" s="556">
        <v>4.8515000000000003E-2</v>
      </c>
      <c r="AC28" s="556">
        <v>2.9750000000000002E-3</v>
      </c>
      <c r="AD28" s="556">
        <v>3.9459999999999999E-3</v>
      </c>
      <c r="AE28" s="556">
        <v>3.6020000000000002E-3</v>
      </c>
      <c r="AF28" s="556">
        <v>1.5105E-2</v>
      </c>
      <c r="AG28" s="556">
        <v>9.8320000000000005E-3</v>
      </c>
      <c r="AH28" s="556">
        <v>4.9639999999999997E-3</v>
      </c>
      <c r="AI28" s="556">
        <v>8.574E-3</v>
      </c>
      <c r="AJ28" s="556">
        <v>6.0159999999999996E-3</v>
      </c>
      <c r="AK28" s="556">
        <v>2.9169999999999999E-3</v>
      </c>
      <c r="AL28" s="556">
        <v>1.993E-3</v>
      </c>
      <c r="AM28" s="556">
        <v>1.944E-3</v>
      </c>
      <c r="AN28" s="556">
        <v>2.9640000000000001E-3</v>
      </c>
      <c r="AO28" s="556">
        <v>0</v>
      </c>
      <c r="AP28" s="556">
        <v>1.4589E-2</v>
      </c>
      <c r="AQ28" s="535">
        <v>6.019E-3</v>
      </c>
    </row>
    <row r="29" spans="2:43" ht="16.5" customHeight="1">
      <c r="B29" s="203" t="s">
        <v>206</v>
      </c>
      <c r="C29" s="304" t="s">
        <v>18</v>
      </c>
      <c r="D29" s="555">
        <v>1.1972999999999999E-2</v>
      </c>
      <c r="E29" s="556">
        <v>6.0679999999999996E-3</v>
      </c>
      <c r="F29" s="556">
        <v>2.735E-3</v>
      </c>
      <c r="G29" s="556">
        <v>4.6677000000000003E-2</v>
      </c>
      <c r="H29" s="556">
        <v>1.2636E-2</v>
      </c>
      <c r="I29" s="556">
        <v>1.8051000000000001E-2</v>
      </c>
      <c r="J29" s="556">
        <v>4.8811E-2</v>
      </c>
      <c r="K29" s="556">
        <v>2.1371999999999999E-2</v>
      </c>
      <c r="L29" s="556">
        <v>1.9050999999999998E-2</v>
      </c>
      <c r="M29" s="556">
        <v>2.7335999999999999E-2</v>
      </c>
      <c r="N29" s="556">
        <v>3.9514000000000001E-2</v>
      </c>
      <c r="O29" s="556">
        <v>7.6045000000000001E-2</v>
      </c>
      <c r="P29" s="556">
        <v>0.10492700000000001</v>
      </c>
      <c r="Q29" s="556">
        <v>1.6395E-2</v>
      </c>
      <c r="R29" s="556">
        <v>1.6535999999999999E-2</v>
      </c>
      <c r="S29" s="556">
        <v>1.1011999999999999E-2</v>
      </c>
      <c r="T29" s="556">
        <v>1.285E-2</v>
      </c>
      <c r="U29" s="556">
        <v>2.5519E-2</v>
      </c>
      <c r="V29" s="556">
        <v>9.2449999999999997E-3</v>
      </c>
      <c r="W29" s="556">
        <v>5.6610000000000002E-3</v>
      </c>
      <c r="X29" s="556">
        <v>1.3152E-2</v>
      </c>
      <c r="Y29" s="556">
        <v>1.8041000000000001E-2</v>
      </c>
      <c r="Z29" s="556">
        <v>2.395E-3</v>
      </c>
      <c r="AA29" s="556">
        <v>0.11480700000000001</v>
      </c>
      <c r="AB29" s="556">
        <v>5.2366999999999997E-2</v>
      </c>
      <c r="AC29" s="556">
        <v>6.9181000000000006E-2</v>
      </c>
      <c r="AD29" s="556">
        <v>2.8724E-2</v>
      </c>
      <c r="AE29" s="556">
        <v>5.3610000000000003E-3</v>
      </c>
      <c r="AF29" s="556">
        <v>1.8370000000000001E-3</v>
      </c>
      <c r="AG29" s="556">
        <v>6.5079999999999999E-3</v>
      </c>
      <c r="AH29" s="556">
        <v>8.3639999999999999E-3</v>
      </c>
      <c r="AI29" s="556">
        <v>1.0758E-2</v>
      </c>
      <c r="AJ29" s="556">
        <v>1.6145E-2</v>
      </c>
      <c r="AK29" s="556">
        <v>1.2651000000000001E-2</v>
      </c>
      <c r="AL29" s="556">
        <v>4.0090000000000004E-3</v>
      </c>
      <c r="AM29" s="556">
        <v>5.9719999999999999E-3</v>
      </c>
      <c r="AN29" s="556">
        <v>3.1182999999999999E-2</v>
      </c>
      <c r="AO29" s="556">
        <v>0</v>
      </c>
      <c r="AP29" s="556">
        <v>2.7269999999999998E-3</v>
      </c>
      <c r="AQ29" s="535">
        <v>2.2755000000000001E-2</v>
      </c>
    </row>
    <row r="30" spans="2:43" ht="16.5" customHeight="1">
      <c r="B30" s="203" t="s">
        <v>207</v>
      </c>
      <c r="C30" s="304" t="s">
        <v>46</v>
      </c>
      <c r="D30" s="555">
        <v>3.2000000000000003E-4</v>
      </c>
      <c r="E30" s="556">
        <v>2.3900000000000001E-4</v>
      </c>
      <c r="F30" s="556">
        <v>0</v>
      </c>
      <c r="G30" s="556">
        <v>2.9169999999999999E-3</v>
      </c>
      <c r="H30" s="556">
        <v>1.944E-3</v>
      </c>
      <c r="I30" s="556">
        <v>1.08E-3</v>
      </c>
      <c r="J30" s="556">
        <v>3.1840000000000002E-3</v>
      </c>
      <c r="K30" s="556">
        <v>3.4559999999999999E-3</v>
      </c>
      <c r="L30" s="556">
        <v>5.3300000000000005E-4</v>
      </c>
      <c r="M30" s="556">
        <v>6.8999999999999997E-4</v>
      </c>
      <c r="N30" s="556">
        <v>9.5E-4</v>
      </c>
      <c r="O30" s="556">
        <v>1.289E-3</v>
      </c>
      <c r="P30" s="556">
        <v>1.2049999999999999E-3</v>
      </c>
      <c r="Q30" s="556">
        <v>4.1899999999999999E-4</v>
      </c>
      <c r="R30" s="556">
        <v>8.7000000000000001E-4</v>
      </c>
      <c r="S30" s="556">
        <v>6.4800000000000003E-4</v>
      </c>
      <c r="T30" s="556">
        <v>4.06E-4</v>
      </c>
      <c r="U30" s="556">
        <v>1.041E-3</v>
      </c>
      <c r="V30" s="556">
        <v>4.4200000000000001E-4</v>
      </c>
      <c r="W30" s="556">
        <v>0</v>
      </c>
      <c r="X30" s="556">
        <v>2.8699999999999998E-4</v>
      </c>
      <c r="Y30" s="556">
        <v>6.1600000000000001E-4</v>
      </c>
      <c r="Z30" s="556">
        <v>8.4000000000000003E-4</v>
      </c>
      <c r="AA30" s="556">
        <v>4.6299999999999998E-4</v>
      </c>
      <c r="AB30" s="556">
        <v>8.3798999999999998E-2</v>
      </c>
      <c r="AC30" s="556">
        <v>8.0759999999999998E-3</v>
      </c>
      <c r="AD30" s="556">
        <v>2.9550000000000002E-3</v>
      </c>
      <c r="AE30" s="556">
        <v>1.1950000000000001E-3</v>
      </c>
      <c r="AF30" s="556">
        <v>1.8200000000000001E-4</v>
      </c>
      <c r="AG30" s="556">
        <v>5.0179999999999999E-3</v>
      </c>
      <c r="AH30" s="556">
        <v>3.0490000000000001E-3</v>
      </c>
      <c r="AI30" s="556">
        <v>3.8419999999999999E-3</v>
      </c>
      <c r="AJ30" s="556">
        <v>8.9300000000000004E-3</v>
      </c>
      <c r="AK30" s="556">
        <v>4.6010000000000001E-3</v>
      </c>
      <c r="AL30" s="556">
        <v>2.1129999999999999E-3</v>
      </c>
      <c r="AM30" s="556">
        <v>1.207E-3</v>
      </c>
      <c r="AN30" s="556">
        <v>8.829E-3</v>
      </c>
      <c r="AO30" s="556">
        <v>0</v>
      </c>
      <c r="AP30" s="556">
        <v>8.2100000000000001E-4</v>
      </c>
      <c r="AQ30" s="535">
        <v>3.156E-3</v>
      </c>
    </row>
    <row r="31" spans="2:43" ht="16.5" customHeight="1">
      <c r="B31" s="203" t="s">
        <v>208</v>
      </c>
      <c r="C31" s="304" t="s">
        <v>47</v>
      </c>
      <c r="D31" s="555">
        <v>1.13E-4</v>
      </c>
      <c r="E31" s="556">
        <v>1.02E-4</v>
      </c>
      <c r="F31" s="556">
        <v>0</v>
      </c>
      <c r="G31" s="556">
        <v>2.9169999999999999E-3</v>
      </c>
      <c r="H31" s="556">
        <v>1.4499999999999999E-3</v>
      </c>
      <c r="I31" s="556">
        <v>6.0400000000000004E-4</v>
      </c>
      <c r="J31" s="556">
        <v>1.1850000000000001E-3</v>
      </c>
      <c r="K31" s="556">
        <v>3.4559999999999999E-3</v>
      </c>
      <c r="L31" s="556">
        <v>0</v>
      </c>
      <c r="M31" s="556">
        <v>6.3E-5</v>
      </c>
      <c r="N31" s="556">
        <v>3.0890000000000002E-3</v>
      </c>
      <c r="O31" s="556">
        <v>4.8000000000000001E-5</v>
      </c>
      <c r="P31" s="556">
        <v>3.4E-5</v>
      </c>
      <c r="Q31" s="556">
        <v>1.17E-4</v>
      </c>
      <c r="R31" s="556">
        <v>4.35E-4</v>
      </c>
      <c r="S31" s="556">
        <v>1.2999999999999999E-5</v>
      </c>
      <c r="T31" s="556">
        <v>2.41E-4</v>
      </c>
      <c r="U31" s="556">
        <v>9.4300000000000004E-4</v>
      </c>
      <c r="V31" s="556">
        <v>3.4000000000000002E-4</v>
      </c>
      <c r="W31" s="556">
        <v>2.8299999999999999E-4</v>
      </c>
      <c r="X31" s="556">
        <v>1.34E-4</v>
      </c>
      <c r="Y31" s="556">
        <v>2.7399999999999999E-4</v>
      </c>
      <c r="Z31" s="556">
        <v>3.277E-3</v>
      </c>
      <c r="AA31" s="556">
        <v>1.5409000000000001E-2</v>
      </c>
      <c r="AB31" s="556">
        <v>2.9399999999999999E-3</v>
      </c>
      <c r="AC31" s="556">
        <v>0</v>
      </c>
      <c r="AD31" s="556">
        <v>1.616E-3</v>
      </c>
      <c r="AE31" s="556">
        <v>4.548E-3</v>
      </c>
      <c r="AF31" s="556">
        <v>1.0000000000000001E-5</v>
      </c>
      <c r="AG31" s="556">
        <v>3.8219999999999999E-3</v>
      </c>
      <c r="AH31" s="556">
        <v>9.5180000000000004E-3</v>
      </c>
      <c r="AI31" s="556">
        <v>3.2606000000000003E-2</v>
      </c>
      <c r="AJ31" s="556">
        <v>8.4349999999999998E-3</v>
      </c>
      <c r="AK31" s="556">
        <v>4.9509999999999997E-3</v>
      </c>
      <c r="AL31" s="556">
        <v>4.8000000000000001E-5</v>
      </c>
      <c r="AM31" s="556">
        <v>2.6029999999999998E-3</v>
      </c>
      <c r="AN31" s="556">
        <v>2.2598E-2</v>
      </c>
      <c r="AO31" s="556">
        <v>0</v>
      </c>
      <c r="AP31" s="556">
        <v>1.2552000000000001E-2</v>
      </c>
      <c r="AQ31" s="535">
        <v>6.0790000000000002E-3</v>
      </c>
    </row>
    <row r="32" spans="2:43" ht="16.5" customHeight="1">
      <c r="B32" s="203" t="s">
        <v>209</v>
      </c>
      <c r="C32" s="304" t="s">
        <v>19</v>
      </c>
      <c r="D32" s="555">
        <v>5.3988000000000001E-2</v>
      </c>
      <c r="E32" s="556">
        <v>1.5443E-2</v>
      </c>
      <c r="F32" s="556">
        <v>3.6581000000000002E-2</v>
      </c>
      <c r="G32" s="556">
        <v>1.2426E-2</v>
      </c>
      <c r="H32" s="556">
        <v>6.2858999999999998E-2</v>
      </c>
      <c r="I32" s="556">
        <v>8.2677E-2</v>
      </c>
      <c r="J32" s="556">
        <v>6.5908999999999995E-2</v>
      </c>
      <c r="K32" s="556">
        <v>5.0849999999999999E-2</v>
      </c>
      <c r="L32" s="556">
        <v>2.2648999999999999E-2</v>
      </c>
      <c r="M32" s="556">
        <v>5.4545999999999997E-2</v>
      </c>
      <c r="N32" s="556">
        <v>3.0984000000000001E-2</v>
      </c>
      <c r="O32" s="556">
        <v>2.4967E-2</v>
      </c>
      <c r="P32" s="556">
        <v>1.0583E-2</v>
      </c>
      <c r="Q32" s="556">
        <v>2.8871000000000001E-2</v>
      </c>
      <c r="R32" s="556">
        <v>3.6444999999999998E-2</v>
      </c>
      <c r="S32" s="556">
        <v>3.934E-2</v>
      </c>
      <c r="T32" s="556">
        <v>5.2074000000000002E-2</v>
      </c>
      <c r="U32" s="556">
        <v>3.8056E-2</v>
      </c>
      <c r="V32" s="556">
        <v>5.2818999999999998E-2</v>
      </c>
      <c r="W32" s="556">
        <v>4.8966999999999997E-2</v>
      </c>
      <c r="X32" s="556">
        <v>4.7073999999999998E-2</v>
      </c>
      <c r="Y32" s="556">
        <v>7.5245999999999993E-2</v>
      </c>
      <c r="Z32" s="556">
        <v>4.6667E-2</v>
      </c>
      <c r="AA32" s="556">
        <v>4.3759999999999997E-3</v>
      </c>
      <c r="AB32" s="556">
        <v>1.7759E-2</v>
      </c>
      <c r="AC32" s="556">
        <v>1.7461000000000001E-2</v>
      </c>
      <c r="AD32" s="556">
        <v>9.5969999999999996E-3</v>
      </c>
      <c r="AE32" s="556">
        <v>5.2830000000000004E-3</v>
      </c>
      <c r="AF32" s="556">
        <v>1.1540000000000001E-3</v>
      </c>
      <c r="AG32" s="556">
        <v>3.6331000000000002E-2</v>
      </c>
      <c r="AH32" s="556">
        <v>8.5330000000000007E-3</v>
      </c>
      <c r="AI32" s="556">
        <v>9.0360000000000006E-3</v>
      </c>
      <c r="AJ32" s="556">
        <v>1.4161E-2</v>
      </c>
      <c r="AK32" s="556">
        <v>4.2355999999999998E-2</v>
      </c>
      <c r="AL32" s="556">
        <v>3.7619E-2</v>
      </c>
      <c r="AM32" s="556">
        <v>2.3769999999999999E-2</v>
      </c>
      <c r="AN32" s="556">
        <v>6.2835000000000002E-2</v>
      </c>
      <c r="AO32" s="556">
        <v>0.23892099999999999</v>
      </c>
      <c r="AP32" s="556">
        <v>4.0419999999999996E-3</v>
      </c>
      <c r="AQ32" s="535">
        <v>2.9263000000000001E-2</v>
      </c>
    </row>
    <row r="33" spans="2:57" ht="16.5" customHeight="1">
      <c r="B33" s="203" t="s">
        <v>210</v>
      </c>
      <c r="C33" s="304" t="s">
        <v>20</v>
      </c>
      <c r="D33" s="555">
        <v>7.0109999999999999E-3</v>
      </c>
      <c r="E33" s="556">
        <v>1.125E-2</v>
      </c>
      <c r="F33" s="556">
        <v>1.0255999999999999E-2</v>
      </c>
      <c r="G33" s="556">
        <v>4.5596999999999999E-2</v>
      </c>
      <c r="H33" s="556">
        <v>6.6470000000000001E-3</v>
      </c>
      <c r="I33" s="556">
        <v>2.0851999999999999E-2</v>
      </c>
      <c r="J33" s="556">
        <v>9.4140000000000005E-3</v>
      </c>
      <c r="K33" s="556">
        <v>8.5129999999999997E-3</v>
      </c>
      <c r="L33" s="556">
        <v>1.5989999999999999E-3</v>
      </c>
      <c r="M33" s="556">
        <v>4.8019999999999998E-3</v>
      </c>
      <c r="N33" s="556">
        <v>1.1168000000000001E-2</v>
      </c>
      <c r="O33" s="556">
        <v>6.6829999999999997E-3</v>
      </c>
      <c r="P33" s="556">
        <v>6.9220000000000002E-3</v>
      </c>
      <c r="Q33" s="556">
        <v>1.2125E-2</v>
      </c>
      <c r="R33" s="556">
        <v>6.8539999999999998E-3</v>
      </c>
      <c r="S33" s="556">
        <v>7.0060000000000001E-3</v>
      </c>
      <c r="T33" s="556">
        <v>1.4678999999999999E-2</v>
      </c>
      <c r="U33" s="556">
        <v>7.1300000000000001E-3</v>
      </c>
      <c r="V33" s="556">
        <v>7.3080000000000003E-3</v>
      </c>
      <c r="W33" s="556">
        <v>5.0949999999999997E-3</v>
      </c>
      <c r="X33" s="556">
        <v>4.326E-3</v>
      </c>
      <c r="Y33" s="556">
        <v>2.1328E-2</v>
      </c>
      <c r="Z33" s="556">
        <v>1.2204E-2</v>
      </c>
      <c r="AA33" s="556">
        <v>2.1859E-2</v>
      </c>
      <c r="AB33" s="556">
        <v>1.7583000000000001E-2</v>
      </c>
      <c r="AC33" s="556">
        <v>2.4568E-2</v>
      </c>
      <c r="AD33" s="556">
        <v>1.8221000000000001E-2</v>
      </c>
      <c r="AE33" s="556">
        <v>8.0644999999999994E-2</v>
      </c>
      <c r="AF33" s="556">
        <v>7.3393E-2</v>
      </c>
      <c r="AG33" s="556">
        <v>2.7522000000000001E-2</v>
      </c>
      <c r="AH33" s="556">
        <v>7.1590000000000004E-3</v>
      </c>
      <c r="AI33" s="556">
        <v>1.6365999999999999E-2</v>
      </c>
      <c r="AJ33" s="556">
        <v>9.1330000000000005E-3</v>
      </c>
      <c r="AK33" s="556">
        <v>8.1949999999999992E-3</v>
      </c>
      <c r="AL33" s="556">
        <v>2.3191E-2</v>
      </c>
      <c r="AM33" s="556">
        <v>9.3439999999999999E-3</v>
      </c>
      <c r="AN33" s="556">
        <v>1.2874E-2</v>
      </c>
      <c r="AO33" s="556">
        <v>0</v>
      </c>
      <c r="AP33" s="556">
        <v>3.4567000000000001E-2</v>
      </c>
      <c r="AQ33" s="535">
        <v>1.9174E-2</v>
      </c>
    </row>
    <row r="34" spans="2:57" ht="16.5" customHeight="1">
      <c r="B34" s="203" t="s">
        <v>211</v>
      </c>
      <c r="C34" s="304" t="s">
        <v>21</v>
      </c>
      <c r="D34" s="555">
        <v>2.6400000000000002E-4</v>
      </c>
      <c r="E34" s="556">
        <v>1.5E-3</v>
      </c>
      <c r="F34" s="556">
        <v>6.8400000000000004E-4</v>
      </c>
      <c r="G34" s="556">
        <v>1.7936000000000001E-2</v>
      </c>
      <c r="H34" s="556">
        <v>3.9119999999999997E-3</v>
      </c>
      <c r="I34" s="556">
        <v>6.3709999999999999E-3</v>
      </c>
      <c r="J34" s="556">
        <v>2.1549999999999998E-3</v>
      </c>
      <c r="K34" s="556">
        <v>4.8900000000000002E-3</v>
      </c>
      <c r="L34" s="556">
        <v>1.9980000000000002E-3</v>
      </c>
      <c r="M34" s="556">
        <v>4.3620000000000004E-3</v>
      </c>
      <c r="N34" s="556">
        <v>4.6810000000000003E-3</v>
      </c>
      <c r="O34" s="556">
        <v>2.1480000000000002E-3</v>
      </c>
      <c r="P34" s="556">
        <v>6.3100000000000005E-4</v>
      </c>
      <c r="Q34" s="556">
        <v>5.4429999999999999E-3</v>
      </c>
      <c r="R34" s="556">
        <v>4.2430000000000002E-3</v>
      </c>
      <c r="S34" s="556">
        <v>3.5959999999999998E-3</v>
      </c>
      <c r="T34" s="556">
        <v>2.1970000000000002E-3</v>
      </c>
      <c r="U34" s="556">
        <v>2.0660000000000001E-3</v>
      </c>
      <c r="V34" s="556">
        <v>1.869E-3</v>
      </c>
      <c r="W34" s="556">
        <v>2.264E-3</v>
      </c>
      <c r="X34" s="556">
        <v>5.7399999999999997E-4</v>
      </c>
      <c r="Y34" s="556">
        <v>3.5950000000000001E-3</v>
      </c>
      <c r="Z34" s="556">
        <v>4.2469999999999999E-3</v>
      </c>
      <c r="AA34" s="556">
        <v>6.7200000000000003E-3</v>
      </c>
      <c r="AB34" s="556">
        <v>1.235E-3</v>
      </c>
      <c r="AC34" s="556">
        <v>1.462E-3</v>
      </c>
      <c r="AD34" s="556">
        <v>3.6670000000000001E-2</v>
      </c>
      <c r="AE34" s="556">
        <v>1.7582E-2</v>
      </c>
      <c r="AF34" s="556">
        <v>3.8190000000000002E-2</v>
      </c>
      <c r="AG34" s="556">
        <v>2.4282999999999999E-2</v>
      </c>
      <c r="AH34" s="556">
        <v>1.8041000000000001E-2</v>
      </c>
      <c r="AI34" s="556">
        <v>3.4610000000000001E-3</v>
      </c>
      <c r="AJ34" s="556">
        <v>5.2639999999999996E-3</v>
      </c>
      <c r="AK34" s="556">
        <v>1.7476999999999999E-2</v>
      </c>
      <c r="AL34" s="556">
        <v>1.8485999999999999E-2</v>
      </c>
      <c r="AM34" s="556">
        <v>1.1032999999999999E-2</v>
      </c>
      <c r="AN34" s="556">
        <v>3.5090000000000003E-2</v>
      </c>
      <c r="AO34" s="556">
        <v>0</v>
      </c>
      <c r="AP34" s="556">
        <v>1.9123000000000001E-2</v>
      </c>
      <c r="AQ34" s="535">
        <v>1.3786E-2</v>
      </c>
    </row>
    <row r="35" spans="2:57" ht="16.5" customHeight="1">
      <c r="B35" s="203" t="s">
        <v>212</v>
      </c>
      <c r="C35" s="304" t="s">
        <v>49</v>
      </c>
      <c r="D35" s="555">
        <v>6.1508E-2</v>
      </c>
      <c r="E35" s="556">
        <v>6.3341999999999996E-2</v>
      </c>
      <c r="F35" s="556">
        <v>3.8974000000000002E-2</v>
      </c>
      <c r="G35" s="556">
        <v>0.14921699999999999</v>
      </c>
      <c r="H35" s="556">
        <v>3.6019000000000002E-2</v>
      </c>
      <c r="I35" s="556">
        <v>2.3342000000000002E-2</v>
      </c>
      <c r="J35" s="556">
        <v>4.5851999999999997E-2</v>
      </c>
      <c r="K35" s="556">
        <v>2.5899999999999999E-2</v>
      </c>
      <c r="L35" s="556">
        <v>6.9678000000000004E-2</v>
      </c>
      <c r="M35" s="556">
        <v>1.8799E-2</v>
      </c>
      <c r="N35" s="556">
        <v>7.7033000000000004E-2</v>
      </c>
      <c r="O35" s="556">
        <v>2.8785999999999999E-2</v>
      </c>
      <c r="P35" s="556">
        <v>3.3746999999999999E-2</v>
      </c>
      <c r="Q35" s="556">
        <v>2.8788000000000001E-2</v>
      </c>
      <c r="R35" s="556">
        <v>2.1104999999999999E-2</v>
      </c>
      <c r="S35" s="556">
        <v>1.8149999999999999E-2</v>
      </c>
      <c r="T35" s="556">
        <v>2.5103E-2</v>
      </c>
      <c r="U35" s="556">
        <v>1.4369E-2</v>
      </c>
      <c r="V35" s="556">
        <v>2.0258000000000002E-2</v>
      </c>
      <c r="W35" s="556">
        <v>1.5851000000000001E-2</v>
      </c>
      <c r="X35" s="556">
        <v>1.5391E-2</v>
      </c>
      <c r="Y35" s="556">
        <v>9.4895999999999994E-2</v>
      </c>
      <c r="Z35" s="556">
        <v>4.0812000000000001E-2</v>
      </c>
      <c r="AA35" s="556">
        <v>2.5274000000000001E-2</v>
      </c>
      <c r="AB35" s="556">
        <v>2.1817E-2</v>
      </c>
      <c r="AC35" s="556">
        <v>7.6303999999999997E-2</v>
      </c>
      <c r="AD35" s="556">
        <v>0.12239800000000001</v>
      </c>
      <c r="AE35" s="556">
        <v>3.4460999999999999E-2</v>
      </c>
      <c r="AF35" s="556">
        <v>1.658E-3</v>
      </c>
      <c r="AG35" s="556">
        <v>9.6912999999999999E-2</v>
      </c>
      <c r="AH35" s="556">
        <v>2.2287999999999999E-2</v>
      </c>
      <c r="AI35" s="556">
        <v>3.2432999999999997E-2</v>
      </c>
      <c r="AJ35" s="556">
        <v>2.9944999999999999E-2</v>
      </c>
      <c r="AK35" s="556">
        <v>1.6773E-2</v>
      </c>
      <c r="AL35" s="556">
        <v>4.0379999999999999E-2</v>
      </c>
      <c r="AM35" s="556">
        <v>1.6872000000000002E-2</v>
      </c>
      <c r="AN35" s="556">
        <v>3.9384000000000002E-2</v>
      </c>
      <c r="AO35" s="556">
        <v>6.1545999999999997E-2</v>
      </c>
      <c r="AP35" s="556">
        <v>5.0930000000000003E-2</v>
      </c>
      <c r="AQ35" s="535">
        <v>3.9926000000000003E-2</v>
      </c>
    </row>
    <row r="36" spans="2:57" ht="16.5" customHeight="1">
      <c r="B36" s="203" t="s">
        <v>213</v>
      </c>
      <c r="C36" s="304" t="s">
        <v>22</v>
      </c>
      <c r="D36" s="555">
        <v>3.2460000000000002E-3</v>
      </c>
      <c r="E36" s="556">
        <v>2.7950000000000002E-3</v>
      </c>
      <c r="F36" s="556">
        <v>4.444E-3</v>
      </c>
      <c r="G36" s="556">
        <v>1.0913000000000001E-2</v>
      </c>
      <c r="H36" s="556">
        <v>4.5859999999999998E-3</v>
      </c>
      <c r="I36" s="556">
        <v>4.8149999999999998E-3</v>
      </c>
      <c r="J36" s="556">
        <v>4.3439999999999998E-3</v>
      </c>
      <c r="K36" s="556">
        <v>1.6014E-2</v>
      </c>
      <c r="L36" s="556">
        <v>3.4640000000000001E-3</v>
      </c>
      <c r="M36" s="556">
        <v>3.8600000000000001E-3</v>
      </c>
      <c r="N36" s="556">
        <v>4.5380000000000004E-3</v>
      </c>
      <c r="O36" s="556">
        <v>3.6280000000000001E-3</v>
      </c>
      <c r="P36" s="556">
        <v>2.238E-3</v>
      </c>
      <c r="Q36" s="556">
        <v>9.3279999999999995E-3</v>
      </c>
      <c r="R36" s="556">
        <v>6.4190000000000002E-3</v>
      </c>
      <c r="S36" s="556">
        <v>9.6629999999999997E-3</v>
      </c>
      <c r="T36" s="556">
        <v>5.8279999999999998E-3</v>
      </c>
      <c r="U36" s="556">
        <v>5.1640000000000002E-3</v>
      </c>
      <c r="V36" s="556">
        <v>9.2449999999999997E-3</v>
      </c>
      <c r="W36" s="556">
        <v>7.0759999999999998E-3</v>
      </c>
      <c r="X36" s="556">
        <v>2.5460000000000001E-3</v>
      </c>
      <c r="Y36" s="556">
        <v>4.9300000000000004E-3</v>
      </c>
      <c r="Z36" s="556">
        <v>8.0879999999999997E-3</v>
      </c>
      <c r="AA36" s="556">
        <v>1.1797E-2</v>
      </c>
      <c r="AB36" s="556">
        <v>3.3813999999999997E-2</v>
      </c>
      <c r="AC36" s="556">
        <v>9.8440000000000003E-3</v>
      </c>
      <c r="AD36" s="556">
        <v>4.2909999999999997E-2</v>
      </c>
      <c r="AE36" s="556">
        <v>5.5925999999999997E-2</v>
      </c>
      <c r="AF36" s="556">
        <v>1.439E-3</v>
      </c>
      <c r="AG36" s="556">
        <v>6.77E-3</v>
      </c>
      <c r="AH36" s="556">
        <v>0.22478100000000001</v>
      </c>
      <c r="AI36" s="556">
        <v>2.8265999999999999E-2</v>
      </c>
      <c r="AJ36" s="556">
        <v>2.4239E-2</v>
      </c>
      <c r="AK36" s="556">
        <v>1.2824E-2</v>
      </c>
      <c r="AL36" s="556">
        <v>6.7749000000000004E-2</v>
      </c>
      <c r="AM36" s="556">
        <v>4.1172E-2</v>
      </c>
      <c r="AN36" s="556">
        <v>2.3095999999999998E-2</v>
      </c>
      <c r="AO36" s="556">
        <v>0</v>
      </c>
      <c r="AP36" s="556">
        <v>4.3437999999999997E-2</v>
      </c>
      <c r="AQ36" s="535">
        <v>2.3576E-2</v>
      </c>
    </row>
    <row r="37" spans="2:57" ht="16.5" customHeight="1">
      <c r="B37" s="203" t="s">
        <v>214</v>
      </c>
      <c r="C37" s="304" t="s">
        <v>23</v>
      </c>
      <c r="D37" s="555">
        <v>0</v>
      </c>
      <c r="E37" s="556">
        <v>0</v>
      </c>
      <c r="F37" s="556">
        <v>0</v>
      </c>
      <c r="G37" s="556">
        <v>0</v>
      </c>
      <c r="H37" s="556">
        <v>0</v>
      </c>
      <c r="I37" s="556">
        <v>0</v>
      </c>
      <c r="J37" s="556">
        <v>0</v>
      </c>
      <c r="K37" s="556">
        <v>0</v>
      </c>
      <c r="L37" s="556">
        <v>0</v>
      </c>
      <c r="M37" s="556">
        <v>0</v>
      </c>
      <c r="N37" s="556">
        <v>0</v>
      </c>
      <c r="O37" s="556">
        <v>0</v>
      </c>
      <c r="P37" s="556">
        <v>0</v>
      </c>
      <c r="Q37" s="556">
        <v>0</v>
      </c>
      <c r="R37" s="556">
        <v>0</v>
      </c>
      <c r="S37" s="556">
        <v>0</v>
      </c>
      <c r="T37" s="556">
        <v>0</v>
      </c>
      <c r="U37" s="556">
        <v>0</v>
      </c>
      <c r="V37" s="556">
        <v>0</v>
      </c>
      <c r="W37" s="556">
        <v>0</v>
      </c>
      <c r="X37" s="556">
        <v>0</v>
      </c>
      <c r="Y37" s="556">
        <v>0</v>
      </c>
      <c r="Z37" s="556">
        <v>0</v>
      </c>
      <c r="AA37" s="556">
        <v>0</v>
      </c>
      <c r="AB37" s="556">
        <v>0</v>
      </c>
      <c r="AC37" s="556">
        <v>0</v>
      </c>
      <c r="AD37" s="556">
        <v>0</v>
      </c>
      <c r="AE37" s="556">
        <v>0</v>
      </c>
      <c r="AF37" s="556">
        <v>0</v>
      </c>
      <c r="AG37" s="556">
        <v>0</v>
      </c>
      <c r="AH37" s="556">
        <v>0</v>
      </c>
      <c r="AI37" s="556">
        <v>0</v>
      </c>
      <c r="AJ37" s="556">
        <v>0</v>
      </c>
      <c r="AK37" s="556">
        <v>0</v>
      </c>
      <c r="AL37" s="556">
        <v>0</v>
      </c>
      <c r="AM37" s="556">
        <v>0</v>
      </c>
      <c r="AN37" s="556">
        <v>0</v>
      </c>
      <c r="AO37" s="556">
        <v>0</v>
      </c>
      <c r="AP37" s="556">
        <v>0.101465</v>
      </c>
      <c r="AQ37" s="535">
        <v>5.0900000000000001E-4</v>
      </c>
    </row>
    <row r="38" spans="2:57" ht="16.5" customHeight="1">
      <c r="B38" s="203" t="s">
        <v>215</v>
      </c>
      <c r="C38" s="304" t="s">
        <v>24</v>
      </c>
      <c r="D38" s="555">
        <v>0</v>
      </c>
      <c r="E38" s="556">
        <v>6.4800000000000003E-4</v>
      </c>
      <c r="F38" s="556">
        <v>0</v>
      </c>
      <c r="G38" s="556">
        <v>0</v>
      </c>
      <c r="H38" s="556">
        <v>1.65E-4</v>
      </c>
      <c r="I38" s="556">
        <v>5.5000000000000002E-5</v>
      </c>
      <c r="J38" s="556">
        <v>1.56E-4</v>
      </c>
      <c r="K38" s="556">
        <v>2.41E-4</v>
      </c>
      <c r="L38" s="556">
        <v>0</v>
      </c>
      <c r="M38" s="556">
        <v>1.8799999999999999E-4</v>
      </c>
      <c r="N38" s="556">
        <v>1.66E-4</v>
      </c>
      <c r="O38" s="556">
        <v>1.4300000000000001E-4</v>
      </c>
      <c r="P38" s="556">
        <v>0</v>
      </c>
      <c r="Q38" s="556">
        <v>6.87E-4</v>
      </c>
      <c r="R38" s="556">
        <v>7.6199999999999998E-4</v>
      </c>
      <c r="S38" s="556">
        <v>4.4900000000000002E-4</v>
      </c>
      <c r="T38" s="556">
        <v>3.8099999999999999E-4</v>
      </c>
      <c r="U38" s="556">
        <v>1.5759999999999999E-3</v>
      </c>
      <c r="V38" s="556">
        <v>1.0200000000000001E-3</v>
      </c>
      <c r="W38" s="556">
        <v>2.8300000000000001E-3</v>
      </c>
      <c r="X38" s="556">
        <v>1.5300000000000001E-4</v>
      </c>
      <c r="Y38" s="556">
        <v>2.05E-4</v>
      </c>
      <c r="Z38" s="556">
        <v>1.46E-4</v>
      </c>
      <c r="AA38" s="556">
        <v>6.8199999999999999E-4</v>
      </c>
      <c r="AB38" s="556">
        <v>1.18E-4</v>
      </c>
      <c r="AC38" s="556">
        <v>2.3800000000000001E-4</v>
      </c>
      <c r="AD38" s="556">
        <v>2.3599999999999999E-4</v>
      </c>
      <c r="AE38" s="556">
        <v>2.2100000000000001E-4</v>
      </c>
      <c r="AF38" s="556">
        <v>0</v>
      </c>
      <c r="AG38" s="556">
        <v>4.3600000000000003E-4</v>
      </c>
      <c r="AH38" s="556">
        <v>5.424E-3</v>
      </c>
      <c r="AI38" s="556">
        <v>1.17E-4</v>
      </c>
      <c r="AJ38" s="556">
        <v>0</v>
      </c>
      <c r="AK38" s="556">
        <v>8.8999999999999995E-5</v>
      </c>
      <c r="AL38" s="556">
        <v>0</v>
      </c>
      <c r="AM38" s="556">
        <v>4.0999999999999999E-4</v>
      </c>
      <c r="AN38" s="556">
        <v>5.4100000000000003E-4</v>
      </c>
      <c r="AO38" s="556">
        <v>0</v>
      </c>
      <c r="AP38" s="556">
        <v>2.464E-3</v>
      </c>
      <c r="AQ38" s="535">
        <v>4.7199999999999998E-4</v>
      </c>
    </row>
    <row r="39" spans="2:57" ht="16.5" customHeight="1">
      <c r="B39" s="203" t="s">
        <v>216</v>
      </c>
      <c r="C39" s="304" t="s">
        <v>48</v>
      </c>
      <c r="D39" s="555">
        <v>0</v>
      </c>
      <c r="E39" s="556">
        <v>0</v>
      </c>
      <c r="F39" s="556">
        <v>0</v>
      </c>
      <c r="G39" s="556">
        <v>0</v>
      </c>
      <c r="H39" s="556">
        <v>0</v>
      </c>
      <c r="I39" s="556">
        <v>0</v>
      </c>
      <c r="J39" s="556">
        <v>0</v>
      </c>
      <c r="K39" s="556">
        <v>1.5E-5</v>
      </c>
      <c r="L39" s="556">
        <v>0</v>
      </c>
      <c r="M39" s="556">
        <v>0</v>
      </c>
      <c r="N39" s="556">
        <v>0</v>
      </c>
      <c r="O39" s="556">
        <v>0</v>
      </c>
      <c r="P39" s="556">
        <v>0</v>
      </c>
      <c r="Q39" s="556">
        <v>0</v>
      </c>
      <c r="R39" s="556">
        <v>0</v>
      </c>
      <c r="S39" s="556">
        <v>0</v>
      </c>
      <c r="T39" s="556">
        <v>0</v>
      </c>
      <c r="U39" s="556">
        <v>0</v>
      </c>
      <c r="V39" s="556">
        <v>0</v>
      </c>
      <c r="W39" s="556">
        <v>0</v>
      </c>
      <c r="X39" s="556">
        <v>0</v>
      </c>
      <c r="Y39" s="556">
        <v>0</v>
      </c>
      <c r="Z39" s="556">
        <v>0</v>
      </c>
      <c r="AA39" s="556">
        <v>0</v>
      </c>
      <c r="AB39" s="556">
        <v>1.18E-4</v>
      </c>
      <c r="AC39" s="556">
        <v>0</v>
      </c>
      <c r="AD39" s="556">
        <v>2.0999999999999999E-5</v>
      </c>
      <c r="AE39" s="556">
        <v>1.16E-4</v>
      </c>
      <c r="AF39" s="556">
        <v>5.0000000000000004E-6</v>
      </c>
      <c r="AG39" s="556">
        <v>4.0900000000000002E-4</v>
      </c>
      <c r="AH39" s="556">
        <v>4.4299999999999998E-4</v>
      </c>
      <c r="AI39" s="556">
        <v>1.8E-5</v>
      </c>
      <c r="AJ39" s="556">
        <v>6.0000000000000002E-6</v>
      </c>
      <c r="AK39" s="556">
        <v>1.2744999999999999E-2</v>
      </c>
      <c r="AL39" s="556">
        <v>0</v>
      </c>
      <c r="AM39" s="556">
        <v>2.5000000000000001E-5</v>
      </c>
      <c r="AN39" s="556">
        <v>2.4399999999999999E-4</v>
      </c>
      <c r="AO39" s="556">
        <v>0</v>
      </c>
      <c r="AP39" s="556">
        <v>1.3100000000000001E-4</v>
      </c>
      <c r="AQ39" s="535">
        <v>1.3940000000000001E-3</v>
      </c>
    </row>
    <row r="40" spans="2:57" ht="16.5" customHeight="1">
      <c r="B40" s="203" t="s">
        <v>217</v>
      </c>
      <c r="C40" s="304" t="s">
        <v>218</v>
      </c>
      <c r="D40" s="555">
        <v>2.003E-3</v>
      </c>
      <c r="E40" s="556">
        <v>1.4660000000000001E-3</v>
      </c>
      <c r="F40" s="556">
        <v>1.1624000000000001E-2</v>
      </c>
      <c r="G40" s="556">
        <v>3.9979999999999998E-3</v>
      </c>
      <c r="H40" s="556">
        <v>8.0699999999999999E-4</v>
      </c>
      <c r="I40" s="556">
        <v>1.5560000000000001E-3</v>
      </c>
      <c r="J40" s="556">
        <v>1.4450000000000001E-3</v>
      </c>
      <c r="K40" s="556">
        <v>1.751E-3</v>
      </c>
      <c r="L40" s="556">
        <v>4.0000000000000002E-4</v>
      </c>
      <c r="M40" s="556">
        <v>4.3899999999999999E-4</v>
      </c>
      <c r="N40" s="556">
        <v>8.0800000000000002E-4</v>
      </c>
      <c r="O40" s="556">
        <v>4.2999999999999999E-4</v>
      </c>
      <c r="P40" s="556">
        <v>8.7200000000000005E-4</v>
      </c>
      <c r="Q40" s="556">
        <v>3.01E-4</v>
      </c>
      <c r="R40" s="556">
        <v>2.2850000000000001E-3</v>
      </c>
      <c r="S40" s="556">
        <v>4.3600000000000003E-4</v>
      </c>
      <c r="T40" s="556">
        <v>6.6E-4</v>
      </c>
      <c r="U40" s="556">
        <v>3.8400000000000001E-4</v>
      </c>
      <c r="V40" s="556">
        <v>4.08E-4</v>
      </c>
      <c r="W40" s="556">
        <v>0</v>
      </c>
      <c r="X40" s="556">
        <v>7.7000000000000001E-5</v>
      </c>
      <c r="Y40" s="556">
        <v>7.5299999999999998E-4</v>
      </c>
      <c r="Z40" s="556">
        <v>1.0219999999999999E-3</v>
      </c>
      <c r="AA40" s="556">
        <v>1.2979999999999999E-3</v>
      </c>
      <c r="AB40" s="556">
        <v>8.5559999999999994E-3</v>
      </c>
      <c r="AC40" s="556">
        <v>1.8699999999999999E-3</v>
      </c>
      <c r="AD40" s="556">
        <v>6.5499999999999998E-4</v>
      </c>
      <c r="AE40" s="556">
        <v>3.297E-3</v>
      </c>
      <c r="AF40" s="556">
        <v>1.1400000000000001E-4</v>
      </c>
      <c r="AG40" s="556">
        <v>9.7199999999999999E-4</v>
      </c>
      <c r="AH40" s="556">
        <v>1.516E-3</v>
      </c>
      <c r="AI40" s="556">
        <v>3.0000000000000001E-6</v>
      </c>
      <c r="AJ40" s="556">
        <v>1.124E-3</v>
      </c>
      <c r="AK40" s="556">
        <v>9.6900000000000003E-4</v>
      </c>
      <c r="AL40" s="556">
        <v>0</v>
      </c>
      <c r="AM40" s="556">
        <v>2.212E-3</v>
      </c>
      <c r="AN40" s="556">
        <v>2.6519999999999998E-3</v>
      </c>
      <c r="AO40" s="556">
        <v>0</v>
      </c>
      <c r="AP40" s="556">
        <v>2.3000000000000001E-4</v>
      </c>
      <c r="AQ40" s="535">
        <v>1.114E-3</v>
      </c>
    </row>
    <row r="41" spans="2:57" ht="16.5" customHeight="1">
      <c r="B41" s="203" t="s">
        <v>219</v>
      </c>
      <c r="C41" s="304" t="s">
        <v>25</v>
      </c>
      <c r="D41" s="555">
        <v>4.9195999999999997E-2</v>
      </c>
      <c r="E41" s="556">
        <v>2.0080000000000001E-2</v>
      </c>
      <c r="F41" s="556">
        <v>1.094E-2</v>
      </c>
      <c r="G41" s="556">
        <v>6.6126000000000004E-2</v>
      </c>
      <c r="H41" s="556">
        <v>4.24E-2</v>
      </c>
      <c r="I41" s="556">
        <v>5.4519999999999999E-2</v>
      </c>
      <c r="J41" s="556">
        <v>1.9720000000000001E-2</v>
      </c>
      <c r="K41" s="556">
        <v>6.9640999999999995E-2</v>
      </c>
      <c r="L41" s="556">
        <v>3.304E-2</v>
      </c>
      <c r="M41" s="556">
        <v>4.4408999999999997E-2</v>
      </c>
      <c r="N41" s="556">
        <v>5.8642E-2</v>
      </c>
      <c r="O41" s="556">
        <v>2.7782999999999999E-2</v>
      </c>
      <c r="P41" s="556">
        <v>1.1812E-2</v>
      </c>
      <c r="Q41" s="556">
        <v>3.0161E-2</v>
      </c>
      <c r="R41" s="556">
        <v>3.9926000000000003E-2</v>
      </c>
      <c r="S41" s="556">
        <v>3.4700000000000002E-2</v>
      </c>
      <c r="T41" s="556">
        <v>3.8474000000000001E-2</v>
      </c>
      <c r="U41" s="556">
        <v>4.5430999999999999E-2</v>
      </c>
      <c r="V41" s="556">
        <v>4.2452999999999998E-2</v>
      </c>
      <c r="W41" s="556">
        <v>4.3305999999999997E-2</v>
      </c>
      <c r="X41" s="556">
        <v>3.1816999999999998E-2</v>
      </c>
      <c r="Y41" s="556">
        <v>3.3308999999999998E-2</v>
      </c>
      <c r="Z41" s="556">
        <v>0.109782</v>
      </c>
      <c r="AA41" s="556">
        <v>8.9818999999999996E-2</v>
      </c>
      <c r="AB41" s="556">
        <v>0.14519299999999999</v>
      </c>
      <c r="AC41" s="556">
        <v>6.3944000000000001E-2</v>
      </c>
      <c r="AD41" s="556">
        <v>8.3375000000000005E-2</v>
      </c>
      <c r="AE41" s="556">
        <v>0.12045500000000001</v>
      </c>
      <c r="AF41" s="556">
        <v>1.2897E-2</v>
      </c>
      <c r="AG41" s="556">
        <v>0.18004400000000001</v>
      </c>
      <c r="AH41" s="556">
        <v>0.148672</v>
      </c>
      <c r="AI41" s="556">
        <v>8.7933999999999998E-2</v>
      </c>
      <c r="AJ41" s="556">
        <v>9.8394999999999996E-2</v>
      </c>
      <c r="AK41" s="556">
        <v>4.6085000000000001E-2</v>
      </c>
      <c r="AL41" s="556">
        <v>8.4818000000000005E-2</v>
      </c>
      <c r="AM41" s="556">
        <v>0.14801</v>
      </c>
      <c r="AN41" s="556">
        <v>3.8202E-2</v>
      </c>
      <c r="AO41" s="556">
        <v>0</v>
      </c>
      <c r="AP41" s="556">
        <v>2.8291E-2</v>
      </c>
      <c r="AQ41" s="535">
        <v>7.7521000000000007E-2</v>
      </c>
    </row>
    <row r="42" spans="2:57" ht="16.5" customHeight="1">
      <c r="B42" s="203">
        <v>37</v>
      </c>
      <c r="C42" s="304" t="s">
        <v>26</v>
      </c>
      <c r="D42" s="555">
        <v>1.1169999999999999E-3</v>
      </c>
      <c r="E42" s="556">
        <v>6.7999999999999999E-5</v>
      </c>
      <c r="F42" s="556">
        <v>1.026E-3</v>
      </c>
      <c r="G42" s="556">
        <v>0</v>
      </c>
      <c r="H42" s="556">
        <v>2.9799999999999998E-4</v>
      </c>
      <c r="I42" s="556">
        <v>2.2000000000000001E-4</v>
      </c>
      <c r="J42" s="556">
        <v>1.47E-4</v>
      </c>
      <c r="K42" s="556">
        <v>1.8100000000000001E-4</v>
      </c>
      <c r="L42" s="556">
        <v>0</v>
      </c>
      <c r="M42" s="556">
        <v>3.1000000000000001E-5</v>
      </c>
      <c r="N42" s="556">
        <v>9.5000000000000005E-5</v>
      </c>
      <c r="O42" s="556">
        <v>4.8000000000000001E-5</v>
      </c>
      <c r="P42" s="556">
        <v>1.1E-5</v>
      </c>
      <c r="Q42" s="556">
        <v>3.3000000000000003E-5</v>
      </c>
      <c r="R42" s="556">
        <v>1.0900000000000001E-4</v>
      </c>
      <c r="S42" s="556">
        <v>1.45E-4</v>
      </c>
      <c r="T42" s="556">
        <v>1.1400000000000001E-4</v>
      </c>
      <c r="U42" s="556">
        <v>3.4000000000000002E-4</v>
      </c>
      <c r="V42" s="556">
        <v>0</v>
      </c>
      <c r="W42" s="556">
        <v>0</v>
      </c>
      <c r="X42" s="556">
        <v>9.6000000000000002E-5</v>
      </c>
      <c r="Y42" s="556">
        <v>1.03E-4</v>
      </c>
      <c r="Z42" s="556">
        <v>3.1399999999999999E-4</v>
      </c>
      <c r="AA42" s="556">
        <v>1.03E-4</v>
      </c>
      <c r="AB42" s="556">
        <v>3.2299999999999999E-4</v>
      </c>
      <c r="AC42" s="556">
        <v>6.7999999999999999E-5</v>
      </c>
      <c r="AD42" s="556">
        <v>6.3400000000000001E-4</v>
      </c>
      <c r="AE42" s="556">
        <v>2.7700000000000001E-4</v>
      </c>
      <c r="AF42" s="556">
        <v>5.8600000000000004E-4</v>
      </c>
      <c r="AG42" s="556">
        <v>3.2400000000000001E-4</v>
      </c>
      <c r="AH42" s="556">
        <v>9.4800000000000006E-3</v>
      </c>
      <c r="AI42" s="556">
        <v>4.28E-4</v>
      </c>
      <c r="AJ42" s="556">
        <v>8.456E-3</v>
      </c>
      <c r="AK42" s="556">
        <v>2.3902E-2</v>
      </c>
      <c r="AL42" s="556">
        <v>2.3770000000000002E-3</v>
      </c>
      <c r="AM42" s="556">
        <v>2.1740000000000002E-3</v>
      </c>
      <c r="AN42" s="556">
        <v>1.2563E-2</v>
      </c>
      <c r="AO42" s="556">
        <v>0</v>
      </c>
      <c r="AP42" s="556">
        <v>3.4499999999999999E-3</v>
      </c>
      <c r="AQ42" s="535">
        <v>4.1120000000000002E-3</v>
      </c>
    </row>
    <row r="43" spans="2:57" ht="16.5" customHeight="1">
      <c r="B43" s="203">
        <v>38</v>
      </c>
      <c r="C43" s="304" t="s">
        <v>27</v>
      </c>
      <c r="D43" s="555">
        <v>2.2100000000000001E-4</v>
      </c>
      <c r="E43" s="556">
        <v>4.0229999999999997E-3</v>
      </c>
      <c r="F43" s="556">
        <v>1.026E-3</v>
      </c>
      <c r="G43" s="556">
        <v>6.4800000000000003E-4</v>
      </c>
      <c r="H43" s="556">
        <v>9.01E-4</v>
      </c>
      <c r="I43" s="556">
        <v>1.428E-3</v>
      </c>
      <c r="J43" s="556">
        <v>6.3199999999999997E-4</v>
      </c>
      <c r="K43" s="556">
        <v>8.1499999999999997E-4</v>
      </c>
      <c r="L43" s="556">
        <v>2.6600000000000001E-4</v>
      </c>
      <c r="M43" s="556">
        <v>1.5699999999999999E-4</v>
      </c>
      <c r="N43" s="556">
        <v>1.1410000000000001E-3</v>
      </c>
      <c r="O43" s="556">
        <v>3.3399999999999999E-4</v>
      </c>
      <c r="P43" s="556">
        <v>1.84E-4</v>
      </c>
      <c r="Q43" s="556">
        <v>7.3700000000000002E-4</v>
      </c>
      <c r="R43" s="556">
        <v>5.44E-4</v>
      </c>
      <c r="S43" s="556">
        <v>1.56E-3</v>
      </c>
      <c r="T43" s="556">
        <v>1.371E-3</v>
      </c>
      <c r="U43" s="556">
        <v>7.8899999999999999E-4</v>
      </c>
      <c r="V43" s="556">
        <v>7.8200000000000003E-4</v>
      </c>
      <c r="W43" s="556">
        <v>1.132E-3</v>
      </c>
      <c r="X43" s="556">
        <v>3.0600000000000001E-4</v>
      </c>
      <c r="Y43" s="556">
        <v>1.575E-3</v>
      </c>
      <c r="Z43" s="556">
        <v>1.0009999999999999E-3</v>
      </c>
      <c r="AA43" s="556">
        <v>4.3000000000000002E-5</v>
      </c>
      <c r="AB43" s="556">
        <v>8.8199999999999997E-4</v>
      </c>
      <c r="AC43" s="556">
        <v>2.8730000000000001E-3</v>
      </c>
      <c r="AD43" s="556">
        <v>1.078E-3</v>
      </c>
      <c r="AE43" s="556">
        <v>2.761E-3</v>
      </c>
      <c r="AF43" s="556">
        <v>1.45E-4</v>
      </c>
      <c r="AG43" s="556">
        <v>1.7149999999999999E-3</v>
      </c>
      <c r="AH43" s="556">
        <v>2.2499999999999998E-3</v>
      </c>
      <c r="AI43" s="556">
        <v>2.1519999999999998E-3</v>
      </c>
      <c r="AJ43" s="556">
        <v>2.6540000000000001E-3</v>
      </c>
      <c r="AK43" s="556">
        <v>4.5040000000000002E-3</v>
      </c>
      <c r="AL43" s="556">
        <v>4.8729999999999997E-3</v>
      </c>
      <c r="AM43" s="556">
        <v>1.6919999999999999E-3</v>
      </c>
      <c r="AN43" s="556">
        <v>1.719E-3</v>
      </c>
      <c r="AO43" s="556">
        <v>0</v>
      </c>
      <c r="AP43" s="556">
        <v>1.3100000000000001E-4</v>
      </c>
      <c r="AQ43" s="535">
        <v>1.5889999999999999E-3</v>
      </c>
    </row>
    <row r="44" spans="2:57" ht="16.5" customHeight="1">
      <c r="B44" s="203">
        <v>39</v>
      </c>
      <c r="C44" s="304" t="s">
        <v>28</v>
      </c>
      <c r="D44" s="555">
        <v>7.3220000000000004E-3</v>
      </c>
      <c r="E44" s="556">
        <v>8.1800000000000004E-4</v>
      </c>
      <c r="F44" s="556">
        <v>8.2050000000000005E-3</v>
      </c>
      <c r="G44" s="556">
        <v>8.8599999999999998E-3</v>
      </c>
      <c r="H44" s="556">
        <v>7.2269999999999999E-3</v>
      </c>
      <c r="I44" s="556">
        <v>4.3569999999999998E-3</v>
      </c>
      <c r="J44" s="556">
        <v>8.3499999999999998E-3</v>
      </c>
      <c r="K44" s="556">
        <v>6.9399999999999996E-4</v>
      </c>
      <c r="L44" s="556">
        <v>1.9451E-2</v>
      </c>
      <c r="M44" s="556">
        <v>2.3219999999999998E-3</v>
      </c>
      <c r="N44" s="556">
        <v>7.7939999999999997E-3</v>
      </c>
      <c r="O44" s="556">
        <v>1.3414000000000001E-2</v>
      </c>
      <c r="P44" s="556">
        <v>3.3519999999999999E-3</v>
      </c>
      <c r="Q44" s="556">
        <v>5.0410000000000003E-3</v>
      </c>
      <c r="R44" s="556">
        <v>7.5069999999999998E-3</v>
      </c>
      <c r="S44" s="556">
        <v>4.4809999999999997E-3</v>
      </c>
      <c r="T44" s="556">
        <v>2.349E-3</v>
      </c>
      <c r="U44" s="556">
        <v>6.4099999999999997E-4</v>
      </c>
      <c r="V44" s="556">
        <v>3.8070000000000001E-3</v>
      </c>
      <c r="W44" s="556">
        <v>1.415E-3</v>
      </c>
      <c r="X44" s="556">
        <v>5.9299999999999999E-4</v>
      </c>
      <c r="Y44" s="556">
        <v>1.5410000000000001E-3</v>
      </c>
      <c r="Z44" s="556">
        <v>1.3261999999999999E-2</v>
      </c>
      <c r="AA44" s="556">
        <v>3.2339999999999999E-3</v>
      </c>
      <c r="AB44" s="556">
        <v>6.9389999999999999E-3</v>
      </c>
      <c r="AC44" s="556">
        <v>7.7190000000000002E-3</v>
      </c>
      <c r="AD44" s="556">
        <v>4.0720000000000001E-3</v>
      </c>
      <c r="AE44" s="556">
        <v>1.0156999999999999E-2</v>
      </c>
      <c r="AF44" s="556">
        <v>1.6310000000000001E-3</v>
      </c>
      <c r="AG44" s="556">
        <v>1.926E-3</v>
      </c>
      <c r="AH44" s="556">
        <v>4.6579999999999998E-3</v>
      </c>
      <c r="AI44" s="556">
        <v>3.1E-4</v>
      </c>
      <c r="AJ44" s="556">
        <v>7.0239999999999999E-3</v>
      </c>
      <c r="AK44" s="556">
        <v>3.0270000000000002E-3</v>
      </c>
      <c r="AL44" s="556">
        <v>1.3252E-2</v>
      </c>
      <c r="AM44" s="556">
        <v>5.5149999999999999E-3</v>
      </c>
      <c r="AN44" s="556">
        <v>5.535E-3</v>
      </c>
      <c r="AO44" s="556">
        <v>5.1900000000000004E-4</v>
      </c>
      <c r="AP44" s="556">
        <v>0</v>
      </c>
      <c r="AQ44" s="535">
        <v>4.9249999999999997E-3</v>
      </c>
    </row>
    <row r="45" spans="2:57" ht="16.5" customHeight="1">
      <c r="B45" s="356" t="s">
        <v>518</v>
      </c>
      <c r="C45" s="357" t="s">
        <v>50</v>
      </c>
      <c r="D45" s="557">
        <v>0.48703800000000003</v>
      </c>
      <c r="E45" s="558">
        <v>0.37694699999999998</v>
      </c>
      <c r="F45" s="558">
        <v>0.33914499999999997</v>
      </c>
      <c r="G45" s="558">
        <v>0.431226</v>
      </c>
      <c r="H45" s="558">
        <v>0.68522099999999997</v>
      </c>
      <c r="I45" s="558">
        <v>0.56402200000000002</v>
      </c>
      <c r="J45" s="558">
        <v>0.66070200000000001</v>
      </c>
      <c r="K45" s="558">
        <v>0.58751200000000003</v>
      </c>
      <c r="L45" s="558">
        <v>0.530775</v>
      </c>
      <c r="M45" s="558">
        <v>0.55208199999999996</v>
      </c>
      <c r="N45" s="558">
        <v>0.48232199999999997</v>
      </c>
      <c r="O45" s="558">
        <v>0.55551799999999996</v>
      </c>
      <c r="P45" s="558">
        <v>0.76543300000000003</v>
      </c>
      <c r="Q45" s="558">
        <v>0.49163499999999999</v>
      </c>
      <c r="R45" s="558">
        <v>0.50010900000000003</v>
      </c>
      <c r="S45" s="558">
        <v>0.53028500000000001</v>
      </c>
      <c r="T45" s="558">
        <v>0.61472400000000005</v>
      </c>
      <c r="U45" s="558">
        <v>0.66432999999999998</v>
      </c>
      <c r="V45" s="558">
        <v>0.64617100000000005</v>
      </c>
      <c r="W45" s="558">
        <v>0.614209</v>
      </c>
      <c r="X45" s="558">
        <v>0.73698699999999995</v>
      </c>
      <c r="Y45" s="558">
        <v>0.55184699999999998</v>
      </c>
      <c r="Z45" s="558">
        <v>0.50092400000000004</v>
      </c>
      <c r="AA45" s="558">
        <v>0.53498400000000002</v>
      </c>
      <c r="AB45" s="558">
        <v>0.52105299999999999</v>
      </c>
      <c r="AC45" s="558">
        <v>0.347383</v>
      </c>
      <c r="AD45" s="558">
        <v>0.38700600000000002</v>
      </c>
      <c r="AE45" s="558">
        <v>0.36949300000000002</v>
      </c>
      <c r="AF45" s="558">
        <v>0.150066</v>
      </c>
      <c r="AG45" s="558">
        <v>0.54759400000000003</v>
      </c>
      <c r="AH45" s="558">
        <v>0.51499200000000001</v>
      </c>
      <c r="AI45" s="558">
        <v>0.27898499999999998</v>
      </c>
      <c r="AJ45" s="558">
        <v>0.28153</v>
      </c>
      <c r="AK45" s="558">
        <v>0.40820499999999998</v>
      </c>
      <c r="AL45" s="558">
        <v>0.40502700000000003</v>
      </c>
      <c r="AM45" s="558">
        <v>0.40587400000000001</v>
      </c>
      <c r="AN45" s="558">
        <v>0.45885599999999999</v>
      </c>
      <c r="AO45" s="558">
        <v>1</v>
      </c>
      <c r="AP45" s="558">
        <v>0.34967500000000001</v>
      </c>
      <c r="AQ45" s="559">
        <v>0.45082699999999998</v>
      </c>
    </row>
    <row r="46" spans="2:57" ht="16.5" customHeight="1">
      <c r="B46" s="370" t="s">
        <v>519</v>
      </c>
      <c r="C46" s="371" t="s">
        <v>51</v>
      </c>
      <c r="D46" s="552">
        <v>1.4940000000000001E-3</v>
      </c>
      <c r="E46" s="553">
        <v>1.2955E-2</v>
      </c>
      <c r="F46" s="553">
        <v>3.4872E-2</v>
      </c>
      <c r="G46" s="553">
        <v>1.7395999999999998E-2</v>
      </c>
      <c r="H46" s="553">
        <v>5.8009999999999997E-3</v>
      </c>
      <c r="I46" s="553">
        <v>8.5129999999999997E-3</v>
      </c>
      <c r="J46" s="553">
        <v>6.221E-3</v>
      </c>
      <c r="K46" s="553">
        <v>9.4479999999999998E-3</v>
      </c>
      <c r="L46" s="553">
        <v>5.7289999999999997E-3</v>
      </c>
      <c r="M46" s="553">
        <v>1.3934999999999999E-2</v>
      </c>
      <c r="N46" s="553">
        <v>1.1594999999999999E-2</v>
      </c>
      <c r="O46" s="553">
        <v>3.4849999999999998E-3</v>
      </c>
      <c r="P46" s="553">
        <v>4.9129999999999998E-3</v>
      </c>
      <c r="Q46" s="553">
        <v>1.2342000000000001E-2</v>
      </c>
      <c r="R46" s="553">
        <v>9.7909999999999994E-3</v>
      </c>
      <c r="S46" s="553">
        <v>1.1448E-2</v>
      </c>
      <c r="T46" s="553">
        <v>1.1403E-2</v>
      </c>
      <c r="U46" s="553">
        <v>1.0005999999999999E-2</v>
      </c>
      <c r="V46" s="553">
        <v>1.1386E-2</v>
      </c>
      <c r="W46" s="553">
        <v>9.3410000000000003E-3</v>
      </c>
      <c r="X46" s="553">
        <v>5.13E-3</v>
      </c>
      <c r="Y46" s="553">
        <v>1.116E-2</v>
      </c>
      <c r="Z46" s="553">
        <v>1.1537E-2</v>
      </c>
      <c r="AA46" s="553">
        <v>5.0400000000000002E-3</v>
      </c>
      <c r="AB46" s="553">
        <v>8.7030000000000007E-3</v>
      </c>
      <c r="AC46" s="553">
        <v>1.7035999999999999E-2</v>
      </c>
      <c r="AD46" s="553">
        <v>1.3436999999999999E-2</v>
      </c>
      <c r="AE46" s="553">
        <v>2.5045000000000001E-2</v>
      </c>
      <c r="AF46" s="553">
        <v>8.0199999999999998E-4</v>
      </c>
      <c r="AG46" s="553">
        <v>5.0390000000000001E-3</v>
      </c>
      <c r="AH46" s="553">
        <v>5.8399999999999997E-3</v>
      </c>
      <c r="AI46" s="553">
        <v>9.0690000000000007E-3</v>
      </c>
      <c r="AJ46" s="553">
        <v>4.0150000000000003E-3</v>
      </c>
      <c r="AK46" s="553">
        <v>8.6379999999999998E-3</v>
      </c>
      <c r="AL46" s="553">
        <v>3.5002999999999999E-2</v>
      </c>
      <c r="AM46" s="553">
        <v>1.0021E-2</v>
      </c>
      <c r="AN46" s="553">
        <v>1.4689000000000001E-2</v>
      </c>
      <c r="AO46" s="553">
        <v>0</v>
      </c>
      <c r="AP46" s="553">
        <v>6.999E-3</v>
      </c>
      <c r="AQ46" s="554">
        <v>8.9280000000000002E-3</v>
      </c>
      <c r="AR46" s="223"/>
      <c r="AS46" s="223"/>
      <c r="AT46" s="223"/>
      <c r="AU46" s="223"/>
      <c r="AV46" s="223"/>
      <c r="AW46" s="223"/>
      <c r="AX46" s="223"/>
      <c r="AY46" s="223"/>
      <c r="AZ46" s="223"/>
      <c r="BA46" s="223"/>
      <c r="BB46" s="223"/>
      <c r="BC46" s="223"/>
      <c r="BD46" s="223"/>
      <c r="BE46" s="223"/>
    </row>
    <row r="47" spans="2:57" ht="16.5" customHeight="1">
      <c r="B47" s="360" t="s">
        <v>541</v>
      </c>
      <c r="C47" s="361" t="s">
        <v>52</v>
      </c>
      <c r="D47" s="555">
        <v>0.149426</v>
      </c>
      <c r="E47" s="556">
        <v>0.22922999999999999</v>
      </c>
      <c r="F47" s="556">
        <v>0.18427399999999999</v>
      </c>
      <c r="G47" s="556">
        <v>0.18184800000000001</v>
      </c>
      <c r="H47" s="556">
        <v>0.13731099999999999</v>
      </c>
      <c r="I47" s="556">
        <v>0.32128099999999998</v>
      </c>
      <c r="J47" s="556">
        <v>0.13960600000000001</v>
      </c>
      <c r="K47" s="556">
        <v>0.108401</v>
      </c>
      <c r="L47" s="556">
        <v>8.6463999999999999E-2</v>
      </c>
      <c r="M47" s="556">
        <v>0.24796799999999999</v>
      </c>
      <c r="N47" s="556">
        <v>0.23307</v>
      </c>
      <c r="O47" s="556">
        <v>0.158583</v>
      </c>
      <c r="P47" s="556">
        <v>7.4335999999999999E-2</v>
      </c>
      <c r="Q47" s="556">
        <v>0.29224800000000001</v>
      </c>
      <c r="R47" s="556">
        <v>0.31005199999999999</v>
      </c>
      <c r="S47" s="556">
        <v>0.29608200000000001</v>
      </c>
      <c r="T47" s="556">
        <v>0.29391499999999998</v>
      </c>
      <c r="U47" s="556">
        <v>0.246309</v>
      </c>
      <c r="V47" s="556">
        <v>0.19761400000000001</v>
      </c>
      <c r="W47" s="556">
        <v>0.21624699999999999</v>
      </c>
      <c r="X47" s="556">
        <v>0.19570399999999999</v>
      </c>
      <c r="Y47" s="556">
        <v>0.28448200000000001</v>
      </c>
      <c r="Z47" s="556">
        <v>0.34902100000000003</v>
      </c>
      <c r="AA47" s="556">
        <v>7.6690999999999995E-2</v>
      </c>
      <c r="AB47" s="556">
        <v>0.119759</v>
      </c>
      <c r="AC47" s="556">
        <v>0.45719799999999999</v>
      </c>
      <c r="AD47" s="556">
        <v>0.39685999999999999</v>
      </c>
      <c r="AE47" s="556">
        <v>0.30407299999999998</v>
      </c>
      <c r="AF47" s="556">
        <v>2.6121999999999999E-2</v>
      </c>
      <c r="AG47" s="556">
        <v>0.30842999999999998</v>
      </c>
      <c r="AH47" s="556">
        <v>0.14447299999999999</v>
      </c>
      <c r="AI47" s="556">
        <v>0.344167</v>
      </c>
      <c r="AJ47" s="556">
        <v>0.478045</v>
      </c>
      <c r="AK47" s="556">
        <v>0.51492800000000005</v>
      </c>
      <c r="AL47" s="556">
        <v>0.525088</v>
      </c>
      <c r="AM47" s="556">
        <v>0.36177799999999999</v>
      </c>
      <c r="AN47" s="556">
        <v>0.31149300000000002</v>
      </c>
      <c r="AO47" s="556">
        <v>0</v>
      </c>
      <c r="AP47" s="556">
        <v>7.4260000000000003E-3</v>
      </c>
      <c r="AQ47" s="535">
        <v>0.29053000000000001</v>
      </c>
      <c r="AR47" s="223"/>
      <c r="AS47" s="223"/>
      <c r="AT47" s="223"/>
      <c r="AU47" s="223"/>
      <c r="AV47" s="223"/>
      <c r="AW47" s="223"/>
      <c r="AX47" s="223"/>
      <c r="AY47" s="223"/>
      <c r="AZ47" s="223"/>
      <c r="BA47" s="223"/>
      <c r="BB47" s="223"/>
      <c r="BC47" s="223"/>
      <c r="BD47" s="223"/>
      <c r="BE47" s="223"/>
    </row>
    <row r="48" spans="2:57" ht="16.5" customHeight="1">
      <c r="B48" s="360" t="s">
        <v>542</v>
      </c>
      <c r="C48" s="361" t="s">
        <v>53</v>
      </c>
      <c r="D48" s="555">
        <v>0.20150100000000001</v>
      </c>
      <c r="E48" s="556">
        <v>0.282003</v>
      </c>
      <c r="F48" s="556">
        <v>0.24410299999999999</v>
      </c>
      <c r="G48" s="556">
        <v>0.127499</v>
      </c>
      <c r="H48" s="556">
        <v>6.4300999999999997E-2</v>
      </c>
      <c r="I48" s="556">
        <v>-2.4294E-2</v>
      </c>
      <c r="J48" s="556">
        <v>8.8675000000000004E-2</v>
      </c>
      <c r="K48" s="556">
        <v>6.3286999999999996E-2</v>
      </c>
      <c r="L48" s="556">
        <v>0.209033</v>
      </c>
      <c r="M48" s="556">
        <v>5.9003E-2</v>
      </c>
      <c r="N48" s="556">
        <v>9.9843000000000001E-2</v>
      </c>
      <c r="O48" s="556">
        <v>0.197155</v>
      </c>
      <c r="P48" s="556">
        <v>7.0157999999999998E-2</v>
      </c>
      <c r="Q48" s="556">
        <v>7.4439000000000005E-2</v>
      </c>
      <c r="R48" s="556">
        <v>7.0496000000000003E-2</v>
      </c>
      <c r="S48" s="556">
        <v>4.5870000000000001E-2</v>
      </c>
      <c r="T48" s="556">
        <v>-4.156E-2</v>
      </c>
      <c r="U48" s="556">
        <v>-6.8587999999999996E-2</v>
      </c>
      <c r="V48" s="556">
        <v>-4.2830000000000003E-3</v>
      </c>
      <c r="W48" s="556">
        <v>1.1322E-2</v>
      </c>
      <c r="X48" s="556">
        <v>-3.0591E-2</v>
      </c>
      <c r="Y48" s="556">
        <v>1.8964999999999999E-2</v>
      </c>
      <c r="Z48" s="556">
        <v>3.4416000000000002E-2</v>
      </c>
      <c r="AA48" s="556">
        <v>8.3765000000000006E-2</v>
      </c>
      <c r="AB48" s="556">
        <v>0.132637</v>
      </c>
      <c r="AC48" s="556">
        <v>5.9643000000000002E-2</v>
      </c>
      <c r="AD48" s="556">
        <v>4.9865E-2</v>
      </c>
      <c r="AE48" s="556">
        <v>0.22076699999999999</v>
      </c>
      <c r="AF48" s="556">
        <v>0.39592699999999997</v>
      </c>
      <c r="AG48" s="556">
        <v>1.6964E-2</v>
      </c>
      <c r="AH48" s="556">
        <v>0.139345</v>
      </c>
      <c r="AI48" s="556">
        <v>0</v>
      </c>
      <c r="AJ48" s="556">
        <v>9.8390000000000005E-3</v>
      </c>
      <c r="AK48" s="556">
        <v>1.366E-2</v>
      </c>
      <c r="AL48" s="556">
        <v>-1.2411999999999999E-2</v>
      </c>
      <c r="AM48" s="556">
        <v>8.1548999999999996E-2</v>
      </c>
      <c r="AN48" s="556">
        <v>2.6189E-2</v>
      </c>
      <c r="AO48" s="556">
        <v>0</v>
      </c>
      <c r="AP48" s="556">
        <v>0.57554099999999997</v>
      </c>
      <c r="AQ48" s="535">
        <v>7.4907000000000001E-2</v>
      </c>
      <c r="AR48" s="223"/>
      <c r="AS48" s="223"/>
      <c r="AT48" s="223"/>
      <c r="AU48" s="223"/>
      <c r="AV48" s="223"/>
      <c r="AW48" s="223"/>
      <c r="AX48" s="223"/>
      <c r="AY48" s="223"/>
      <c r="AZ48" s="223"/>
      <c r="BA48" s="223"/>
      <c r="BB48" s="223"/>
      <c r="BC48" s="223"/>
      <c r="BD48" s="223"/>
      <c r="BE48" s="223"/>
    </row>
    <row r="49" spans="2:57" ht="16.5" customHeight="1">
      <c r="B49" s="360" t="s">
        <v>543</v>
      </c>
      <c r="C49" s="361" t="s">
        <v>54</v>
      </c>
      <c r="D49" s="555">
        <v>0.20427600000000001</v>
      </c>
      <c r="E49" s="556">
        <v>7.5614000000000001E-2</v>
      </c>
      <c r="F49" s="556">
        <v>0.151453</v>
      </c>
      <c r="G49" s="556">
        <v>0.16434399999999999</v>
      </c>
      <c r="H49" s="556">
        <v>5.919E-2</v>
      </c>
      <c r="I49" s="556">
        <v>0.100564</v>
      </c>
      <c r="J49" s="556">
        <v>7.1092000000000002E-2</v>
      </c>
      <c r="K49" s="556">
        <v>0.219836</v>
      </c>
      <c r="L49" s="556">
        <v>0.119371</v>
      </c>
      <c r="M49" s="556">
        <v>0.100995</v>
      </c>
      <c r="N49" s="556">
        <v>0.130495</v>
      </c>
      <c r="O49" s="556">
        <v>4.6496000000000003E-2</v>
      </c>
      <c r="P49" s="556">
        <v>5.4042E-2</v>
      </c>
      <c r="Q49" s="556">
        <v>8.7234000000000006E-2</v>
      </c>
      <c r="R49" s="556">
        <v>0.104874</v>
      </c>
      <c r="S49" s="556">
        <v>0.11314200000000001</v>
      </c>
      <c r="T49" s="556">
        <v>0.15115400000000001</v>
      </c>
      <c r="U49" s="556">
        <v>0.163636</v>
      </c>
      <c r="V49" s="556">
        <v>0.16749900000000001</v>
      </c>
      <c r="W49" s="556">
        <v>0.19020699999999999</v>
      </c>
      <c r="X49" s="556">
        <v>9.5965999999999996E-2</v>
      </c>
      <c r="Y49" s="556">
        <v>0.11862</v>
      </c>
      <c r="Z49" s="556">
        <v>5.7176999999999999E-2</v>
      </c>
      <c r="AA49" s="556">
        <v>0.25547900000000001</v>
      </c>
      <c r="AB49" s="556">
        <v>0.22081700000000001</v>
      </c>
      <c r="AC49" s="556">
        <v>7.3413999999999993E-2</v>
      </c>
      <c r="AD49" s="556">
        <v>9.7688999999999998E-2</v>
      </c>
      <c r="AE49" s="556">
        <v>7.6649999999999996E-2</v>
      </c>
      <c r="AF49" s="556">
        <v>0.35628500000000002</v>
      </c>
      <c r="AG49" s="556">
        <v>8.2086999999999993E-2</v>
      </c>
      <c r="AH49" s="556">
        <v>0.169854</v>
      </c>
      <c r="AI49" s="556">
        <v>0.36597299999999999</v>
      </c>
      <c r="AJ49" s="556">
        <v>0.220191</v>
      </c>
      <c r="AK49" s="556">
        <v>5.7960999999999999E-2</v>
      </c>
      <c r="AL49" s="556">
        <v>4.1845E-2</v>
      </c>
      <c r="AM49" s="556">
        <v>8.7082999999999994E-2</v>
      </c>
      <c r="AN49" s="556">
        <v>0.13684399999999999</v>
      </c>
      <c r="AO49" s="556">
        <v>0</v>
      </c>
      <c r="AP49" s="556">
        <v>3.5158000000000002E-2</v>
      </c>
      <c r="AQ49" s="535">
        <v>0.148843</v>
      </c>
      <c r="AR49" s="223"/>
      <c r="AS49" s="223"/>
      <c r="AT49" s="223"/>
      <c r="AU49" s="223"/>
      <c r="AV49" s="223"/>
      <c r="AW49" s="223"/>
      <c r="AX49" s="223"/>
      <c r="AY49" s="223"/>
      <c r="AZ49" s="223"/>
      <c r="BA49" s="223"/>
      <c r="BB49" s="223"/>
      <c r="BC49" s="223"/>
      <c r="BD49" s="223"/>
      <c r="BE49" s="223"/>
    </row>
    <row r="50" spans="2:57" ht="16.5" customHeight="1">
      <c r="B50" s="360" t="s">
        <v>544</v>
      </c>
      <c r="C50" s="583" t="s">
        <v>55</v>
      </c>
      <c r="D50" s="555">
        <v>2.8930999999999998E-2</v>
      </c>
      <c r="E50" s="556">
        <v>3.6239E-2</v>
      </c>
      <c r="F50" s="556">
        <v>4.9230999999999997E-2</v>
      </c>
      <c r="G50" s="556">
        <v>7.8551999999999997E-2</v>
      </c>
      <c r="H50" s="556">
        <v>5.0191E-2</v>
      </c>
      <c r="I50" s="556">
        <v>2.9915000000000001E-2</v>
      </c>
      <c r="J50" s="556">
        <v>3.3702999999999997E-2</v>
      </c>
      <c r="K50" s="556">
        <v>1.1516E-2</v>
      </c>
      <c r="L50" s="556">
        <v>4.8760999999999999E-2</v>
      </c>
      <c r="M50" s="556">
        <v>2.6017999999999999E-2</v>
      </c>
      <c r="N50" s="556">
        <v>4.2674999999999998E-2</v>
      </c>
      <c r="O50" s="556">
        <v>3.8762999999999999E-2</v>
      </c>
      <c r="P50" s="556">
        <v>3.1119000000000001E-2</v>
      </c>
      <c r="Q50" s="556">
        <v>4.2101E-2</v>
      </c>
      <c r="R50" s="556">
        <v>4.6779999999999999E-3</v>
      </c>
      <c r="S50" s="556">
        <v>3.173E-3</v>
      </c>
      <c r="T50" s="556">
        <v>-2.9637E-2</v>
      </c>
      <c r="U50" s="556">
        <v>-1.5688000000000001E-2</v>
      </c>
      <c r="V50" s="556">
        <v>-1.8388000000000002E-2</v>
      </c>
      <c r="W50" s="556">
        <v>-4.1325000000000001E-2</v>
      </c>
      <c r="X50" s="556">
        <v>-3.1970000000000002E-3</v>
      </c>
      <c r="Y50" s="556">
        <v>1.4926E-2</v>
      </c>
      <c r="Z50" s="556">
        <v>5.0261E-2</v>
      </c>
      <c r="AA50" s="556">
        <v>4.4086E-2</v>
      </c>
      <c r="AB50" s="556">
        <v>3.6842E-2</v>
      </c>
      <c r="AC50" s="556">
        <v>4.5326999999999999E-2</v>
      </c>
      <c r="AD50" s="556">
        <v>5.5869000000000002E-2</v>
      </c>
      <c r="AE50" s="556">
        <v>1.6132000000000001E-2</v>
      </c>
      <c r="AF50" s="556">
        <v>7.0961999999999997E-2</v>
      </c>
      <c r="AG50" s="556">
        <v>4.1092999999999998E-2</v>
      </c>
      <c r="AH50" s="556">
        <v>2.5496000000000001E-2</v>
      </c>
      <c r="AI50" s="556">
        <v>1.807E-3</v>
      </c>
      <c r="AJ50" s="556">
        <v>6.6540000000000002E-3</v>
      </c>
      <c r="AK50" s="556">
        <v>8.2909999999999998E-3</v>
      </c>
      <c r="AL50" s="556">
        <v>2.9648999999999998E-2</v>
      </c>
      <c r="AM50" s="556">
        <v>5.3735999999999999E-2</v>
      </c>
      <c r="AN50" s="556">
        <v>5.1928000000000002E-2</v>
      </c>
      <c r="AO50" s="556">
        <v>0</v>
      </c>
      <c r="AP50" s="556">
        <v>2.8159E-2</v>
      </c>
      <c r="AQ50" s="535">
        <v>3.1088000000000001E-2</v>
      </c>
      <c r="AR50" s="223"/>
      <c r="AS50" s="223"/>
      <c r="AT50" s="223"/>
      <c r="AU50" s="223"/>
      <c r="AV50" s="223"/>
      <c r="AW50" s="223"/>
      <c r="AX50" s="223"/>
      <c r="AY50" s="223"/>
      <c r="AZ50" s="223"/>
      <c r="BA50" s="223"/>
      <c r="BB50" s="223"/>
      <c r="BC50" s="223"/>
      <c r="BD50" s="223"/>
      <c r="BE50" s="223"/>
    </row>
    <row r="51" spans="2:57" ht="16.5" customHeight="1">
      <c r="B51" s="372" t="s">
        <v>545</v>
      </c>
      <c r="C51" s="373" t="s">
        <v>56</v>
      </c>
      <c r="D51" s="560">
        <v>-7.2665999999999994E-2</v>
      </c>
      <c r="E51" s="561">
        <v>-1.2989000000000001E-2</v>
      </c>
      <c r="F51" s="561">
        <v>-3.0769999999999999E-3</v>
      </c>
      <c r="G51" s="561">
        <v>-8.6399999999999997E-4</v>
      </c>
      <c r="H51" s="561">
        <v>-2.0149999999999999E-3</v>
      </c>
      <c r="I51" s="561">
        <v>0</v>
      </c>
      <c r="J51" s="561">
        <v>0</v>
      </c>
      <c r="K51" s="561">
        <v>0</v>
      </c>
      <c r="L51" s="561">
        <v>-1.3300000000000001E-4</v>
      </c>
      <c r="M51" s="561">
        <v>0</v>
      </c>
      <c r="N51" s="561">
        <v>0</v>
      </c>
      <c r="O51" s="561">
        <v>0</v>
      </c>
      <c r="P51" s="561">
        <v>0</v>
      </c>
      <c r="Q51" s="561">
        <v>0</v>
      </c>
      <c r="R51" s="561">
        <v>0</v>
      </c>
      <c r="S51" s="561">
        <v>0</v>
      </c>
      <c r="T51" s="561">
        <v>0</v>
      </c>
      <c r="U51" s="561">
        <v>-6.0000000000000002E-6</v>
      </c>
      <c r="V51" s="561">
        <v>0</v>
      </c>
      <c r="W51" s="561">
        <v>0</v>
      </c>
      <c r="X51" s="561">
        <v>0</v>
      </c>
      <c r="Y51" s="561">
        <v>0</v>
      </c>
      <c r="Z51" s="561">
        <v>-3.3370000000000001E-3</v>
      </c>
      <c r="AA51" s="561">
        <v>-4.5000000000000003E-5</v>
      </c>
      <c r="AB51" s="561">
        <v>-3.9812E-2</v>
      </c>
      <c r="AC51" s="561">
        <v>0</v>
      </c>
      <c r="AD51" s="561">
        <v>-7.27E-4</v>
      </c>
      <c r="AE51" s="561">
        <v>-1.2160000000000001E-2</v>
      </c>
      <c r="AF51" s="561">
        <v>-1.65E-4</v>
      </c>
      <c r="AG51" s="561">
        <v>-1.207E-3</v>
      </c>
      <c r="AH51" s="561">
        <v>0</v>
      </c>
      <c r="AI51" s="561">
        <v>0</v>
      </c>
      <c r="AJ51" s="561">
        <v>-2.7399999999999999E-4</v>
      </c>
      <c r="AK51" s="561">
        <v>-1.1684E-2</v>
      </c>
      <c r="AL51" s="561">
        <v>-2.4198999999999998E-2</v>
      </c>
      <c r="AM51" s="561">
        <v>-4.1E-5</v>
      </c>
      <c r="AN51" s="561">
        <v>0</v>
      </c>
      <c r="AO51" s="561">
        <v>0</v>
      </c>
      <c r="AP51" s="561">
        <v>-2.957E-3</v>
      </c>
      <c r="AQ51" s="562">
        <v>-5.1229999999999999E-3</v>
      </c>
      <c r="AR51" s="223"/>
      <c r="AS51" s="223"/>
      <c r="AT51" s="223"/>
      <c r="AU51" s="223"/>
      <c r="AV51" s="223"/>
      <c r="AW51" s="223"/>
      <c r="AX51" s="223"/>
      <c r="AY51" s="223"/>
      <c r="AZ51" s="223"/>
      <c r="BA51" s="223"/>
      <c r="BB51" s="223"/>
      <c r="BC51" s="223"/>
      <c r="BD51" s="223"/>
      <c r="BE51" s="223"/>
    </row>
    <row r="52" spans="2:57" ht="16.5" customHeight="1">
      <c r="B52" s="360" t="s">
        <v>546</v>
      </c>
      <c r="C52" s="361" t="s">
        <v>57</v>
      </c>
      <c r="D52" s="555">
        <v>0.51296200000000003</v>
      </c>
      <c r="E52" s="556">
        <v>0.62305299999999997</v>
      </c>
      <c r="F52" s="556">
        <v>0.66085499999999997</v>
      </c>
      <c r="G52" s="556">
        <v>0.568774</v>
      </c>
      <c r="H52" s="556">
        <v>0.31477899999999998</v>
      </c>
      <c r="I52" s="556">
        <v>0.43597799999999998</v>
      </c>
      <c r="J52" s="556">
        <v>0.33929799999999999</v>
      </c>
      <c r="K52" s="556">
        <v>0.41248800000000002</v>
      </c>
      <c r="L52" s="556">
        <v>0.469225</v>
      </c>
      <c r="M52" s="556">
        <v>0.44791799999999998</v>
      </c>
      <c r="N52" s="556">
        <v>0.51767799999999997</v>
      </c>
      <c r="O52" s="556">
        <v>0.44448199999999999</v>
      </c>
      <c r="P52" s="556">
        <v>0.234567</v>
      </c>
      <c r="Q52" s="556">
        <v>0.50836499999999996</v>
      </c>
      <c r="R52" s="556">
        <v>0.49989099999999997</v>
      </c>
      <c r="S52" s="556">
        <v>0.46971499999999999</v>
      </c>
      <c r="T52" s="556">
        <v>0.38527600000000001</v>
      </c>
      <c r="U52" s="556">
        <v>0.33567000000000002</v>
      </c>
      <c r="V52" s="556">
        <v>0.353829</v>
      </c>
      <c r="W52" s="556">
        <v>0.385791</v>
      </c>
      <c r="X52" s="556">
        <v>0.263013</v>
      </c>
      <c r="Y52" s="556">
        <v>0.44815300000000002</v>
      </c>
      <c r="Z52" s="556">
        <v>0.49907600000000002</v>
      </c>
      <c r="AA52" s="556">
        <v>0.46501599999999998</v>
      </c>
      <c r="AB52" s="556">
        <v>0.47894700000000001</v>
      </c>
      <c r="AC52" s="556">
        <v>0.652617</v>
      </c>
      <c r="AD52" s="556">
        <v>0.61299400000000004</v>
      </c>
      <c r="AE52" s="556">
        <v>0.63050700000000004</v>
      </c>
      <c r="AF52" s="556">
        <v>0.84993399999999997</v>
      </c>
      <c r="AG52" s="556">
        <v>0.45240599999999997</v>
      </c>
      <c r="AH52" s="556">
        <v>0.48500799999999999</v>
      </c>
      <c r="AI52" s="556">
        <v>0.72101499999999996</v>
      </c>
      <c r="AJ52" s="556">
        <v>0.71847000000000005</v>
      </c>
      <c r="AK52" s="556">
        <v>0.59179499999999996</v>
      </c>
      <c r="AL52" s="556">
        <v>0.59497299999999997</v>
      </c>
      <c r="AM52" s="556">
        <v>0.59412600000000004</v>
      </c>
      <c r="AN52" s="556">
        <v>0.54114399999999996</v>
      </c>
      <c r="AO52" s="556">
        <v>0</v>
      </c>
      <c r="AP52" s="556">
        <v>0.65032500000000004</v>
      </c>
      <c r="AQ52" s="535">
        <v>0.54917300000000002</v>
      </c>
      <c r="AR52" s="223"/>
      <c r="AS52" s="223"/>
      <c r="AT52" s="223"/>
      <c r="AU52" s="223"/>
      <c r="AV52" s="223"/>
      <c r="AW52" s="223"/>
      <c r="AX52" s="223"/>
      <c r="AY52" s="223"/>
      <c r="AZ52" s="223"/>
      <c r="BA52" s="223"/>
      <c r="BB52" s="223"/>
      <c r="BC52" s="223"/>
      <c r="BD52" s="223"/>
      <c r="BE52" s="223"/>
    </row>
    <row r="53" spans="2:57" ht="16.5" customHeight="1">
      <c r="B53" s="374" t="s">
        <v>532</v>
      </c>
      <c r="C53" s="375" t="s">
        <v>58</v>
      </c>
      <c r="D53" s="563">
        <v>1</v>
      </c>
      <c r="E53" s="564">
        <v>1</v>
      </c>
      <c r="F53" s="564">
        <v>1</v>
      </c>
      <c r="G53" s="564">
        <v>1</v>
      </c>
      <c r="H53" s="564">
        <v>1</v>
      </c>
      <c r="I53" s="564">
        <v>1</v>
      </c>
      <c r="J53" s="564">
        <v>1</v>
      </c>
      <c r="K53" s="564">
        <v>1</v>
      </c>
      <c r="L53" s="564">
        <v>1</v>
      </c>
      <c r="M53" s="564">
        <v>1</v>
      </c>
      <c r="N53" s="564">
        <v>1</v>
      </c>
      <c r="O53" s="564">
        <v>1</v>
      </c>
      <c r="P53" s="564">
        <v>1</v>
      </c>
      <c r="Q53" s="564">
        <v>1</v>
      </c>
      <c r="R53" s="564">
        <v>1</v>
      </c>
      <c r="S53" s="564">
        <v>1</v>
      </c>
      <c r="T53" s="564">
        <v>1</v>
      </c>
      <c r="U53" s="564">
        <v>1</v>
      </c>
      <c r="V53" s="564">
        <v>1</v>
      </c>
      <c r="W53" s="564">
        <v>1</v>
      </c>
      <c r="X53" s="564">
        <v>1</v>
      </c>
      <c r="Y53" s="564">
        <v>1</v>
      </c>
      <c r="Z53" s="564">
        <v>1</v>
      </c>
      <c r="AA53" s="564">
        <v>1</v>
      </c>
      <c r="AB53" s="564">
        <v>1</v>
      </c>
      <c r="AC53" s="564">
        <v>1</v>
      </c>
      <c r="AD53" s="564">
        <v>1</v>
      </c>
      <c r="AE53" s="564">
        <v>1</v>
      </c>
      <c r="AF53" s="564">
        <v>1</v>
      </c>
      <c r="AG53" s="564">
        <v>1</v>
      </c>
      <c r="AH53" s="564">
        <v>1</v>
      </c>
      <c r="AI53" s="564">
        <v>1</v>
      </c>
      <c r="AJ53" s="564">
        <v>1</v>
      </c>
      <c r="AK53" s="564">
        <v>1</v>
      </c>
      <c r="AL53" s="564">
        <v>1</v>
      </c>
      <c r="AM53" s="564">
        <v>1</v>
      </c>
      <c r="AN53" s="564">
        <v>1</v>
      </c>
      <c r="AO53" s="564">
        <v>1</v>
      </c>
      <c r="AP53" s="564">
        <v>1</v>
      </c>
      <c r="AQ53" s="565">
        <v>1</v>
      </c>
      <c r="AR53" s="223"/>
      <c r="AS53" s="223"/>
      <c r="AT53" s="223"/>
      <c r="AU53" s="223"/>
      <c r="AV53" s="223"/>
      <c r="AW53" s="223"/>
      <c r="AX53" s="223"/>
      <c r="AY53" s="223"/>
      <c r="AZ53" s="223"/>
      <c r="BA53" s="223"/>
      <c r="BB53" s="223"/>
      <c r="BC53" s="223"/>
      <c r="BD53" s="223"/>
      <c r="BE53" s="223"/>
    </row>
  </sheetData>
  <sheetProtection sheet="1" selectLockedCells="1" selectUnlockedCells="1"/>
  <mergeCells count="1">
    <mergeCell ref="B2:C2"/>
  </mergeCells>
  <phoneticPr fontId="31"/>
  <pageMargins left="0.78740157480314965" right="0.78740157480314965" top="0.78740157480314965" bottom="0.78740157480314965" header="0" footer="0.19685039370078741"/>
  <pageSetup paperSize="8" scale="76" orientation="landscape" useFirstPageNumber="1" r:id="rId1"/>
  <headerFooter alignWithMargins="0">
    <oddFooter>&amp;C&amp;P / 2 ﾍﾟｰｼﾞ</oddFooter>
  </headerFooter>
  <colBreaks count="1" manualBreakCount="1">
    <brk id="21" min="1" max="52"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0" tint="-0.249977111117893"/>
  </sheetPr>
  <dimension ref="B2:Y46"/>
  <sheetViews>
    <sheetView showGridLines="0" view="pageBreakPreview" topLeftCell="A22" zoomScale="115" zoomScaleNormal="100" zoomScaleSheetLayoutView="115" workbookViewId="0"/>
  </sheetViews>
  <sheetFormatPr defaultColWidth="13.5" defaultRowHeight="15" customHeight="1"/>
  <cols>
    <col min="1" max="1" width="2.1640625" style="235" customWidth="1"/>
    <col min="2" max="2" width="6.1640625" style="235" customWidth="1"/>
    <col min="3" max="3" width="30.1640625" style="235" customWidth="1"/>
    <col min="4" max="5" width="14.1640625" style="235" customWidth="1"/>
    <col min="6" max="19" width="13.5" style="235" customWidth="1"/>
    <col min="20" max="25" width="13.5" style="235" hidden="1" customWidth="1"/>
    <col min="26" max="16384" width="13.5" style="235"/>
  </cols>
  <sheetData>
    <row r="2" spans="2:25" ht="20.25" customHeight="1">
      <c r="B2" s="710" t="s">
        <v>548</v>
      </c>
      <c r="C2" s="769"/>
      <c r="D2" s="711"/>
    </row>
    <row r="3" spans="2:25" ht="18.75" customHeight="1">
      <c r="E3" s="340"/>
    </row>
    <row r="4" spans="2:25" ht="18.75" customHeight="1">
      <c r="B4" s="341"/>
      <c r="C4" s="342"/>
      <c r="D4" s="343"/>
      <c r="E4" s="347"/>
    </row>
    <row r="5" spans="2:25" s="262" customFormat="1" ht="36" customHeight="1">
      <c r="B5" s="348"/>
      <c r="C5" s="349"/>
      <c r="D5" s="372" t="s">
        <v>549</v>
      </c>
      <c r="E5" s="331" t="s">
        <v>550</v>
      </c>
      <c r="T5" s="376" t="s">
        <v>50</v>
      </c>
      <c r="U5" s="376"/>
      <c r="V5" s="376" t="s">
        <v>540</v>
      </c>
      <c r="W5" s="376"/>
      <c r="X5" s="376" t="s">
        <v>58</v>
      </c>
      <c r="Y5" s="377"/>
    </row>
    <row r="6" spans="2:25" ht="18.75" customHeight="1">
      <c r="B6" s="203" t="s">
        <v>176</v>
      </c>
      <c r="C6" s="302" t="s">
        <v>0</v>
      </c>
      <c r="D6" s="378">
        <f>ROUND(ABS(取引基本表!BC6)/(取引基本表!AY6),6)</f>
        <v>0.48379100000000003</v>
      </c>
      <c r="E6" s="379">
        <f>1-D6</f>
        <v>0.51620899999999992</v>
      </c>
      <c r="F6" s="380"/>
      <c r="T6" s="381">
        <v>113706</v>
      </c>
      <c r="U6" s="382" t="s">
        <v>551</v>
      </c>
      <c r="V6" s="381">
        <v>124135</v>
      </c>
      <c r="W6" s="382" t="s">
        <v>551</v>
      </c>
      <c r="X6" s="381">
        <v>237841</v>
      </c>
      <c r="Y6" s="382" t="s">
        <v>551</v>
      </c>
    </row>
    <row r="7" spans="2:25" ht="18.75" customHeight="1">
      <c r="B7" s="203" t="s">
        <v>177</v>
      </c>
      <c r="C7" s="304" t="s">
        <v>178</v>
      </c>
      <c r="D7" s="383">
        <f>ROUND(ABS(取引基本表!BC7)/(取引基本表!AY7),6)</f>
        <v>0.26908399999999999</v>
      </c>
      <c r="E7" s="379">
        <f t="shared" ref="E7:E45" si="0">1-D7</f>
        <v>0.73091600000000001</v>
      </c>
      <c r="F7" s="380"/>
      <c r="T7" s="381"/>
      <c r="U7" s="382"/>
      <c r="V7" s="381"/>
      <c r="W7" s="382"/>
      <c r="X7" s="381"/>
      <c r="Y7" s="382"/>
    </row>
    <row r="8" spans="2:25" ht="18.75" customHeight="1">
      <c r="B8" s="203" t="s">
        <v>179</v>
      </c>
      <c r="C8" s="304" t="s">
        <v>180</v>
      </c>
      <c r="D8" s="383">
        <f>ROUND(ABS(取引基本表!BC8)/(取引基本表!AY8),6)</f>
        <v>0.75672799999999996</v>
      </c>
      <c r="E8" s="379">
        <f t="shared" si="0"/>
        <v>0.24327200000000004</v>
      </c>
      <c r="F8" s="380"/>
      <c r="T8" s="381"/>
      <c r="U8" s="382"/>
      <c r="V8" s="381"/>
      <c r="W8" s="382"/>
      <c r="X8" s="381"/>
      <c r="Y8" s="382"/>
    </row>
    <row r="9" spans="2:25" ht="18.75" customHeight="1">
      <c r="B9" s="203" t="s">
        <v>181</v>
      </c>
      <c r="C9" s="304" t="s">
        <v>3</v>
      </c>
      <c r="D9" s="383">
        <f>ROUND(ABS(取引基本表!BC9)/(取引基本表!AY9),6)</f>
        <v>0.95865800000000001</v>
      </c>
      <c r="E9" s="379">
        <f t="shared" si="0"/>
        <v>4.134199999999999E-2</v>
      </c>
      <c r="F9" s="380"/>
      <c r="T9" s="381"/>
      <c r="U9" s="382"/>
      <c r="V9" s="381"/>
      <c r="W9" s="382"/>
      <c r="X9" s="381"/>
      <c r="Y9" s="382"/>
    </row>
    <row r="10" spans="2:25" ht="18.75" customHeight="1">
      <c r="B10" s="203" t="s">
        <v>182</v>
      </c>
      <c r="C10" s="304" t="s">
        <v>4</v>
      </c>
      <c r="D10" s="383">
        <f>ROUND(ABS(取引基本表!BC10)/(取引基本表!AY10),6)</f>
        <v>0.82188300000000003</v>
      </c>
      <c r="E10" s="379">
        <f t="shared" si="0"/>
        <v>0.17811699999999997</v>
      </c>
      <c r="F10" s="380"/>
      <c r="T10" s="381"/>
      <c r="U10" s="382"/>
      <c r="V10" s="381"/>
      <c r="W10" s="382"/>
      <c r="X10" s="381"/>
      <c r="Y10" s="382"/>
    </row>
    <row r="11" spans="2:25" ht="18.75" customHeight="1">
      <c r="B11" s="203" t="s">
        <v>183</v>
      </c>
      <c r="C11" s="304" t="s">
        <v>5</v>
      </c>
      <c r="D11" s="383">
        <f>ROUND(ABS(取引基本表!BC11)/(取引基本表!AY11),6)</f>
        <v>0.95106199999999996</v>
      </c>
      <c r="E11" s="379">
        <f t="shared" si="0"/>
        <v>4.8938000000000037E-2</v>
      </c>
      <c r="F11" s="380"/>
      <c r="T11" s="381"/>
      <c r="U11" s="382"/>
      <c r="V11" s="381"/>
      <c r="W11" s="382"/>
      <c r="X11" s="381"/>
      <c r="Y11" s="382"/>
    </row>
    <row r="12" spans="2:25" ht="18.75" customHeight="1">
      <c r="B12" s="203" t="s">
        <v>184</v>
      </c>
      <c r="C12" s="306" t="s">
        <v>6</v>
      </c>
      <c r="D12" s="383">
        <f>ROUND(ABS(取引基本表!BC12)/(取引基本表!AY12),6)</f>
        <v>0.81180300000000005</v>
      </c>
      <c r="E12" s="379">
        <f t="shared" si="0"/>
        <v>0.18819699999999995</v>
      </c>
      <c r="F12" s="380"/>
      <c r="T12" s="381"/>
      <c r="U12" s="382"/>
      <c r="V12" s="381"/>
      <c r="W12" s="382"/>
      <c r="X12" s="381"/>
      <c r="Y12" s="382"/>
    </row>
    <row r="13" spans="2:25" ht="18.75" customHeight="1">
      <c r="B13" s="203" t="s">
        <v>185</v>
      </c>
      <c r="C13" s="304" t="s">
        <v>7</v>
      </c>
      <c r="D13" s="383">
        <f>ROUND(ABS(取引基本表!BC13)/(取引基本表!AY13),6)</f>
        <v>0.96592900000000004</v>
      </c>
      <c r="E13" s="379">
        <f t="shared" si="0"/>
        <v>3.4070999999999962E-2</v>
      </c>
      <c r="F13" s="380"/>
      <c r="T13" s="381"/>
      <c r="U13" s="382"/>
      <c r="V13" s="381"/>
      <c r="W13" s="382"/>
      <c r="X13" s="381"/>
      <c r="Y13" s="382"/>
    </row>
    <row r="14" spans="2:25" ht="18.75" customHeight="1">
      <c r="B14" s="203" t="s">
        <v>186</v>
      </c>
      <c r="C14" s="306" t="s">
        <v>8</v>
      </c>
      <c r="D14" s="383">
        <f>ROUND(ABS(取引基本表!BC14)/(取引基本表!AY14),6)</f>
        <v>0.94918000000000002</v>
      </c>
      <c r="E14" s="379">
        <f t="shared" si="0"/>
        <v>5.0819999999999976E-2</v>
      </c>
      <c r="F14" s="380"/>
      <c r="T14" s="381"/>
      <c r="U14" s="382"/>
      <c r="V14" s="381"/>
      <c r="W14" s="382"/>
      <c r="X14" s="381"/>
      <c r="Y14" s="382"/>
    </row>
    <row r="15" spans="2:25" ht="18.75" customHeight="1">
      <c r="B15" s="203" t="s">
        <v>187</v>
      </c>
      <c r="C15" s="306" t="s">
        <v>188</v>
      </c>
      <c r="D15" s="383">
        <f>ROUND(ABS(取引基本表!BC15)/(取引基本表!AY15),6)</f>
        <v>0.866116</v>
      </c>
      <c r="E15" s="379">
        <f t="shared" si="0"/>
        <v>0.133884</v>
      </c>
      <c r="F15" s="380"/>
      <c r="T15" s="381"/>
      <c r="U15" s="382"/>
      <c r="V15" s="381"/>
      <c r="W15" s="382"/>
      <c r="X15" s="381"/>
      <c r="Y15" s="382"/>
    </row>
    <row r="16" spans="2:25" ht="18.75" customHeight="1">
      <c r="B16" s="203" t="s">
        <v>189</v>
      </c>
      <c r="C16" s="304" t="s">
        <v>9</v>
      </c>
      <c r="D16" s="383">
        <f>ROUND(ABS(取引基本表!BC16)/(取引基本表!AY16),6)</f>
        <v>0.65506399999999998</v>
      </c>
      <c r="E16" s="379">
        <f t="shared" si="0"/>
        <v>0.34493600000000002</v>
      </c>
      <c r="F16" s="380"/>
      <c r="T16" s="381"/>
      <c r="U16" s="382"/>
      <c r="V16" s="381"/>
      <c r="W16" s="382"/>
      <c r="X16" s="381"/>
      <c r="Y16" s="382"/>
    </row>
    <row r="17" spans="2:25" ht="18.75" customHeight="1">
      <c r="B17" s="203" t="s">
        <v>190</v>
      </c>
      <c r="C17" s="304" t="s">
        <v>10</v>
      </c>
      <c r="D17" s="383">
        <f>ROUND(ABS(取引基本表!BC17)/(取引基本表!AY17),6)</f>
        <v>0.84323800000000004</v>
      </c>
      <c r="E17" s="379">
        <f t="shared" si="0"/>
        <v>0.15676199999999996</v>
      </c>
      <c r="F17" s="380"/>
      <c r="T17" s="381"/>
      <c r="U17" s="382"/>
      <c r="V17" s="381"/>
      <c r="W17" s="382"/>
      <c r="X17" s="381"/>
      <c r="Y17" s="382"/>
    </row>
    <row r="18" spans="2:25" ht="18.75" customHeight="1">
      <c r="B18" s="203" t="s">
        <v>191</v>
      </c>
      <c r="C18" s="304" t="s">
        <v>11</v>
      </c>
      <c r="D18" s="383">
        <f>ROUND(ABS(取引基本表!BC18)/(取引基本表!AY18),6)</f>
        <v>0.98078500000000002</v>
      </c>
      <c r="E18" s="379">
        <f t="shared" si="0"/>
        <v>1.9214999999999982E-2</v>
      </c>
      <c r="F18" s="380"/>
      <c r="T18" s="381"/>
      <c r="U18" s="382"/>
      <c r="V18" s="381"/>
      <c r="W18" s="382"/>
      <c r="X18" s="381"/>
      <c r="Y18" s="382"/>
    </row>
    <row r="19" spans="2:25" ht="18.75" customHeight="1">
      <c r="B19" s="203" t="s">
        <v>192</v>
      </c>
      <c r="C19" s="304" t="s">
        <v>12</v>
      </c>
      <c r="D19" s="383">
        <f>ROUND(ABS(取引基本表!BC19)/(取引基本表!AY19),6)</f>
        <v>0.78978800000000005</v>
      </c>
      <c r="E19" s="379">
        <f t="shared" si="0"/>
        <v>0.21021199999999995</v>
      </c>
      <c r="F19" s="380"/>
      <c r="T19" s="381"/>
      <c r="U19" s="382"/>
      <c r="V19" s="381"/>
      <c r="W19" s="382"/>
      <c r="X19" s="381"/>
      <c r="Y19" s="382"/>
    </row>
    <row r="20" spans="2:25" ht="18.75" customHeight="1">
      <c r="B20" s="203" t="s">
        <v>193</v>
      </c>
      <c r="C20" s="304" t="s">
        <v>194</v>
      </c>
      <c r="D20" s="383">
        <f>ROUND(ABS(取引基本表!BC20)/(取引基本表!AY20),6)</f>
        <v>0.99833000000000005</v>
      </c>
      <c r="E20" s="379">
        <f t="shared" si="0"/>
        <v>1.6699999999999493E-3</v>
      </c>
      <c r="F20" s="380"/>
      <c r="T20" s="381"/>
      <c r="U20" s="382"/>
      <c r="V20" s="381"/>
      <c r="W20" s="382"/>
      <c r="X20" s="381"/>
      <c r="Y20" s="382"/>
    </row>
    <row r="21" spans="2:25" ht="18.75" customHeight="1">
      <c r="B21" s="203" t="s">
        <v>195</v>
      </c>
      <c r="C21" s="304" t="s">
        <v>196</v>
      </c>
      <c r="D21" s="383">
        <f>ROUND(ABS(取引基本表!BC21)/(取引基本表!AY21),6)</f>
        <v>0.88621499999999997</v>
      </c>
      <c r="E21" s="379">
        <f t="shared" si="0"/>
        <v>0.11378500000000003</v>
      </c>
      <c r="F21" s="380"/>
      <c r="T21" s="381"/>
      <c r="U21" s="382"/>
      <c r="V21" s="381"/>
      <c r="W21" s="382"/>
      <c r="X21" s="381"/>
      <c r="Y21" s="382"/>
    </row>
    <row r="22" spans="2:25" ht="18.75" customHeight="1">
      <c r="B22" s="203" t="s">
        <v>197</v>
      </c>
      <c r="C22" s="304" t="s">
        <v>198</v>
      </c>
      <c r="D22" s="383">
        <f>ROUND(ABS(取引基本表!BC22)/(取引基本表!AY22),6)</f>
        <v>0.896621</v>
      </c>
      <c r="E22" s="379">
        <f t="shared" si="0"/>
        <v>0.103379</v>
      </c>
      <c r="F22" s="380"/>
      <c r="T22" s="381"/>
      <c r="U22" s="382"/>
      <c r="V22" s="381"/>
      <c r="W22" s="382"/>
      <c r="X22" s="381"/>
      <c r="Y22" s="382"/>
    </row>
    <row r="23" spans="2:25" ht="18.75" customHeight="1">
      <c r="B23" s="203" t="s">
        <v>199</v>
      </c>
      <c r="C23" s="304" t="s">
        <v>14</v>
      </c>
      <c r="D23" s="383">
        <f>ROUND(ABS(取引基本表!BC23)/(取引基本表!AY23),6)</f>
        <v>0.87224100000000004</v>
      </c>
      <c r="E23" s="379">
        <f t="shared" si="0"/>
        <v>0.12775899999999996</v>
      </c>
      <c r="F23" s="380"/>
      <c r="T23" s="381"/>
      <c r="U23" s="382"/>
      <c r="V23" s="381"/>
      <c r="W23" s="382"/>
      <c r="X23" s="381"/>
      <c r="Y23" s="382"/>
    </row>
    <row r="24" spans="2:25" ht="18.75" customHeight="1">
      <c r="B24" s="203" t="s">
        <v>200</v>
      </c>
      <c r="C24" s="304" t="s">
        <v>13</v>
      </c>
      <c r="D24" s="383">
        <f>ROUND(ABS(取引基本表!BC24)/(取引基本表!AY24),6)</f>
        <v>0.99987000000000004</v>
      </c>
      <c r="E24" s="379">
        <f t="shared" si="0"/>
        <v>1.2999999999996348E-4</v>
      </c>
      <c r="F24" s="380"/>
      <c r="T24" s="381"/>
      <c r="U24" s="382"/>
      <c r="V24" s="381"/>
      <c r="W24" s="382"/>
      <c r="X24" s="381"/>
      <c r="Y24" s="382"/>
    </row>
    <row r="25" spans="2:25" ht="18.75" customHeight="1">
      <c r="B25" s="203" t="s">
        <v>201</v>
      </c>
      <c r="C25" s="304" t="s">
        <v>202</v>
      </c>
      <c r="D25" s="383">
        <f>ROUND(ABS(取引基本表!BC25)/(取引基本表!AY25),6)</f>
        <v>1</v>
      </c>
      <c r="E25" s="379">
        <f t="shared" si="0"/>
        <v>0</v>
      </c>
      <c r="F25" s="380"/>
      <c r="T25" s="381"/>
      <c r="U25" s="382"/>
      <c r="V25" s="381"/>
      <c r="W25" s="382"/>
      <c r="X25" s="381"/>
      <c r="Y25" s="382"/>
    </row>
    <row r="26" spans="2:25" ht="18.75" customHeight="1">
      <c r="B26" s="203" t="s">
        <v>203</v>
      </c>
      <c r="C26" s="304" t="s">
        <v>15</v>
      </c>
      <c r="D26" s="383">
        <f>ROUND(ABS(取引基本表!BC26)/(取引基本表!AY26),6)</f>
        <v>0.99450799999999995</v>
      </c>
      <c r="E26" s="379">
        <f t="shared" si="0"/>
        <v>5.4920000000000524E-3</v>
      </c>
      <c r="F26" s="380"/>
      <c r="T26" s="381">
        <v>23686</v>
      </c>
      <c r="U26" s="382" t="s">
        <v>551</v>
      </c>
      <c r="V26" s="381">
        <v>19464</v>
      </c>
      <c r="W26" s="382" t="s">
        <v>551</v>
      </c>
      <c r="X26" s="381">
        <v>43150</v>
      </c>
      <c r="Y26" s="382" t="s">
        <v>551</v>
      </c>
    </row>
    <row r="27" spans="2:25" ht="18.75" customHeight="1">
      <c r="B27" s="203" t="s">
        <v>204</v>
      </c>
      <c r="C27" s="304" t="s">
        <v>16</v>
      </c>
      <c r="D27" s="383">
        <f>ROUND(ABS(取引基本表!BC27)/(取引基本表!AY27),6)</f>
        <v>0.84549099999999999</v>
      </c>
      <c r="E27" s="379">
        <f t="shared" si="0"/>
        <v>0.15450900000000001</v>
      </c>
      <c r="F27" s="380"/>
      <c r="T27" s="381">
        <v>5652</v>
      </c>
      <c r="U27" s="382" t="s">
        <v>551</v>
      </c>
      <c r="V27" s="381">
        <v>63</v>
      </c>
      <c r="W27" s="382" t="s">
        <v>551</v>
      </c>
      <c r="X27" s="381">
        <v>5715</v>
      </c>
      <c r="Y27" s="382" t="s">
        <v>551</v>
      </c>
    </row>
    <row r="28" spans="2:25" ht="18.75" customHeight="1">
      <c r="B28" s="203" t="s">
        <v>205</v>
      </c>
      <c r="C28" s="304" t="s">
        <v>17</v>
      </c>
      <c r="D28" s="383">
        <f>ROUND(ABS(取引基本表!BC28)/(取引基本表!AY28),6)</f>
        <v>0</v>
      </c>
      <c r="E28" s="379">
        <f t="shared" si="0"/>
        <v>1</v>
      </c>
      <c r="F28" s="380"/>
      <c r="T28" s="381">
        <v>58066</v>
      </c>
      <c r="U28" s="382" t="s">
        <v>551</v>
      </c>
      <c r="V28" s="381">
        <v>-31758</v>
      </c>
      <c r="W28" s="382" t="s">
        <v>551</v>
      </c>
      <c r="X28" s="381">
        <v>26308</v>
      </c>
      <c r="Y28" s="382" t="s">
        <v>551</v>
      </c>
    </row>
    <row r="29" spans="2:25" ht="18.75" customHeight="1">
      <c r="B29" s="203" t="s">
        <v>206</v>
      </c>
      <c r="C29" s="304" t="s">
        <v>18</v>
      </c>
      <c r="D29" s="383">
        <f>ROUND(ABS(取引基本表!BC29)/(取引基本表!AY29),6)</f>
        <v>0.19367000000000001</v>
      </c>
      <c r="E29" s="379">
        <f t="shared" si="0"/>
        <v>0.80632999999999999</v>
      </c>
      <c r="F29" s="380"/>
      <c r="T29" s="381">
        <v>1243603</v>
      </c>
      <c r="U29" s="382" t="s">
        <v>551</v>
      </c>
      <c r="V29" s="381">
        <v>592005</v>
      </c>
      <c r="W29" s="382" t="s">
        <v>551</v>
      </c>
      <c r="X29" s="381">
        <v>1835608</v>
      </c>
      <c r="Y29" s="382" t="s">
        <v>551</v>
      </c>
    </row>
    <row r="30" spans="2:25" ht="18.75" customHeight="1">
      <c r="B30" s="203" t="s">
        <v>207</v>
      </c>
      <c r="C30" s="304" t="s">
        <v>46</v>
      </c>
      <c r="D30" s="383">
        <f>ROUND(ABS(取引基本表!BC30)/(取引基本表!AY30),6)</f>
        <v>5.0000000000000002E-5</v>
      </c>
      <c r="E30" s="379">
        <f t="shared" si="0"/>
        <v>0.99995000000000001</v>
      </c>
      <c r="F30" s="380"/>
      <c r="T30" s="381">
        <v>72778</v>
      </c>
      <c r="U30" s="382" t="s">
        <v>551</v>
      </c>
      <c r="V30" s="381">
        <v>743586</v>
      </c>
      <c r="W30" s="382" t="s">
        <v>551</v>
      </c>
      <c r="X30" s="381">
        <v>816364</v>
      </c>
      <c r="Y30" s="382" t="s">
        <v>551</v>
      </c>
    </row>
    <row r="31" spans="2:25" ht="18.75" customHeight="1">
      <c r="B31" s="203" t="s">
        <v>208</v>
      </c>
      <c r="C31" s="304" t="s">
        <v>47</v>
      </c>
      <c r="D31" s="383">
        <f>ROUND(ABS(取引基本表!BC31)/(取引基本表!AY31),6)</f>
        <v>4.7238000000000002E-2</v>
      </c>
      <c r="E31" s="379">
        <f t="shared" si="0"/>
        <v>0.952762</v>
      </c>
      <c r="F31" s="380"/>
      <c r="T31" s="381">
        <v>135809</v>
      </c>
      <c r="U31" s="382" t="s">
        <v>551</v>
      </c>
      <c r="V31" s="381">
        <v>135205</v>
      </c>
      <c r="W31" s="382" t="s">
        <v>551</v>
      </c>
      <c r="X31" s="381">
        <v>271014</v>
      </c>
      <c r="Y31" s="382" t="s">
        <v>551</v>
      </c>
    </row>
    <row r="32" spans="2:25" ht="18.75" customHeight="1">
      <c r="B32" s="203" t="s">
        <v>209</v>
      </c>
      <c r="C32" s="304" t="s">
        <v>19</v>
      </c>
      <c r="D32" s="383">
        <f>ROUND(ABS(取引基本表!BC32)/(取引基本表!AY32),6)</f>
        <v>0.46932499999999999</v>
      </c>
      <c r="E32" s="379">
        <f t="shared" si="0"/>
        <v>0.53067500000000001</v>
      </c>
      <c r="F32" s="380"/>
      <c r="T32" s="381">
        <v>256366</v>
      </c>
      <c r="U32" s="382" t="s">
        <v>551</v>
      </c>
      <c r="V32" s="381">
        <v>477880</v>
      </c>
      <c r="W32" s="382" t="s">
        <v>551</v>
      </c>
      <c r="X32" s="381">
        <v>734246</v>
      </c>
      <c r="Y32" s="382" t="s">
        <v>551</v>
      </c>
    </row>
    <row r="33" spans="2:25" ht="18.75" customHeight="1">
      <c r="B33" s="203" t="s">
        <v>210</v>
      </c>
      <c r="C33" s="304" t="s">
        <v>20</v>
      </c>
      <c r="D33" s="383">
        <f>ROUND(ABS(取引基本表!BC33)/(取引基本表!AY33),6)</f>
        <v>0.18939500000000001</v>
      </c>
      <c r="E33" s="379">
        <f t="shared" si="0"/>
        <v>0.81060500000000002</v>
      </c>
      <c r="F33" s="380"/>
      <c r="T33" s="381">
        <v>196941</v>
      </c>
      <c r="U33" s="382" t="s">
        <v>551</v>
      </c>
      <c r="V33" s="381">
        <v>65423</v>
      </c>
      <c r="W33" s="382" t="s">
        <v>551</v>
      </c>
      <c r="X33" s="381">
        <v>262364</v>
      </c>
      <c r="Y33" s="382" t="s">
        <v>551</v>
      </c>
    </row>
    <row r="34" spans="2:25" ht="18.75" customHeight="1">
      <c r="B34" s="203" t="s">
        <v>211</v>
      </c>
      <c r="C34" s="304" t="s">
        <v>21</v>
      </c>
      <c r="D34" s="383">
        <f>ROUND(ABS(取引基本表!BC34)/(取引基本表!AY34),6)</f>
        <v>0.114138</v>
      </c>
      <c r="E34" s="379">
        <f t="shared" si="0"/>
        <v>0.88586200000000004</v>
      </c>
      <c r="F34" s="380"/>
      <c r="T34" s="381">
        <v>60876</v>
      </c>
      <c r="U34" s="382" t="s">
        <v>551</v>
      </c>
      <c r="V34" s="381">
        <v>441564</v>
      </c>
      <c r="W34" s="382" t="s">
        <v>551</v>
      </c>
      <c r="X34" s="381">
        <v>502440</v>
      </c>
      <c r="Y34" s="382" t="s">
        <v>551</v>
      </c>
    </row>
    <row r="35" spans="2:25" ht="18.75" customHeight="1">
      <c r="B35" s="203" t="s">
        <v>212</v>
      </c>
      <c r="C35" s="304" t="s">
        <v>49</v>
      </c>
      <c r="D35" s="383">
        <f>ROUND(ABS(取引基本表!BC35)/(取引基本表!AY35),6)</f>
        <v>0.31886300000000001</v>
      </c>
      <c r="E35" s="379">
        <f t="shared" si="0"/>
        <v>0.68113699999999999</v>
      </c>
      <c r="F35" s="380"/>
      <c r="T35" s="381">
        <v>226431</v>
      </c>
      <c r="U35" s="382" t="s">
        <v>551</v>
      </c>
      <c r="V35" s="381">
        <v>77818</v>
      </c>
      <c r="W35" s="382" t="s">
        <v>551</v>
      </c>
      <c r="X35" s="381">
        <v>304249</v>
      </c>
      <c r="Y35" s="382" t="s">
        <v>551</v>
      </c>
    </row>
    <row r="36" spans="2:25" ht="18.75" customHeight="1">
      <c r="B36" s="203" t="s">
        <v>213</v>
      </c>
      <c r="C36" s="304" t="s">
        <v>22</v>
      </c>
      <c r="D36" s="383">
        <f>ROUND(ABS(取引基本表!BC36)/(取引基本表!AY36),6)</f>
        <v>0.428313</v>
      </c>
      <c r="E36" s="379">
        <f t="shared" si="0"/>
        <v>0.57168700000000006</v>
      </c>
      <c r="F36" s="380"/>
      <c r="T36" s="381">
        <v>97660</v>
      </c>
      <c r="U36" s="382" t="s">
        <v>551</v>
      </c>
      <c r="V36" s="381">
        <v>47107</v>
      </c>
      <c r="W36" s="382" t="s">
        <v>551</v>
      </c>
      <c r="X36" s="381">
        <v>144767</v>
      </c>
      <c r="Y36" s="382" t="s">
        <v>551</v>
      </c>
    </row>
    <row r="37" spans="2:25" ht="18.75" customHeight="1">
      <c r="B37" s="203" t="s">
        <v>214</v>
      </c>
      <c r="C37" s="304" t="s">
        <v>23</v>
      </c>
      <c r="D37" s="383">
        <f>ROUND(ABS(取引基本表!BC37)/(取引基本表!AY37),6)</f>
        <v>0</v>
      </c>
      <c r="E37" s="379">
        <f t="shared" si="0"/>
        <v>1</v>
      </c>
      <c r="F37" s="380"/>
      <c r="T37" s="381">
        <v>4654</v>
      </c>
      <c r="U37" s="382" t="s">
        <v>551</v>
      </c>
      <c r="V37" s="381">
        <v>348871</v>
      </c>
      <c r="W37" s="382" t="s">
        <v>551</v>
      </c>
      <c r="X37" s="381">
        <v>353525</v>
      </c>
      <c r="Y37" s="382" t="s">
        <v>551</v>
      </c>
    </row>
    <row r="38" spans="2:25" ht="18.75" customHeight="1">
      <c r="B38" s="203" t="s">
        <v>215</v>
      </c>
      <c r="C38" s="304" t="s">
        <v>24</v>
      </c>
      <c r="D38" s="383">
        <f>ROUND(ABS(取引基本表!BC38)/(取引基本表!AY38),6)</f>
        <v>0.13496900000000001</v>
      </c>
      <c r="E38" s="379">
        <f t="shared" si="0"/>
        <v>0.86503099999999999</v>
      </c>
      <c r="F38" s="380"/>
      <c r="T38" s="381">
        <v>560973</v>
      </c>
      <c r="U38" s="382" t="s">
        <v>551</v>
      </c>
      <c r="V38" s="381">
        <v>902791</v>
      </c>
      <c r="W38" s="382" t="s">
        <v>551</v>
      </c>
      <c r="X38" s="381">
        <v>1463764</v>
      </c>
      <c r="Y38" s="382" t="s">
        <v>551</v>
      </c>
    </row>
    <row r="39" spans="2:25" ht="18.75" customHeight="1">
      <c r="B39" s="203" t="s">
        <v>216</v>
      </c>
      <c r="C39" s="304" t="s">
        <v>48</v>
      </c>
      <c r="D39" s="383">
        <f>ROUND(ABS(取引基本表!BC39)/(取引基本表!AY39),6)</f>
        <v>3.1569E-2</v>
      </c>
      <c r="E39" s="379">
        <f t="shared" si="0"/>
        <v>0.96843100000000004</v>
      </c>
      <c r="F39" s="380"/>
      <c r="T39" s="381">
        <v>38423</v>
      </c>
      <c r="U39" s="382" t="s">
        <v>551</v>
      </c>
      <c r="V39" s="381">
        <v>-10674</v>
      </c>
      <c r="W39" s="382" t="s">
        <v>551</v>
      </c>
      <c r="X39" s="381">
        <v>27749</v>
      </c>
      <c r="Y39" s="382" t="s">
        <v>551</v>
      </c>
    </row>
    <row r="40" spans="2:25" ht="18.75" customHeight="1">
      <c r="B40" s="203" t="s">
        <v>217</v>
      </c>
      <c r="C40" s="566" t="s">
        <v>218</v>
      </c>
      <c r="D40" s="383">
        <f>ROUND(ABS(取引基本表!BC40)/(取引基本表!AY40),6)</f>
        <v>5.548E-3</v>
      </c>
      <c r="E40" s="379">
        <f t="shared" si="0"/>
        <v>0.994452</v>
      </c>
      <c r="F40" s="380"/>
      <c r="T40" s="381"/>
      <c r="U40" s="382"/>
      <c r="V40" s="381"/>
      <c r="W40" s="382"/>
      <c r="X40" s="381"/>
      <c r="Y40" s="382"/>
    </row>
    <row r="41" spans="2:25" ht="18.75" customHeight="1">
      <c r="B41" s="203" t="s">
        <v>219</v>
      </c>
      <c r="C41" s="304" t="s">
        <v>25</v>
      </c>
      <c r="D41" s="383">
        <f>ROUND(ABS(取引基本表!BC41)/(取引基本表!AY41),6)</f>
        <v>0.47152300000000003</v>
      </c>
      <c r="E41" s="379">
        <f t="shared" si="0"/>
        <v>0.52847699999999997</v>
      </c>
      <c r="F41" s="380"/>
      <c r="T41" s="381"/>
      <c r="U41" s="382"/>
      <c r="V41" s="381"/>
      <c r="W41" s="382"/>
      <c r="X41" s="381"/>
      <c r="Y41" s="382"/>
    </row>
    <row r="42" spans="2:25" ht="18.75" customHeight="1">
      <c r="B42" s="203">
        <v>37</v>
      </c>
      <c r="C42" s="304" t="s">
        <v>26</v>
      </c>
      <c r="D42" s="383">
        <f>ROUND(ABS(取引基本表!BC42)/(取引基本表!AY42),6)</f>
        <v>0.26017200000000001</v>
      </c>
      <c r="E42" s="379">
        <f t="shared" si="0"/>
        <v>0.73982799999999993</v>
      </c>
      <c r="F42" s="380"/>
      <c r="T42" s="381"/>
      <c r="U42" s="382"/>
      <c r="V42" s="381"/>
      <c r="W42" s="382"/>
      <c r="X42" s="381"/>
      <c r="Y42" s="382"/>
    </row>
    <row r="43" spans="2:25" ht="18.75" customHeight="1">
      <c r="B43" s="203">
        <v>38</v>
      </c>
      <c r="C43" s="304" t="s">
        <v>27</v>
      </c>
      <c r="D43" s="383">
        <f>ROUND(ABS(取引基本表!BC43)/(取引基本表!AY43),6)</f>
        <v>0</v>
      </c>
      <c r="E43" s="379">
        <f t="shared" si="0"/>
        <v>1</v>
      </c>
      <c r="F43" s="380"/>
      <c r="T43" s="381"/>
      <c r="U43" s="382"/>
      <c r="V43" s="381"/>
      <c r="W43" s="382"/>
      <c r="X43" s="381"/>
      <c r="Y43" s="382"/>
    </row>
    <row r="44" spans="2:25" ht="18.75" customHeight="1">
      <c r="B44" s="203">
        <v>39</v>
      </c>
      <c r="C44" s="304" t="s">
        <v>28</v>
      </c>
      <c r="D44" s="383">
        <f>ROUND(ABS(取引基本表!BC44)/(取引基本表!AY44),6)</f>
        <v>0.35581600000000002</v>
      </c>
      <c r="E44" s="379">
        <f t="shared" si="0"/>
        <v>0.64418399999999998</v>
      </c>
      <c r="F44" s="380"/>
      <c r="T44" s="381"/>
      <c r="U44" s="382"/>
      <c r="V44" s="381"/>
      <c r="W44" s="382"/>
      <c r="X44" s="381"/>
      <c r="Y44" s="382"/>
    </row>
    <row r="45" spans="2:25" ht="18.75" customHeight="1">
      <c r="B45" s="384" t="s">
        <v>518</v>
      </c>
      <c r="C45" s="385" t="s">
        <v>50</v>
      </c>
      <c r="D45" s="386">
        <f>ROUND(ABS(取引基本表!BC45)/(取引基本表!AY45),6)</f>
        <v>0.36439300000000002</v>
      </c>
      <c r="E45" s="387">
        <f t="shared" si="0"/>
        <v>0.63560700000000003</v>
      </c>
      <c r="F45" s="380"/>
      <c r="T45" s="381">
        <v>3095624</v>
      </c>
      <c r="U45" s="382" t="s">
        <v>551</v>
      </c>
      <c r="V45" s="381">
        <v>3933480</v>
      </c>
      <c r="W45" s="382" t="s">
        <v>551</v>
      </c>
      <c r="X45" s="381">
        <v>7029104</v>
      </c>
      <c r="Y45" s="382" t="s">
        <v>551</v>
      </c>
    </row>
    <row r="46" spans="2:25" ht="18.75" customHeight="1"/>
  </sheetData>
  <sheetProtection sheet="1" selectLockedCells="1" selectUnlockedCells="1"/>
  <mergeCells count="1">
    <mergeCell ref="B2:D2"/>
  </mergeCells>
  <phoneticPr fontId="31"/>
  <pageMargins left="0.78740157480314965" right="0.78740157480314965" top="0.78740157480314965" bottom="0.78740157480314965" header="0" footer="0.19685039370078741"/>
  <pageSetup paperSize="9" scale="92" orientation="portrait" useFirstPageNumber="1" r:id="rId1"/>
  <headerFooter alignWithMargins="0">
    <oddFooter>&amp;C&amp;P / 1 ページ</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0" tint="-0.249977111117893"/>
  </sheetPr>
  <dimension ref="B2:AQ45"/>
  <sheetViews>
    <sheetView showGridLines="0" view="pageBreakPreview" zoomScale="160" zoomScaleNormal="100" zoomScaleSheetLayoutView="160" workbookViewId="0">
      <pane xSplit="3" ySplit="5" topLeftCell="D8" activePane="bottomRight" state="frozen"/>
      <selection activeCell="I48" sqref="I48"/>
      <selection pane="topRight" activeCell="I48" sqref="I48"/>
      <selection pane="bottomLeft" activeCell="I48" sqref="I48"/>
      <selection pane="bottomRight" activeCell="AQ46" sqref="AQ46"/>
    </sheetView>
  </sheetViews>
  <sheetFormatPr defaultColWidth="13.5" defaultRowHeight="16.5" customHeight="1"/>
  <cols>
    <col min="1" max="1" width="2.1640625" style="235" customWidth="1"/>
    <col min="2" max="2" width="3.5" style="235" bestFit="1" customWidth="1"/>
    <col min="3" max="3" width="33" style="235" bestFit="1" customWidth="1"/>
    <col min="4" max="43" width="12.1640625" style="235" customWidth="1"/>
    <col min="44" max="16384" width="13.5" style="235"/>
  </cols>
  <sheetData>
    <row r="2" spans="2:43" ht="20.25" customHeight="1">
      <c r="B2" s="710" t="s">
        <v>552</v>
      </c>
      <c r="C2" s="769"/>
      <c r="D2" s="711"/>
      <c r="E2" s="170"/>
      <c r="F2" s="170"/>
      <c r="G2" s="170"/>
      <c r="H2" s="170"/>
      <c r="I2" s="170"/>
    </row>
    <row r="3" spans="2:43" ht="16.5" customHeight="1">
      <c r="B3" s="339"/>
      <c r="U3" s="340"/>
    </row>
    <row r="4" spans="2:43" ht="16.5" customHeight="1">
      <c r="B4" s="770"/>
      <c r="C4" s="770"/>
      <c r="D4" s="343" t="s">
        <v>176</v>
      </c>
      <c r="E4" s="344" t="s">
        <v>177</v>
      </c>
      <c r="F4" s="344" t="s">
        <v>179</v>
      </c>
      <c r="G4" s="344" t="s">
        <v>181</v>
      </c>
      <c r="H4" s="344" t="s">
        <v>182</v>
      </c>
      <c r="I4" s="344" t="s">
        <v>183</v>
      </c>
      <c r="J4" s="344" t="s">
        <v>184</v>
      </c>
      <c r="K4" s="344" t="s">
        <v>185</v>
      </c>
      <c r="L4" s="344" t="s">
        <v>186</v>
      </c>
      <c r="M4" s="344" t="s">
        <v>187</v>
      </c>
      <c r="N4" s="344" t="s">
        <v>189</v>
      </c>
      <c r="O4" s="344" t="s">
        <v>190</v>
      </c>
      <c r="P4" s="344" t="s">
        <v>191</v>
      </c>
      <c r="Q4" s="344" t="s">
        <v>192</v>
      </c>
      <c r="R4" s="344" t="s">
        <v>193</v>
      </c>
      <c r="S4" s="344" t="s">
        <v>195</v>
      </c>
      <c r="T4" s="344" t="s">
        <v>197</v>
      </c>
      <c r="U4" s="344" t="s">
        <v>199</v>
      </c>
      <c r="V4" s="344" t="s">
        <v>200</v>
      </c>
      <c r="W4" s="344" t="s">
        <v>201</v>
      </c>
      <c r="X4" s="344" t="s">
        <v>203</v>
      </c>
      <c r="Y4" s="344" t="s">
        <v>204</v>
      </c>
      <c r="Z4" s="344" t="s">
        <v>205</v>
      </c>
      <c r="AA4" s="344" t="s">
        <v>206</v>
      </c>
      <c r="AB4" s="344" t="s">
        <v>207</v>
      </c>
      <c r="AC4" s="344" t="s">
        <v>208</v>
      </c>
      <c r="AD4" s="344" t="s">
        <v>209</v>
      </c>
      <c r="AE4" s="344" t="s">
        <v>210</v>
      </c>
      <c r="AF4" s="344" t="s">
        <v>211</v>
      </c>
      <c r="AG4" s="344" t="s">
        <v>212</v>
      </c>
      <c r="AH4" s="344" t="s">
        <v>213</v>
      </c>
      <c r="AI4" s="344" t="s">
        <v>214</v>
      </c>
      <c r="AJ4" s="344" t="s">
        <v>215</v>
      </c>
      <c r="AK4" s="344" t="s">
        <v>216</v>
      </c>
      <c r="AL4" s="344" t="s">
        <v>217</v>
      </c>
      <c r="AM4" s="344" t="s">
        <v>219</v>
      </c>
      <c r="AN4" s="344">
        <v>37</v>
      </c>
      <c r="AO4" s="344">
        <v>38</v>
      </c>
      <c r="AP4" s="344">
        <v>39</v>
      </c>
      <c r="AQ4" s="347"/>
    </row>
    <row r="5" spans="2:43" ht="36" customHeight="1">
      <c r="B5" s="771"/>
      <c r="C5" s="771"/>
      <c r="D5" s="350" t="s">
        <v>0</v>
      </c>
      <c r="E5" s="351" t="s">
        <v>178</v>
      </c>
      <c r="F5" s="351" t="s">
        <v>180</v>
      </c>
      <c r="G5" s="351" t="s">
        <v>3</v>
      </c>
      <c r="H5" s="351" t="s">
        <v>4</v>
      </c>
      <c r="I5" s="351" t="s">
        <v>5</v>
      </c>
      <c r="J5" s="351" t="s">
        <v>6</v>
      </c>
      <c r="K5" s="351" t="s">
        <v>7</v>
      </c>
      <c r="L5" s="351" t="s">
        <v>8</v>
      </c>
      <c r="M5" s="351" t="s">
        <v>188</v>
      </c>
      <c r="N5" s="351" t="s">
        <v>9</v>
      </c>
      <c r="O5" s="351" t="s">
        <v>10</v>
      </c>
      <c r="P5" s="351" t="s">
        <v>11</v>
      </c>
      <c r="Q5" s="351" t="s">
        <v>12</v>
      </c>
      <c r="R5" s="351" t="s">
        <v>194</v>
      </c>
      <c r="S5" s="351" t="s">
        <v>196</v>
      </c>
      <c r="T5" s="351" t="s">
        <v>198</v>
      </c>
      <c r="U5" s="351" t="s">
        <v>14</v>
      </c>
      <c r="V5" s="351" t="s">
        <v>13</v>
      </c>
      <c r="W5" s="351" t="s">
        <v>202</v>
      </c>
      <c r="X5" s="351" t="s">
        <v>15</v>
      </c>
      <c r="Y5" s="351" t="s">
        <v>16</v>
      </c>
      <c r="Z5" s="351" t="s">
        <v>17</v>
      </c>
      <c r="AA5" s="351" t="s">
        <v>18</v>
      </c>
      <c r="AB5" s="351" t="s">
        <v>46</v>
      </c>
      <c r="AC5" s="351" t="s">
        <v>47</v>
      </c>
      <c r="AD5" s="351" t="s">
        <v>19</v>
      </c>
      <c r="AE5" s="351" t="s">
        <v>20</v>
      </c>
      <c r="AF5" s="351" t="s">
        <v>21</v>
      </c>
      <c r="AG5" s="351" t="s">
        <v>49</v>
      </c>
      <c r="AH5" s="351" t="s">
        <v>22</v>
      </c>
      <c r="AI5" s="351" t="s">
        <v>23</v>
      </c>
      <c r="AJ5" s="351" t="s">
        <v>24</v>
      </c>
      <c r="AK5" s="351" t="s">
        <v>48</v>
      </c>
      <c r="AL5" s="351" t="s">
        <v>218</v>
      </c>
      <c r="AM5" s="351" t="s">
        <v>25</v>
      </c>
      <c r="AN5" s="351" t="s">
        <v>26</v>
      </c>
      <c r="AO5" s="351" t="s">
        <v>27</v>
      </c>
      <c r="AP5" s="351" t="s">
        <v>28</v>
      </c>
      <c r="AQ5" s="353" t="s">
        <v>553</v>
      </c>
    </row>
    <row r="6" spans="2:43" ht="16.5" customHeight="1">
      <c r="B6" s="203" t="s">
        <v>176</v>
      </c>
      <c r="C6" s="302" t="s">
        <v>0</v>
      </c>
      <c r="D6" s="552">
        <v>1.0553079999999999</v>
      </c>
      <c r="E6" s="556">
        <v>1.0089999999999999E-3</v>
      </c>
      <c r="F6" s="556">
        <v>1.124E-3</v>
      </c>
      <c r="G6" s="556">
        <v>1.9000000000000001E-5</v>
      </c>
      <c r="H6" s="556">
        <v>0.14306199999999999</v>
      </c>
      <c r="I6" s="556">
        <v>2.0000000000000001E-4</v>
      </c>
      <c r="J6" s="556">
        <v>1.799E-3</v>
      </c>
      <c r="K6" s="556">
        <v>1.4679999999999999E-3</v>
      </c>
      <c r="L6" s="556">
        <v>1.2999999999999999E-5</v>
      </c>
      <c r="M6" s="556">
        <v>1.6199999999999999E-3</v>
      </c>
      <c r="N6" s="556">
        <v>3.4999999999999997E-5</v>
      </c>
      <c r="O6" s="556">
        <v>1.2E-5</v>
      </c>
      <c r="P6" s="556">
        <v>1.9000000000000001E-5</v>
      </c>
      <c r="Q6" s="556">
        <v>1.1E-5</v>
      </c>
      <c r="R6" s="556">
        <v>1.4E-5</v>
      </c>
      <c r="S6" s="556">
        <v>1.2999999999999999E-5</v>
      </c>
      <c r="T6" s="556">
        <v>2.9E-5</v>
      </c>
      <c r="U6" s="556">
        <v>1.8E-5</v>
      </c>
      <c r="V6" s="556">
        <v>2.3E-5</v>
      </c>
      <c r="W6" s="556">
        <v>2.4000000000000001E-5</v>
      </c>
      <c r="X6" s="556">
        <v>2.0000000000000002E-5</v>
      </c>
      <c r="Y6" s="556">
        <v>1.4549999999999999E-3</v>
      </c>
      <c r="Z6" s="556">
        <v>5.2599999999999999E-4</v>
      </c>
      <c r="AA6" s="556">
        <v>2.1999999999999999E-5</v>
      </c>
      <c r="AB6" s="556">
        <v>6.2000000000000003E-5</v>
      </c>
      <c r="AC6" s="556">
        <v>2.0000000000000002E-5</v>
      </c>
      <c r="AD6" s="556">
        <v>1.22E-4</v>
      </c>
      <c r="AE6" s="556">
        <v>2.3E-5</v>
      </c>
      <c r="AF6" s="556">
        <v>1.8E-5</v>
      </c>
      <c r="AG6" s="556">
        <v>3.3000000000000003E-5</v>
      </c>
      <c r="AH6" s="556">
        <v>1.01E-4</v>
      </c>
      <c r="AI6" s="556">
        <v>4.3000000000000002E-5</v>
      </c>
      <c r="AJ6" s="556">
        <v>8.0900000000000004E-4</v>
      </c>
      <c r="AK6" s="556">
        <v>1.384E-3</v>
      </c>
      <c r="AL6" s="556">
        <v>1.1559999999999999E-3</v>
      </c>
      <c r="AM6" s="556">
        <v>3.6000000000000001E-5</v>
      </c>
      <c r="AN6" s="556">
        <v>9.2680000000000002E-3</v>
      </c>
      <c r="AO6" s="556">
        <v>2.03E-4</v>
      </c>
      <c r="AP6" s="556">
        <v>1.4300000000000001E-4</v>
      </c>
      <c r="AQ6" s="535">
        <v>1.2212620000000001</v>
      </c>
    </row>
    <row r="7" spans="2:43" ht="16.5" customHeight="1">
      <c r="B7" s="203" t="s">
        <v>177</v>
      </c>
      <c r="C7" s="304" t="s">
        <v>178</v>
      </c>
      <c r="D7" s="555">
        <v>6.0499999999999996E-4</v>
      </c>
      <c r="E7" s="556">
        <v>1.167635</v>
      </c>
      <c r="F7" s="556">
        <v>4.8000000000000001E-5</v>
      </c>
      <c r="G7" s="556">
        <v>1.4999999999999999E-4</v>
      </c>
      <c r="H7" s="556">
        <v>1.0250000000000001E-3</v>
      </c>
      <c r="I7" s="556">
        <v>6.7000000000000002E-5</v>
      </c>
      <c r="J7" s="556">
        <v>6.7252000000000006E-2</v>
      </c>
      <c r="K7" s="556">
        <v>8.2799999999999996E-4</v>
      </c>
      <c r="L7" s="556">
        <v>2.8E-5</v>
      </c>
      <c r="M7" s="556">
        <v>1E-4</v>
      </c>
      <c r="N7" s="556">
        <v>3.1100000000000002E-4</v>
      </c>
      <c r="O7" s="556">
        <v>3.3000000000000003E-5</v>
      </c>
      <c r="P7" s="556">
        <v>2.6999999999999999E-5</v>
      </c>
      <c r="Q7" s="556">
        <v>5.3999999999999998E-5</v>
      </c>
      <c r="R7" s="556">
        <v>4.1999999999999998E-5</v>
      </c>
      <c r="S7" s="556">
        <v>3.0000000000000001E-5</v>
      </c>
      <c r="T7" s="556">
        <v>1.3999999999999999E-4</v>
      </c>
      <c r="U7" s="556">
        <v>7.1000000000000005E-5</v>
      </c>
      <c r="V7" s="556">
        <v>8.2000000000000001E-5</v>
      </c>
      <c r="W7" s="556">
        <v>9.7E-5</v>
      </c>
      <c r="X7" s="556">
        <v>3.1999999999999999E-5</v>
      </c>
      <c r="Y7" s="556">
        <v>7.8399999999999997E-4</v>
      </c>
      <c r="Z7" s="556">
        <v>5.5599999999999996E-4</v>
      </c>
      <c r="AA7" s="556">
        <v>8.7999999999999998E-5</v>
      </c>
      <c r="AB7" s="556">
        <v>1.07E-4</v>
      </c>
      <c r="AC7" s="556">
        <v>9.5000000000000005E-5</v>
      </c>
      <c r="AD7" s="556">
        <v>1.26E-4</v>
      </c>
      <c r="AE7" s="556">
        <v>1.03E-4</v>
      </c>
      <c r="AF7" s="556">
        <v>2.3E-5</v>
      </c>
      <c r="AG7" s="556">
        <v>7.7999999999999999E-5</v>
      </c>
      <c r="AH7" s="556">
        <v>2.3599999999999999E-4</v>
      </c>
      <c r="AI7" s="556">
        <v>5.3000000000000001E-5</v>
      </c>
      <c r="AJ7" s="556">
        <v>1.5699999999999999E-4</v>
      </c>
      <c r="AK7" s="556">
        <v>2.0000000000000001E-4</v>
      </c>
      <c r="AL7" s="556">
        <v>2.9999999999999997E-4</v>
      </c>
      <c r="AM7" s="556">
        <v>1.12E-4</v>
      </c>
      <c r="AN7" s="556">
        <v>1.0920000000000001E-3</v>
      </c>
      <c r="AO7" s="556">
        <v>5.5100000000000001E-3</v>
      </c>
      <c r="AP7" s="556">
        <v>4.1E-5</v>
      </c>
      <c r="AQ7" s="535">
        <v>1.2483200000000001</v>
      </c>
    </row>
    <row r="8" spans="2:43" ht="16.5" customHeight="1">
      <c r="B8" s="203" t="s">
        <v>179</v>
      </c>
      <c r="C8" s="304" t="s">
        <v>180</v>
      </c>
      <c r="D8" s="555">
        <v>2.3E-5</v>
      </c>
      <c r="E8" s="556">
        <v>3.9999999999999998E-6</v>
      </c>
      <c r="F8" s="556">
        <v>1.0018450000000001</v>
      </c>
      <c r="G8" s="556">
        <v>0</v>
      </c>
      <c r="H8" s="556">
        <v>1.474E-3</v>
      </c>
      <c r="I8" s="556">
        <v>9.9999999999999995E-7</v>
      </c>
      <c r="J8" s="556">
        <v>1.9999999999999999E-6</v>
      </c>
      <c r="K8" s="556">
        <v>3.3000000000000003E-5</v>
      </c>
      <c r="L8" s="556">
        <v>0</v>
      </c>
      <c r="M8" s="556">
        <v>0</v>
      </c>
      <c r="N8" s="556">
        <v>0</v>
      </c>
      <c r="O8" s="556">
        <v>0</v>
      </c>
      <c r="P8" s="556">
        <v>9.9999999999999995E-7</v>
      </c>
      <c r="Q8" s="556">
        <v>0</v>
      </c>
      <c r="R8" s="556">
        <v>0</v>
      </c>
      <c r="S8" s="556">
        <v>0</v>
      </c>
      <c r="T8" s="556">
        <v>0</v>
      </c>
      <c r="U8" s="556">
        <v>0</v>
      </c>
      <c r="V8" s="556">
        <v>0</v>
      </c>
      <c r="W8" s="556">
        <v>0</v>
      </c>
      <c r="X8" s="556">
        <v>0</v>
      </c>
      <c r="Y8" s="556">
        <v>6.7999999999999999E-5</v>
      </c>
      <c r="Z8" s="556">
        <v>9.9999999999999995E-7</v>
      </c>
      <c r="AA8" s="556">
        <v>0</v>
      </c>
      <c r="AB8" s="556">
        <v>9.9999999999999995E-7</v>
      </c>
      <c r="AC8" s="556">
        <v>0</v>
      </c>
      <c r="AD8" s="556">
        <v>9.9999999999999995E-7</v>
      </c>
      <c r="AE8" s="556">
        <v>9.9999999999999995E-7</v>
      </c>
      <c r="AF8" s="556">
        <v>9.9999999999999995E-7</v>
      </c>
      <c r="AG8" s="556">
        <v>9.9999999999999995E-7</v>
      </c>
      <c r="AH8" s="556">
        <v>7.9999999999999996E-6</v>
      </c>
      <c r="AI8" s="556">
        <v>1.9999999999999999E-6</v>
      </c>
      <c r="AJ8" s="556">
        <v>2.1999999999999999E-5</v>
      </c>
      <c r="AK8" s="556">
        <v>1.0399999999999999E-4</v>
      </c>
      <c r="AL8" s="556">
        <v>3.0000000000000001E-6</v>
      </c>
      <c r="AM8" s="556">
        <v>1.9999999999999999E-6</v>
      </c>
      <c r="AN8" s="556">
        <v>9.2000000000000003E-4</v>
      </c>
      <c r="AO8" s="556">
        <v>1.9999999999999999E-6</v>
      </c>
      <c r="AP8" s="556">
        <v>3.9999999999999998E-6</v>
      </c>
      <c r="AQ8" s="535">
        <v>1.004526</v>
      </c>
    </row>
    <row r="9" spans="2:43" ht="16.5" customHeight="1">
      <c r="B9" s="203" t="s">
        <v>181</v>
      </c>
      <c r="C9" s="304" t="s">
        <v>3</v>
      </c>
      <c r="D9" s="555">
        <v>1.03E-4</v>
      </c>
      <c r="E9" s="556">
        <v>8.0000000000000007E-5</v>
      </c>
      <c r="F9" s="556">
        <v>3.4E-5</v>
      </c>
      <c r="G9" s="556">
        <v>1.000356</v>
      </c>
      <c r="H9" s="556">
        <v>1.25E-4</v>
      </c>
      <c r="I9" s="556">
        <v>1.36E-4</v>
      </c>
      <c r="J9" s="556">
        <v>5.0199999999999995E-4</v>
      </c>
      <c r="K9" s="556">
        <v>5.0299999999999997E-4</v>
      </c>
      <c r="L9" s="556">
        <v>2.2759999999999998E-3</v>
      </c>
      <c r="M9" s="556">
        <v>2.02E-4</v>
      </c>
      <c r="N9" s="556">
        <v>1.7129999999999999E-3</v>
      </c>
      <c r="O9" s="556">
        <v>5.7700000000000004E-4</v>
      </c>
      <c r="P9" s="556">
        <v>1.3402000000000001E-2</v>
      </c>
      <c r="Q9" s="556">
        <v>1.55E-4</v>
      </c>
      <c r="R9" s="556">
        <v>1.4300000000000001E-4</v>
      </c>
      <c r="S9" s="556">
        <v>1E-4</v>
      </c>
      <c r="T9" s="556">
        <v>1.4300000000000001E-4</v>
      </c>
      <c r="U9" s="556">
        <v>2.31E-4</v>
      </c>
      <c r="V9" s="556">
        <v>9.8999999999999994E-5</v>
      </c>
      <c r="W9" s="556">
        <v>7.2999999999999999E-5</v>
      </c>
      <c r="X9" s="556">
        <v>1.15E-4</v>
      </c>
      <c r="Y9" s="556">
        <v>1.6699999999999999E-4</v>
      </c>
      <c r="Z9" s="556">
        <v>1.74E-4</v>
      </c>
      <c r="AA9" s="556">
        <v>8.0450000000000001E-3</v>
      </c>
      <c r="AB9" s="556">
        <v>3.9899999999999999E-4</v>
      </c>
      <c r="AC9" s="556">
        <v>4.66E-4</v>
      </c>
      <c r="AD9" s="556">
        <v>2.04E-4</v>
      </c>
      <c r="AE9" s="556">
        <v>5.1999999999999997E-5</v>
      </c>
      <c r="AF9" s="556">
        <v>1.9000000000000001E-5</v>
      </c>
      <c r="AG9" s="556">
        <v>8.0000000000000007E-5</v>
      </c>
      <c r="AH9" s="556">
        <v>8.2999999999999998E-5</v>
      </c>
      <c r="AI9" s="556">
        <v>9.7E-5</v>
      </c>
      <c r="AJ9" s="556">
        <v>1.27E-4</v>
      </c>
      <c r="AK9" s="556">
        <v>1.06E-4</v>
      </c>
      <c r="AL9" s="556">
        <v>4.8000000000000001E-5</v>
      </c>
      <c r="AM9" s="556">
        <v>5.5000000000000002E-5</v>
      </c>
      <c r="AN9" s="556">
        <v>2.3699999999999999E-4</v>
      </c>
      <c r="AO9" s="556">
        <v>8.0000000000000007E-5</v>
      </c>
      <c r="AP9" s="556">
        <v>5.3999999999999998E-5</v>
      </c>
      <c r="AQ9" s="535">
        <v>1.0315559999999999</v>
      </c>
    </row>
    <row r="10" spans="2:43" ht="16.5" customHeight="1">
      <c r="B10" s="203" t="s">
        <v>182</v>
      </c>
      <c r="C10" s="304" t="s">
        <v>4</v>
      </c>
      <c r="D10" s="555">
        <v>1.5596E-2</v>
      </c>
      <c r="E10" s="556">
        <v>2.8040000000000001E-3</v>
      </c>
      <c r="F10" s="556">
        <v>7.9330000000000008E-3</v>
      </c>
      <c r="G10" s="556">
        <v>1.5E-5</v>
      </c>
      <c r="H10" s="556">
        <v>1.036762</v>
      </c>
      <c r="I10" s="556">
        <v>1.9599999999999999E-4</v>
      </c>
      <c r="J10" s="556">
        <v>7.0799999999999997E-4</v>
      </c>
      <c r="K10" s="556">
        <v>2.0249999999999999E-3</v>
      </c>
      <c r="L10" s="556">
        <v>1.8E-5</v>
      </c>
      <c r="M10" s="556">
        <v>4.8000000000000001E-5</v>
      </c>
      <c r="N10" s="556">
        <v>8.5000000000000006E-5</v>
      </c>
      <c r="O10" s="556">
        <v>1.2999999999999999E-5</v>
      </c>
      <c r="P10" s="556">
        <v>7.9999999999999996E-6</v>
      </c>
      <c r="Q10" s="556">
        <v>9.0000000000000002E-6</v>
      </c>
      <c r="R10" s="556">
        <v>1.2E-5</v>
      </c>
      <c r="S10" s="556">
        <v>1.0000000000000001E-5</v>
      </c>
      <c r="T10" s="556">
        <v>1.1E-5</v>
      </c>
      <c r="U10" s="556">
        <v>1.4E-5</v>
      </c>
      <c r="V10" s="556">
        <v>1.0000000000000001E-5</v>
      </c>
      <c r="W10" s="556">
        <v>1.0000000000000001E-5</v>
      </c>
      <c r="X10" s="556">
        <v>6.9999999999999999E-6</v>
      </c>
      <c r="Y10" s="556">
        <v>2.8899999999999998E-4</v>
      </c>
      <c r="Z10" s="556">
        <v>5.3000000000000001E-5</v>
      </c>
      <c r="AA10" s="556">
        <v>1.2E-5</v>
      </c>
      <c r="AB10" s="556">
        <v>2.6999999999999999E-5</v>
      </c>
      <c r="AC10" s="556">
        <v>1.4E-5</v>
      </c>
      <c r="AD10" s="556">
        <v>5.1999999999999997E-5</v>
      </c>
      <c r="AE10" s="556">
        <v>2.4000000000000001E-5</v>
      </c>
      <c r="AF10" s="556">
        <v>1.2999999999999999E-5</v>
      </c>
      <c r="AG10" s="556">
        <v>2.9E-5</v>
      </c>
      <c r="AH10" s="556">
        <v>1.7799999999999999E-4</v>
      </c>
      <c r="AI10" s="556">
        <v>1.46E-4</v>
      </c>
      <c r="AJ10" s="556">
        <v>9.5299999999999996E-4</v>
      </c>
      <c r="AK10" s="556">
        <v>1.8469999999999999E-3</v>
      </c>
      <c r="AL10" s="556">
        <v>3.4000000000000002E-4</v>
      </c>
      <c r="AM10" s="556">
        <v>4.8000000000000001E-5</v>
      </c>
      <c r="AN10" s="556">
        <v>1.9852000000000002E-2</v>
      </c>
      <c r="AO10" s="556">
        <v>7.2999999999999999E-5</v>
      </c>
      <c r="AP10" s="556">
        <v>7.9199999999999995E-4</v>
      </c>
      <c r="AQ10" s="535">
        <v>1.091035</v>
      </c>
    </row>
    <row r="11" spans="2:43" ht="16.5" customHeight="1">
      <c r="B11" s="203" t="s">
        <v>183</v>
      </c>
      <c r="C11" s="304" t="s">
        <v>5</v>
      </c>
      <c r="D11" s="555">
        <v>2.1100000000000001E-4</v>
      </c>
      <c r="E11" s="556">
        <v>7.7000000000000001E-5</v>
      </c>
      <c r="F11" s="556">
        <v>1.302E-3</v>
      </c>
      <c r="G11" s="556">
        <v>1.8900000000000001E-4</v>
      </c>
      <c r="H11" s="556">
        <v>9.8999999999999994E-5</v>
      </c>
      <c r="I11" s="556">
        <v>1.0133399999999999</v>
      </c>
      <c r="J11" s="556">
        <v>1.27E-4</v>
      </c>
      <c r="K11" s="556">
        <v>1.1900000000000001E-4</v>
      </c>
      <c r="L11" s="556">
        <v>4.1E-5</v>
      </c>
      <c r="M11" s="556">
        <v>1.6100000000000001E-4</v>
      </c>
      <c r="N11" s="556">
        <v>1.1400000000000001E-4</v>
      </c>
      <c r="O11" s="556">
        <v>8.5000000000000006E-5</v>
      </c>
      <c r="P11" s="556">
        <v>2.0999999999999999E-5</v>
      </c>
      <c r="Q11" s="556">
        <v>7.3999999999999996E-5</v>
      </c>
      <c r="R11" s="556">
        <v>8.2000000000000001E-5</v>
      </c>
      <c r="S11" s="556">
        <v>6.8999999999999997E-5</v>
      </c>
      <c r="T11" s="556">
        <v>1.3200000000000001E-4</v>
      </c>
      <c r="U11" s="556">
        <v>1.63E-4</v>
      </c>
      <c r="V11" s="556">
        <v>6.0000000000000002E-5</v>
      </c>
      <c r="W11" s="556">
        <v>6.3E-5</v>
      </c>
      <c r="X11" s="556">
        <v>7.6000000000000004E-5</v>
      </c>
      <c r="Y11" s="556">
        <v>2.1800000000000001E-4</v>
      </c>
      <c r="Z11" s="556">
        <v>1.8699999999999999E-4</v>
      </c>
      <c r="AA11" s="556">
        <v>2.9E-5</v>
      </c>
      <c r="AB11" s="556">
        <v>8.5000000000000006E-5</v>
      </c>
      <c r="AC11" s="556">
        <v>1.5699999999999999E-4</v>
      </c>
      <c r="AD11" s="556">
        <v>2.41E-4</v>
      </c>
      <c r="AE11" s="556">
        <v>9.2E-5</v>
      </c>
      <c r="AF11" s="556">
        <v>1.1E-5</v>
      </c>
      <c r="AG11" s="556">
        <v>9.2E-5</v>
      </c>
      <c r="AH11" s="556">
        <v>5.8E-5</v>
      </c>
      <c r="AI11" s="556">
        <v>2.34E-4</v>
      </c>
      <c r="AJ11" s="556">
        <v>4.6E-5</v>
      </c>
      <c r="AK11" s="556">
        <v>2.02E-4</v>
      </c>
      <c r="AL11" s="556">
        <v>1.354E-3</v>
      </c>
      <c r="AM11" s="556">
        <v>1.16E-4</v>
      </c>
      <c r="AN11" s="556">
        <v>2.5900000000000001E-4</v>
      </c>
      <c r="AO11" s="556">
        <v>1.0449999999999999E-3</v>
      </c>
      <c r="AP11" s="556">
        <v>4.6E-5</v>
      </c>
      <c r="AQ11" s="535">
        <v>1.021075</v>
      </c>
    </row>
    <row r="12" spans="2:43" ht="16.5" customHeight="1">
      <c r="B12" s="203" t="s">
        <v>184</v>
      </c>
      <c r="C12" s="306" t="s">
        <v>6</v>
      </c>
      <c r="D12" s="555">
        <v>4.346E-3</v>
      </c>
      <c r="E12" s="556">
        <v>4.5649999999999996E-3</v>
      </c>
      <c r="F12" s="556">
        <v>6.4499999999999996E-4</v>
      </c>
      <c r="G12" s="556">
        <v>8.8699999999999998E-4</v>
      </c>
      <c r="H12" s="556">
        <v>3.9680000000000002E-3</v>
      </c>
      <c r="I12" s="556">
        <v>1.0139999999999999E-3</v>
      </c>
      <c r="J12" s="556">
        <v>1.0538860000000001</v>
      </c>
      <c r="K12" s="556">
        <v>5.006E-3</v>
      </c>
      <c r="L12" s="556">
        <v>4.15E-4</v>
      </c>
      <c r="M12" s="556">
        <v>1.506E-3</v>
      </c>
      <c r="N12" s="556">
        <v>4.8459999999999996E-3</v>
      </c>
      <c r="O12" s="556">
        <v>5.0600000000000005E-4</v>
      </c>
      <c r="P12" s="556">
        <v>3.8900000000000002E-4</v>
      </c>
      <c r="Q12" s="556">
        <v>8.3900000000000001E-4</v>
      </c>
      <c r="R12" s="556">
        <v>6.4700000000000001E-4</v>
      </c>
      <c r="S12" s="556">
        <v>4.5600000000000003E-4</v>
      </c>
      <c r="T12" s="556">
        <v>2.183E-3</v>
      </c>
      <c r="U12" s="556">
        <v>1.0859999999999999E-3</v>
      </c>
      <c r="V12" s="556">
        <v>1.271E-3</v>
      </c>
      <c r="W12" s="556">
        <v>1.5039999999999999E-3</v>
      </c>
      <c r="X12" s="556">
        <v>4.9200000000000003E-4</v>
      </c>
      <c r="Y12" s="556">
        <v>1.0872E-2</v>
      </c>
      <c r="Z12" s="556">
        <v>7.5909999999999997E-3</v>
      </c>
      <c r="AA12" s="556">
        <v>1.338E-3</v>
      </c>
      <c r="AB12" s="556">
        <v>1.6000000000000001E-3</v>
      </c>
      <c r="AC12" s="556">
        <v>1.475E-3</v>
      </c>
      <c r="AD12" s="556">
        <v>1.9580000000000001E-3</v>
      </c>
      <c r="AE12" s="556">
        <v>1.591E-3</v>
      </c>
      <c r="AF12" s="556">
        <v>3.3799999999999998E-4</v>
      </c>
      <c r="AG12" s="556">
        <v>1.2030000000000001E-3</v>
      </c>
      <c r="AH12" s="556">
        <v>3.5460000000000001E-3</v>
      </c>
      <c r="AI12" s="556">
        <v>7.67E-4</v>
      </c>
      <c r="AJ12" s="556">
        <v>1.861E-3</v>
      </c>
      <c r="AK12" s="556">
        <v>2.003E-3</v>
      </c>
      <c r="AL12" s="556">
        <v>4.6499999999999996E-3</v>
      </c>
      <c r="AM12" s="556">
        <v>1.72E-3</v>
      </c>
      <c r="AN12" s="556">
        <v>1.5900000000000001E-3</v>
      </c>
      <c r="AO12" s="556">
        <v>8.6304000000000006E-2</v>
      </c>
      <c r="AP12" s="556">
        <v>5.6899999999999995E-4</v>
      </c>
      <c r="AQ12" s="535">
        <v>1.2214320000000001</v>
      </c>
    </row>
    <row r="13" spans="2:43" ht="16.5" customHeight="1">
      <c r="B13" s="203" t="s">
        <v>185</v>
      </c>
      <c r="C13" s="304" t="s">
        <v>7</v>
      </c>
      <c r="D13" s="555">
        <v>2.3570000000000002E-3</v>
      </c>
      <c r="E13" s="556">
        <v>6.0999999999999999E-5</v>
      </c>
      <c r="F13" s="556">
        <v>1.26E-4</v>
      </c>
      <c r="G13" s="556">
        <v>1.35E-4</v>
      </c>
      <c r="H13" s="556">
        <v>5.6499999999999996E-4</v>
      </c>
      <c r="I13" s="556">
        <v>1.1349999999999999E-3</v>
      </c>
      <c r="J13" s="556">
        <v>1.9550000000000001E-3</v>
      </c>
      <c r="K13" s="556">
        <v>1.0080849999999999</v>
      </c>
      <c r="L13" s="556">
        <v>1.291E-3</v>
      </c>
      <c r="M13" s="556">
        <v>5.3540000000000003E-3</v>
      </c>
      <c r="N13" s="556">
        <v>9.3800000000000003E-4</v>
      </c>
      <c r="O13" s="556">
        <v>1.46E-4</v>
      </c>
      <c r="P13" s="556">
        <v>1.1E-4</v>
      </c>
      <c r="Q13" s="556">
        <v>3.8900000000000002E-4</v>
      </c>
      <c r="R13" s="556">
        <v>1.8799999999999999E-4</v>
      </c>
      <c r="S13" s="556">
        <v>1.6200000000000001E-4</v>
      </c>
      <c r="T13" s="556">
        <v>5.5800000000000001E-4</v>
      </c>
      <c r="U13" s="556">
        <v>4.0499999999999998E-4</v>
      </c>
      <c r="V13" s="556">
        <v>3.8200000000000002E-4</v>
      </c>
      <c r="W13" s="556">
        <v>3.5500000000000001E-4</v>
      </c>
      <c r="X13" s="556">
        <v>6.8800000000000003E-4</v>
      </c>
      <c r="Y13" s="556">
        <v>1.01E-3</v>
      </c>
      <c r="Z13" s="556">
        <v>2.2100000000000001E-4</v>
      </c>
      <c r="AA13" s="556">
        <v>5.1999999999999997E-5</v>
      </c>
      <c r="AB13" s="556">
        <v>3.86E-4</v>
      </c>
      <c r="AC13" s="556">
        <v>5.5999999999999995E-4</v>
      </c>
      <c r="AD13" s="556">
        <v>3.1999999999999999E-5</v>
      </c>
      <c r="AE13" s="556">
        <v>3.3000000000000003E-5</v>
      </c>
      <c r="AF13" s="556">
        <v>1.0000000000000001E-5</v>
      </c>
      <c r="AG13" s="556">
        <v>6.3E-5</v>
      </c>
      <c r="AH13" s="556">
        <v>7.8999999999999996E-5</v>
      </c>
      <c r="AI13" s="556">
        <v>7.1000000000000005E-5</v>
      </c>
      <c r="AJ13" s="556">
        <v>2.4699999999999999E-4</v>
      </c>
      <c r="AK13" s="556">
        <v>5.365E-3</v>
      </c>
      <c r="AL13" s="556">
        <v>1.3100000000000001E-4</v>
      </c>
      <c r="AM13" s="556">
        <v>1.9599999999999999E-4</v>
      </c>
      <c r="AN13" s="556">
        <v>3.7300000000000001E-4</v>
      </c>
      <c r="AO13" s="556">
        <v>5.4600000000000004E-4</v>
      </c>
      <c r="AP13" s="556">
        <v>1.5799999999999999E-4</v>
      </c>
      <c r="AQ13" s="535">
        <v>1.034918</v>
      </c>
    </row>
    <row r="14" spans="2:43" ht="16.5" customHeight="1">
      <c r="B14" s="203" t="s">
        <v>186</v>
      </c>
      <c r="C14" s="306" t="s">
        <v>8</v>
      </c>
      <c r="D14" s="555">
        <v>7.8700000000000005E-4</v>
      </c>
      <c r="E14" s="556">
        <v>9.0799999999999995E-4</v>
      </c>
      <c r="F14" s="556">
        <v>2.9589999999999998E-3</v>
      </c>
      <c r="G14" s="556">
        <v>1.4239999999999999E-3</v>
      </c>
      <c r="H14" s="556">
        <v>4.7199999999999998E-4</v>
      </c>
      <c r="I14" s="556">
        <v>2.9E-4</v>
      </c>
      <c r="J14" s="556">
        <v>6.96E-4</v>
      </c>
      <c r="K14" s="556">
        <v>5.9299999999999999E-4</v>
      </c>
      <c r="L14" s="556">
        <v>1.012535</v>
      </c>
      <c r="M14" s="556">
        <v>2.4399999999999999E-4</v>
      </c>
      <c r="N14" s="556">
        <v>1.2440000000000001E-3</v>
      </c>
      <c r="O14" s="556">
        <v>8.52E-4</v>
      </c>
      <c r="P14" s="556">
        <v>8.8500000000000004E-4</v>
      </c>
      <c r="Q14" s="556">
        <v>3.9300000000000001E-4</v>
      </c>
      <c r="R14" s="556">
        <v>2.4000000000000001E-4</v>
      </c>
      <c r="S14" s="556">
        <v>1.93E-4</v>
      </c>
      <c r="T14" s="556">
        <v>2.7500000000000002E-4</v>
      </c>
      <c r="U14" s="556">
        <v>2.1699999999999999E-4</v>
      </c>
      <c r="V14" s="556">
        <v>1.92E-4</v>
      </c>
      <c r="W14" s="556">
        <v>1.35E-4</v>
      </c>
      <c r="X14" s="556">
        <v>2.2100000000000001E-4</v>
      </c>
      <c r="Y14" s="556">
        <v>6.4899999999999995E-4</v>
      </c>
      <c r="Z14" s="556">
        <v>1.0679999999999999E-3</v>
      </c>
      <c r="AA14" s="556">
        <v>2.052E-3</v>
      </c>
      <c r="AB14" s="556">
        <v>9.1E-4</v>
      </c>
      <c r="AC14" s="556">
        <v>1.1529999999999999E-3</v>
      </c>
      <c r="AD14" s="556">
        <v>7.5500000000000003E-4</v>
      </c>
      <c r="AE14" s="556">
        <v>2.5999999999999998E-4</v>
      </c>
      <c r="AF14" s="556">
        <v>5.8E-5</v>
      </c>
      <c r="AG14" s="556">
        <v>7.0489999999999997E-3</v>
      </c>
      <c r="AH14" s="556">
        <v>2.4699999999999999E-4</v>
      </c>
      <c r="AI14" s="556">
        <v>6.7599999999999995E-4</v>
      </c>
      <c r="AJ14" s="556">
        <v>3.8400000000000001E-4</v>
      </c>
      <c r="AK14" s="556">
        <v>2.6699999999999998E-4</v>
      </c>
      <c r="AL14" s="556">
        <v>4.4000000000000002E-4</v>
      </c>
      <c r="AM14" s="556">
        <v>2.6499999999999999E-4</v>
      </c>
      <c r="AN14" s="556">
        <v>5.44E-4</v>
      </c>
      <c r="AO14" s="556">
        <v>4.6700000000000002E-4</v>
      </c>
      <c r="AP14" s="556">
        <v>8.2700000000000004E-4</v>
      </c>
      <c r="AQ14" s="535">
        <v>1.043828</v>
      </c>
    </row>
    <row r="15" spans="2:43" ht="16.5" customHeight="1">
      <c r="B15" s="203" t="s">
        <v>187</v>
      </c>
      <c r="C15" s="306" t="s">
        <v>188</v>
      </c>
      <c r="D15" s="555">
        <v>1.023E-3</v>
      </c>
      <c r="E15" s="556">
        <v>1.1980000000000001E-3</v>
      </c>
      <c r="F15" s="556">
        <v>2.7209999999999999E-3</v>
      </c>
      <c r="G15" s="556">
        <v>1.1019999999999999E-3</v>
      </c>
      <c r="H15" s="556">
        <v>2.1389999999999998E-3</v>
      </c>
      <c r="I15" s="556">
        <v>6.9099999999999999E-4</v>
      </c>
      <c r="J15" s="556">
        <v>1.235E-3</v>
      </c>
      <c r="K15" s="556">
        <v>6.927E-3</v>
      </c>
      <c r="L15" s="556">
        <v>2.6899999999999998E-4</v>
      </c>
      <c r="M15" s="556">
        <v>1.0273289999999999</v>
      </c>
      <c r="N15" s="556">
        <v>1.14E-3</v>
      </c>
      <c r="O15" s="556">
        <v>4.0499999999999998E-4</v>
      </c>
      <c r="P15" s="556">
        <v>3.4600000000000001E-4</v>
      </c>
      <c r="Q15" s="556">
        <v>5.9800000000000001E-4</v>
      </c>
      <c r="R15" s="556">
        <v>1.439E-3</v>
      </c>
      <c r="S15" s="556">
        <v>1.9269999999999999E-3</v>
      </c>
      <c r="T15" s="556">
        <v>9.1789999999999997E-3</v>
      </c>
      <c r="U15" s="556">
        <v>1.8730000000000001E-3</v>
      </c>
      <c r="V15" s="556">
        <v>7.0280000000000004E-3</v>
      </c>
      <c r="W15" s="556">
        <v>6.5820000000000002E-3</v>
      </c>
      <c r="X15" s="556">
        <v>7.6579999999999999E-3</v>
      </c>
      <c r="Y15" s="556">
        <v>7.1260000000000004E-3</v>
      </c>
      <c r="Z15" s="556">
        <v>2.1770000000000001E-3</v>
      </c>
      <c r="AA15" s="556">
        <v>2.72E-4</v>
      </c>
      <c r="AB15" s="556">
        <v>5.8900000000000003E-3</v>
      </c>
      <c r="AC15" s="556">
        <v>3.0330000000000001E-3</v>
      </c>
      <c r="AD15" s="556">
        <v>1.1590000000000001E-3</v>
      </c>
      <c r="AE15" s="556">
        <v>6.8300000000000001E-4</v>
      </c>
      <c r="AF15" s="556">
        <v>1.83E-4</v>
      </c>
      <c r="AG15" s="556">
        <v>1.0280000000000001E-3</v>
      </c>
      <c r="AH15" s="556">
        <v>6.3900000000000003E-4</v>
      </c>
      <c r="AI15" s="556">
        <v>5.4900000000000001E-4</v>
      </c>
      <c r="AJ15" s="556">
        <v>6.5600000000000001E-4</v>
      </c>
      <c r="AK15" s="556">
        <v>5.62E-4</v>
      </c>
      <c r="AL15" s="556">
        <v>1.4920000000000001E-3</v>
      </c>
      <c r="AM15" s="556">
        <v>2.1549999999999998E-3</v>
      </c>
      <c r="AN15" s="556">
        <v>7.3499999999999998E-4</v>
      </c>
      <c r="AO15" s="556">
        <v>6.8199999999999997E-3</v>
      </c>
      <c r="AP15" s="556">
        <v>5.2300000000000003E-4</v>
      </c>
      <c r="AQ15" s="535">
        <v>1.1184909999999999</v>
      </c>
    </row>
    <row r="16" spans="2:43" ht="16.5" customHeight="1">
      <c r="B16" s="203" t="s">
        <v>189</v>
      </c>
      <c r="C16" s="304" t="s">
        <v>9</v>
      </c>
      <c r="D16" s="555">
        <v>1.1689999999999999E-3</v>
      </c>
      <c r="E16" s="556">
        <v>1.8699999999999999E-4</v>
      </c>
      <c r="F16" s="556">
        <v>8.2000000000000001E-5</v>
      </c>
      <c r="G16" s="556">
        <v>6.7500000000000004E-4</v>
      </c>
      <c r="H16" s="556">
        <v>1.4120000000000001E-3</v>
      </c>
      <c r="I16" s="556">
        <v>1.7799999999999999E-4</v>
      </c>
      <c r="J16" s="556">
        <v>5.7200000000000003E-4</v>
      </c>
      <c r="K16" s="556">
        <v>4.934E-3</v>
      </c>
      <c r="L16" s="556">
        <v>9.5080000000000008E-3</v>
      </c>
      <c r="M16" s="556">
        <v>1.2099999999999999E-3</v>
      </c>
      <c r="N16" s="556">
        <v>1.0362150000000001</v>
      </c>
      <c r="O16" s="556">
        <v>5.0049999999999999E-3</v>
      </c>
      <c r="P16" s="556">
        <v>6.0599999999999998E-4</v>
      </c>
      <c r="Q16" s="556">
        <v>2.5119999999999999E-3</v>
      </c>
      <c r="R16" s="556">
        <v>4.9150000000000001E-3</v>
      </c>
      <c r="S16" s="556">
        <v>1.895E-3</v>
      </c>
      <c r="T16" s="556">
        <v>7.6509999999999998E-3</v>
      </c>
      <c r="U16" s="556">
        <v>1.4566000000000001E-2</v>
      </c>
      <c r="V16" s="556">
        <v>2.3730000000000001E-3</v>
      </c>
      <c r="W16" s="556">
        <v>1.4469999999999999E-3</v>
      </c>
      <c r="X16" s="556">
        <v>1.147E-3</v>
      </c>
      <c r="Y16" s="556">
        <v>2.0950000000000001E-3</v>
      </c>
      <c r="Z16" s="556">
        <v>1.9554999999999999E-2</v>
      </c>
      <c r="AA16" s="556">
        <v>4.9399999999999997E-4</v>
      </c>
      <c r="AB16" s="556">
        <v>3.0209999999999998E-3</v>
      </c>
      <c r="AC16" s="556">
        <v>3.6000000000000002E-4</v>
      </c>
      <c r="AD16" s="556">
        <v>2.7300000000000002E-4</v>
      </c>
      <c r="AE16" s="556">
        <v>1.83E-4</v>
      </c>
      <c r="AF16" s="556">
        <v>3.57E-4</v>
      </c>
      <c r="AG16" s="556">
        <v>4.0200000000000001E-4</v>
      </c>
      <c r="AH16" s="556">
        <v>2.42E-4</v>
      </c>
      <c r="AI16" s="556">
        <v>3.39E-4</v>
      </c>
      <c r="AJ16" s="556">
        <v>1.0560000000000001E-3</v>
      </c>
      <c r="AK16" s="556">
        <v>4.4099999999999999E-4</v>
      </c>
      <c r="AL16" s="556">
        <v>3.6200000000000002E-4</v>
      </c>
      <c r="AM16" s="556">
        <v>6.8199999999999999E-4</v>
      </c>
      <c r="AN16" s="556">
        <v>5.8399999999999999E-4</v>
      </c>
      <c r="AO16" s="556">
        <v>2.1570000000000001E-3</v>
      </c>
      <c r="AP16" s="556">
        <v>1.3699999999999999E-3</v>
      </c>
      <c r="AQ16" s="535">
        <v>1.1322350000000001</v>
      </c>
    </row>
    <row r="17" spans="2:43" ht="16.5" customHeight="1">
      <c r="B17" s="203" t="s">
        <v>190</v>
      </c>
      <c r="C17" s="304" t="s">
        <v>10</v>
      </c>
      <c r="D17" s="555">
        <v>6.0999999999999999E-5</v>
      </c>
      <c r="E17" s="556">
        <v>2.9E-5</v>
      </c>
      <c r="F17" s="556">
        <v>2.5999999999999998E-5</v>
      </c>
      <c r="G17" s="556">
        <v>1.1689999999999999E-3</v>
      </c>
      <c r="H17" s="556">
        <v>6.7999999999999999E-5</v>
      </c>
      <c r="I17" s="556">
        <v>5.3000000000000001E-5</v>
      </c>
      <c r="J17" s="556">
        <v>2.2499999999999999E-4</v>
      </c>
      <c r="K17" s="556">
        <v>1.6000000000000001E-4</v>
      </c>
      <c r="L17" s="556">
        <v>6.0999999999999999E-5</v>
      </c>
      <c r="M17" s="556">
        <v>4.8899999999999996E-4</v>
      </c>
      <c r="N17" s="556">
        <v>1.8779999999999999E-3</v>
      </c>
      <c r="O17" s="556">
        <v>1.0533410000000001</v>
      </c>
      <c r="P17" s="556">
        <v>9.3999999999999994E-5</v>
      </c>
      <c r="Q17" s="556">
        <v>3.5031E-2</v>
      </c>
      <c r="R17" s="556">
        <v>1.6546999999999999E-2</v>
      </c>
      <c r="S17" s="556">
        <v>1.4432E-2</v>
      </c>
      <c r="T17" s="556">
        <v>3.0439999999999998E-3</v>
      </c>
      <c r="U17" s="556">
        <v>2.1120000000000002E-3</v>
      </c>
      <c r="V17" s="556">
        <v>6.1339999999999997E-3</v>
      </c>
      <c r="W17" s="556">
        <v>2.124E-3</v>
      </c>
      <c r="X17" s="556">
        <v>8.1560000000000001E-3</v>
      </c>
      <c r="Y17" s="556">
        <v>1.0820000000000001E-3</v>
      </c>
      <c r="Z17" s="556">
        <v>3.604E-3</v>
      </c>
      <c r="AA17" s="556">
        <v>9.6000000000000002E-5</v>
      </c>
      <c r="AB17" s="556">
        <v>2.3000000000000001E-4</v>
      </c>
      <c r="AC17" s="556">
        <v>3.4E-5</v>
      </c>
      <c r="AD17" s="556">
        <v>5.5000000000000002E-5</v>
      </c>
      <c r="AE17" s="556">
        <v>3.4999999999999997E-5</v>
      </c>
      <c r="AF17" s="556">
        <v>6.3E-5</v>
      </c>
      <c r="AG17" s="556">
        <v>8.6000000000000003E-5</v>
      </c>
      <c r="AH17" s="556">
        <v>4.6999999999999997E-5</v>
      </c>
      <c r="AI17" s="556">
        <v>7.6000000000000004E-5</v>
      </c>
      <c r="AJ17" s="556">
        <v>4.3000000000000002E-5</v>
      </c>
      <c r="AK17" s="556">
        <v>3.1000000000000001E-5</v>
      </c>
      <c r="AL17" s="556">
        <v>5.1999999999999997E-5</v>
      </c>
      <c r="AM17" s="556">
        <v>1.06E-4</v>
      </c>
      <c r="AN17" s="556">
        <v>5.5000000000000002E-5</v>
      </c>
      <c r="AO17" s="556">
        <v>7.6000000000000004E-5</v>
      </c>
      <c r="AP17" s="556">
        <v>5.1199999999999998E-4</v>
      </c>
      <c r="AQ17" s="535">
        <v>1.151516</v>
      </c>
    </row>
    <row r="18" spans="2:43" ht="16.5" customHeight="1">
      <c r="B18" s="203" t="s">
        <v>191</v>
      </c>
      <c r="C18" s="304" t="s">
        <v>11</v>
      </c>
      <c r="D18" s="555">
        <v>3.9999999999999998E-6</v>
      </c>
      <c r="E18" s="556">
        <v>1.9999999999999999E-6</v>
      </c>
      <c r="F18" s="556">
        <v>1.9999999999999999E-6</v>
      </c>
      <c r="G18" s="556">
        <v>3.1999999999999999E-5</v>
      </c>
      <c r="H18" s="556">
        <v>4.6999999999999997E-5</v>
      </c>
      <c r="I18" s="556">
        <v>3.9999999999999998E-6</v>
      </c>
      <c r="J18" s="556">
        <v>1.5E-5</v>
      </c>
      <c r="K18" s="556">
        <v>1.1900000000000001E-4</v>
      </c>
      <c r="L18" s="556">
        <v>3.9999999999999998E-6</v>
      </c>
      <c r="M18" s="556">
        <v>4.8999999999999998E-5</v>
      </c>
      <c r="N18" s="556">
        <v>9.0000000000000006E-5</v>
      </c>
      <c r="O18" s="556">
        <v>2.3E-5</v>
      </c>
      <c r="P18" s="556">
        <v>1.004202</v>
      </c>
      <c r="Q18" s="556">
        <v>9.6299999999999999E-4</v>
      </c>
      <c r="R18" s="556">
        <v>6.2600000000000004E-4</v>
      </c>
      <c r="S18" s="556">
        <v>4.0499999999999998E-4</v>
      </c>
      <c r="T18" s="556">
        <v>1.4300000000000001E-3</v>
      </c>
      <c r="U18" s="556">
        <v>1.3979999999999999E-3</v>
      </c>
      <c r="V18" s="556">
        <v>1.1230000000000001E-3</v>
      </c>
      <c r="W18" s="556">
        <v>1.073E-3</v>
      </c>
      <c r="X18" s="556">
        <v>5.6800000000000004E-4</v>
      </c>
      <c r="Y18" s="556">
        <v>2.92E-4</v>
      </c>
      <c r="Z18" s="556">
        <v>2.1499999999999999E-4</v>
      </c>
      <c r="AA18" s="556">
        <v>1.8E-5</v>
      </c>
      <c r="AB18" s="556">
        <v>1.9000000000000001E-5</v>
      </c>
      <c r="AC18" s="556">
        <v>3.9999999999999998E-6</v>
      </c>
      <c r="AD18" s="556">
        <v>3.9999999999999998E-6</v>
      </c>
      <c r="AE18" s="556">
        <v>3.9999999999999998E-6</v>
      </c>
      <c r="AF18" s="556">
        <v>3.9999999999999998E-6</v>
      </c>
      <c r="AG18" s="556">
        <v>5.0000000000000004E-6</v>
      </c>
      <c r="AH18" s="556">
        <v>7.9999999999999996E-6</v>
      </c>
      <c r="AI18" s="556">
        <v>9.0000000000000002E-6</v>
      </c>
      <c r="AJ18" s="556">
        <v>5.0000000000000004E-6</v>
      </c>
      <c r="AK18" s="556">
        <v>3.3000000000000003E-5</v>
      </c>
      <c r="AL18" s="556">
        <v>9.0000000000000002E-6</v>
      </c>
      <c r="AM18" s="556">
        <v>1.5999999999999999E-5</v>
      </c>
      <c r="AN18" s="556">
        <v>1.1E-5</v>
      </c>
      <c r="AO18" s="556">
        <v>3.6000000000000001E-5</v>
      </c>
      <c r="AP18" s="556">
        <v>4.6999999999999997E-5</v>
      </c>
      <c r="AQ18" s="535">
        <v>1.0129170000000001</v>
      </c>
    </row>
    <row r="19" spans="2:43" ht="16.5" customHeight="1">
      <c r="B19" s="203" t="s">
        <v>192</v>
      </c>
      <c r="C19" s="304" t="s">
        <v>12</v>
      </c>
      <c r="D19" s="555">
        <v>8.7799999999999998E-4</v>
      </c>
      <c r="E19" s="556">
        <v>3.5799999999999997E-4</v>
      </c>
      <c r="F19" s="556">
        <v>4.37E-4</v>
      </c>
      <c r="G19" s="556">
        <v>3.9399999999999999E-3</v>
      </c>
      <c r="H19" s="556">
        <v>1.3780000000000001E-3</v>
      </c>
      <c r="I19" s="556">
        <v>7.36E-4</v>
      </c>
      <c r="J19" s="556">
        <v>1.196E-3</v>
      </c>
      <c r="K19" s="556">
        <v>3.7720000000000002E-3</v>
      </c>
      <c r="L19" s="556">
        <v>2.4600000000000002E-4</v>
      </c>
      <c r="M19" s="556">
        <v>2.0539999999999998E-3</v>
      </c>
      <c r="N19" s="556">
        <v>2.1610000000000002E-3</v>
      </c>
      <c r="O19" s="556">
        <v>1.0169999999999999E-3</v>
      </c>
      <c r="P19" s="556">
        <v>3.4200000000000002E-4</v>
      </c>
      <c r="Q19" s="556">
        <v>1.01298</v>
      </c>
      <c r="R19" s="556">
        <v>7.2490000000000002E-3</v>
      </c>
      <c r="S19" s="556">
        <v>6.2750000000000002E-3</v>
      </c>
      <c r="T19" s="556">
        <v>6.5389999999999997E-3</v>
      </c>
      <c r="U19" s="556">
        <v>5.5019999999999999E-3</v>
      </c>
      <c r="V19" s="556">
        <v>6.5250000000000004E-3</v>
      </c>
      <c r="W19" s="556">
        <v>6.2100000000000002E-3</v>
      </c>
      <c r="X19" s="556">
        <v>2.0999999999999999E-3</v>
      </c>
      <c r="Y19" s="556">
        <v>3.2320000000000001E-3</v>
      </c>
      <c r="Z19" s="556">
        <v>1.7155E-2</v>
      </c>
      <c r="AA19" s="556">
        <v>5.22E-4</v>
      </c>
      <c r="AB19" s="556">
        <v>1.201E-3</v>
      </c>
      <c r="AC19" s="556">
        <v>1.94E-4</v>
      </c>
      <c r="AD19" s="556">
        <v>7.2300000000000001E-4</v>
      </c>
      <c r="AE19" s="556">
        <v>1.83E-4</v>
      </c>
      <c r="AF19" s="556">
        <v>3.6099999999999999E-4</v>
      </c>
      <c r="AG19" s="556">
        <v>5.1999999999999995E-4</v>
      </c>
      <c r="AH19" s="556">
        <v>3.2200000000000002E-4</v>
      </c>
      <c r="AI19" s="556">
        <v>9.5E-4</v>
      </c>
      <c r="AJ19" s="556">
        <v>2.34E-4</v>
      </c>
      <c r="AK19" s="556">
        <v>2.41E-4</v>
      </c>
      <c r="AL19" s="556">
        <v>6.9700000000000003E-4</v>
      </c>
      <c r="AM19" s="556">
        <v>4.6999999999999999E-4</v>
      </c>
      <c r="AN19" s="556">
        <v>7.2199999999999999E-4</v>
      </c>
      <c r="AO19" s="556">
        <v>4.2099999999999999E-4</v>
      </c>
      <c r="AP19" s="556">
        <v>1.0549999999999999E-3</v>
      </c>
      <c r="AQ19" s="535">
        <v>1.1010979999999999</v>
      </c>
    </row>
    <row r="20" spans="2:43" ht="16.5" customHeight="1">
      <c r="B20" s="203" t="s">
        <v>193</v>
      </c>
      <c r="C20" s="304" t="s">
        <v>194</v>
      </c>
      <c r="D20" s="555">
        <v>9.9999999999999995E-7</v>
      </c>
      <c r="E20" s="556">
        <v>0</v>
      </c>
      <c r="F20" s="556">
        <v>0</v>
      </c>
      <c r="G20" s="556">
        <v>5.0000000000000004E-6</v>
      </c>
      <c r="H20" s="556">
        <v>9.9999999999999995E-7</v>
      </c>
      <c r="I20" s="556">
        <v>9.9999999999999995E-7</v>
      </c>
      <c r="J20" s="556">
        <v>9.9999999999999995E-7</v>
      </c>
      <c r="K20" s="556">
        <v>9.9999999999999995E-7</v>
      </c>
      <c r="L20" s="556">
        <v>9.9999999999999995E-7</v>
      </c>
      <c r="M20" s="556">
        <v>9.9999999999999995E-7</v>
      </c>
      <c r="N20" s="556">
        <v>9.9999999999999995E-7</v>
      </c>
      <c r="O20" s="556">
        <v>9.9999999999999995E-7</v>
      </c>
      <c r="P20" s="556">
        <v>9.9999999999999995E-7</v>
      </c>
      <c r="Q20" s="556">
        <v>1.9999999999999999E-6</v>
      </c>
      <c r="R20" s="556">
        <v>1.0002340000000001</v>
      </c>
      <c r="S20" s="556">
        <v>8.7000000000000001E-5</v>
      </c>
      <c r="T20" s="556">
        <v>1.7E-5</v>
      </c>
      <c r="U20" s="556">
        <v>5.0000000000000004E-6</v>
      </c>
      <c r="V20" s="556">
        <v>1.4E-5</v>
      </c>
      <c r="W20" s="556">
        <v>3.9999999999999998E-6</v>
      </c>
      <c r="X20" s="556">
        <v>1.9000000000000001E-5</v>
      </c>
      <c r="Y20" s="556">
        <v>9.0000000000000002E-6</v>
      </c>
      <c r="Z20" s="556">
        <v>1.0000000000000001E-5</v>
      </c>
      <c r="AA20" s="556">
        <v>9.9999999999999995E-7</v>
      </c>
      <c r="AB20" s="556">
        <v>2.0999999999999999E-5</v>
      </c>
      <c r="AC20" s="556">
        <v>9.9999999999999995E-7</v>
      </c>
      <c r="AD20" s="556">
        <v>9.9999999999999995E-7</v>
      </c>
      <c r="AE20" s="556">
        <v>9.9999999999999995E-7</v>
      </c>
      <c r="AF20" s="556">
        <v>0</v>
      </c>
      <c r="AG20" s="556">
        <v>1.9999999999999999E-6</v>
      </c>
      <c r="AH20" s="556">
        <v>1.9999999999999999E-6</v>
      </c>
      <c r="AI20" s="556">
        <v>1.9999999999999999E-6</v>
      </c>
      <c r="AJ20" s="556">
        <v>9.9999999999999995E-7</v>
      </c>
      <c r="AK20" s="556">
        <v>9.9999999999999995E-7</v>
      </c>
      <c r="AL20" s="556">
        <v>9.9999999999999995E-7</v>
      </c>
      <c r="AM20" s="556">
        <v>1.8E-5</v>
      </c>
      <c r="AN20" s="556">
        <v>9.9999999999999995E-7</v>
      </c>
      <c r="AO20" s="556">
        <v>9.9999999999999995E-7</v>
      </c>
      <c r="AP20" s="556">
        <v>9.9999999999999995E-7</v>
      </c>
      <c r="AQ20" s="535">
        <v>1.000472</v>
      </c>
    </row>
    <row r="21" spans="2:43" ht="16.5" customHeight="1">
      <c r="B21" s="203" t="s">
        <v>195</v>
      </c>
      <c r="C21" s="304" t="s">
        <v>196</v>
      </c>
      <c r="D21" s="555">
        <v>6.9999999999999994E-5</v>
      </c>
      <c r="E21" s="556">
        <v>6.7000000000000002E-5</v>
      </c>
      <c r="F21" s="556">
        <v>2.4000000000000001E-5</v>
      </c>
      <c r="G21" s="556">
        <v>2.6400000000000002E-4</v>
      </c>
      <c r="H21" s="556">
        <v>6.7000000000000002E-5</v>
      </c>
      <c r="I21" s="556">
        <v>6.9999999999999994E-5</v>
      </c>
      <c r="J21" s="556">
        <v>5.3999999999999998E-5</v>
      </c>
      <c r="K21" s="556">
        <v>8.7000000000000001E-5</v>
      </c>
      <c r="L21" s="556">
        <v>6.6000000000000005E-5</v>
      </c>
      <c r="M21" s="556">
        <v>3.6999999999999999E-4</v>
      </c>
      <c r="N21" s="556">
        <v>1.3100000000000001E-4</v>
      </c>
      <c r="O21" s="556">
        <v>1.16E-4</v>
      </c>
      <c r="P21" s="556">
        <v>3.4E-5</v>
      </c>
      <c r="Q21" s="556">
        <v>1.03E-4</v>
      </c>
      <c r="R21" s="556">
        <v>7.5799999999999999E-4</v>
      </c>
      <c r="S21" s="556">
        <v>1.0164359999999999</v>
      </c>
      <c r="T21" s="556">
        <v>1.44E-4</v>
      </c>
      <c r="U21" s="556">
        <v>3.4200000000000002E-4</v>
      </c>
      <c r="V21" s="556">
        <v>2.5599999999999999E-4</v>
      </c>
      <c r="W21" s="556">
        <v>1.3200000000000001E-4</v>
      </c>
      <c r="X21" s="556">
        <v>1.5699999999999999E-4</v>
      </c>
      <c r="Y21" s="556">
        <v>1.5799999999999999E-4</v>
      </c>
      <c r="Z21" s="556">
        <v>1.36E-4</v>
      </c>
      <c r="AA21" s="556">
        <v>1.1400000000000001E-4</v>
      </c>
      <c r="AB21" s="556">
        <v>2.1800000000000001E-4</v>
      </c>
      <c r="AC21" s="556">
        <v>9.0000000000000006E-5</v>
      </c>
      <c r="AD21" s="556">
        <v>1.13E-4</v>
      </c>
      <c r="AE21" s="556">
        <v>1.4300000000000001E-4</v>
      </c>
      <c r="AF21" s="556">
        <v>2.5000000000000001E-5</v>
      </c>
      <c r="AG21" s="556">
        <v>2.0699999999999999E-4</v>
      </c>
      <c r="AH21" s="556">
        <v>1.8100000000000001E-4</v>
      </c>
      <c r="AI21" s="556">
        <v>1.05E-4</v>
      </c>
      <c r="AJ21" s="556">
        <v>1.13E-4</v>
      </c>
      <c r="AK21" s="556">
        <v>6.0000000000000002E-5</v>
      </c>
      <c r="AL21" s="556">
        <v>1.06E-4</v>
      </c>
      <c r="AM21" s="556">
        <v>1.879E-3</v>
      </c>
      <c r="AN21" s="556">
        <v>6.3E-5</v>
      </c>
      <c r="AO21" s="556">
        <v>3.4999999999999997E-5</v>
      </c>
      <c r="AP21" s="556">
        <v>6.0000000000000002E-5</v>
      </c>
      <c r="AQ21" s="535">
        <v>1.023555</v>
      </c>
    </row>
    <row r="22" spans="2:43" ht="16.5" customHeight="1">
      <c r="B22" s="203" t="s">
        <v>197</v>
      </c>
      <c r="C22" s="304" t="s">
        <v>198</v>
      </c>
      <c r="D22" s="555">
        <v>2.5000000000000001E-5</v>
      </c>
      <c r="E22" s="556">
        <v>2.6999999999999999E-5</v>
      </c>
      <c r="F22" s="556">
        <v>1.1E-5</v>
      </c>
      <c r="G22" s="556">
        <v>3.1000000000000001E-5</v>
      </c>
      <c r="H22" s="556">
        <v>2.4000000000000001E-5</v>
      </c>
      <c r="I22" s="556">
        <v>2.6999999999999999E-5</v>
      </c>
      <c r="J22" s="556">
        <v>1.8E-5</v>
      </c>
      <c r="K22" s="556">
        <v>2.8E-5</v>
      </c>
      <c r="L22" s="556">
        <v>1.5999999999999999E-5</v>
      </c>
      <c r="M22" s="556">
        <v>1.9000000000000001E-5</v>
      </c>
      <c r="N22" s="556">
        <v>2.6999999999999999E-5</v>
      </c>
      <c r="O22" s="556">
        <v>1.5E-5</v>
      </c>
      <c r="P22" s="556">
        <v>1.0000000000000001E-5</v>
      </c>
      <c r="Q22" s="556">
        <v>1.7E-5</v>
      </c>
      <c r="R22" s="556">
        <v>1.7699999999999999E-4</v>
      </c>
      <c r="S22" s="556">
        <v>6.4700000000000001E-4</v>
      </c>
      <c r="T22" s="556">
        <v>1.0087999999999999</v>
      </c>
      <c r="U22" s="556">
        <v>2.0000000000000002E-5</v>
      </c>
      <c r="V22" s="556">
        <v>6.2000000000000003E-5</v>
      </c>
      <c r="W22" s="556">
        <v>7.8999999999999996E-5</v>
      </c>
      <c r="X22" s="556">
        <v>5.1999999999999997E-5</v>
      </c>
      <c r="Y22" s="556">
        <v>3.4999999999999997E-5</v>
      </c>
      <c r="Z22" s="556">
        <v>5.1E-5</v>
      </c>
      <c r="AA22" s="556">
        <v>3.1999999999999999E-5</v>
      </c>
      <c r="AB22" s="556">
        <v>6.3999999999999997E-5</v>
      </c>
      <c r="AC22" s="556">
        <v>3.4E-5</v>
      </c>
      <c r="AD22" s="556">
        <v>1.15E-4</v>
      </c>
      <c r="AE22" s="556">
        <v>4.8999999999999998E-5</v>
      </c>
      <c r="AF22" s="556">
        <v>7.9999999999999996E-6</v>
      </c>
      <c r="AG22" s="556">
        <v>6.3E-5</v>
      </c>
      <c r="AH22" s="556">
        <v>6.7999999999999999E-5</v>
      </c>
      <c r="AI22" s="556">
        <v>3.6200000000000002E-4</v>
      </c>
      <c r="AJ22" s="556">
        <v>3.8999999999999999E-5</v>
      </c>
      <c r="AK22" s="556">
        <v>1.119E-3</v>
      </c>
      <c r="AL22" s="556">
        <v>4.3999999999999999E-5</v>
      </c>
      <c r="AM22" s="556">
        <v>5.0299999999999997E-4</v>
      </c>
      <c r="AN22" s="556">
        <v>1.47E-4</v>
      </c>
      <c r="AO22" s="556">
        <v>2.4659999999999999E-3</v>
      </c>
      <c r="AP22" s="556">
        <v>5.1999999999999997E-5</v>
      </c>
      <c r="AQ22" s="535">
        <v>1.015385</v>
      </c>
    </row>
    <row r="23" spans="2:43" ht="16.5" customHeight="1">
      <c r="B23" s="203" t="s">
        <v>199</v>
      </c>
      <c r="C23" s="304" t="s">
        <v>14</v>
      </c>
      <c r="D23" s="555">
        <v>8.5000000000000006E-5</v>
      </c>
      <c r="E23" s="556">
        <v>6.8999999999999997E-5</v>
      </c>
      <c r="F23" s="556">
        <v>3.8999999999999999E-5</v>
      </c>
      <c r="G23" s="556">
        <v>1.27E-4</v>
      </c>
      <c r="H23" s="556">
        <v>8.7999999999999998E-5</v>
      </c>
      <c r="I23" s="556">
        <v>1.05E-4</v>
      </c>
      <c r="J23" s="556">
        <v>6.7000000000000002E-5</v>
      </c>
      <c r="K23" s="556">
        <v>1.0900000000000001E-4</v>
      </c>
      <c r="L23" s="556">
        <v>6.2000000000000003E-5</v>
      </c>
      <c r="M23" s="556">
        <v>7.2000000000000002E-5</v>
      </c>
      <c r="N23" s="556">
        <v>1.08E-4</v>
      </c>
      <c r="O23" s="556">
        <v>6.0000000000000002E-5</v>
      </c>
      <c r="P23" s="556">
        <v>6.3E-5</v>
      </c>
      <c r="Q23" s="556">
        <v>6.0999999999999999E-5</v>
      </c>
      <c r="R23" s="556">
        <v>4.0200000000000001E-4</v>
      </c>
      <c r="S23" s="556">
        <v>1.3680000000000001E-3</v>
      </c>
      <c r="T23" s="556">
        <v>1.5351E-2</v>
      </c>
      <c r="U23" s="556">
        <v>1.043706</v>
      </c>
      <c r="V23" s="556">
        <v>2.2745999999999999E-2</v>
      </c>
      <c r="W23" s="556">
        <v>3.6871000000000001E-2</v>
      </c>
      <c r="X23" s="556">
        <v>2.908E-3</v>
      </c>
      <c r="Y23" s="556">
        <v>3.189E-3</v>
      </c>
      <c r="Z23" s="556">
        <v>1.8599999999999999E-4</v>
      </c>
      <c r="AA23" s="556">
        <v>1.3999999999999999E-4</v>
      </c>
      <c r="AB23" s="556">
        <v>2.32E-4</v>
      </c>
      <c r="AC23" s="556">
        <v>1.22E-4</v>
      </c>
      <c r="AD23" s="556">
        <v>1.4999999999999999E-4</v>
      </c>
      <c r="AE23" s="556">
        <v>2.0000000000000001E-4</v>
      </c>
      <c r="AF23" s="556">
        <v>3.3000000000000003E-5</v>
      </c>
      <c r="AG23" s="556">
        <v>2.52E-4</v>
      </c>
      <c r="AH23" s="556">
        <v>3.28E-4</v>
      </c>
      <c r="AI23" s="556">
        <v>3.5199999999999999E-4</v>
      </c>
      <c r="AJ23" s="556">
        <v>2.32E-4</v>
      </c>
      <c r="AK23" s="556">
        <v>1.11E-4</v>
      </c>
      <c r="AL23" s="556">
        <v>1.6899999999999999E-4</v>
      </c>
      <c r="AM23" s="556">
        <v>2.2279999999999999E-3</v>
      </c>
      <c r="AN23" s="556">
        <v>9.2E-5</v>
      </c>
      <c r="AO23" s="556">
        <v>4.3990000000000001E-3</v>
      </c>
      <c r="AP23" s="556">
        <v>9.8999999999999994E-5</v>
      </c>
      <c r="AQ23" s="535">
        <v>1.1369819999999999</v>
      </c>
    </row>
    <row r="24" spans="2:43" ht="16.5" customHeight="1">
      <c r="B24" s="203" t="s">
        <v>200</v>
      </c>
      <c r="C24" s="304" t="s">
        <v>13</v>
      </c>
      <c r="D24" s="555">
        <v>0</v>
      </c>
      <c r="E24" s="556">
        <v>0</v>
      </c>
      <c r="F24" s="556">
        <v>0</v>
      </c>
      <c r="G24" s="556">
        <v>0</v>
      </c>
      <c r="H24" s="556">
        <v>0</v>
      </c>
      <c r="I24" s="556">
        <v>0</v>
      </c>
      <c r="J24" s="556">
        <v>0</v>
      </c>
      <c r="K24" s="556">
        <v>0</v>
      </c>
      <c r="L24" s="556">
        <v>0</v>
      </c>
      <c r="M24" s="556">
        <v>0</v>
      </c>
      <c r="N24" s="556">
        <v>0</v>
      </c>
      <c r="O24" s="556">
        <v>0</v>
      </c>
      <c r="P24" s="556">
        <v>0</v>
      </c>
      <c r="Q24" s="556">
        <v>0</v>
      </c>
      <c r="R24" s="556">
        <v>9.9999999999999995E-7</v>
      </c>
      <c r="S24" s="556">
        <v>3.9999999999999998E-6</v>
      </c>
      <c r="T24" s="556">
        <v>1.9999999999999999E-6</v>
      </c>
      <c r="U24" s="556">
        <v>9.9999999999999995E-7</v>
      </c>
      <c r="V24" s="556">
        <v>1.0000150000000001</v>
      </c>
      <c r="W24" s="556">
        <v>3.0000000000000001E-6</v>
      </c>
      <c r="X24" s="556">
        <v>5.0000000000000004E-6</v>
      </c>
      <c r="Y24" s="556">
        <v>9.9999999999999995E-7</v>
      </c>
      <c r="Z24" s="556">
        <v>9.9999999999999995E-7</v>
      </c>
      <c r="AA24" s="556">
        <v>0</v>
      </c>
      <c r="AB24" s="556">
        <v>0</v>
      </c>
      <c r="AC24" s="556">
        <v>0</v>
      </c>
      <c r="AD24" s="556">
        <v>0</v>
      </c>
      <c r="AE24" s="556">
        <v>0</v>
      </c>
      <c r="AF24" s="556">
        <v>0</v>
      </c>
      <c r="AG24" s="556">
        <v>0</v>
      </c>
      <c r="AH24" s="556">
        <v>0</v>
      </c>
      <c r="AI24" s="556">
        <v>0</v>
      </c>
      <c r="AJ24" s="556">
        <v>0</v>
      </c>
      <c r="AK24" s="556">
        <v>0</v>
      </c>
      <c r="AL24" s="556">
        <v>0</v>
      </c>
      <c r="AM24" s="556">
        <v>9.9999999999999995E-7</v>
      </c>
      <c r="AN24" s="556">
        <v>0</v>
      </c>
      <c r="AO24" s="556">
        <v>0</v>
      </c>
      <c r="AP24" s="556">
        <v>0</v>
      </c>
      <c r="AQ24" s="535">
        <v>1.0000370000000001</v>
      </c>
    </row>
    <row r="25" spans="2:43" ht="16.5" customHeight="1">
      <c r="B25" s="203" t="s">
        <v>201</v>
      </c>
      <c r="C25" s="304" t="s">
        <v>202</v>
      </c>
      <c r="D25" s="555">
        <v>0</v>
      </c>
      <c r="E25" s="556">
        <v>0</v>
      </c>
      <c r="F25" s="556">
        <v>0</v>
      </c>
      <c r="G25" s="556">
        <v>0</v>
      </c>
      <c r="H25" s="556">
        <v>0</v>
      </c>
      <c r="I25" s="556">
        <v>0</v>
      </c>
      <c r="J25" s="556">
        <v>0</v>
      </c>
      <c r="K25" s="556">
        <v>0</v>
      </c>
      <c r="L25" s="556">
        <v>0</v>
      </c>
      <c r="M25" s="556">
        <v>0</v>
      </c>
      <c r="N25" s="556">
        <v>0</v>
      </c>
      <c r="O25" s="556">
        <v>0</v>
      </c>
      <c r="P25" s="556">
        <v>0</v>
      </c>
      <c r="Q25" s="556">
        <v>0</v>
      </c>
      <c r="R25" s="556">
        <v>0</v>
      </c>
      <c r="S25" s="556">
        <v>0</v>
      </c>
      <c r="T25" s="556">
        <v>0</v>
      </c>
      <c r="U25" s="556">
        <v>0</v>
      </c>
      <c r="V25" s="556">
        <v>0</v>
      </c>
      <c r="W25" s="556">
        <v>1</v>
      </c>
      <c r="X25" s="556">
        <v>0</v>
      </c>
      <c r="Y25" s="556">
        <v>0</v>
      </c>
      <c r="Z25" s="556">
        <v>0</v>
      </c>
      <c r="AA25" s="556">
        <v>0</v>
      </c>
      <c r="AB25" s="556">
        <v>0</v>
      </c>
      <c r="AC25" s="556">
        <v>0</v>
      </c>
      <c r="AD25" s="556">
        <v>0</v>
      </c>
      <c r="AE25" s="556">
        <v>0</v>
      </c>
      <c r="AF25" s="556">
        <v>0</v>
      </c>
      <c r="AG25" s="556">
        <v>0</v>
      </c>
      <c r="AH25" s="556">
        <v>0</v>
      </c>
      <c r="AI25" s="556">
        <v>0</v>
      </c>
      <c r="AJ25" s="556">
        <v>0</v>
      </c>
      <c r="AK25" s="556">
        <v>0</v>
      </c>
      <c r="AL25" s="556">
        <v>0</v>
      </c>
      <c r="AM25" s="556">
        <v>0</v>
      </c>
      <c r="AN25" s="556">
        <v>0</v>
      </c>
      <c r="AO25" s="556">
        <v>0</v>
      </c>
      <c r="AP25" s="556">
        <v>0</v>
      </c>
      <c r="AQ25" s="535">
        <v>1</v>
      </c>
    </row>
    <row r="26" spans="2:43" ht="16.5" customHeight="1">
      <c r="B26" s="203" t="s">
        <v>203</v>
      </c>
      <c r="C26" s="304" t="s">
        <v>15</v>
      </c>
      <c r="D26" s="555">
        <v>1.1E-5</v>
      </c>
      <c r="E26" s="556">
        <v>6.9999999999999999E-6</v>
      </c>
      <c r="F26" s="556">
        <v>2.6600000000000001E-4</v>
      </c>
      <c r="G26" s="556">
        <v>1.7E-5</v>
      </c>
      <c r="H26" s="556">
        <v>1.0000000000000001E-5</v>
      </c>
      <c r="I26" s="556">
        <v>1.0000000000000001E-5</v>
      </c>
      <c r="J26" s="556">
        <v>6.9999999999999999E-6</v>
      </c>
      <c r="K26" s="556">
        <v>1.2E-5</v>
      </c>
      <c r="L26" s="556">
        <v>7.9999999999999996E-6</v>
      </c>
      <c r="M26" s="556">
        <v>7.9999999999999996E-6</v>
      </c>
      <c r="N26" s="556">
        <v>1.2999999999999999E-5</v>
      </c>
      <c r="O26" s="556">
        <v>6.9999999999999999E-6</v>
      </c>
      <c r="P26" s="556">
        <v>5.0000000000000004E-6</v>
      </c>
      <c r="Q26" s="556">
        <v>6.0000000000000002E-6</v>
      </c>
      <c r="R26" s="556">
        <v>6.9999999999999999E-6</v>
      </c>
      <c r="S26" s="556">
        <v>6.9999999999999999E-6</v>
      </c>
      <c r="T26" s="556">
        <v>6.9999999999999999E-6</v>
      </c>
      <c r="U26" s="556">
        <v>7.9999999999999996E-6</v>
      </c>
      <c r="V26" s="556">
        <v>7.9999999999999996E-6</v>
      </c>
      <c r="W26" s="556">
        <v>6.9999999999999999E-6</v>
      </c>
      <c r="X26" s="556">
        <v>1.002073</v>
      </c>
      <c r="Y26" s="556">
        <v>1.0000000000000001E-5</v>
      </c>
      <c r="Z26" s="556">
        <v>1.7E-5</v>
      </c>
      <c r="AA26" s="556">
        <v>1.5E-5</v>
      </c>
      <c r="AB26" s="556">
        <v>2.4000000000000001E-5</v>
      </c>
      <c r="AC26" s="556">
        <v>1.2999999999999999E-5</v>
      </c>
      <c r="AD26" s="556">
        <v>1.7E-5</v>
      </c>
      <c r="AE26" s="556">
        <v>1.9000000000000001E-5</v>
      </c>
      <c r="AF26" s="556">
        <v>3.0000000000000001E-6</v>
      </c>
      <c r="AG26" s="556">
        <v>6.2000000000000003E-5</v>
      </c>
      <c r="AH26" s="556">
        <v>2.4000000000000001E-5</v>
      </c>
      <c r="AI26" s="556">
        <v>5.1999999999999997E-5</v>
      </c>
      <c r="AJ26" s="556">
        <v>1.5999999999999999E-5</v>
      </c>
      <c r="AK26" s="556">
        <v>7.9999999999999996E-6</v>
      </c>
      <c r="AL26" s="556">
        <v>1.5E-5</v>
      </c>
      <c r="AM26" s="556">
        <v>2.4000000000000001E-4</v>
      </c>
      <c r="AN26" s="556">
        <v>1.0000000000000001E-5</v>
      </c>
      <c r="AO26" s="556">
        <v>6.0000000000000002E-6</v>
      </c>
      <c r="AP26" s="556">
        <v>1.2999999999999999E-5</v>
      </c>
      <c r="AQ26" s="535">
        <v>1.0030669999999999</v>
      </c>
    </row>
    <row r="27" spans="2:43" ht="16.5" customHeight="1">
      <c r="B27" s="203" t="s">
        <v>204</v>
      </c>
      <c r="C27" s="304" t="s">
        <v>16</v>
      </c>
      <c r="D27" s="555">
        <v>3.0699999999999998E-4</v>
      </c>
      <c r="E27" s="556">
        <v>6.2799999999999998E-4</v>
      </c>
      <c r="F27" s="556">
        <v>1.6980000000000001E-3</v>
      </c>
      <c r="G27" s="556">
        <v>7.3700000000000002E-4</v>
      </c>
      <c r="H27" s="556">
        <v>1.2639999999999999E-3</v>
      </c>
      <c r="I27" s="556">
        <v>4.8120000000000003E-3</v>
      </c>
      <c r="J27" s="556">
        <v>3.3409999999999998E-3</v>
      </c>
      <c r="K27" s="556">
        <v>1.1199999999999999E-3</v>
      </c>
      <c r="L27" s="556">
        <v>3.0499999999999999E-4</v>
      </c>
      <c r="M27" s="556">
        <v>8.9099999999999997E-4</v>
      </c>
      <c r="N27" s="556">
        <v>1.4430000000000001E-3</v>
      </c>
      <c r="O27" s="556">
        <v>1.042E-3</v>
      </c>
      <c r="P27" s="556">
        <v>7.0540000000000004E-3</v>
      </c>
      <c r="Q27" s="556">
        <v>3.28E-4</v>
      </c>
      <c r="R27" s="556">
        <v>2.7599999999999999E-4</v>
      </c>
      <c r="S27" s="556">
        <v>6.2E-4</v>
      </c>
      <c r="T27" s="556">
        <v>1.052E-3</v>
      </c>
      <c r="U27" s="556">
        <v>4.5399999999999998E-4</v>
      </c>
      <c r="V27" s="556">
        <v>7.18E-4</v>
      </c>
      <c r="W27" s="556">
        <v>1.2780000000000001E-3</v>
      </c>
      <c r="X27" s="556">
        <v>2.9300000000000002E-4</v>
      </c>
      <c r="Y27" s="556">
        <v>1.012678</v>
      </c>
      <c r="Z27" s="556">
        <v>7.5699999999999997E-4</v>
      </c>
      <c r="AA27" s="556">
        <v>1.387E-3</v>
      </c>
      <c r="AB27" s="556">
        <v>9.8799999999999995E-4</v>
      </c>
      <c r="AC27" s="556">
        <v>1.163E-3</v>
      </c>
      <c r="AD27" s="556">
        <v>1.2310000000000001E-3</v>
      </c>
      <c r="AE27" s="556">
        <v>2.7390000000000001E-3</v>
      </c>
      <c r="AF27" s="556">
        <v>2.05E-4</v>
      </c>
      <c r="AG27" s="556">
        <v>5.6400000000000005E-4</v>
      </c>
      <c r="AH27" s="556">
        <v>3.4020000000000001E-3</v>
      </c>
      <c r="AI27" s="556">
        <v>1.322E-3</v>
      </c>
      <c r="AJ27" s="556">
        <v>2.3019999999999998E-3</v>
      </c>
      <c r="AK27" s="556">
        <v>8.4199999999999998E-4</v>
      </c>
      <c r="AL27" s="556">
        <v>6.1570000000000001E-3</v>
      </c>
      <c r="AM27" s="556">
        <v>1.387E-3</v>
      </c>
      <c r="AN27" s="556">
        <v>1.196E-3</v>
      </c>
      <c r="AO27" s="556">
        <v>2.0639000000000001E-2</v>
      </c>
      <c r="AP27" s="556">
        <v>5.0500000000000002E-4</v>
      </c>
      <c r="AQ27" s="535">
        <v>1.089124</v>
      </c>
    </row>
    <row r="28" spans="2:43" ht="16.5" customHeight="1">
      <c r="B28" s="203" t="s">
        <v>205</v>
      </c>
      <c r="C28" s="304" t="s">
        <v>17</v>
      </c>
      <c r="D28" s="555">
        <v>5.9810000000000002E-3</v>
      </c>
      <c r="E28" s="556">
        <v>1.462E-3</v>
      </c>
      <c r="F28" s="556">
        <v>8.0000000000000004E-4</v>
      </c>
      <c r="G28" s="556">
        <v>6.5640000000000004E-3</v>
      </c>
      <c r="H28" s="556">
        <v>2.918E-3</v>
      </c>
      <c r="I28" s="556">
        <v>3.8289999999999999E-3</v>
      </c>
      <c r="J28" s="556">
        <v>7.0260000000000001E-3</v>
      </c>
      <c r="K28" s="556">
        <v>4.052E-3</v>
      </c>
      <c r="L28" s="556">
        <v>8.3300000000000006E-3</v>
      </c>
      <c r="M28" s="556">
        <v>6.1760000000000001E-3</v>
      </c>
      <c r="N28" s="556">
        <v>9.2420000000000002E-3</v>
      </c>
      <c r="O28" s="556">
        <v>7.4390000000000003E-3</v>
      </c>
      <c r="P28" s="556">
        <v>8.1119999999999994E-3</v>
      </c>
      <c r="Q28" s="556">
        <v>5.8859999999999997E-3</v>
      </c>
      <c r="R28" s="556">
        <v>3.9620000000000002E-3</v>
      </c>
      <c r="S28" s="556">
        <v>3.3579999999999999E-3</v>
      </c>
      <c r="T28" s="556">
        <v>3.2269999999999998E-3</v>
      </c>
      <c r="U28" s="556">
        <v>7.1500000000000001E-3</v>
      </c>
      <c r="V28" s="556">
        <v>3.65E-3</v>
      </c>
      <c r="W28" s="556">
        <v>3.509E-3</v>
      </c>
      <c r="X28" s="556">
        <v>1.647E-3</v>
      </c>
      <c r="Y28" s="556">
        <v>3.9179999999999996E-3</v>
      </c>
      <c r="Z28" s="556">
        <v>1.0022169999999999</v>
      </c>
      <c r="AA28" s="556">
        <v>2.0705999999999999E-2</v>
      </c>
      <c r="AB28" s="556">
        <v>5.5002000000000002E-2</v>
      </c>
      <c r="AC28" s="556">
        <v>5.6750000000000004E-3</v>
      </c>
      <c r="AD28" s="556">
        <v>6.6360000000000004E-3</v>
      </c>
      <c r="AE28" s="556">
        <v>5.2620000000000002E-3</v>
      </c>
      <c r="AF28" s="556">
        <v>1.6105000000000001E-2</v>
      </c>
      <c r="AG28" s="556">
        <v>1.2068000000000001E-2</v>
      </c>
      <c r="AH28" s="556">
        <v>7.169E-3</v>
      </c>
      <c r="AI28" s="556">
        <v>9.8670000000000008E-3</v>
      </c>
      <c r="AJ28" s="556">
        <v>7.6620000000000004E-3</v>
      </c>
      <c r="AK28" s="556">
        <v>4.365E-3</v>
      </c>
      <c r="AL28" s="556">
        <v>3.6619999999999999E-3</v>
      </c>
      <c r="AM28" s="556">
        <v>3.0969999999999999E-3</v>
      </c>
      <c r="AN28" s="556">
        <v>5.6030000000000003E-3</v>
      </c>
      <c r="AO28" s="556">
        <v>2.101E-3</v>
      </c>
      <c r="AP28" s="556">
        <v>1.6916E-2</v>
      </c>
      <c r="AQ28" s="535">
        <v>1.292349</v>
      </c>
    </row>
    <row r="29" spans="2:43" ht="16.5" customHeight="1">
      <c r="B29" s="203" t="s">
        <v>206</v>
      </c>
      <c r="C29" s="304" t="s">
        <v>18</v>
      </c>
      <c r="D29" s="555">
        <v>1.3377999999999999E-2</v>
      </c>
      <c r="E29" s="556">
        <v>7.5750000000000001E-3</v>
      </c>
      <c r="F29" s="556">
        <v>3.784E-3</v>
      </c>
      <c r="G29" s="556">
        <v>4.3881999999999997E-2</v>
      </c>
      <c r="H29" s="556">
        <v>1.5422999999999999E-2</v>
      </c>
      <c r="I29" s="556">
        <v>1.8356999999999998E-2</v>
      </c>
      <c r="J29" s="556">
        <v>4.8238999999999997E-2</v>
      </c>
      <c r="K29" s="556">
        <v>2.1687999999999999E-2</v>
      </c>
      <c r="L29" s="556">
        <v>1.8713E-2</v>
      </c>
      <c r="M29" s="556">
        <v>2.6582000000000001E-2</v>
      </c>
      <c r="N29" s="556">
        <v>3.8582999999999999E-2</v>
      </c>
      <c r="O29" s="556">
        <v>7.2491E-2</v>
      </c>
      <c r="P29" s="556">
        <v>9.5140000000000002E-2</v>
      </c>
      <c r="Q29" s="556">
        <v>1.8376E-2</v>
      </c>
      <c r="R29" s="556">
        <v>1.7339E-2</v>
      </c>
      <c r="S29" s="556">
        <v>1.2297000000000001E-2</v>
      </c>
      <c r="T29" s="556">
        <v>1.4253E-2</v>
      </c>
      <c r="U29" s="556">
        <v>2.5836999999999999E-2</v>
      </c>
      <c r="V29" s="556">
        <v>1.0985E-2</v>
      </c>
      <c r="W29" s="556">
        <v>7.7039999999999999E-3</v>
      </c>
      <c r="X29" s="556">
        <v>1.3705999999999999E-2</v>
      </c>
      <c r="Y29" s="556">
        <v>1.9328999999999999E-2</v>
      </c>
      <c r="Z29" s="556">
        <v>5.5989999999999998E-3</v>
      </c>
      <c r="AA29" s="556">
        <v>1.104517</v>
      </c>
      <c r="AB29" s="556">
        <v>5.3150000000000003E-2</v>
      </c>
      <c r="AC29" s="556">
        <v>6.3440999999999997E-2</v>
      </c>
      <c r="AD29" s="556">
        <v>2.7661999999999999E-2</v>
      </c>
      <c r="AE29" s="556">
        <v>6.9049999999999997E-3</v>
      </c>
      <c r="AF29" s="556">
        <v>2.336E-3</v>
      </c>
      <c r="AG29" s="556">
        <v>8.6110000000000006E-3</v>
      </c>
      <c r="AH29" s="556">
        <v>1.1079E-2</v>
      </c>
      <c r="AI29" s="556">
        <v>1.2852000000000001E-2</v>
      </c>
      <c r="AJ29" s="556">
        <v>1.6798E-2</v>
      </c>
      <c r="AK29" s="556">
        <v>1.3944E-2</v>
      </c>
      <c r="AL29" s="556">
        <v>5.9360000000000003E-3</v>
      </c>
      <c r="AM29" s="556">
        <v>7.2500000000000004E-3</v>
      </c>
      <c r="AN29" s="556">
        <v>3.2069E-2</v>
      </c>
      <c r="AO29" s="556">
        <v>8.5850000000000006E-3</v>
      </c>
      <c r="AP29" s="556">
        <v>5.8320000000000004E-3</v>
      </c>
      <c r="AQ29" s="535">
        <v>1.9502269999999999</v>
      </c>
    </row>
    <row r="30" spans="2:43" ht="16.5" customHeight="1">
      <c r="B30" s="203" t="s">
        <v>207</v>
      </c>
      <c r="C30" s="304" t="s">
        <v>46</v>
      </c>
      <c r="D30" s="555">
        <v>9.5399999999999999E-4</v>
      </c>
      <c r="E30" s="556">
        <v>7.6599999999999997E-4</v>
      </c>
      <c r="F30" s="556">
        <v>3.7399999999999998E-4</v>
      </c>
      <c r="G30" s="556">
        <v>4.1269999999999996E-3</v>
      </c>
      <c r="H30" s="556">
        <v>2.7560000000000002E-3</v>
      </c>
      <c r="I30" s="556">
        <v>1.6329999999999999E-3</v>
      </c>
      <c r="J30" s="556">
        <v>4.2129999999999997E-3</v>
      </c>
      <c r="K30" s="556">
        <v>4.261E-3</v>
      </c>
      <c r="L30" s="556">
        <v>1.0690000000000001E-3</v>
      </c>
      <c r="M30" s="556">
        <v>1.1150000000000001E-3</v>
      </c>
      <c r="N30" s="556">
        <v>1.704E-3</v>
      </c>
      <c r="O30" s="556">
        <v>1.8309999999999999E-3</v>
      </c>
      <c r="P30" s="556">
        <v>1.691E-3</v>
      </c>
      <c r="Q30" s="556">
        <v>8.34E-4</v>
      </c>
      <c r="R30" s="556">
        <v>1.2819999999999999E-3</v>
      </c>
      <c r="S30" s="556">
        <v>1.0219999999999999E-3</v>
      </c>
      <c r="T30" s="556">
        <v>8.4000000000000003E-4</v>
      </c>
      <c r="U30" s="556">
        <v>1.5089999999999999E-3</v>
      </c>
      <c r="V30" s="556">
        <v>8.5700000000000001E-4</v>
      </c>
      <c r="W30" s="556">
        <v>3.6000000000000002E-4</v>
      </c>
      <c r="X30" s="556">
        <v>5.7899999999999998E-4</v>
      </c>
      <c r="Y30" s="556">
        <v>1.436E-3</v>
      </c>
      <c r="Z30" s="556">
        <v>1.4809999999999999E-3</v>
      </c>
      <c r="AA30" s="556">
        <v>1.0920000000000001E-3</v>
      </c>
      <c r="AB30" s="556">
        <v>1.0920909999999999</v>
      </c>
      <c r="AC30" s="556">
        <v>9.4059999999999994E-3</v>
      </c>
      <c r="AD30" s="556">
        <v>4.0720000000000001E-3</v>
      </c>
      <c r="AE30" s="556">
        <v>1.941E-3</v>
      </c>
      <c r="AF30" s="556">
        <v>3.8400000000000001E-4</v>
      </c>
      <c r="AG30" s="556">
        <v>6.2940000000000001E-3</v>
      </c>
      <c r="AH30" s="556">
        <v>4.4219999999999997E-3</v>
      </c>
      <c r="AI30" s="556">
        <v>4.8630000000000001E-3</v>
      </c>
      <c r="AJ30" s="556">
        <v>1.0274999999999999E-2</v>
      </c>
      <c r="AK30" s="556">
        <v>5.646E-3</v>
      </c>
      <c r="AL30" s="556">
        <v>2.934E-3</v>
      </c>
      <c r="AM30" s="556">
        <v>1.7880000000000001E-3</v>
      </c>
      <c r="AN30" s="556">
        <v>1.0495000000000001E-2</v>
      </c>
      <c r="AO30" s="556">
        <v>1.1739999999999999E-3</v>
      </c>
      <c r="AP30" s="556">
        <v>2.0089999999999999E-3</v>
      </c>
      <c r="AQ30" s="535">
        <v>1.1955769999999999</v>
      </c>
    </row>
    <row r="31" spans="2:43" ht="16.5" customHeight="1">
      <c r="B31" s="203" t="s">
        <v>208</v>
      </c>
      <c r="C31" s="304" t="s">
        <v>47</v>
      </c>
      <c r="D31" s="555">
        <v>9.1100000000000003E-4</v>
      </c>
      <c r="E31" s="556">
        <v>6.4400000000000004E-4</v>
      </c>
      <c r="F31" s="556">
        <v>4.5899999999999999E-4</v>
      </c>
      <c r="G31" s="556">
        <v>4.4559999999999999E-3</v>
      </c>
      <c r="H31" s="556">
        <v>2.2130000000000001E-3</v>
      </c>
      <c r="I31" s="556">
        <v>1.351E-3</v>
      </c>
      <c r="J31" s="556">
        <v>2.4550000000000002E-3</v>
      </c>
      <c r="K31" s="556">
        <v>4.143E-3</v>
      </c>
      <c r="L31" s="556">
        <v>9.0200000000000002E-4</v>
      </c>
      <c r="M31" s="556">
        <v>8.0900000000000004E-4</v>
      </c>
      <c r="N31" s="556">
        <v>4.2599999999999999E-3</v>
      </c>
      <c r="O31" s="556">
        <v>1.585E-3</v>
      </c>
      <c r="P31" s="556">
        <v>1.7899999999999999E-3</v>
      </c>
      <c r="Q31" s="556">
        <v>8.0000000000000004E-4</v>
      </c>
      <c r="R31" s="556">
        <v>1.0690000000000001E-3</v>
      </c>
      <c r="S31" s="556">
        <v>5.5500000000000005E-4</v>
      </c>
      <c r="T31" s="556">
        <v>8.7000000000000001E-4</v>
      </c>
      <c r="U31" s="556">
        <v>1.6949999999999999E-3</v>
      </c>
      <c r="V31" s="556">
        <v>8.9899999999999995E-4</v>
      </c>
      <c r="W31" s="556">
        <v>7.5199999999999996E-4</v>
      </c>
      <c r="X31" s="556">
        <v>5.71E-4</v>
      </c>
      <c r="Y31" s="556">
        <v>1.219E-3</v>
      </c>
      <c r="Z31" s="556">
        <v>3.9410000000000001E-3</v>
      </c>
      <c r="AA31" s="556">
        <v>1.6844000000000001E-2</v>
      </c>
      <c r="AB31" s="556">
        <v>4.8780000000000004E-3</v>
      </c>
      <c r="AC31" s="556">
        <v>1.0016499999999999</v>
      </c>
      <c r="AD31" s="556">
        <v>2.9589999999999998E-3</v>
      </c>
      <c r="AE31" s="556">
        <v>5.6280000000000002E-3</v>
      </c>
      <c r="AF31" s="556">
        <v>5.1400000000000003E-4</v>
      </c>
      <c r="AG31" s="556">
        <v>4.7089999999999996E-3</v>
      </c>
      <c r="AH31" s="556">
        <v>1.1346999999999999E-2</v>
      </c>
      <c r="AI31" s="556">
        <v>3.1866999999999999E-2</v>
      </c>
      <c r="AJ31" s="556">
        <v>9.0629999999999999E-3</v>
      </c>
      <c r="AK31" s="556">
        <v>5.8069999999999997E-3</v>
      </c>
      <c r="AL31" s="556">
        <v>1.2149999999999999E-3</v>
      </c>
      <c r="AM31" s="556">
        <v>3.3630000000000001E-3</v>
      </c>
      <c r="AN31" s="556">
        <v>2.2898000000000002E-2</v>
      </c>
      <c r="AO31" s="556">
        <v>8.2700000000000004E-4</v>
      </c>
      <c r="AP31" s="556">
        <v>1.6066E-2</v>
      </c>
      <c r="AQ31" s="535">
        <v>1.1779839999999999</v>
      </c>
    </row>
    <row r="32" spans="2:43" ht="16.5" customHeight="1">
      <c r="B32" s="203" t="s">
        <v>209</v>
      </c>
      <c r="C32" s="304" t="s">
        <v>19</v>
      </c>
      <c r="D32" s="555">
        <v>3.3180000000000001E-2</v>
      </c>
      <c r="E32" s="556">
        <v>1.2177E-2</v>
      </c>
      <c r="F32" s="556">
        <v>2.146E-2</v>
      </c>
      <c r="G32" s="556">
        <v>1.0614E-2</v>
      </c>
      <c r="H32" s="556">
        <v>4.0937000000000001E-2</v>
      </c>
      <c r="I32" s="556">
        <v>4.6517999999999997E-2</v>
      </c>
      <c r="J32" s="556">
        <v>3.9774999999999998E-2</v>
      </c>
      <c r="K32" s="556">
        <v>2.9669000000000001E-2</v>
      </c>
      <c r="L32" s="556">
        <v>1.4344000000000001E-2</v>
      </c>
      <c r="M32" s="556">
        <v>3.1385000000000003E-2</v>
      </c>
      <c r="N32" s="556">
        <v>2.0032000000000001E-2</v>
      </c>
      <c r="O32" s="556">
        <v>1.5633000000000001E-2</v>
      </c>
      <c r="P32" s="556">
        <v>7.4960000000000001E-3</v>
      </c>
      <c r="Q32" s="556">
        <v>1.7443E-2</v>
      </c>
      <c r="R32" s="556">
        <v>2.1122999999999999E-2</v>
      </c>
      <c r="S32" s="556">
        <v>2.2925999999999998E-2</v>
      </c>
      <c r="T32" s="556">
        <v>3.0313E-2</v>
      </c>
      <c r="U32" s="556">
        <v>2.2918999999999998E-2</v>
      </c>
      <c r="V32" s="556">
        <v>3.0304000000000001E-2</v>
      </c>
      <c r="W32" s="556">
        <v>2.8417000000000001E-2</v>
      </c>
      <c r="X32" s="556">
        <v>2.6438E-2</v>
      </c>
      <c r="Y32" s="556">
        <v>4.3979999999999998E-2</v>
      </c>
      <c r="Z32" s="556">
        <v>2.8018999999999999E-2</v>
      </c>
      <c r="AA32" s="556">
        <v>5.0340000000000003E-3</v>
      </c>
      <c r="AB32" s="556">
        <v>1.472E-2</v>
      </c>
      <c r="AC32" s="556">
        <v>1.2378E-2</v>
      </c>
      <c r="AD32" s="556">
        <v>1.0087489999999999</v>
      </c>
      <c r="AE32" s="556">
        <v>5.8609999999999999E-3</v>
      </c>
      <c r="AF32" s="556">
        <v>1.6440000000000001E-3</v>
      </c>
      <c r="AG32" s="556">
        <v>2.3501000000000001E-2</v>
      </c>
      <c r="AH32" s="556">
        <v>8.5050000000000004E-3</v>
      </c>
      <c r="AI32" s="556">
        <v>7.424E-3</v>
      </c>
      <c r="AJ32" s="556">
        <v>1.0349000000000001E-2</v>
      </c>
      <c r="AK32" s="556">
        <v>2.5683999999999998E-2</v>
      </c>
      <c r="AL32" s="556">
        <v>2.3349999999999999E-2</v>
      </c>
      <c r="AM32" s="556">
        <v>1.5213000000000001E-2</v>
      </c>
      <c r="AN32" s="556">
        <v>3.7204000000000001E-2</v>
      </c>
      <c r="AO32" s="556">
        <v>0.13345299999999999</v>
      </c>
      <c r="AP32" s="556">
        <v>5.1789999999999996E-3</v>
      </c>
      <c r="AQ32" s="535">
        <v>1.933349</v>
      </c>
    </row>
    <row r="33" spans="2:43" ht="16.5" customHeight="1">
      <c r="B33" s="203" t="s">
        <v>210</v>
      </c>
      <c r="C33" s="304" t="s">
        <v>20</v>
      </c>
      <c r="D33" s="555">
        <v>9.5630000000000003E-3</v>
      </c>
      <c r="E33" s="556">
        <v>1.3746E-2</v>
      </c>
      <c r="F33" s="556">
        <v>1.1008E-2</v>
      </c>
      <c r="G33" s="556">
        <v>4.582E-2</v>
      </c>
      <c r="H33" s="556">
        <v>1.0002E-2</v>
      </c>
      <c r="I33" s="556">
        <v>2.1304E-2</v>
      </c>
      <c r="J33" s="556">
        <v>1.3046E-2</v>
      </c>
      <c r="K33" s="556">
        <v>1.0370000000000001E-2</v>
      </c>
      <c r="L33" s="556">
        <v>4.6129999999999999E-3</v>
      </c>
      <c r="M33" s="556">
        <v>6.7450000000000001E-3</v>
      </c>
      <c r="N33" s="556">
        <v>1.4135E-2</v>
      </c>
      <c r="O33" s="556">
        <v>9.4669999999999997E-3</v>
      </c>
      <c r="P33" s="556">
        <v>9.9640000000000006E-3</v>
      </c>
      <c r="Q33" s="556">
        <v>1.3088000000000001E-2</v>
      </c>
      <c r="R33" s="556">
        <v>8.3079999999999994E-3</v>
      </c>
      <c r="S33" s="556">
        <v>8.1989999999999997E-3</v>
      </c>
      <c r="T33" s="556">
        <v>1.5245E-2</v>
      </c>
      <c r="U33" s="556">
        <v>8.711E-3</v>
      </c>
      <c r="V33" s="556">
        <v>8.5859999999999999E-3</v>
      </c>
      <c r="W33" s="556">
        <v>6.4879999999999998E-3</v>
      </c>
      <c r="X33" s="556">
        <v>5.3810000000000004E-3</v>
      </c>
      <c r="Y33" s="556">
        <v>2.2841E-2</v>
      </c>
      <c r="Z33" s="556">
        <v>1.4071E-2</v>
      </c>
      <c r="AA33" s="556">
        <v>2.3921999999999999E-2</v>
      </c>
      <c r="AB33" s="556">
        <v>2.1079000000000001E-2</v>
      </c>
      <c r="AC33" s="556">
        <v>2.5492000000000001E-2</v>
      </c>
      <c r="AD33" s="556">
        <v>2.2246999999999999E-2</v>
      </c>
      <c r="AE33" s="556">
        <v>1.0737300000000001</v>
      </c>
      <c r="AF33" s="556">
        <v>6.6566E-2</v>
      </c>
      <c r="AG33" s="556">
        <v>2.9461000000000001E-2</v>
      </c>
      <c r="AH33" s="556">
        <v>1.1096999999999999E-2</v>
      </c>
      <c r="AI33" s="556">
        <v>1.7180999999999998E-2</v>
      </c>
      <c r="AJ33" s="556">
        <v>1.095E-2</v>
      </c>
      <c r="AK33" s="556">
        <v>1.0541999999999999E-2</v>
      </c>
      <c r="AL33" s="556">
        <v>2.4202000000000001E-2</v>
      </c>
      <c r="AM33" s="556">
        <v>1.1088000000000001E-2</v>
      </c>
      <c r="AN33" s="556">
        <v>1.7246999999999998E-2</v>
      </c>
      <c r="AO33" s="556">
        <v>5.7499999999999999E-3</v>
      </c>
      <c r="AP33" s="556">
        <v>3.5165000000000002E-2</v>
      </c>
      <c r="AQ33" s="535">
        <v>1.6964220000000001</v>
      </c>
    </row>
    <row r="34" spans="2:43" ht="16.5" customHeight="1">
      <c r="B34" s="203" t="s">
        <v>211</v>
      </c>
      <c r="C34" s="304" t="s">
        <v>21</v>
      </c>
      <c r="D34" s="555">
        <v>3.5720000000000001E-3</v>
      </c>
      <c r="E34" s="556">
        <v>3.9379999999999997E-3</v>
      </c>
      <c r="F34" s="556">
        <v>2.8900000000000002E-3</v>
      </c>
      <c r="G34" s="556">
        <v>2.1430000000000001E-2</v>
      </c>
      <c r="H34" s="556">
        <v>6.9740000000000002E-3</v>
      </c>
      <c r="I34" s="556">
        <v>9.1500000000000001E-3</v>
      </c>
      <c r="J34" s="556">
        <v>5.6119999999999998E-3</v>
      </c>
      <c r="K34" s="556">
        <v>7.2859999999999999E-3</v>
      </c>
      <c r="L34" s="556">
        <v>4.5009999999999998E-3</v>
      </c>
      <c r="M34" s="556">
        <v>6.4079999999999996E-3</v>
      </c>
      <c r="N34" s="556">
        <v>7.8300000000000002E-3</v>
      </c>
      <c r="O34" s="556">
        <v>4.4169999999999999E-3</v>
      </c>
      <c r="P34" s="556">
        <v>2.8579999999999999E-3</v>
      </c>
      <c r="Q34" s="556">
        <v>7.1289999999999999E-3</v>
      </c>
      <c r="R34" s="556">
        <v>5.9610000000000002E-3</v>
      </c>
      <c r="S34" s="556">
        <v>5.3080000000000002E-3</v>
      </c>
      <c r="T34" s="556">
        <v>4.5580000000000004E-3</v>
      </c>
      <c r="U34" s="556">
        <v>4.0359999999999997E-3</v>
      </c>
      <c r="V34" s="556">
        <v>4.0629999999999998E-3</v>
      </c>
      <c r="W34" s="556">
        <v>4.1840000000000002E-3</v>
      </c>
      <c r="X34" s="556">
        <v>2.3240000000000001E-3</v>
      </c>
      <c r="Y34" s="556">
        <v>7.646E-3</v>
      </c>
      <c r="Z34" s="556">
        <v>7.2319999999999997E-3</v>
      </c>
      <c r="AA34" s="556">
        <v>9.1380000000000003E-3</v>
      </c>
      <c r="AB34" s="556">
        <v>5.1070000000000004E-3</v>
      </c>
      <c r="AC34" s="556">
        <v>4.8199999999999996E-3</v>
      </c>
      <c r="AD34" s="556">
        <v>3.7884000000000001E-2</v>
      </c>
      <c r="AE34" s="556">
        <v>2.0056999999999998E-2</v>
      </c>
      <c r="AF34" s="556">
        <v>1.0365880000000001</v>
      </c>
      <c r="AG34" s="556">
        <v>2.6838999999999998E-2</v>
      </c>
      <c r="AH34" s="556">
        <v>2.1658E-2</v>
      </c>
      <c r="AI34" s="556">
        <v>5.5339999999999999E-3</v>
      </c>
      <c r="AJ34" s="556">
        <v>7.4339999999999996E-3</v>
      </c>
      <c r="AK34" s="556">
        <v>1.9009999999999999E-2</v>
      </c>
      <c r="AL34" s="556">
        <v>2.0687000000000001E-2</v>
      </c>
      <c r="AM34" s="556">
        <v>1.2911000000000001E-2</v>
      </c>
      <c r="AN34" s="556">
        <v>3.603E-2</v>
      </c>
      <c r="AO34" s="556">
        <v>6.6379999999999998E-3</v>
      </c>
      <c r="AP34" s="556">
        <v>2.0756E-2</v>
      </c>
      <c r="AQ34" s="535">
        <v>1.4303999999999999</v>
      </c>
    </row>
    <row r="35" spans="2:43" ht="16.5" customHeight="1">
      <c r="B35" s="203" t="s">
        <v>212</v>
      </c>
      <c r="C35" s="304" t="s">
        <v>49</v>
      </c>
      <c r="D35" s="555">
        <v>5.2767000000000001E-2</v>
      </c>
      <c r="E35" s="556">
        <v>5.6691999999999999E-2</v>
      </c>
      <c r="F35" s="556">
        <v>3.2335999999999997E-2</v>
      </c>
      <c r="G35" s="556">
        <v>0.11401500000000001</v>
      </c>
      <c r="H35" s="556">
        <v>3.9539999999999999E-2</v>
      </c>
      <c r="I35" s="556">
        <v>2.3864E-2</v>
      </c>
      <c r="J35" s="556">
        <v>4.4857000000000001E-2</v>
      </c>
      <c r="K35" s="556">
        <v>2.4723999999999999E-2</v>
      </c>
      <c r="L35" s="556">
        <v>5.5363999999999997E-2</v>
      </c>
      <c r="M35" s="556">
        <v>1.8870000000000001E-2</v>
      </c>
      <c r="N35" s="556">
        <v>6.3307000000000002E-2</v>
      </c>
      <c r="O35" s="556">
        <v>2.6783999999999999E-2</v>
      </c>
      <c r="P35" s="556">
        <v>3.0263000000000002E-2</v>
      </c>
      <c r="Q35" s="556">
        <v>2.5423000000000001E-2</v>
      </c>
      <c r="R35" s="556">
        <v>1.9730000000000001E-2</v>
      </c>
      <c r="S35" s="556">
        <v>1.7486999999999999E-2</v>
      </c>
      <c r="T35" s="556">
        <v>2.3810000000000001E-2</v>
      </c>
      <c r="U35" s="556">
        <v>1.5837E-2</v>
      </c>
      <c r="V35" s="556">
        <v>1.9698E-2</v>
      </c>
      <c r="W35" s="556">
        <v>1.6164000000000001E-2</v>
      </c>
      <c r="X35" s="556">
        <v>1.5007E-2</v>
      </c>
      <c r="Y35" s="556">
        <v>7.6785999999999993E-2</v>
      </c>
      <c r="Z35" s="556">
        <v>3.6582000000000003E-2</v>
      </c>
      <c r="AA35" s="556">
        <v>2.5384E-2</v>
      </c>
      <c r="AB35" s="556">
        <v>2.5049999999999999E-2</v>
      </c>
      <c r="AC35" s="556">
        <v>6.0560999999999997E-2</v>
      </c>
      <c r="AD35" s="556">
        <v>9.3460000000000001E-2</v>
      </c>
      <c r="AE35" s="556">
        <v>3.0771E-2</v>
      </c>
      <c r="AF35" s="556">
        <v>4.0549999999999996E-3</v>
      </c>
      <c r="AG35" s="556">
        <v>1.0768249999999999</v>
      </c>
      <c r="AH35" s="556">
        <v>2.3359999999999999E-2</v>
      </c>
      <c r="AI35" s="556">
        <v>2.8646999999999999E-2</v>
      </c>
      <c r="AJ35" s="556">
        <v>2.6353000000000001E-2</v>
      </c>
      <c r="AK35" s="556">
        <v>1.7696E-2</v>
      </c>
      <c r="AL35" s="556">
        <v>3.5492999999999997E-2</v>
      </c>
      <c r="AM35" s="556">
        <v>1.6768999999999999E-2</v>
      </c>
      <c r="AN35" s="556">
        <v>3.7413000000000002E-2</v>
      </c>
      <c r="AO35" s="556">
        <v>6.2576999999999994E-2</v>
      </c>
      <c r="AP35" s="556">
        <v>4.3892E-2</v>
      </c>
      <c r="AQ35" s="535">
        <v>2.4582099999999998</v>
      </c>
    </row>
    <row r="36" spans="2:43" ht="16.5" customHeight="1">
      <c r="B36" s="203" t="s">
        <v>213</v>
      </c>
      <c r="C36" s="304" t="s">
        <v>22</v>
      </c>
      <c r="D36" s="555">
        <v>5.4079999999999996E-3</v>
      </c>
      <c r="E36" s="556">
        <v>4.0949999999999997E-3</v>
      </c>
      <c r="F36" s="556">
        <v>5.2469999999999999E-3</v>
      </c>
      <c r="G36" s="556">
        <v>1.2194999999999999E-2</v>
      </c>
      <c r="H36" s="556">
        <v>6.6769999999999998E-3</v>
      </c>
      <c r="I36" s="556">
        <v>6.9350000000000002E-3</v>
      </c>
      <c r="J36" s="556">
        <v>6.4570000000000001E-3</v>
      </c>
      <c r="K36" s="556">
        <v>1.3778E-2</v>
      </c>
      <c r="L36" s="556">
        <v>4.6129999999999999E-3</v>
      </c>
      <c r="M36" s="556">
        <v>5.1659999999999996E-3</v>
      </c>
      <c r="N36" s="556">
        <v>6.4530000000000004E-3</v>
      </c>
      <c r="O36" s="556">
        <v>5.1479999999999998E-3</v>
      </c>
      <c r="P36" s="556">
        <v>3.7650000000000001E-3</v>
      </c>
      <c r="Q36" s="556">
        <v>8.4229999999999999E-3</v>
      </c>
      <c r="R36" s="556">
        <v>6.5929999999999999E-3</v>
      </c>
      <c r="S36" s="556">
        <v>8.5570000000000004E-3</v>
      </c>
      <c r="T36" s="556">
        <v>6.6239999999999997E-3</v>
      </c>
      <c r="U36" s="556">
        <v>5.9630000000000004E-3</v>
      </c>
      <c r="V36" s="556">
        <v>8.6070000000000001E-3</v>
      </c>
      <c r="W36" s="556">
        <v>6.986E-3</v>
      </c>
      <c r="X36" s="556">
        <v>3.5599999999999998E-3</v>
      </c>
      <c r="Y36" s="556">
        <v>7.0410000000000004E-3</v>
      </c>
      <c r="Z36" s="556">
        <v>9.4090000000000007E-3</v>
      </c>
      <c r="AA36" s="556">
        <v>1.1960999999999999E-2</v>
      </c>
      <c r="AB36" s="556">
        <v>2.9812999999999999E-2</v>
      </c>
      <c r="AC36" s="556">
        <v>1.0456E-2</v>
      </c>
      <c r="AD36" s="556">
        <v>3.1975999999999997E-2</v>
      </c>
      <c r="AE36" s="556">
        <v>4.2557999999999999E-2</v>
      </c>
      <c r="AF36" s="556">
        <v>4.0759999999999998E-3</v>
      </c>
      <c r="AG36" s="556">
        <v>1.0222999999999999E-2</v>
      </c>
      <c r="AH36" s="556">
        <v>1.151818</v>
      </c>
      <c r="AI36" s="556">
        <v>2.1679E-2</v>
      </c>
      <c r="AJ36" s="556">
        <v>1.9293999999999999E-2</v>
      </c>
      <c r="AK36" s="556">
        <v>1.1443E-2</v>
      </c>
      <c r="AL36" s="556">
        <v>4.8340000000000001E-2</v>
      </c>
      <c r="AM36" s="556">
        <v>3.0883000000000001E-2</v>
      </c>
      <c r="AN36" s="556">
        <v>1.9200999999999999E-2</v>
      </c>
      <c r="AO36" s="556">
        <v>5.2560000000000003E-3</v>
      </c>
      <c r="AP36" s="556">
        <v>3.3390999999999997E-2</v>
      </c>
      <c r="AQ36" s="535">
        <v>1.6400669999999999</v>
      </c>
    </row>
    <row r="37" spans="2:43" ht="16.5" customHeight="1">
      <c r="B37" s="203" t="s">
        <v>214</v>
      </c>
      <c r="C37" s="304" t="s">
        <v>23</v>
      </c>
      <c r="D37" s="555">
        <v>5.6700000000000001E-4</v>
      </c>
      <c r="E37" s="556">
        <v>1.03E-4</v>
      </c>
      <c r="F37" s="556">
        <v>5.8299999999999997E-4</v>
      </c>
      <c r="G37" s="556">
        <v>6.8300000000000001E-4</v>
      </c>
      <c r="H37" s="556">
        <v>6.1300000000000005E-4</v>
      </c>
      <c r="I37" s="556">
        <v>3.48E-4</v>
      </c>
      <c r="J37" s="556">
        <v>6.4000000000000005E-4</v>
      </c>
      <c r="K37" s="556">
        <v>1.11E-4</v>
      </c>
      <c r="L37" s="556">
        <v>1.333E-3</v>
      </c>
      <c r="M37" s="556">
        <v>2.02E-4</v>
      </c>
      <c r="N37" s="556">
        <v>5.9900000000000003E-4</v>
      </c>
      <c r="O37" s="556">
        <v>9.7799999999999992E-4</v>
      </c>
      <c r="P37" s="556">
        <v>2.81E-4</v>
      </c>
      <c r="Q37" s="556">
        <v>4.0700000000000003E-4</v>
      </c>
      <c r="R37" s="556">
        <v>5.4900000000000001E-4</v>
      </c>
      <c r="S37" s="556">
        <v>3.48E-4</v>
      </c>
      <c r="T37" s="556">
        <v>2.1000000000000001E-4</v>
      </c>
      <c r="U37" s="556">
        <v>1E-4</v>
      </c>
      <c r="V37" s="556">
        <v>2.99E-4</v>
      </c>
      <c r="W37" s="556">
        <v>1.36E-4</v>
      </c>
      <c r="X37" s="556">
        <v>7.7000000000000001E-5</v>
      </c>
      <c r="Y37" s="556">
        <v>1.76E-4</v>
      </c>
      <c r="Z37" s="556">
        <v>9.5E-4</v>
      </c>
      <c r="AA37" s="556">
        <v>3.2000000000000003E-4</v>
      </c>
      <c r="AB37" s="556">
        <v>6.4000000000000005E-4</v>
      </c>
      <c r="AC37" s="556">
        <v>5.8399999999999999E-4</v>
      </c>
      <c r="AD37" s="556">
        <v>3.5199999999999999E-4</v>
      </c>
      <c r="AE37" s="556">
        <v>7.7899999999999996E-4</v>
      </c>
      <c r="AF37" s="556">
        <v>1.7799999999999999E-4</v>
      </c>
      <c r="AG37" s="556">
        <v>2.4000000000000001E-4</v>
      </c>
      <c r="AH37" s="556">
        <v>4.2999999999999999E-4</v>
      </c>
      <c r="AI37" s="556">
        <v>1.0000990000000001</v>
      </c>
      <c r="AJ37" s="556">
        <v>5.2899999999999996E-4</v>
      </c>
      <c r="AK37" s="556">
        <v>2.5900000000000001E-4</v>
      </c>
      <c r="AL37" s="556">
        <v>9.4499999999999998E-4</v>
      </c>
      <c r="AM37" s="556">
        <v>4.3100000000000001E-4</v>
      </c>
      <c r="AN37" s="556">
        <v>4.6200000000000001E-4</v>
      </c>
      <c r="AO37" s="556">
        <v>1.4799999999999999E-4</v>
      </c>
      <c r="AP37" s="556">
        <v>0.10155400000000001</v>
      </c>
      <c r="AQ37" s="535">
        <v>1.1182430000000001</v>
      </c>
    </row>
    <row r="38" spans="2:43" ht="16.5" customHeight="1">
      <c r="B38" s="203" t="s">
        <v>215</v>
      </c>
      <c r="C38" s="304" t="s">
        <v>24</v>
      </c>
      <c r="D38" s="555">
        <v>9.3999999999999994E-5</v>
      </c>
      <c r="E38" s="556">
        <v>7.1699999999999997E-4</v>
      </c>
      <c r="F38" s="556">
        <v>6.6000000000000005E-5</v>
      </c>
      <c r="G38" s="556">
        <v>1.7799999999999999E-4</v>
      </c>
      <c r="H38" s="556">
        <v>2.4399999999999999E-4</v>
      </c>
      <c r="I38" s="556">
        <v>1.3899999999999999E-4</v>
      </c>
      <c r="J38" s="556">
        <v>2.92E-4</v>
      </c>
      <c r="K38" s="556">
        <v>3.3300000000000002E-4</v>
      </c>
      <c r="L38" s="556">
        <v>9.8999999999999994E-5</v>
      </c>
      <c r="M38" s="556">
        <v>2.42E-4</v>
      </c>
      <c r="N38" s="556">
        <v>2.6800000000000001E-4</v>
      </c>
      <c r="O38" s="556">
        <v>2.4600000000000002E-4</v>
      </c>
      <c r="P38" s="556">
        <v>1.0399999999999999E-4</v>
      </c>
      <c r="Q38" s="556">
        <v>6.9099999999999999E-4</v>
      </c>
      <c r="R38" s="556">
        <v>7.45E-4</v>
      </c>
      <c r="S38" s="556">
        <v>4.8099999999999998E-4</v>
      </c>
      <c r="T38" s="556">
        <v>4.3399999999999998E-4</v>
      </c>
      <c r="U38" s="556">
        <v>1.5E-3</v>
      </c>
      <c r="V38" s="556">
        <v>1E-3</v>
      </c>
      <c r="W38" s="556">
        <v>2.5699999999999998E-3</v>
      </c>
      <c r="X38" s="556">
        <v>1.8799999999999999E-4</v>
      </c>
      <c r="Y38" s="556">
        <v>2.9399999999999999E-4</v>
      </c>
      <c r="Z38" s="556">
        <v>2.5799999999999998E-4</v>
      </c>
      <c r="AA38" s="556">
        <v>7.6000000000000004E-4</v>
      </c>
      <c r="AB38" s="556">
        <v>3.6099999999999999E-4</v>
      </c>
      <c r="AC38" s="556">
        <v>3.57E-4</v>
      </c>
      <c r="AD38" s="556">
        <v>4.46E-4</v>
      </c>
      <c r="AE38" s="556">
        <v>4.7199999999999998E-4</v>
      </c>
      <c r="AF38" s="556">
        <v>4.6999999999999997E-5</v>
      </c>
      <c r="AG38" s="556">
        <v>5.2099999999999998E-4</v>
      </c>
      <c r="AH38" s="556">
        <v>5.4799999999999996E-3</v>
      </c>
      <c r="AI38" s="556">
        <v>2.5999999999999998E-4</v>
      </c>
      <c r="AJ38" s="556">
        <v>1.0001580000000001</v>
      </c>
      <c r="AK38" s="556">
        <v>1.85E-4</v>
      </c>
      <c r="AL38" s="556">
        <v>2.9999999999999997E-4</v>
      </c>
      <c r="AM38" s="556">
        <v>5.6400000000000005E-4</v>
      </c>
      <c r="AN38" s="556">
        <v>6.4000000000000005E-4</v>
      </c>
      <c r="AO38" s="556">
        <v>1.18E-4</v>
      </c>
      <c r="AP38" s="556">
        <v>2.349E-3</v>
      </c>
      <c r="AQ38" s="535">
        <v>1.0242009999999999</v>
      </c>
    </row>
    <row r="39" spans="2:43" ht="16.5" customHeight="1">
      <c r="B39" s="203" t="s">
        <v>216</v>
      </c>
      <c r="C39" s="304" t="s">
        <v>48</v>
      </c>
      <c r="D39" s="555">
        <v>2.6999999999999999E-5</v>
      </c>
      <c r="E39" s="556">
        <v>2.6999999999999999E-5</v>
      </c>
      <c r="F39" s="556">
        <v>1.8E-5</v>
      </c>
      <c r="G39" s="556">
        <v>5.8999999999999998E-5</v>
      </c>
      <c r="H39" s="556">
        <v>2.3E-5</v>
      </c>
      <c r="I39" s="556">
        <v>1.8E-5</v>
      </c>
      <c r="J39" s="556">
        <v>2.5000000000000001E-5</v>
      </c>
      <c r="K39" s="556">
        <v>3.4999999999999997E-5</v>
      </c>
      <c r="L39" s="556">
        <v>2.8E-5</v>
      </c>
      <c r="M39" s="556">
        <v>1.2999999999999999E-5</v>
      </c>
      <c r="N39" s="556">
        <v>3.1999999999999999E-5</v>
      </c>
      <c r="O39" s="556">
        <v>1.7E-5</v>
      </c>
      <c r="P39" s="556">
        <v>1.5999999999999999E-5</v>
      </c>
      <c r="Q39" s="556">
        <v>1.7E-5</v>
      </c>
      <c r="R39" s="556">
        <v>1.4E-5</v>
      </c>
      <c r="S39" s="556">
        <v>1.2999999999999999E-5</v>
      </c>
      <c r="T39" s="556">
        <v>1.5999999999999999E-5</v>
      </c>
      <c r="U39" s="556">
        <v>1.2E-5</v>
      </c>
      <c r="V39" s="556">
        <v>1.5E-5</v>
      </c>
      <c r="W39" s="556">
        <v>1.2E-5</v>
      </c>
      <c r="X39" s="556">
        <v>1.0000000000000001E-5</v>
      </c>
      <c r="Y39" s="556">
        <v>3.8999999999999999E-5</v>
      </c>
      <c r="Z39" s="556">
        <v>2.4000000000000001E-5</v>
      </c>
      <c r="AA39" s="556">
        <v>2.0000000000000002E-5</v>
      </c>
      <c r="AB39" s="556">
        <v>1.55E-4</v>
      </c>
      <c r="AC39" s="556">
        <v>3.4999999999999997E-5</v>
      </c>
      <c r="AD39" s="556">
        <v>7.7999999999999999E-5</v>
      </c>
      <c r="AE39" s="556">
        <v>1.5699999999999999E-4</v>
      </c>
      <c r="AF39" s="556">
        <v>1.7E-5</v>
      </c>
      <c r="AG39" s="556">
        <v>4.44E-4</v>
      </c>
      <c r="AH39" s="556">
        <v>5.1699999999999999E-4</v>
      </c>
      <c r="AI39" s="556">
        <v>4.3000000000000002E-5</v>
      </c>
      <c r="AJ39" s="556">
        <v>3.1000000000000001E-5</v>
      </c>
      <c r="AK39" s="556">
        <v>1.0125169999999999</v>
      </c>
      <c r="AL39" s="556">
        <v>4.1999999999999998E-5</v>
      </c>
      <c r="AM39" s="556">
        <v>5.0000000000000002E-5</v>
      </c>
      <c r="AN39" s="556">
        <v>2.7099999999999997E-4</v>
      </c>
      <c r="AO39" s="556">
        <v>3.1999999999999999E-5</v>
      </c>
      <c r="AP39" s="556">
        <v>1.6899999999999999E-4</v>
      </c>
      <c r="AQ39" s="535">
        <v>1.015088</v>
      </c>
    </row>
    <row r="40" spans="2:43" ht="16.5" customHeight="1">
      <c r="B40" s="203" t="s">
        <v>217</v>
      </c>
      <c r="C40" s="304" t="s">
        <v>218</v>
      </c>
      <c r="D40" s="555">
        <v>2.3670000000000002E-3</v>
      </c>
      <c r="E40" s="556">
        <v>1.8990000000000001E-3</v>
      </c>
      <c r="F40" s="556">
        <v>1.1729E-2</v>
      </c>
      <c r="G40" s="556">
        <v>4.509E-3</v>
      </c>
      <c r="H40" s="556">
        <v>1.3929999999999999E-3</v>
      </c>
      <c r="I40" s="556">
        <v>1.846E-3</v>
      </c>
      <c r="J40" s="556">
        <v>1.916E-3</v>
      </c>
      <c r="K40" s="556">
        <v>2.0639999999999999E-3</v>
      </c>
      <c r="L40" s="556">
        <v>6.1799999999999995E-4</v>
      </c>
      <c r="M40" s="556">
        <v>6.6200000000000005E-4</v>
      </c>
      <c r="N40" s="556">
        <v>1.1720000000000001E-3</v>
      </c>
      <c r="O40" s="556">
        <v>7.1500000000000003E-4</v>
      </c>
      <c r="P40" s="556">
        <v>1.193E-3</v>
      </c>
      <c r="Q40" s="556">
        <v>5.13E-4</v>
      </c>
      <c r="R40" s="556">
        <v>2.467E-3</v>
      </c>
      <c r="S40" s="556">
        <v>6.1600000000000001E-4</v>
      </c>
      <c r="T40" s="556">
        <v>8.9099999999999997E-4</v>
      </c>
      <c r="U40" s="556">
        <v>6.2200000000000005E-4</v>
      </c>
      <c r="V40" s="556">
        <v>6.0700000000000001E-4</v>
      </c>
      <c r="W40" s="556">
        <v>1.83E-4</v>
      </c>
      <c r="X40" s="556">
        <v>2.22E-4</v>
      </c>
      <c r="Y40" s="556">
        <v>1.098E-3</v>
      </c>
      <c r="Z40" s="556">
        <v>1.3619999999999999E-3</v>
      </c>
      <c r="AA40" s="556">
        <v>1.7949999999999999E-3</v>
      </c>
      <c r="AB40" s="556">
        <v>9.8230000000000001E-3</v>
      </c>
      <c r="AC40" s="556">
        <v>2.32E-3</v>
      </c>
      <c r="AD40" s="556">
        <v>1.109E-3</v>
      </c>
      <c r="AE40" s="556">
        <v>3.8549999999999999E-3</v>
      </c>
      <c r="AF40" s="556">
        <v>4.0499999999999998E-4</v>
      </c>
      <c r="AG40" s="556">
        <v>1.5250000000000001E-3</v>
      </c>
      <c r="AH40" s="556">
        <v>2.1540000000000001E-3</v>
      </c>
      <c r="AI40" s="556">
        <v>3.9100000000000002E-4</v>
      </c>
      <c r="AJ40" s="556">
        <v>1.5219999999999999E-3</v>
      </c>
      <c r="AK40" s="556">
        <v>1.2899999999999999E-3</v>
      </c>
      <c r="AL40" s="556">
        <v>1.0004029999999999</v>
      </c>
      <c r="AM40" s="556">
        <v>2.5630000000000002E-3</v>
      </c>
      <c r="AN40" s="556">
        <v>3.1259999999999999E-3</v>
      </c>
      <c r="AO40" s="556">
        <v>3.9599999999999998E-4</v>
      </c>
      <c r="AP40" s="556">
        <v>6.0499999999999996E-4</v>
      </c>
      <c r="AQ40" s="535">
        <v>1.073944</v>
      </c>
    </row>
    <row r="41" spans="2:43" ht="16.5" customHeight="1">
      <c r="B41" s="203" t="s">
        <v>219</v>
      </c>
      <c r="C41" s="304" t="s">
        <v>25</v>
      </c>
      <c r="D41" s="555">
        <v>4.0034E-2</v>
      </c>
      <c r="E41" s="556">
        <v>2.2164E-2</v>
      </c>
      <c r="F41" s="556">
        <v>1.3341E-2</v>
      </c>
      <c r="G41" s="556">
        <v>5.8335999999999999E-2</v>
      </c>
      <c r="H41" s="556">
        <v>3.8358999999999997E-2</v>
      </c>
      <c r="I41" s="556">
        <v>4.0253999999999998E-2</v>
      </c>
      <c r="J41" s="556">
        <v>2.4656000000000001E-2</v>
      </c>
      <c r="K41" s="556">
        <v>4.8822999999999998E-2</v>
      </c>
      <c r="L41" s="556">
        <v>2.8740999999999999E-2</v>
      </c>
      <c r="M41" s="556">
        <v>3.2937000000000001E-2</v>
      </c>
      <c r="N41" s="556">
        <v>4.7307000000000002E-2</v>
      </c>
      <c r="O41" s="556">
        <v>2.6360000000000001E-2</v>
      </c>
      <c r="P41" s="556">
        <v>1.7763999999999999E-2</v>
      </c>
      <c r="Q41" s="556">
        <v>2.4934000000000001E-2</v>
      </c>
      <c r="R41" s="556">
        <v>2.9350999999999999E-2</v>
      </c>
      <c r="S41" s="556">
        <v>2.6082999999999999E-2</v>
      </c>
      <c r="T41" s="556">
        <v>3.0116E-2</v>
      </c>
      <c r="U41" s="556">
        <v>3.3908000000000001E-2</v>
      </c>
      <c r="V41" s="556">
        <v>3.1361E-2</v>
      </c>
      <c r="W41" s="556">
        <v>3.1185000000000001E-2</v>
      </c>
      <c r="X41" s="556">
        <v>2.3238999999999999E-2</v>
      </c>
      <c r="Y41" s="556">
        <v>3.3782E-2</v>
      </c>
      <c r="Z41" s="556">
        <v>7.2111999999999996E-2</v>
      </c>
      <c r="AA41" s="556">
        <v>6.5125000000000002E-2</v>
      </c>
      <c r="AB41" s="556">
        <v>0.105642</v>
      </c>
      <c r="AC41" s="556">
        <v>5.1128E-2</v>
      </c>
      <c r="AD41" s="556">
        <v>6.5016000000000004E-2</v>
      </c>
      <c r="AE41" s="556">
        <v>8.2956000000000002E-2</v>
      </c>
      <c r="AF41" s="556">
        <v>1.44E-2</v>
      </c>
      <c r="AG41" s="556">
        <v>0.117691</v>
      </c>
      <c r="AH41" s="556">
        <v>0.104602</v>
      </c>
      <c r="AI41" s="556">
        <v>5.9854999999999998E-2</v>
      </c>
      <c r="AJ41" s="556">
        <v>6.5159999999999996E-2</v>
      </c>
      <c r="AK41" s="556">
        <v>3.4271999999999997E-2</v>
      </c>
      <c r="AL41" s="556">
        <v>6.0807E-2</v>
      </c>
      <c r="AM41" s="556">
        <v>1.092209</v>
      </c>
      <c r="AN41" s="556">
        <v>3.5762000000000002E-2</v>
      </c>
      <c r="AO41" s="556">
        <v>1.6428000000000002E-2</v>
      </c>
      <c r="AP41" s="556">
        <v>3.4069000000000002E-2</v>
      </c>
      <c r="AQ41" s="535">
        <v>2.7802699999999998</v>
      </c>
    </row>
    <row r="42" spans="2:43" ht="16.5" customHeight="1">
      <c r="B42" s="203">
        <v>37</v>
      </c>
      <c r="C42" s="304" t="s">
        <v>26</v>
      </c>
      <c r="D42" s="555">
        <v>1.042E-3</v>
      </c>
      <c r="E42" s="556">
        <v>1.63E-4</v>
      </c>
      <c r="F42" s="556">
        <v>8.8800000000000001E-4</v>
      </c>
      <c r="G42" s="556">
        <v>2.6699999999999998E-4</v>
      </c>
      <c r="H42" s="556">
        <v>5.1800000000000001E-4</v>
      </c>
      <c r="I42" s="556">
        <v>3.3399999999999999E-4</v>
      </c>
      <c r="J42" s="556">
        <v>2.7099999999999997E-4</v>
      </c>
      <c r="K42" s="556">
        <v>3.5500000000000001E-4</v>
      </c>
      <c r="L42" s="556">
        <v>1.44E-4</v>
      </c>
      <c r="M42" s="556">
        <v>1.5200000000000001E-4</v>
      </c>
      <c r="N42" s="556">
        <v>2.5399999999999999E-4</v>
      </c>
      <c r="O42" s="556">
        <v>1.7100000000000001E-4</v>
      </c>
      <c r="P42" s="556">
        <v>9.8999999999999994E-5</v>
      </c>
      <c r="Q42" s="556">
        <v>1.66E-4</v>
      </c>
      <c r="R42" s="556">
        <v>2.22E-4</v>
      </c>
      <c r="S42" s="556">
        <v>2.4899999999999998E-4</v>
      </c>
      <c r="T42" s="556">
        <v>2.2499999999999999E-4</v>
      </c>
      <c r="U42" s="556">
        <v>4.0000000000000002E-4</v>
      </c>
      <c r="V42" s="556">
        <v>1.5899999999999999E-4</v>
      </c>
      <c r="W42" s="556">
        <v>1.5300000000000001E-4</v>
      </c>
      <c r="X42" s="556">
        <v>1.6000000000000001E-4</v>
      </c>
      <c r="Y42" s="556">
        <v>2.4600000000000002E-4</v>
      </c>
      <c r="Z42" s="556">
        <v>4.8000000000000001E-4</v>
      </c>
      <c r="AA42" s="556">
        <v>3.1599999999999998E-4</v>
      </c>
      <c r="AB42" s="556">
        <v>7.2300000000000001E-4</v>
      </c>
      <c r="AC42" s="556">
        <v>2.6699999999999998E-4</v>
      </c>
      <c r="AD42" s="556">
        <v>8.7399999999999999E-4</v>
      </c>
      <c r="AE42" s="556">
        <v>7.1199999999999996E-4</v>
      </c>
      <c r="AF42" s="556">
        <v>5.3200000000000003E-4</v>
      </c>
      <c r="AG42" s="556">
        <v>5.7899999999999998E-4</v>
      </c>
      <c r="AH42" s="556">
        <v>8.4089999999999998E-3</v>
      </c>
      <c r="AI42" s="556">
        <v>5.9900000000000003E-4</v>
      </c>
      <c r="AJ42" s="556">
        <v>6.5989999999999998E-3</v>
      </c>
      <c r="AK42" s="556">
        <v>1.8252999999999998E-2</v>
      </c>
      <c r="AL42" s="556">
        <v>2.2820000000000002E-3</v>
      </c>
      <c r="AM42" s="556">
        <v>2.0349999999999999E-3</v>
      </c>
      <c r="AN42" s="556">
        <v>1.0096689999999999</v>
      </c>
      <c r="AO42" s="556">
        <v>1.6699999999999999E-4</v>
      </c>
      <c r="AP42" s="556">
        <v>2.957E-3</v>
      </c>
      <c r="AQ42" s="567">
        <v>1.0620890000000001</v>
      </c>
    </row>
    <row r="43" spans="2:43" ht="16.5" customHeight="1">
      <c r="B43" s="203">
        <v>38</v>
      </c>
      <c r="C43" s="304" t="s">
        <v>27</v>
      </c>
      <c r="D43" s="555">
        <v>5.1699999999999999E-4</v>
      </c>
      <c r="E43" s="556">
        <v>4.9170000000000004E-3</v>
      </c>
      <c r="F43" s="556">
        <v>1.2489999999999999E-3</v>
      </c>
      <c r="G43" s="556">
        <v>1.17E-3</v>
      </c>
      <c r="H43" s="556">
        <v>1.224E-3</v>
      </c>
      <c r="I43" s="556">
        <v>1.714E-3</v>
      </c>
      <c r="J43" s="556">
        <v>1.1919999999999999E-3</v>
      </c>
      <c r="K43" s="556">
        <v>1.093E-3</v>
      </c>
      <c r="L43" s="556">
        <v>4.8799999999999999E-4</v>
      </c>
      <c r="M43" s="556">
        <v>3.4200000000000002E-4</v>
      </c>
      <c r="N43" s="556">
        <v>1.4920000000000001E-3</v>
      </c>
      <c r="O43" s="556">
        <v>5.3200000000000003E-4</v>
      </c>
      <c r="P43" s="556">
        <v>3.59E-4</v>
      </c>
      <c r="Q43" s="556">
        <v>9.3999999999999997E-4</v>
      </c>
      <c r="R43" s="556">
        <v>7.3399999999999995E-4</v>
      </c>
      <c r="S43" s="556">
        <v>1.755E-3</v>
      </c>
      <c r="T43" s="556">
        <v>1.6119999999999999E-3</v>
      </c>
      <c r="U43" s="556">
        <v>1.0189999999999999E-3</v>
      </c>
      <c r="V43" s="556">
        <v>9.9099999999999991E-4</v>
      </c>
      <c r="W43" s="556">
        <v>1.3339999999999999E-3</v>
      </c>
      <c r="X43" s="556">
        <v>4.4099999999999999E-4</v>
      </c>
      <c r="Y43" s="556">
        <v>1.949E-3</v>
      </c>
      <c r="Z43" s="556">
        <v>1.3500000000000001E-3</v>
      </c>
      <c r="AA43" s="556">
        <v>3.9399999999999998E-4</v>
      </c>
      <c r="AB43" s="556">
        <v>1.4610000000000001E-3</v>
      </c>
      <c r="AC43" s="556">
        <v>3.2139999999999998E-3</v>
      </c>
      <c r="AD43" s="556">
        <v>1.5319999999999999E-3</v>
      </c>
      <c r="AE43" s="556">
        <v>3.3170000000000001E-3</v>
      </c>
      <c r="AF43" s="556">
        <v>4.0000000000000002E-4</v>
      </c>
      <c r="AG43" s="556">
        <v>2.2290000000000001E-3</v>
      </c>
      <c r="AH43" s="556">
        <v>2.9489999999999998E-3</v>
      </c>
      <c r="AI43" s="556">
        <v>2.5240000000000002E-3</v>
      </c>
      <c r="AJ43" s="556">
        <v>2.9689999999999999E-3</v>
      </c>
      <c r="AK43" s="556">
        <v>4.8120000000000003E-3</v>
      </c>
      <c r="AL43" s="556">
        <v>5.2789999999999998E-3</v>
      </c>
      <c r="AM43" s="556">
        <v>2.0400000000000001E-3</v>
      </c>
      <c r="AN43" s="556">
        <v>2.1289999999999998E-3</v>
      </c>
      <c r="AO43" s="556">
        <v>1.0004390000000001</v>
      </c>
      <c r="AP43" s="556">
        <v>7.4899999999999999E-4</v>
      </c>
      <c r="AQ43" s="567">
        <v>1.064853</v>
      </c>
    </row>
    <row r="44" spans="2:43" ht="16.5" customHeight="1">
      <c r="B44" s="203">
        <v>39</v>
      </c>
      <c r="C44" s="304" t="s">
        <v>28</v>
      </c>
      <c r="D44" s="555">
        <v>5.587E-3</v>
      </c>
      <c r="E44" s="556">
        <v>1.0189999999999999E-3</v>
      </c>
      <c r="F44" s="556">
        <v>5.7479999999999996E-3</v>
      </c>
      <c r="G44" s="556">
        <v>6.7270000000000003E-3</v>
      </c>
      <c r="H44" s="556">
        <v>6.0369999999999998E-3</v>
      </c>
      <c r="I44" s="556">
        <v>3.434E-3</v>
      </c>
      <c r="J44" s="556">
        <v>6.3119999999999999E-3</v>
      </c>
      <c r="K44" s="556">
        <v>1.0950000000000001E-3</v>
      </c>
      <c r="L44" s="556">
        <v>1.3136999999999999E-2</v>
      </c>
      <c r="M44" s="556">
        <v>1.993E-3</v>
      </c>
      <c r="N44" s="556">
        <v>5.9020000000000001E-3</v>
      </c>
      <c r="O44" s="556">
        <v>9.639E-3</v>
      </c>
      <c r="P44" s="556">
        <v>2.7659999999999998E-3</v>
      </c>
      <c r="Q44" s="556">
        <v>4.0080000000000003E-3</v>
      </c>
      <c r="R44" s="556">
        <v>5.4130000000000003E-3</v>
      </c>
      <c r="S44" s="556">
        <v>3.431E-3</v>
      </c>
      <c r="T44" s="556">
        <v>2.0709999999999999E-3</v>
      </c>
      <c r="U44" s="556">
        <v>9.8200000000000002E-4</v>
      </c>
      <c r="V44" s="556">
        <v>2.947E-3</v>
      </c>
      <c r="W44" s="556">
        <v>1.3359999999999999E-3</v>
      </c>
      <c r="X44" s="556">
        <v>7.5799999999999999E-4</v>
      </c>
      <c r="Y44" s="556">
        <v>1.7340000000000001E-3</v>
      </c>
      <c r="Z44" s="556">
        <v>9.3670000000000003E-3</v>
      </c>
      <c r="AA44" s="556">
        <v>3.1510000000000002E-3</v>
      </c>
      <c r="AB44" s="556">
        <v>6.3080000000000002E-3</v>
      </c>
      <c r="AC44" s="556">
        <v>5.7540000000000004E-3</v>
      </c>
      <c r="AD44" s="556">
        <v>3.4680000000000002E-3</v>
      </c>
      <c r="AE44" s="556">
        <v>7.6769999999999998E-3</v>
      </c>
      <c r="AF44" s="556">
        <v>1.7570000000000001E-3</v>
      </c>
      <c r="AG44" s="556">
        <v>2.362E-3</v>
      </c>
      <c r="AH44" s="556">
        <v>4.2420000000000001E-3</v>
      </c>
      <c r="AI44" s="556">
        <v>9.7300000000000002E-4</v>
      </c>
      <c r="AJ44" s="556">
        <v>5.2180000000000004E-3</v>
      </c>
      <c r="AK44" s="556">
        <v>2.5479999999999999E-3</v>
      </c>
      <c r="AL44" s="556">
        <v>9.3159999999999996E-3</v>
      </c>
      <c r="AM44" s="556">
        <v>4.2500000000000003E-3</v>
      </c>
      <c r="AN44" s="556">
        <v>4.5529999999999998E-3</v>
      </c>
      <c r="AO44" s="556">
        <v>1.4580000000000001E-3</v>
      </c>
      <c r="AP44" s="556">
        <v>1.000869</v>
      </c>
      <c r="AQ44" s="568">
        <v>1.1653469999999999</v>
      </c>
    </row>
    <row r="45" spans="2:43" ht="16.5" customHeight="1">
      <c r="B45" s="384"/>
      <c r="C45" s="385" t="s">
        <v>554</v>
      </c>
      <c r="D45" s="563">
        <v>1.2589170000000001</v>
      </c>
      <c r="E45" s="564">
        <v>1.3118190000000001</v>
      </c>
      <c r="F45" s="564">
        <v>1.1333070000000001</v>
      </c>
      <c r="G45" s="564">
        <v>1.3463039999999999</v>
      </c>
      <c r="H45" s="564">
        <v>1.3698999999999999</v>
      </c>
      <c r="I45" s="564">
        <v>1.204094</v>
      </c>
      <c r="J45" s="564">
        <v>1.3406400000000001</v>
      </c>
      <c r="K45" s="564">
        <v>1.2098059999999999</v>
      </c>
      <c r="L45" s="564">
        <v>1.1842010000000001</v>
      </c>
      <c r="M45" s="564">
        <v>1.181527</v>
      </c>
      <c r="N45" s="564">
        <v>1.275067</v>
      </c>
      <c r="O45" s="564">
        <v>1.2467109999999999</v>
      </c>
      <c r="P45" s="564">
        <v>1.2112780000000001</v>
      </c>
      <c r="Q45" s="564">
        <v>1.1836040000000001</v>
      </c>
      <c r="R45" s="564">
        <v>1.15886</v>
      </c>
      <c r="S45" s="564">
        <v>1.157823</v>
      </c>
      <c r="T45" s="564">
        <v>1.1920040000000001</v>
      </c>
      <c r="U45" s="564">
        <v>1.2043900000000001</v>
      </c>
      <c r="V45" s="564">
        <v>1.174148</v>
      </c>
      <c r="W45" s="564">
        <v>1.1695409999999999</v>
      </c>
      <c r="X45" s="564">
        <v>1.121094</v>
      </c>
      <c r="Y45" s="564">
        <v>1.2689319999999999</v>
      </c>
      <c r="Z45" s="564">
        <v>1.2486969999999999</v>
      </c>
      <c r="AA45" s="564">
        <v>1.30521</v>
      </c>
      <c r="AB45" s="564">
        <v>1.441487</v>
      </c>
      <c r="AC45" s="564">
        <v>1.266526</v>
      </c>
      <c r="AD45" s="564">
        <v>1.315855</v>
      </c>
      <c r="AE45" s="564">
        <v>1.299056</v>
      </c>
      <c r="AF45" s="564">
        <v>1.151737</v>
      </c>
      <c r="AG45" s="564">
        <v>1.335942</v>
      </c>
      <c r="AH45" s="564">
        <v>1.3890370000000001</v>
      </c>
      <c r="AI45" s="564">
        <v>1.2108620000000001</v>
      </c>
      <c r="AJ45" s="564">
        <v>1.209667</v>
      </c>
      <c r="AK45" s="564">
        <v>1.2031989999999999</v>
      </c>
      <c r="AL45" s="564">
        <v>1.262718</v>
      </c>
      <c r="AM45" s="564">
        <v>1.2187399999999999</v>
      </c>
      <c r="AN45" s="553">
        <v>1.312522</v>
      </c>
      <c r="AO45" s="553">
        <v>1.37683</v>
      </c>
      <c r="AP45" s="569">
        <v>1.3293999999999999</v>
      </c>
      <c r="AQ45" s="317"/>
    </row>
  </sheetData>
  <sheetProtection sheet="1" selectLockedCells="1" selectUnlockedCells="1"/>
  <mergeCells count="2">
    <mergeCell ref="B2:D2"/>
    <mergeCell ref="B4:C5"/>
  </mergeCells>
  <phoneticPr fontId="31"/>
  <pageMargins left="0.78740157480314965" right="0.78740157480314965" top="0.78740157480314965" bottom="0.78740157480314965" header="0" footer="0.19685039370078741"/>
  <pageSetup paperSize="8" scale="77" orientation="landscape" useFirstPageNumber="1" r:id="rId1"/>
  <headerFooter alignWithMargins="0">
    <oddFooter>&amp;C&amp;P / 2 ﾍﾟｰｼﾞ</oddFooter>
  </headerFooter>
  <colBreaks count="1" manualBreakCount="1">
    <brk id="21" min="1" max="41"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0" tint="-0.249977111117893"/>
    <pageSetUpPr autoPageBreaks="0"/>
  </sheetPr>
  <dimension ref="B2:Y46"/>
  <sheetViews>
    <sheetView showGridLines="0" view="pageBreakPreview" zoomScale="160" zoomScaleNormal="100" zoomScaleSheetLayoutView="160" workbookViewId="0">
      <selection activeCell="D46" sqref="D46"/>
    </sheetView>
  </sheetViews>
  <sheetFormatPr defaultColWidth="13.5" defaultRowHeight="15" customHeight="1"/>
  <cols>
    <col min="1" max="1" width="2.1640625" style="235" customWidth="1"/>
    <col min="2" max="2" width="6.1640625" style="235" customWidth="1"/>
    <col min="3" max="3" width="30.1640625" style="235" customWidth="1"/>
    <col min="4" max="4" width="12.1640625" style="235" customWidth="1"/>
    <col min="5" max="5" width="14.1640625" style="235" customWidth="1"/>
    <col min="6" max="19" width="13.5" style="235" customWidth="1"/>
    <col min="20" max="25" width="13.5" style="235" hidden="1" customWidth="1"/>
    <col min="26" max="16384" width="13.5" style="235"/>
  </cols>
  <sheetData>
    <row r="2" spans="2:25" ht="20.25" customHeight="1">
      <c r="B2" s="710" t="s">
        <v>555</v>
      </c>
      <c r="C2" s="711"/>
      <c r="D2" s="388"/>
    </row>
    <row r="3" spans="2:25" ht="18.75" customHeight="1">
      <c r="E3" s="340"/>
    </row>
    <row r="4" spans="2:25" ht="18.75" customHeight="1">
      <c r="B4" s="772"/>
      <c r="C4" s="773"/>
      <c r="D4" s="389"/>
      <c r="E4" s="347"/>
    </row>
    <row r="5" spans="2:25" s="262" customFormat="1" ht="36" customHeight="1">
      <c r="B5" s="774"/>
      <c r="C5" s="775"/>
      <c r="D5" s="390" t="s">
        <v>556</v>
      </c>
      <c r="E5" s="391" t="s">
        <v>512</v>
      </c>
      <c r="T5" s="376" t="s">
        <v>50</v>
      </c>
      <c r="U5" s="376"/>
      <c r="V5" s="376" t="s">
        <v>540</v>
      </c>
      <c r="W5" s="376"/>
      <c r="X5" s="376" t="s">
        <v>58</v>
      </c>
      <c r="Y5" s="377"/>
    </row>
    <row r="6" spans="2:25" ht="18.75" customHeight="1">
      <c r="B6" s="198" t="s">
        <v>176</v>
      </c>
      <c r="C6" s="199" t="s">
        <v>0</v>
      </c>
      <c r="D6" s="392">
        <f>取引基本表!AS6</f>
        <v>19582</v>
      </c>
      <c r="E6" s="393">
        <f>ROUND(D6/$D$45,6)</f>
        <v>1.1224E-2</v>
      </c>
      <c r="T6" s="381">
        <v>113706</v>
      </c>
      <c r="U6" s="382" t="s">
        <v>551</v>
      </c>
      <c r="V6" s="381">
        <v>124135</v>
      </c>
      <c r="W6" s="382" t="s">
        <v>551</v>
      </c>
      <c r="X6" s="381">
        <v>237841</v>
      </c>
      <c r="Y6" s="382" t="s">
        <v>551</v>
      </c>
    </row>
    <row r="7" spans="2:25" ht="18.75" customHeight="1">
      <c r="B7" s="203" t="s">
        <v>177</v>
      </c>
      <c r="C7" s="204" t="s">
        <v>178</v>
      </c>
      <c r="D7" s="394">
        <f>取引基本表!AS7</f>
        <v>973</v>
      </c>
      <c r="E7" s="379">
        <f t="shared" ref="E7:E44" si="0">ROUND(D7/$D$45,6)</f>
        <v>5.5800000000000001E-4</v>
      </c>
      <c r="T7" s="381"/>
      <c r="U7" s="382"/>
      <c r="V7" s="381"/>
      <c r="W7" s="382"/>
      <c r="X7" s="381"/>
      <c r="Y7" s="382"/>
    </row>
    <row r="8" spans="2:25" ht="18.75" customHeight="1">
      <c r="B8" s="203" t="s">
        <v>179</v>
      </c>
      <c r="C8" s="204" t="s">
        <v>180</v>
      </c>
      <c r="D8" s="394">
        <f>取引基本表!AS8</f>
        <v>1708</v>
      </c>
      <c r="E8" s="379">
        <f t="shared" si="0"/>
        <v>9.7900000000000005E-4</v>
      </c>
      <c r="T8" s="381"/>
      <c r="U8" s="382"/>
      <c r="V8" s="381"/>
      <c r="W8" s="382"/>
      <c r="X8" s="381"/>
      <c r="Y8" s="382"/>
    </row>
    <row r="9" spans="2:25" ht="18.75" customHeight="1">
      <c r="B9" s="203" t="s">
        <v>181</v>
      </c>
      <c r="C9" s="204" t="s">
        <v>3</v>
      </c>
      <c r="D9" s="394">
        <f>取引基本表!AS9</f>
        <v>0</v>
      </c>
      <c r="E9" s="379">
        <f t="shared" si="0"/>
        <v>0</v>
      </c>
      <c r="T9" s="381"/>
      <c r="U9" s="382"/>
      <c r="V9" s="381"/>
      <c r="W9" s="382"/>
      <c r="X9" s="381"/>
      <c r="Y9" s="382"/>
    </row>
    <row r="10" spans="2:25" ht="18.75" customHeight="1">
      <c r="B10" s="203" t="s">
        <v>182</v>
      </c>
      <c r="C10" s="204" t="s">
        <v>4</v>
      </c>
      <c r="D10" s="394">
        <f>取引基本表!AS10</f>
        <v>158764</v>
      </c>
      <c r="E10" s="379">
        <f t="shared" si="0"/>
        <v>9.0998999999999997E-2</v>
      </c>
      <c r="T10" s="381"/>
      <c r="U10" s="382"/>
      <c r="V10" s="381"/>
      <c r="W10" s="382"/>
      <c r="X10" s="381"/>
      <c r="Y10" s="382"/>
    </row>
    <row r="11" spans="2:25" ht="18.75" customHeight="1">
      <c r="B11" s="203" t="s">
        <v>183</v>
      </c>
      <c r="C11" s="204" t="s">
        <v>5</v>
      </c>
      <c r="D11" s="394">
        <f>取引基本表!AS11</f>
        <v>32848.400000000001</v>
      </c>
      <c r="E11" s="379">
        <f t="shared" si="0"/>
        <v>1.8828000000000001E-2</v>
      </c>
      <c r="T11" s="381"/>
      <c r="U11" s="382"/>
      <c r="V11" s="381"/>
      <c r="W11" s="382"/>
      <c r="X11" s="381"/>
      <c r="Y11" s="382"/>
    </row>
    <row r="12" spans="2:25" ht="18.75" customHeight="1">
      <c r="B12" s="203" t="s">
        <v>184</v>
      </c>
      <c r="C12" s="208" t="s">
        <v>6</v>
      </c>
      <c r="D12" s="394">
        <f>取引基本表!AS12</f>
        <v>2239</v>
      </c>
      <c r="E12" s="379">
        <f t="shared" si="0"/>
        <v>1.2830000000000001E-3</v>
      </c>
      <c r="T12" s="381"/>
      <c r="U12" s="382"/>
      <c r="V12" s="381"/>
      <c r="W12" s="382"/>
      <c r="X12" s="381"/>
      <c r="Y12" s="382"/>
    </row>
    <row r="13" spans="2:25" ht="18.75" customHeight="1">
      <c r="B13" s="203" t="s">
        <v>185</v>
      </c>
      <c r="C13" s="204" t="s">
        <v>7</v>
      </c>
      <c r="D13" s="394">
        <f>取引基本表!AS13</f>
        <v>22538</v>
      </c>
      <c r="E13" s="379">
        <f t="shared" si="0"/>
        <v>1.2918000000000001E-2</v>
      </c>
      <c r="T13" s="381"/>
      <c r="U13" s="382"/>
      <c r="V13" s="381"/>
      <c r="W13" s="382"/>
      <c r="X13" s="381"/>
      <c r="Y13" s="382"/>
    </row>
    <row r="14" spans="2:25" ht="18.75" customHeight="1">
      <c r="B14" s="203" t="s">
        <v>186</v>
      </c>
      <c r="C14" s="208" t="s">
        <v>8</v>
      </c>
      <c r="D14" s="394">
        <f>取引基本表!AS14</f>
        <v>21394</v>
      </c>
      <c r="E14" s="379">
        <f t="shared" si="0"/>
        <v>1.2262E-2</v>
      </c>
      <c r="T14" s="381"/>
      <c r="U14" s="382"/>
      <c r="V14" s="381"/>
      <c r="W14" s="382"/>
      <c r="X14" s="381"/>
      <c r="Y14" s="382"/>
    </row>
    <row r="15" spans="2:25" ht="18.75" customHeight="1">
      <c r="B15" s="203" t="s">
        <v>187</v>
      </c>
      <c r="C15" s="208" t="s">
        <v>188</v>
      </c>
      <c r="D15" s="394">
        <f>取引基本表!AS15</f>
        <v>4852.8</v>
      </c>
      <c r="E15" s="379">
        <f t="shared" si="0"/>
        <v>2.7810000000000001E-3</v>
      </c>
      <c r="T15" s="381"/>
      <c r="U15" s="382"/>
      <c r="V15" s="381"/>
      <c r="W15" s="382"/>
      <c r="X15" s="381"/>
      <c r="Y15" s="382"/>
    </row>
    <row r="16" spans="2:25" ht="18.75" customHeight="1">
      <c r="B16" s="203" t="s">
        <v>189</v>
      </c>
      <c r="C16" s="204" t="s">
        <v>9</v>
      </c>
      <c r="D16" s="394">
        <f>取引基本表!AS16</f>
        <v>595</v>
      </c>
      <c r="E16" s="379">
        <f t="shared" si="0"/>
        <v>3.4099999999999999E-4</v>
      </c>
      <c r="T16" s="381"/>
      <c r="U16" s="382"/>
      <c r="V16" s="381"/>
      <c r="W16" s="382"/>
      <c r="X16" s="381"/>
      <c r="Y16" s="382"/>
    </row>
    <row r="17" spans="2:25" ht="18.75" customHeight="1">
      <c r="B17" s="203" t="s">
        <v>190</v>
      </c>
      <c r="C17" s="204" t="s">
        <v>10</v>
      </c>
      <c r="D17" s="394">
        <f>取引基本表!AS17</f>
        <v>366.4</v>
      </c>
      <c r="E17" s="379">
        <f t="shared" si="0"/>
        <v>2.1000000000000001E-4</v>
      </c>
      <c r="T17" s="381"/>
      <c r="U17" s="382"/>
      <c r="V17" s="381"/>
      <c r="W17" s="382"/>
      <c r="X17" s="381"/>
      <c r="Y17" s="382"/>
    </row>
    <row r="18" spans="2:25" ht="18.75" customHeight="1">
      <c r="B18" s="203" t="s">
        <v>191</v>
      </c>
      <c r="C18" s="204" t="s">
        <v>11</v>
      </c>
      <c r="D18" s="394">
        <f>取引基本表!AS18</f>
        <v>991</v>
      </c>
      <c r="E18" s="379">
        <f t="shared" si="0"/>
        <v>5.6800000000000004E-4</v>
      </c>
      <c r="T18" s="381"/>
      <c r="U18" s="382"/>
      <c r="V18" s="381"/>
      <c r="W18" s="382"/>
      <c r="X18" s="381"/>
      <c r="Y18" s="382"/>
    </row>
    <row r="19" spans="2:25" ht="18.75" customHeight="1">
      <c r="B19" s="203" t="s">
        <v>192</v>
      </c>
      <c r="C19" s="204" t="s">
        <v>12</v>
      </c>
      <c r="D19" s="394">
        <f>取引基本表!AS19</f>
        <v>1446</v>
      </c>
      <c r="E19" s="379">
        <f t="shared" si="0"/>
        <v>8.2899999999999998E-4</v>
      </c>
      <c r="T19" s="381"/>
      <c r="U19" s="382"/>
      <c r="V19" s="381"/>
      <c r="W19" s="382"/>
      <c r="X19" s="381"/>
      <c r="Y19" s="382"/>
    </row>
    <row r="20" spans="2:25" ht="18.75" customHeight="1">
      <c r="B20" s="203" t="s">
        <v>193</v>
      </c>
      <c r="C20" s="204" t="s">
        <v>194</v>
      </c>
      <c r="D20" s="394">
        <f>取引基本表!AS20</f>
        <v>73</v>
      </c>
      <c r="E20" s="379">
        <f t="shared" si="0"/>
        <v>4.1999999999999998E-5</v>
      </c>
      <c r="T20" s="381"/>
      <c r="U20" s="382"/>
      <c r="V20" s="381"/>
      <c r="W20" s="382"/>
      <c r="X20" s="381"/>
      <c r="Y20" s="382"/>
    </row>
    <row r="21" spans="2:25" ht="18.75" customHeight="1">
      <c r="B21" s="203" t="s">
        <v>195</v>
      </c>
      <c r="C21" s="204" t="s">
        <v>196</v>
      </c>
      <c r="D21" s="394">
        <f>取引基本表!AS21</f>
        <v>33</v>
      </c>
      <c r="E21" s="379">
        <f t="shared" si="0"/>
        <v>1.9000000000000001E-5</v>
      </c>
      <c r="T21" s="381"/>
      <c r="U21" s="382"/>
      <c r="V21" s="381"/>
      <c r="W21" s="382"/>
      <c r="X21" s="381"/>
      <c r="Y21" s="382"/>
    </row>
    <row r="22" spans="2:25" ht="18.75" customHeight="1">
      <c r="B22" s="203" t="s">
        <v>197</v>
      </c>
      <c r="C22" s="204" t="s">
        <v>198</v>
      </c>
      <c r="D22" s="394">
        <f>取引基本表!AS22</f>
        <v>509</v>
      </c>
      <c r="E22" s="379">
        <f t="shared" si="0"/>
        <v>2.92E-4</v>
      </c>
      <c r="T22" s="381"/>
      <c r="U22" s="382"/>
      <c r="V22" s="381"/>
      <c r="W22" s="382"/>
      <c r="X22" s="381"/>
      <c r="Y22" s="382"/>
    </row>
    <row r="23" spans="2:25" ht="18.75" customHeight="1">
      <c r="B23" s="203" t="s">
        <v>199</v>
      </c>
      <c r="C23" s="204" t="s">
        <v>14</v>
      </c>
      <c r="D23" s="394">
        <f>取引基本表!AS23</f>
        <v>186</v>
      </c>
      <c r="E23" s="379">
        <f t="shared" si="0"/>
        <v>1.07E-4</v>
      </c>
      <c r="T23" s="381"/>
      <c r="U23" s="382"/>
      <c r="V23" s="381"/>
      <c r="W23" s="382"/>
      <c r="X23" s="381"/>
      <c r="Y23" s="382"/>
    </row>
    <row r="24" spans="2:25" ht="18.75" customHeight="1">
      <c r="B24" s="203" t="s">
        <v>200</v>
      </c>
      <c r="C24" s="204" t="s">
        <v>13</v>
      </c>
      <c r="D24" s="394">
        <f>取引基本表!AS24</f>
        <v>20057.099999999999</v>
      </c>
      <c r="E24" s="379">
        <f t="shared" si="0"/>
        <v>1.1495999999999999E-2</v>
      </c>
      <c r="T24" s="381"/>
      <c r="U24" s="382"/>
      <c r="V24" s="381"/>
      <c r="W24" s="382"/>
      <c r="X24" s="381"/>
      <c r="Y24" s="382"/>
    </row>
    <row r="25" spans="2:25" ht="18.75" customHeight="1">
      <c r="B25" s="203" t="s">
        <v>201</v>
      </c>
      <c r="C25" s="204" t="s">
        <v>202</v>
      </c>
      <c r="D25" s="394">
        <f>取引基本表!AS25</f>
        <v>20871</v>
      </c>
      <c r="E25" s="379">
        <f t="shared" si="0"/>
        <v>1.1963E-2</v>
      </c>
      <c r="T25" s="381"/>
      <c r="U25" s="382"/>
      <c r="V25" s="381"/>
      <c r="W25" s="382"/>
      <c r="X25" s="381"/>
      <c r="Y25" s="382"/>
    </row>
    <row r="26" spans="2:25" ht="18.75" customHeight="1">
      <c r="B26" s="203" t="s">
        <v>203</v>
      </c>
      <c r="C26" s="204" t="s">
        <v>15</v>
      </c>
      <c r="D26" s="394">
        <f>取引基本表!AS26</f>
        <v>31809</v>
      </c>
      <c r="E26" s="379">
        <f t="shared" si="0"/>
        <v>1.8232000000000002E-2</v>
      </c>
      <c r="T26" s="381">
        <v>23686</v>
      </c>
      <c r="U26" s="382" t="s">
        <v>551</v>
      </c>
      <c r="V26" s="381">
        <v>19464</v>
      </c>
      <c r="W26" s="382" t="s">
        <v>551</v>
      </c>
      <c r="X26" s="381">
        <v>43150</v>
      </c>
      <c r="Y26" s="382" t="s">
        <v>551</v>
      </c>
    </row>
    <row r="27" spans="2:25" ht="18.75" customHeight="1">
      <c r="B27" s="203" t="s">
        <v>204</v>
      </c>
      <c r="C27" s="204" t="s">
        <v>16</v>
      </c>
      <c r="D27" s="394">
        <f>取引基本表!AS27</f>
        <v>14901.2</v>
      </c>
      <c r="E27" s="379">
        <f t="shared" si="0"/>
        <v>8.541E-3</v>
      </c>
      <c r="T27" s="381">
        <v>5652</v>
      </c>
      <c r="U27" s="382" t="s">
        <v>551</v>
      </c>
      <c r="V27" s="381">
        <v>63</v>
      </c>
      <c r="W27" s="382" t="s">
        <v>551</v>
      </c>
      <c r="X27" s="381">
        <v>5715</v>
      </c>
      <c r="Y27" s="382" t="s">
        <v>551</v>
      </c>
    </row>
    <row r="28" spans="2:25" ht="18.75" customHeight="1">
      <c r="B28" s="203" t="s">
        <v>205</v>
      </c>
      <c r="C28" s="204" t="s">
        <v>17</v>
      </c>
      <c r="D28" s="394">
        <f>取引基本表!AS28</f>
        <v>0</v>
      </c>
      <c r="E28" s="379">
        <f t="shared" si="0"/>
        <v>0</v>
      </c>
      <c r="T28" s="381">
        <v>58066</v>
      </c>
      <c r="U28" s="382" t="s">
        <v>551</v>
      </c>
      <c r="V28" s="381">
        <v>-31758</v>
      </c>
      <c r="W28" s="382" t="s">
        <v>551</v>
      </c>
      <c r="X28" s="381">
        <v>26308</v>
      </c>
      <c r="Y28" s="382" t="s">
        <v>551</v>
      </c>
    </row>
    <row r="29" spans="2:25" ht="18.75" customHeight="1">
      <c r="B29" s="203" t="s">
        <v>206</v>
      </c>
      <c r="C29" s="204" t="s">
        <v>18</v>
      </c>
      <c r="D29" s="394">
        <f>取引基本表!AS29</f>
        <v>36499</v>
      </c>
      <c r="E29" s="379">
        <f t="shared" si="0"/>
        <v>2.0920000000000001E-2</v>
      </c>
      <c r="T29" s="381">
        <v>1243603</v>
      </c>
      <c r="U29" s="382" t="s">
        <v>551</v>
      </c>
      <c r="V29" s="381">
        <v>592005</v>
      </c>
      <c r="W29" s="382" t="s">
        <v>551</v>
      </c>
      <c r="X29" s="381">
        <v>1835608</v>
      </c>
      <c r="Y29" s="382" t="s">
        <v>551</v>
      </c>
    </row>
    <row r="30" spans="2:25" ht="18.75" customHeight="1">
      <c r="B30" s="203" t="s">
        <v>207</v>
      </c>
      <c r="C30" s="204" t="s">
        <v>46</v>
      </c>
      <c r="D30" s="394">
        <f>取引基本表!AS30</f>
        <v>16067.7</v>
      </c>
      <c r="E30" s="379">
        <f t="shared" si="0"/>
        <v>9.2099999999999994E-3</v>
      </c>
      <c r="T30" s="381">
        <v>72778</v>
      </c>
      <c r="U30" s="382" t="s">
        <v>551</v>
      </c>
      <c r="V30" s="381">
        <v>743586</v>
      </c>
      <c r="W30" s="382" t="s">
        <v>551</v>
      </c>
      <c r="X30" s="381">
        <v>816364</v>
      </c>
      <c r="Y30" s="382" t="s">
        <v>551</v>
      </c>
    </row>
    <row r="31" spans="2:25" ht="18.75" customHeight="1">
      <c r="B31" s="203" t="s">
        <v>208</v>
      </c>
      <c r="C31" s="204" t="s">
        <v>47</v>
      </c>
      <c r="D31" s="394">
        <f>取引基本表!AS31</f>
        <v>18770.5</v>
      </c>
      <c r="E31" s="379">
        <f t="shared" si="0"/>
        <v>1.0758999999999999E-2</v>
      </c>
      <c r="T31" s="381">
        <v>135809</v>
      </c>
      <c r="U31" s="382" t="s">
        <v>551</v>
      </c>
      <c r="V31" s="381">
        <v>135205</v>
      </c>
      <c r="W31" s="382" t="s">
        <v>551</v>
      </c>
      <c r="X31" s="381">
        <v>271014</v>
      </c>
      <c r="Y31" s="382" t="s">
        <v>551</v>
      </c>
    </row>
    <row r="32" spans="2:25" ht="18.75" customHeight="1">
      <c r="B32" s="203" t="s">
        <v>209</v>
      </c>
      <c r="C32" s="204" t="s">
        <v>19</v>
      </c>
      <c r="D32" s="394">
        <f>取引基本表!AS32</f>
        <v>252392</v>
      </c>
      <c r="E32" s="379">
        <f t="shared" si="0"/>
        <v>0.14466399999999999</v>
      </c>
      <c r="T32" s="381">
        <v>256366</v>
      </c>
      <c r="U32" s="382" t="s">
        <v>551</v>
      </c>
      <c r="V32" s="381">
        <v>477880</v>
      </c>
      <c r="W32" s="382" t="s">
        <v>551</v>
      </c>
      <c r="X32" s="381">
        <v>734246</v>
      </c>
      <c r="Y32" s="382" t="s">
        <v>551</v>
      </c>
    </row>
    <row r="33" spans="2:25" ht="18.75" customHeight="1">
      <c r="B33" s="203" t="s">
        <v>210</v>
      </c>
      <c r="C33" s="204" t="s">
        <v>20</v>
      </c>
      <c r="D33" s="394">
        <f>取引基本表!AS33</f>
        <v>102816.9</v>
      </c>
      <c r="E33" s="379">
        <f t="shared" si="0"/>
        <v>5.8931999999999998E-2</v>
      </c>
      <c r="T33" s="381">
        <v>196941</v>
      </c>
      <c r="U33" s="382" t="s">
        <v>551</v>
      </c>
      <c r="V33" s="381">
        <v>65423</v>
      </c>
      <c r="W33" s="382" t="s">
        <v>551</v>
      </c>
      <c r="X33" s="381">
        <v>262364</v>
      </c>
      <c r="Y33" s="382" t="s">
        <v>551</v>
      </c>
    </row>
    <row r="34" spans="2:25" ht="18.75" customHeight="1">
      <c r="B34" s="203" t="s">
        <v>211</v>
      </c>
      <c r="C34" s="204" t="s">
        <v>21</v>
      </c>
      <c r="D34" s="394">
        <f>取引基本表!AS34</f>
        <v>382178</v>
      </c>
      <c r="E34" s="379">
        <f t="shared" si="0"/>
        <v>0.219054</v>
      </c>
      <c r="T34" s="381">
        <v>60876</v>
      </c>
      <c r="U34" s="382" t="s">
        <v>551</v>
      </c>
      <c r="V34" s="381">
        <v>441564</v>
      </c>
      <c r="W34" s="382" t="s">
        <v>551</v>
      </c>
      <c r="X34" s="381">
        <v>502440</v>
      </c>
      <c r="Y34" s="382" t="s">
        <v>551</v>
      </c>
    </row>
    <row r="35" spans="2:25" ht="18.75" customHeight="1">
      <c r="B35" s="203" t="s">
        <v>212</v>
      </c>
      <c r="C35" s="204" t="s">
        <v>49</v>
      </c>
      <c r="D35" s="394">
        <f>取引基本表!AS35</f>
        <v>58043.5</v>
      </c>
      <c r="E35" s="379">
        <f t="shared" si="0"/>
        <v>3.3269E-2</v>
      </c>
      <c r="T35" s="381">
        <v>226431</v>
      </c>
      <c r="U35" s="382" t="s">
        <v>551</v>
      </c>
      <c r="V35" s="381">
        <v>77818</v>
      </c>
      <c r="W35" s="382" t="s">
        <v>551</v>
      </c>
      <c r="X35" s="381">
        <v>304249</v>
      </c>
      <c r="Y35" s="382" t="s">
        <v>551</v>
      </c>
    </row>
    <row r="36" spans="2:25" ht="18.75" customHeight="1">
      <c r="B36" s="203" t="s">
        <v>213</v>
      </c>
      <c r="C36" s="204" t="s">
        <v>22</v>
      </c>
      <c r="D36" s="394">
        <f>取引基本表!AS36</f>
        <v>89856.5</v>
      </c>
      <c r="E36" s="379">
        <f t="shared" si="0"/>
        <v>5.1503E-2</v>
      </c>
      <c r="T36" s="381">
        <v>97660</v>
      </c>
      <c r="U36" s="382" t="s">
        <v>551</v>
      </c>
      <c r="V36" s="381">
        <v>47107</v>
      </c>
      <c r="W36" s="382" t="s">
        <v>551</v>
      </c>
      <c r="X36" s="381">
        <v>144767</v>
      </c>
      <c r="Y36" s="382" t="s">
        <v>551</v>
      </c>
    </row>
    <row r="37" spans="2:25" ht="18.75" customHeight="1">
      <c r="B37" s="203" t="s">
        <v>214</v>
      </c>
      <c r="C37" s="204" t="s">
        <v>23</v>
      </c>
      <c r="D37" s="394">
        <f>取引基本表!AS37</f>
        <v>6525</v>
      </c>
      <c r="E37" s="379">
        <f t="shared" si="0"/>
        <v>3.7399999999999998E-3</v>
      </c>
      <c r="T37" s="381">
        <v>4654</v>
      </c>
      <c r="U37" s="382" t="s">
        <v>551</v>
      </c>
      <c r="V37" s="381">
        <v>348871</v>
      </c>
      <c r="W37" s="382" t="s">
        <v>551</v>
      </c>
      <c r="X37" s="381">
        <v>353525</v>
      </c>
      <c r="Y37" s="382" t="s">
        <v>551</v>
      </c>
    </row>
    <row r="38" spans="2:25" ht="18.75" customHeight="1">
      <c r="B38" s="203" t="s">
        <v>215</v>
      </c>
      <c r="C38" s="204" t="s">
        <v>24</v>
      </c>
      <c r="D38" s="394">
        <f>取引基本表!AS38</f>
        <v>56584.2</v>
      </c>
      <c r="E38" s="379">
        <f t="shared" si="0"/>
        <v>3.2432999999999997E-2</v>
      </c>
      <c r="T38" s="381">
        <v>560973</v>
      </c>
      <c r="U38" s="382" t="s">
        <v>551</v>
      </c>
      <c r="V38" s="381">
        <v>902791</v>
      </c>
      <c r="W38" s="382" t="s">
        <v>551</v>
      </c>
      <c r="X38" s="381">
        <v>1463764</v>
      </c>
      <c r="Y38" s="382" t="s">
        <v>551</v>
      </c>
    </row>
    <row r="39" spans="2:25" ht="18.75" customHeight="1">
      <c r="B39" s="203" t="s">
        <v>216</v>
      </c>
      <c r="C39" s="204" t="s">
        <v>48</v>
      </c>
      <c r="D39" s="394">
        <f>取引基本表!AS39</f>
        <v>138382.9</v>
      </c>
      <c r="E39" s="379">
        <f t="shared" si="0"/>
        <v>7.9316999999999999E-2</v>
      </c>
      <c r="T39" s="381">
        <v>38423</v>
      </c>
      <c r="U39" s="382" t="s">
        <v>551</v>
      </c>
      <c r="V39" s="381">
        <v>-10674</v>
      </c>
      <c r="W39" s="382" t="s">
        <v>551</v>
      </c>
      <c r="X39" s="381">
        <v>27749</v>
      </c>
      <c r="Y39" s="382" t="s">
        <v>551</v>
      </c>
    </row>
    <row r="40" spans="2:25" ht="18.75" customHeight="1">
      <c r="B40" s="203" t="s">
        <v>217</v>
      </c>
      <c r="C40" s="570" t="s">
        <v>218</v>
      </c>
      <c r="D40" s="394">
        <f>取引基本表!AS40</f>
        <v>35045.9</v>
      </c>
      <c r="E40" s="379">
        <f t="shared" si="0"/>
        <v>2.0087000000000001E-2</v>
      </c>
      <c r="T40" s="381"/>
      <c r="U40" s="382"/>
      <c r="V40" s="381"/>
      <c r="W40" s="382"/>
      <c r="X40" s="381"/>
      <c r="Y40" s="382"/>
    </row>
    <row r="41" spans="2:25" ht="18.75" customHeight="1">
      <c r="B41" s="203" t="s">
        <v>219</v>
      </c>
      <c r="C41" s="204" t="s">
        <v>25</v>
      </c>
      <c r="D41" s="394">
        <f>取引基本表!AS41</f>
        <v>25903.3</v>
      </c>
      <c r="E41" s="379">
        <f t="shared" si="0"/>
        <v>1.4847000000000001E-2</v>
      </c>
      <c r="T41" s="381"/>
      <c r="U41" s="382"/>
      <c r="V41" s="381"/>
      <c r="W41" s="382"/>
      <c r="X41" s="381"/>
      <c r="Y41" s="382"/>
    </row>
    <row r="42" spans="2:25" ht="18.75" customHeight="1">
      <c r="B42" s="203">
        <v>37</v>
      </c>
      <c r="C42" s="204" t="s">
        <v>26</v>
      </c>
      <c r="D42" s="394">
        <f>取引基本表!AS42</f>
        <v>168058.6</v>
      </c>
      <c r="E42" s="379">
        <f t="shared" si="0"/>
        <v>9.6326999999999996E-2</v>
      </c>
      <c r="T42" s="381"/>
      <c r="U42" s="382"/>
      <c r="V42" s="381"/>
      <c r="W42" s="382"/>
      <c r="X42" s="381"/>
      <c r="Y42" s="382"/>
    </row>
    <row r="43" spans="2:25" ht="18.75" customHeight="1">
      <c r="B43" s="203">
        <v>38</v>
      </c>
      <c r="C43" s="204" t="s">
        <v>27</v>
      </c>
      <c r="D43" s="394">
        <f>取引基本表!AS43</f>
        <v>0</v>
      </c>
      <c r="E43" s="379">
        <f t="shared" si="0"/>
        <v>0</v>
      </c>
      <c r="T43" s="381"/>
      <c r="U43" s="382"/>
      <c r="V43" s="381"/>
      <c r="W43" s="382"/>
      <c r="X43" s="381"/>
      <c r="Y43" s="382"/>
    </row>
    <row r="44" spans="2:25" ht="18.75" customHeight="1">
      <c r="B44" s="203">
        <v>39</v>
      </c>
      <c r="C44" s="204" t="s">
        <v>28</v>
      </c>
      <c r="D44" s="394">
        <f>取引基本表!AS44</f>
        <v>813</v>
      </c>
      <c r="E44" s="379">
        <f t="shared" si="0"/>
        <v>4.66E-4</v>
      </c>
      <c r="T44" s="381"/>
      <c r="U44" s="382"/>
      <c r="V44" s="381"/>
      <c r="W44" s="382"/>
      <c r="X44" s="381"/>
      <c r="Y44" s="382"/>
    </row>
    <row r="45" spans="2:25" ht="18.75" customHeight="1">
      <c r="B45" s="384" t="s">
        <v>557</v>
      </c>
      <c r="C45" s="395" t="s">
        <v>50</v>
      </c>
      <c r="D45" s="396">
        <f>SUM(D6:D44)</f>
        <v>1744673.9</v>
      </c>
      <c r="E45" s="387">
        <f>SUM(E6:E44)</f>
        <v>0.99999999999999989</v>
      </c>
      <c r="F45" s="380"/>
      <c r="T45" s="381">
        <v>3095624</v>
      </c>
      <c r="U45" s="382" t="s">
        <v>551</v>
      </c>
      <c r="V45" s="381">
        <v>3933480</v>
      </c>
      <c r="W45" s="382" t="s">
        <v>551</v>
      </c>
      <c r="X45" s="381">
        <v>7029104</v>
      </c>
      <c r="Y45" s="382" t="s">
        <v>551</v>
      </c>
    </row>
    <row r="46" spans="2:25" ht="18.75" customHeight="1"/>
  </sheetData>
  <sheetProtection sheet="1" selectLockedCells="1" selectUnlockedCells="1"/>
  <mergeCells count="2">
    <mergeCell ref="B2:C2"/>
    <mergeCell ref="B4:C5"/>
  </mergeCells>
  <phoneticPr fontId="31"/>
  <pageMargins left="0.78740157480314965" right="0.78740157480314965" top="0.78740157480314965" bottom="0.78740157480314965" header="0" footer="0.19685039370078741"/>
  <pageSetup paperSize="9" scale="92" orientation="portrait" useFirstPageNumber="1" r:id="rId1"/>
  <headerFooter alignWithMargins="0">
    <oddFooter>&amp;C&amp;P / 1 ページ</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0" tint="-0.249977111117893"/>
  </sheetPr>
  <dimension ref="B2:AQ53"/>
  <sheetViews>
    <sheetView showGridLines="0" view="pageBreakPreview" zoomScale="145" zoomScaleNormal="100" zoomScaleSheetLayoutView="145" workbookViewId="0"/>
  </sheetViews>
  <sheetFormatPr defaultColWidth="13.5" defaultRowHeight="16.5" customHeight="1"/>
  <cols>
    <col min="1" max="1" width="2.1640625" style="235" customWidth="1"/>
    <col min="2" max="2" width="3.5" style="235" bestFit="1" customWidth="1"/>
    <col min="3" max="3" width="38.5" style="235" bestFit="1" customWidth="1"/>
    <col min="4" max="43" width="12.1640625" style="235" customWidth="1"/>
    <col min="44" max="16384" width="13.5" style="235"/>
  </cols>
  <sheetData>
    <row r="2" spans="2:43" ht="20.25" customHeight="1">
      <c r="B2" s="710" t="s">
        <v>558</v>
      </c>
      <c r="C2" s="711"/>
    </row>
    <row r="3" spans="2:43" ht="16.5" customHeight="1">
      <c r="B3" s="339"/>
      <c r="U3" s="340" t="s">
        <v>170</v>
      </c>
    </row>
    <row r="4" spans="2:43" ht="16.5" customHeight="1">
      <c r="B4" s="770"/>
      <c r="C4" s="770"/>
      <c r="D4" s="343" t="s">
        <v>176</v>
      </c>
      <c r="E4" s="344" t="s">
        <v>177</v>
      </c>
      <c r="F4" s="344" t="s">
        <v>179</v>
      </c>
      <c r="G4" s="344" t="s">
        <v>181</v>
      </c>
      <c r="H4" s="344" t="s">
        <v>182</v>
      </c>
      <c r="I4" s="344" t="s">
        <v>183</v>
      </c>
      <c r="J4" s="344" t="s">
        <v>184</v>
      </c>
      <c r="K4" s="344" t="s">
        <v>185</v>
      </c>
      <c r="L4" s="344" t="s">
        <v>186</v>
      </c>
      <c r="M4" s="344" t="s">
        <v>187</v>
      </c>
      <c r="N4" s="344" t="s">
        <v>189</v>
      </c>
      <c r="O4" s="344" t="s">
        <v>190</v>
      </c>
      <c r="P4" s="344" t="s">
        <v>191</v>
      </c>
      <c r="Q4" s="344" t="s">
        <v>192</v>
      </c>
      <c r="R4" s="344" t="s">
        <v>193</v>
      </c>
      <c r="S4" s="344" t="s">
        <v>195</v>
      </c>
      <c r="T4" s="344" t="s">
        <v>197</v>
      </c>
      <c r="U4" s="344" t="s">
        <v>199</v>
      </c>
      <c r="V4" s="344" t="s">
        <v>200</v>
      </c>
      <c r="W4" s="344" t="s">
        <v>201</v>
      </c>
      <c r="X4" s="344" t="s">
        <v>203</v>
      </c>
      <c r="Y4" s="344" t="s">
        <v>204</v>
      </c>
      <c r="Z4" s="344" t="s">
        <v>205</v>
      </c>
      <c r="AA4" s="344" t="s">
        <v>206</v>
      </c>
      <c r="AB4" s="344" t="s">
        <v>207</v>
      </c>
      <c r="AC4" s="344" t="s">
        <v>208</v>
      </c>
      <c r="AD4" s="344" t="s">
        <v>209</v>
      </c>
      <c r="AE4" s="344" t="s">
        <v>210</v>
      </c>
      <c r="AF4" s="344" t="s">
        <v>211</v>
      </c>
      <c r="AG4" s="344" t="s">
        <v>212</v>
      </c>
      <c r="AH4" s="344" t="s">
        <v>213</v>
      </c>
      <c r="AI4" s="344" t="s">
        <v>214</v>
      </c>
      <c r="AJ4" s="344" t="s">
        <v>215</v>
      </c>
      <c r="AK4" s="344" t="s">
        <v>216</v>
      </c>
      <c r="AL4" s="344" t="s">
        <v>217</v>
      </c>
      <c r="AM4" s="344" t="s">
        <v>219</v>
      </c>
      <c r="AN4" s="344">
        <v>37</v>
      </c>
      <c r="AO4" s="344">
        <v>38</v>
      </c>
      <c r="AP4" s="344">
        <v>39</v>
      </c>
      <c r="AQ4" s="347"/>
    </row>
    <row r="5" spans="2:43" ht="36" customHeight="1">
      <c r="B5" s="771"/>
      <c r="C5" s="771"/>
      <c r="D5" s="350" t="s">
        <v>0</v>
      </c>
      <c r="E5" s="368" t="s">
        <v>178</v>
      </c>
      <c r="F5" s="368" t="s">
        <v>180</v>
      </c>
      <c r="G5" s="368" t="s">
        <v>3</v>
      </c>
      <c r="H5" s="368" t="s">
        <v>4</v>
      </c>
      <c r="I5" s="368" t="s">
        <v>5</v>
      </c>
      <c r="J5" s="368" t="s">
        <v>6</v>
      </c>
      <c r="K5" s="368" t="s">
        <v>7</v>
      </c>
      <c r="L5" s="368" t="s">
        <v>8</v>
      </c>
      <c r="M5" s="368" t="s">
        <v>188</v>
      </c>
      <c r="N5" s="368" t="s">
        <v>9</v>
      </c>
      <c r="O5" s="368" t="s">
        <v>10</v>
      </c>
      <c r="P5" s="368" t="s">
        <v>11</v>
      </c>
      <c r="Q5" s="368" t="s">
        <v>12</v>
      </c>
      <c r="R5" s="368" t="s">
        <v>194</v>
      </c>
      <c r="S5" s="368" t="s">
        <v>196</v>
      </c>
      <c r="T5" s="368" t="s">
        <v>198</v>
      </c>
      <c r="U5" s="368" t="s">
        <v>14</v>
      </c>
      <c r="V5" s="368" t="s">
        <v>13</v>
      </c>
      <c r="W5" s="368" t="s">
        <v>202</v>
      </c>
      <c r="X5" s="368" t="s">
        <v>15</v>
      </c>
      <c r="Y5" s="368" t="s">
        <v>16</v>
      </c>
      <c r="Z5" s="368" t="s">
        <v>17</v>
      </c>
      <c r="AA5" s="368" t="s">
        <v>18</v>
      </c>
      <c r="AB5" s="368" t="s">
        <v>46</v>
      </c>
      <c r="AC5" s="368" t="s">
        <v>47</v>
      </c>
      <c r="AD5" s="368" t="s">
        <v>19</v>
      </c>
      <c r="AE5" s="368" t="s">
        <v>20</v>
      </c>
      <c r="AF5" s="368" t="s">
        <v>21</v>
      </c>
      <c r="AG5" s="368" t="s">
        <v>49</v>
      </c>
      <c r="AH5" s="368" t="s">
        <v>22</v>
      </c>
      <c r="AI5" s="368" t="s">
        <v>23</v>
      </c>
      <c r="AJ5" s="368" t="s">
        <v>24</v>
      </c>
      <c r="AK5" s="368" t="s">
        <v>48</v>
      </c>
      <c r="AL5" s="368" t="s">
        <v>218</v>
      </c>
      <c r="AM5" s="368" t="s">
        <v>25</v>
      </c>
      <c r="AN5" s="368" t="s">
        <v>26</v>
      </c>
      <c r="AO5" s="368" t="s">
        <v>27</v>
      </c>
      <c r="AP5" s="368" t="s">
        <v>28</v>
      </c>
      <c r="AQ5" s="369" t="s">
        <v>559</v>
      </c>
    </row>
    <row r="6" spans="2:43" ht="16.5" customHeight="1">
      <c r="B6" s="198" t="s">
        <v>176</v>
      </c>
      <c r="C6" s="302" t="s">
        <v>0</v>
      </c>
      <c r="D6" s="354">
        <f>投入係数!D6*手順⑤!D$53</f>
        <v>0</v>
      </c>
      <c r="E6" s="397">
        <f>投入係数!E6*手順⑤!E$53</f>
        <v>0</v>
      </c>
      <c r="F6" s="397">
        <f>投入係数!F6*手順⑤!F$53</f>
        <v>0</v>
      </c>
      <c r="G6" s="397">
        <f>投入係数!G6*手順⑤!G$53</f>
        <v>0</v>
      </c>
      <c r="H6" s="397">
        <f>投入係数!H6*手順⑤!H$53</f>
        <v>0</v>
      </c>
      <c r="I6" s="397">
        <f>投入係数!I6*手順⑤!I$53</f>
        <v>0</v>
      </c>
      <c r="J6" s="397">
        <f>投入係数!J6*手順⑤!J$53</f>
        <v>0</v>
      </c>
      <c r="K6" s="397">
        <f>投入係数!K6*手順⑤!K$53</f>
        <v>0</v>
      </c>
      <c r="L6" s="397">
        <f>投入係数!L6*手順⑤!L$53</f>
        <v>0</v>
      </c>
      <c r="M6" s="397">
        <f>投入係数!M6*手順⑤!M$53</f>
        <v>0</v>
      </c>
      <c r="N6" s="397">
        <f>投入係数!N6*手順⑤!N$53</f>
        <v>0</v>
      </c>
      <c r="O6" s="397">
        <f>投入係数!O6*手順⑤!O$53</f>
        <v>0</v>
      </c>
      <c r="P6" s="397">
        <f>投入係数!P6*手順⑤!P$53</f>
        <v>0</v>
      </c>
      <c r="Q6" s="397">
        <f>投入係数!Q6*手順⑤!Q$53</f>
        <v>0</v>
      </c>
      <c r="R6" s="397">
        <f>投入係数!R6*手順⑤!R$53</f>
        <v>0</v>
      </c>
      <c r="S6" s="397">
        <f>投入係数!S6*手順⑤!S$53</f>
        <v>0</v>
      </c>
      <c r="T6" s="397">
        <f>投入係数!T6*手順⑤!T$53</f>
        <v>0</v>
      </c>
      <c r="U6" s="397">
        <f>投入係数!U6*手順⑤!U$53</f>
        <v>0</v>
      </c>
      <c r="V6" s="397">
        <f>投入係数!V6*手順⑤!V$53</f>
        <v>0</v>
      </c>
      <c r="W6" s="397">
        <f>投入係数!W6*手順⑤!W$53</f>
        <v>0</v>
      </c>
      <c r="X6" s="397">
        <f>投入係数!X6*手順⑤!X$53</f>
        <v>0</v>
      </c>
      <c r="Y6" s="397">
        <f>投入係数!Y6*手順⑤!Y$53</f>
        <v>0</v>
      </c>
      <c r="Z6" s="397">
        <f>投入係数!Z6*手順⑤!Z$53</f>
        <v>0</v>
      </c>
      <c r="AA6" s="397">
        <f>投入係数!AA6*手順⑤!AA$53</f>
        <v>0</v>
      </c>
      <c r="AB6" s="397">
        <f>投入係数!AB6*手順⑤!AB$53</f>
        <v>0</v>
      </c>
      <c r="AC6" s="397">
        <f>投入係数!AC6*手順⑤!AC$53</f>
        <v>0</v>
      </c>
      <c r="AD6" s="397">
        <f>投入係数!AD6*手順⑤!AD$53</f>
        <v>0</v>
      </c>
      <c r="AE6" s="397">
        <f>投入係数!AE6*手順⑤!AE$53</f>
        <v>0</v>
      </c>
      <c r="AF6" s="397">
        <f>投入係数!AF6*手順⑤!AF$53</f>
        <v>0</v>
      </c>
      <c r="AG6" s="397">
        <f>投入係数!AG6*手順⑤!AG$53</f>
        <v>0</v>
      </c>
      <c r="AH6" s="397">
        <f>投入係数!AH6*手順⑤!AH$53</f>
        <v>0</v>
      </c>
      <c r="AI6" s="397">
        <f>投入係数!AI6*手順⑤!AI$53</f>
        <v>0</v>
      </c>
      <c r="AJ6" s="397">
        <f>投入係数!AJ6*手順⑤!AJ$53</f>
        <v>0</v>
      </c>
      <c r="AK6" s="397">
        <f>投入係数!AK6*手順⑤!AK$53</f>
        <v>0</v>
      </c>
      <c r="AL6" s="397">
        <f>投入係数!AL6*手順⑤!AL$53</f>
        <v>0</v>
      </c>
      <c r="AM6" s="397">
        <f>投入係数!AM6*手順⑤!AM$53</f>
        <v>0</v>
      </c>
      <c r="AN6" s="397">
        <f>投入係数!AN6*手順⑤!AN$53</f>
        <v>0</v>
      </c>
      <c r="AO6" s="397">
        <f>投入係数!AO6*手順⑤!AO$53</f>
        <v>0</v>
      </c>
      <c r="AP6" s="397">
        <f>投入係数!AP6*手順⑤!AP$53</f>
        <v>0</v>
      </c>
      <c r="AQ6" s="202">
        <f>SUM(D6:AP6)</f>
        <v>0</v>
      </c>
    </row>
    <row r="7" spans="2:43" ht="16.5" customHeight="1">
      <c r="B7" s="203" t="s">
        <v>177</v>
      </c>
      <c r="C7" s="304" t="s">
        <v>178</v>
      </c>
      <c r="D7" s="355">
        <f>投入係数!D7*手順⑤!D$53</f>
        <v>0</v>
      </c>
      <c r="E7" s="223">
        <f>投入係数!E7*手順⑤!E$53</f>
        <v>0</v>
      </c>
      <c r="F7" s="223">
        <f>投入係数!F7*手順⑤!F$53</f>
        <v>0</v>
      </c>
      <c r="G7" s="223">
        <f>投入係数!G7*手順⑤!G$53</f>
        <v>0</v>
      </c>
      <c r="H7" s="223">
        <f>投入係数!H7*手順⑤!H$53</f>
        <v>0</v>
      </c>
      <c r="I7" s="223">
        <f>投入係数!I7*手順⑤!I$53</f>
        <v>0</v>
      </c>
      <c r="J7" s="223">
        <f>投入係数!J7*手順⑤!J$53</f>
        <v>0</v>
      </c>
      <c r="K7" s="223">
        <f>投入係数!K7*手順⑤!K$53</f>
        <v>0</v>
      </c>
      <c r="L7" s="223">
        <f>投入係数!L7*手順⑤!L$53</f>
        <v>0</v>
      </c>
      <c r="M7" s="223">
        <f>投入係数!M7*手順⑤!M$53</f>
        <v>0</v>
      </c>
      <c r="N7" s="223">
        <f>投入係数!N7*手順⑤!N$53</f>
        <v>0</v>
      </c>
      <c r="O7" s="223">
        <f>投入係数!O7*手順⑤!O$53</f>
        <v>0</v>
      </c>
      <c r="P7" s="223">
        <f>投入係数!P7*手順⑤!P$53</f>
        <v>0</v>
      </c>
      <c r="Q7" s="223">
        <f>投入係数!Q7*手順⑤!Q$53</f>
        <v>0</v>
      </c>
      <c r="R7" s="223">
        <f>投入係数!R7*手順⑤!R$53</f>
        <v>0</v>
      </c>
      <c r="S7" s="223">
        <f>投入係数!S7*手順⑤!S$53</f>
        <v>0</v>
      </c>
      <c r="T7" s="223">
        <f>投入係数!T7*手順⑤!T$53</f>
        <v>0</v>
      </c>
      <c r="U7" s="223">
        <f>投入係数!U7*手順⑤!U$53</f>
        <v>0</v>
      </c>
      <c r="V7" s="223">
        <f>投入係数!V7*手順⑤!V$53</f>
        <v>0</v>
      </c>
      <c r="W7" s="223">
        <f>投入係数!W7*手順⑤!W$53</f>
        <v>0</v>
      </c>
      <c r="X7" s="223">
        <f>投入係数!X7*手順⑤!X$53</f>
        <v>0</v>
      </c>
      <c r="Y7" s="223">
        <f>投入係数!Y7*手順⑤!Y$53</f>
        <v>0</v>
      </c>
      <c r="Z7" s="223">
        <f>投入係数!Z7*手順⑤!Z$53</f>
        <v>0</v>
      </c>
      <c r="AA7" s="223">
        <f>投入係数!AA7*手順⑤!AA$53</f>
        <v>0</v>
      </c>
      <c r="AB7" s="223">
        <f>投入係数!AB7*手順⑤!AB$53</f>
        <v>0</v>
      </c>
      <c r="AC7" s="223">
        <f>投入係数!AC7*手順⑤!AC$53</f>
        <v>0</v>
      </c>
      <c r="AD7" s="223">
        <f>投入係数!AD7*手順⑤!AD$53</f>
        <v>0</v>
      </c>
      <c r="AE7" s="223">
        <f>投入係数!AE7*手順⑤!AE$53</f>
        <v>0</v>
      </c>
      <c r="AF7" s="223">
        <f>投入係数!AF7*手順⑤!AF$53</f>
        <v>0</v>
      </c>
      <c r="AG7" s="223">
        <f>投入係数!AG7*手順⑤!AG$53</f>
        <v>0</v>
      </c>
      <c r="AH7" s="223">
        <f>投入係数!AH7*手順⑤!AH$53</f>
        <v>0</v>
      </c>
      <c r="AI7" s="223">
        <f>投入係数!AI7*手順⑤!AI$53</f>
        <v>0</v>
      </c>
      <c r="AJ7" s="223">
        <f>投入係数!AJ7*手順⑤!AJ$53</f>
        <v>0</v>
      </c>
      <c r="AK7" s="223">
        <f>投入係数!AK7*手順⑤!AK$53</f>
        <v>0</v>
      </c>
      <c r="AL7" s="223">
        <f>投入係数!AL7*手順⑤!AL$53</f>
        <v>0</v>
      </c>
      <c r="AM7" s="223">
        <f>投入係数!AM7*手順⑤!AM$53</f>
        <v>0</v>
      </c>
      <c r="AN7" s="223">
        <f>投入係数!AN7*手順⑤!AN$53</f>
        <v>0</v>
      </c>
      <c r="AO7" s="223">
        <f>投入係数!AO7*手順⑤!AO$53</f>
        <v>0</v>
      </c>
      <c r="AP7" s="223">
        <f>投入係数!AP7*手順⑤!AP$53</f>
        <v>0</v>
      </c>
      <c r="AQ7" s="207">
        <f t="shared" ref="AQ7:AQ53" si="0">SUM(D7:AP7)</f>
        <v>0</v>
      </c>
    </row>
    <row r="8" spans="2:43" ht="16.5" customHeight="1">
      <c r="B8" s="203" t="s">
        <v>179</v>
      </c>
      <c r="C8" s="304" t="s">
        <v>180</v>
      </c>
      <c r="D8" s="355">
        <f>投入係数!D8*手順⑤!D$53</f>
        <v>0</v>
      </c>
      <c r="E8" s="223">
        <f>投入係数!E8*手順⑤!E$53</f>
        <v>0</v>
      </c>
      <c r="F8" s="223">
        <f>投入係数!F8*手順⑤!F$53</f>
        <v>0</v>
      </c>
      <c r="G8" s="223">
        <f>投入係数!G8*手順⑤!G$53</f>
        <v>0</v>
      </c>
      <c r="H8" s="223">
        <f>投入係数!H8*手順⑤!H$53</f>
        <v>0</v>
      </c>
      <c r="I8" s="223">
        <f>投入係数!I8*手順⑤!I$53</f>
        <v>0</v>
      </c>
      <c r="J8" s="223">
        <f>投入係数!J8*手順⑤!J$53</f>
        <v>0</v>
      </c>
      <c r="K8" s="223">
        <f>投入係数!K8*手順⑤!K$53</f>
        <v>0</v>
      </c>
      <c r="L8" s="223">
        <f>投入係数!L8*手順⑤!L$53</f>
        <v>0</v>
      </c>
      <c r="M8" s="223">
        <f>投入係数!M8*手順⑤!M$53</f>
        <v>0</v>
      </c>
      <c r="N8" s="223">
        <f>投入係数!N8*手順⑤!N$53</f>
        <v>0</v>
      </c>
      <c r="O8" s="223">
        <f>投入係数!O8*手順⑤!O$53</f>
        <v>0</v>
      </c>
      <c r="P8" s="223">
        <f>投入係数!P8*手順⑤!P$53</f>
        <v>0</v>
      </c>
      <c r="Q8" s="223">
        <f>投入係数!Q8*手順⑤!Q$53</f>
        <v>0</v>
      </c>
      <c r="R8" s="223">
        <f>投入係数!R8*手順⑤!R$53</f>
        <v>0</v>
      </c>
      <c r="S8" s="223">
        <f>投入係数!S8*手順⑤!S$53</f>
        <v>0</v>
      </c>
      <c r="T8" s="223">
        <f>投入係数!T8*手順⑤!T$53</f>
        <v>0</v>
      </c>
      <c r="U8" s="223">
        <f>投入係数!U8*手順⑤!U$53</f>
        <v>0</v>
      </c>
      <c r="V8" s="223">
        <f>投入係数!V8*手順⑤!V$53</f>
        <v>0</v>
      </c>
      <c r="W8" s="223">
        <f>投入係数!W8*手順⑤!W$53</f>
        <v>0</v>
      </c>
      <c r="X8" s="223">
        <f>投入係数!X8*手順⑤!X$53</f>
        <v>0</v>
      </c>
      <c r="Y8" s="223">
        <f>投入係数!Y8*手順⑤!Y$53</f>
        <v>0</v>
      </c>
      <c r="Z8" s="223">
        <f>投入係数!Z8*手順⑤!Z$53</f>
        <v>0</v>
      </c>
      <c r="AA8" s="223">
        <f>投入係数!AA8*手順⑤!AA$53</f>
        <v>0</v>
      </c>
      <c r="AB8" s="223">
        <f>投入係数!AB8*手順⑤!AB$53</f>
        <v>0</v>
      </c>
      <c r="AC8" s="223">
        <f>投入係数!AC8*手順⑤!AC$53</f>
        <v>0</v>
      </c>
      <c r="AD8" s="223">
        <f>投入係数!AD8*手順⑤!AD$53</f>
        <v>0</v>
      </c>
      <c r="AE8" s="223">
        <f>投入係数!AE8*手順⑤!AE$53</f>
        <v>0</v>
      </c>
      <c r="AF8" s="223">
        <f>投入係数!AF8*手順⑤!AF$53</f>
        <v>0</v>
      </c>
      <c r="AG8" s="223">
        <f>投入係数!AG8*手順⑤!AG$53</f>
        <v>0</v>
      </c>
      <c r="AH8" s="223">
        <f>投入係数!AH8*手順⑤!AH$53</f>
        <v>0</v>
      </c>
      <c r="AI8" s="223">
        <f>投入係数!AI8*手順⑤!AI$53</f>
        <v>0</v>
      </c>
      <c r="AJ8" s="223">
        <f>投入係数!AJ8*手順⑤!AJ$53</f>
        <v>0</v>
      </c>
      <c r="AK8" s="223">
        <f>投入係数!AK8*手順⑤!AK$53</f>
        <v>0</v>
      </c>
      <c r="AL8" s="223">
        <f>投入係数!AL8*手順⑤!AL$53</f>
        <v>0</v>
      </c>
      <c r="AM8" s="223">
        <f>投入係数!AM8*手順⑤!AM$53</f>
        <v>0</v>
      </c>
      <c r="AN8" s="223">
        <f>投入係数!AN8*手順⑤!AN$53</f>
        <v>0</v>
      </c>
      <c r="AO8" s="223">
        <f>投入係数!AO8*手順⑤!AO$53</f>
        <v>0</v>
      </c>
      <c r="AP8" s="223">
        <f>投入係数!AP8*手順⑤!AP$53</f>
        <v>0</v>
      </c>
      <c r="AQ8" s="207">
        <f t="shared" si="0"/>
        <v>0</v>
      </c>
    </row>
    <row r="9" spans="2:43" ht="16.5" customHeight="1">
      <c r="B9" s="203" t="s">
        <v>181</v>
      </c>
      <c r="C9" s="304" t="s">
        <v>3</v>
      </c>
      <c r="D9" s="355">
        <f>投入係数!D9*手順⑤!D$53</f>
        <v>0</v>
      </c>
      <c r="E9" s="223">
        <f>投入係数!E9*手順⑤!E$53</f>
        <v>0</v>
      </c>
      <c r="F9" s="223">
        <f>投入係数!F9*手順⑤!F$53</f>
        <v>0</v>
      </c>
      <c r="G9" s="223">
        <f>投入係数!G9*手順⑤!G$53</f>
        <v>0</v>
      </c>
      <c r="H9" s="223">
        <f>投入係数!H9*手順⑤!H$53</f>
        <v>0</v>
      </c>
      <c r="I9" s="223">
        <f>投入係数!I9*手順⑤!I$53</f>
        <v>0</v>
      </c>
      <c r="J9" s="223">
        <f>投入係数!J9*手順⑤!J$53</f>
        <v>0</v>
      </c>
      <c r="K9" s="223">
        <f>投入係数!K9*手順⑤!K$53</f>
        <v>0</v>
      </c>
      <c r="L9" s="223">
        <f>投入係数!L9*手順⑤!L$53</f>
        <v>0</v>
      </c>
      <c r="M9" s="223">
        <f>投入係数!M9*手順⑤!M$53</f>
        <v>0</v>
      </c>
      <c r="N9" s="223">
        <f>投入係数!N9*手順⑤!N$53</f>
        <v>0</v>
      </c>
      <c r="O9" s="223">
        <f>投入係数!O9*手順⑤!O$53</f>
        <v>0</v>
      </c>
      <c r="P9" s="223">
        <f>投入係数!P9*手順⑤!P$53</f>
        <v>0</v>
      </c>
      <c r="Q9" s="223">
        <f>投入係数!Q9*手順⑤!Q$53</f>
        <v>0</v>
      </c>
      <c r="R9" s="223">
        <f>投入係数!R9*手順⑤!R$53</f>
        <v>0</v>
      </c>
      <c r="S9" s="223">
        <f>投入係数!S9*手順⑤!S$53</f>
        <v>0</v>
      </c>
      <c r="T9" s="223">
        <f>投入係数!T9*手順⑤!T$53</f>
        <v>0</v>
      </c>
      <c r="U9" s="223">
        <f>投入係数!U9*手順⑤!U$53</f>
        <v>0</v>
      </c>
      <c r="V9" s="223">
        <f>投入係数!V9*手順⑤!V$53</f>
        <v>0</v>
      </c>
      <c r="W9" s="223">
        <f>投入係数!W9*手順⑤!W$53</f>
        <v>0</v>
      </c>
      <c r="X9" s="223">
        <f>投入係数!X9*手順⑤!X$53</f>
        <v>0</v>
      </c>
      <c r="Y9" s="223">
        <f>投入係数!Y9*手順⑤!Y$53</f>
        <v>0</v>
      </c>
      <c r="Z9" s="223">
        <f>投入係数!Z9*手順⑤!Z$53</f>
        <v>0</v>
      </c>
      <c r="AA9" s="223">
        <f>投入係数!AA9*手順⑤!AA$53</f>
        <v>0</v>
      </c>
      <c r="AB9" s="223">
        <f>投入係数!AB9*手順⑤!AB$53</f>
        <v>0</v>
      </c>
      <c r="AC9" s="223">
        <f>投入係数!AC9*手順⑤!AC$53</f>
        <v>0</v>
      </c>
      <c r="AD9" s="223">
        <f>投入係数!AD9*手順⑤!AD$53</f>
        <v>0</v>
      </c>
      <c r="AE9" s="223">
        <f>投入係数!AE9*手順⑤!AE$53</f>
        <v>0</v>
      </c>
      <c r="AF9" s="223">
        <f>投入係数!AF9*手順⑤!AF$53</f>
        <v>0</v>
      </c>
      <c r="AG9" s="223">
        <f>投入係数!AG9*手順⑤!AG$53</f>
        <v>0</v>
      </c>
      <c r="AH9" s="223">
        <f>投入係数!AH9*手順⑤!AH$53</f>
        <v>0</v>
      </c>
      <c r="AI9" s="223">
        <f>投入係数!AI9*手順⑤!AI$53</f>
        <v>0</v>
      </c>
      <c r="AJ9" s="223">
        <f>投入係数!AJ9*手順⑤!AJ$53</f>
        <v>0</v>
      </c>
      <c r="AK9" s="223">
        <f>投入係数!AK9*手順⑤!AK$53</f>
        <v>0</v>
      </c>
      <c r="AL9" s="223">
        <f>投入係数!AL9*手順⑤!AL$53</f>
        <v>0</v>
      </c>
      <c r="AM9" s="223">
        <f>投入係数!AM9*手順⑤!AM$53</f>
        <v>0</v>
      </c>
      <c r="AN9" s="223">
        <f>投入係数!AN9*手順⑤!AN$53</f>
        <v>0</v>
      </c>
      <c r="AO9" s="223">
        <f>投入係数!AO9*手順⑤!AO$53</f>
        <v>0</v>
      </c>
      <c r="AP9" s="223">
        <f>投入係数!AP9*手順⑤!AP$53</f>
        <v>0</v>
      </c>
      <c r="AQ9" s="207">
        <f t="shared" si="0"/>
        <v>0</v>
      </c>
    </row>
    <row r="10" spans="2:43" ht="16.5" customHeight="1">
      <c r="B10" s="203" t="s">
        <v>182</v>
      </c>
      <c r="C10" s="304" t="s">
        <v>4</v>
      </c>
      <c r="D10" s="355">
        <f>投入係数!D10*手順⑤!D$53</f>
        <v>0</v>
      </c>
      <c r="E10" s="223">
        <f>投入係数!E10*手順⑤!E$53</f>
        <v>0</v>
      </c>
      <c r="F10" s="223">
        <f>投入係数!F10*手順⑤!F$53</f>
        <v>0</v>
      </c>
      <c r="G10" s="223">
        <f>投入係数!G10*手順⑤!G$53</f>
        <v>0</v>
      </c>
      <c r="H10" s="223">
        <f>投入係数!H10*手順⑤!H$53</f>
        <v>0</v>
      </c>
      <c r="I10" s="223">
        <f>投入係数!I10*手順⑤!I$53</f>
        <v>0</v>
      </c>
      <c r="J10" s="223">
        <f>投入係数!J10*手順⑤!J$53</f>
        <v>0</v>
      </c>
      <c r="K10" s="223">
        <f>投入係数!K10*手順⑤!K$53</f>
        <v>0</v>
      </c>
      <c r="L10" s="223">
        <f>投入係数!L10*手順⑤!L$53</f>
        <v>0</v>
      </c>
      <c r="M10" s="223">
        <f>投入係数!M10*手順⑤!M$53</f>
        <v>0</v>
      </c>
      <c r="N10" s="223">
        <f>投入係数!N10*手順⑤!N$53</f>
        <v>0</v>
      </c>
      <c r="O10" s="223">
        <f>投入係数!O10*手順⑤!O$53</f>
        <v>0</v>
      </c>
      <c r="P10" s="223">
        <f>投入係数!P10*手順⑤!P$53</f>
        <v>0</v>
      </c>
      <c r="Q10" s="223">
        <f>投入係数!Q10*手順⑤!Q$53</f>
        <v>0</v>
      </c>
      <c r="R10" s="223">
        <f>投入係数!R10*手順⑤!R$53</f>
        <v>0</v>
      </c>
      <c r="S10" s="223">
        <f>投入係数!S10*手順⑤!S$53</f>
        <v>0</v>
      </c>
      <c r="T10" s="223">
        <f>投入係数!T10*手順⑤!T$53</f>
        <v>0</v>
      </c>
      <c r="U10" s="223">
        <f>投入係数!U10*手順⑤!U$53</f>
        <v>0</v>
      </c>
      <c r="V10" s="223">
        <f>投入係数!V10*手順⑤!V$53</f>
        <v>0</v>
      </c>
      <c r="W10" s="223">
        <f>投入係数!W10*手順⑤!W$53</f>
        <v>0</v>
      </c>
      <c r="X10" s="223">
        <f>投入係数!X10*手順⑤!X$53</f>
        <v>0</v>
      </c>
      <c r="Y10" s="223">
        <f>投入係数!Y10*手順⑤!Y$53</f>
        <v>0</v>
      </c>
      <c r="Z10" s="223">
        <f>投入係数!Z10*手順⑤!Z$53</f>
        <v>0</v>
      </c>
      <c r="AA10" s="223">
        <f>投入係数!AA10*手順⑤!AA$53</f>
        <v>0</v>
      </c>
      <c r="AB10" s="223">
        <f>投入係数!AB10*手順⑤!AB$53</f>
        <v>0</v>
      </c>
      <c r="AC10" s="223">
        <f>投入係数!AC10*手順⑤!AC$53</f>
        <v>0</v>
      </c>
      <c r="AD10" s="223">
        <f>投入係数!AD10*手順⑤!AD$53</f>
        <v>0</v>
      </c>
      <c r="AE10" s="223">
        <f>投入係数!AE10*手順⑤!AE$53</f>
        <v>0</v>
      </c>
      <c r="AF10" s="223">
        <f>投入係数!AF10*手順⑤!AF$53</f>
        <v>0</v>
      </c>
      <c r="AG10" s="223">
        <f>投入係数!AG10*手順⑤!AG$53</f>
        <v>0</v>
      </c>
      <c r="AH10" s="223">
        <f>投入係数!AH10*手順⑤!AH$53</f>
        <v>0</v>
      </c>
      <c r="AI10" s="223">
        <f>投入係数!AI10*手順⑤!AI$53</f>
        <v>0</v>
      </c>
      <c r="AJ10" s="223">
        <f>投入係数!AJ10*手順⑤!AJ$53</f>
        <v>0</v>
      </c>
      <c r="AK10" s="223">
        <f>投入係数!AK10*手順⑤!AK$53</f>
        <v>0</v>
      </c>
      <c r="AL10" s="223">
        <f>投入係数!AL10*手順⑤!AL$53</f>
        <v>0</v>
      </c>
      <c r="AM10" s="223">
        <f>投入係数!AM10*手順⑤!AM$53</f>
        <v>0</v>
      </c>
      <c r="AN10" s="223">
        <f>投入係数!AN10*手順⑤!AN$53</f>
        <v>0</v>
      </c>
      <c r="AO10" s="223">
        <f>投入係数!AO10*手順⑤!AO$53</f>
        <v>0</v>
      </c>
      <c r="AP10" s="223">
        <f>投入係数!AP10*手順⑤!AP$53</f>
        <v>0</v>
      </c>
      <c r="AQ10" s="207">
        <f t="shared" si="0"/>
        <v>0</v>
      </c>
    </row>
    <row r="11" spans="2:43" ht="16.5" customHeight="1">
      <c r="B11" s="203" t="s">
        <v>183</v>
      </c>
      <c r="C11" s="304" t="s">
        <v>5</v>
      </c>
      <c r="D11" s="355">
        <f>投入係数!D11*手順⑤!D$53</f>
        <v>0</v>
      </c>
      <c r="E11" s="223">
        <f>投入係数!E11*手順⑤!E$53</f>
        <v>0</v>
      </c>
      <c r="F11" s="223">
        <f>投入係数!F11*手順⑤!F$53</f>
        <v>0</v>
      </c>
      <c r="G11" s="223">
        <f>投入係数!G11*手順⑤!G$53</f>
        <v>0</v>
      </c>
      <c r="H11" s="223">
        <f>投入係数!H11*手順⑤!H$53</f>
        <v>0</v>
      </c>
      <c r="I11" s="223">
        <f>投入係数!I11*手順⑤!I$53</f>
        <v>0</v>
      </c>
      <c r="J11" s="223">
        <f>投入係数!J11*手順⑤!J$53</f>
        <v>0</v>
      </c>
      <c r="K11" s="223">
        <f>投入係数!K11*手順⑤!K$53</f>
        <v>0</v>
      </c>
      <c r="L11" s="223">
        <f>投入係数!L11*手順⑤!L$53</f>
        <v>0</v>
      </c>
      <c r="M11" s="223">
        <f>投入係数!M11*手順⑤!M$53</f>
        <v>0</v>
      </c>
      <c r="N11" s="223">
        <f>投入係数!N11*手順⑤!N$53</f>
        <v>0</v>
      </c>
      <c r="O11" s="223">
        <f>投入係数!O11*手順⑤!O$53</f>
        <v>0</v>
      </c>
      <c r="P11" s="223">
        <f>投入係数!P11*手順⑤!P$53</f>
        <v>0</v>
      </c>
      <c r="Q11" s="223">
        <f>投入係数!Q11*手順⑤!Q$53</f>
        <v>0</v>
      </c>
      <c r="R11" s="223">
        <f>投入係数!R11*手順⑤!R$53</f>
        <v>0</v>
      </c>
      <c r="S11" s="223">
        <f>投入係数!S11*手順⑤!S$53</f>
        <v>0</v>
      </c>
      <c r="T11" s="223">
        <f>投入係数!T11*手順⑤!T$53</f>
        <v>0</v>
      </c>
      <c r="U11" s="223">
        <f>投入係数!U11*手順⑤!U$53</f>
        <v>0</v>
      </c>
      <c r="V11" s="223">
        <f>投入係数!V11*手順⑤!V$53</f>
        <v>0</v>
      </c>
      <c r="W11" s="223">
        <f>投入係数!W11*手順⑤!W$53</f>
        <v>0</v>
      </c>
      <c r="X11" s="223">
        <f>投入係数!X11*手順⑤!X$53</f>
        <v>0</v>
      </c>
      <c r="Y11" s="223">
        <f>投入係数!Y11*手順⑤!Y$53</f>
        <v>0</v>
      </c>
      <c r="Z11" s="223">
        <f>投入係数!Z11*手順⑤!Z$53</f>
        <v>0</v>
      </c>
      <c r="AA11" s="223">
        <f>投入係数!AA11*手順⑤!AA$53</f>
        <v>0</v>
      </c>
      <c r="AB11" s="223">
        <f>投入係数!AB11*手順⑤!AB$53</f>
        <v>0</v>
      </c>
      <c r="AC11" s="223">
        <f>投入係数!AC11*手順⑤!AC$53</f>
        <v>0</v>
      </c>
      <c r="AD11" s="223">
        <f>投入係数!AD11*手順⑤!AD$53</f>
        <v>0</v>
      </c>
      <c r="AE11" s="223">
        <f>投入係数!AE11*手順⑤!AE$53</f>
        <v>0</v>
      </c>
      <c r="AF11" s="223">
        <f>投入係数!AF11*手順⑤!AF$53</f>
        <v>0</v>
      </c>
      <c r="AG11" s="223">
        <f>投入係数!AG11*手順⑤!AG$53</f>
        <v>0</v>
      </c>
      <c r="AH11" s="223">
        <f>投入係数!AH11*手順⑤!AH$53</f>
        <v>0</v>
      </c>
      <c r="AI11" s="223">
        <f>投入係数!AI11*手順⑤!AI$53</f>
        <v>0</v>
      </c>
      <c r="AJ11" s="223">
        <f>投入係数!AJ11*手順⑤!AJ$53</f>
        <v>0</v>
      </c>
      <c r="AK11" s="223">
        <f>投入係数!AK11*手順⑤!AK$53</f>
        <v>0</v>
      </c>
      <c r="AL11" s="223">
        <f>投入係数!AL11*手順⑤!AL$53</f>
        <v>0</v>
      </c>
      <c r="AM11" s="223">
        <f>投入係数!AM11*手順⑤!AM$53</f>
        <v>0</v>
      </c>
      <c r="AN11" s="223">
        <f>投入係数!AN11*手順⑤!AN$53</f>
        <v>0</v>
      </c>
      <c r="AO11" s="223">
        <f>投入係数!AO11*手順⑤!AO$53</f>
        <v>0</v>
      </c>
      <c r="AP11" s="223">
        <f>投入係数!AP11*手順⑤!AP$53</f>
        <v>0</v>
      </c>
      <c r="AQ11" s="207">
        <f t="shared" si="0"/>
        <v>0</v>
      </c>
    </row>
    <row r="12" spans="2:43" ht="16.5" customHeight="1">
      <c r="B12" s="203" t="s">
        <v>184</v>
      </c>
      <c r="C12" s="306" t="s">
        <v>6</v>
      </c>
      <c r="D12" s="355">
        <f>投入係数!D12*手順⑤!D$53</f>
        <v>0</v>
      </c>
      <c r="E12" s="223">
        <f>投入係数!E12*手順⑤!E$53</f>
        <v>0</v>
      </c>
      <c r="F12" s="223">
        <f>投入係数!F12*手順⑤!F$53</f>
        <v>0</v>
      </c>
      <c r="G12" s="223">
        <f>投入係数!G12*手順⑤!G$53</f>
        <v>0</v>
      </c>
      <c r="H12" s="223">
        <f>投入係数!H12*手順⑤!H$53</f>
        <v>0</v>
      </c>
      <c r="I12" s="223">
        <f>投入係数!I12*手順⑤!I$53</f>
        <v>0</v>
      </c>
      <c r="J12" s="223">
        <f>投入係数!J12*手順⑤!J$53</f>
        <v>0</v>
      </c>
      <c r="K12" s="223">
        <f>投入係数!K12*手順⑤!K$53</f>
        <v>0</v>
      </c>
      <c r="L12" s="223">
        <f>投入係数!L12*手順⑤!L$53</f>
        <v>0</v>
      </c>
      <c r="M12" s="223">
        <f>投入係数!M12*手順⑤!M$53</f>
        <v>0</v>
      </c>
      <c r="N12" s="223">
        <f>投入係数!N12*手順⑤!N$53</f>
        <v>0</v>
      </c>
      <c r="O12" s="223">
        <f>投入係数!O12*手順⑤!O$53</f>
        <v>0</v>
      </c>
      <c r="P12" s="223">
        <f>投入係数!P12*手順⑤!P$53</f>
        <v>0</v>
      </c>
      <c r="Q12" s="223">
        <f>投入係数!Q12*手順⑤!Q$53</f>
        <v>0</v>
      </c>
      <c r="R12" s="223">
        <f>投入係数!R12*手順⑤!R$53</f>
        <v>0</v>
      </c>
      <c r="S12" s="223">
        <f>投入係数!S12*手順⑤!S$53</f>
        <v>0</v>
      </c>
      <c r="T12" s="223">
        <f>投入係数!T12*手順⑤!T$53</f>
        <v>0</v>
      </c>
      <c r="U12" s="223">
        <f>投入係数!U12*手順⑤!U$53</f>
        <v>0</v>
      </c>
      <c r="V12" s="223">
        <f>投入係数!V12*手順⑤!V$53</f>
        <v>0</v>
      </c>
      <c r="W12" s="223">
        <f>投入係数!W12*手順⑤!W$53</f>
        <v>0</v>
      </c>
      <c r="X12" s="223">
        <f>投入係数!X12*手順⑤!X$53</f>
        <v>0</v>
      </c>
      <c r="Y12" s="223">
        <f>投入係数!Y12*手順⑤!Y$53</f>
        <v>0</v>
      </c>
      <c r="Z12" s="223">
        <f>投入係数!Z12*手順⑤!Z$53</f>
        <v>0</v>
      </c>
      <c r="AA12" s="223">
        <f>投入係数!AA12*手順⑤!AA$53</f>
        <v>0</v>
      </c>
      <c r="AB12" s="223">
        <f>投入係数!AB12*手順⑤!AB$53</f>
        <v>0</v>
      </c>
      <c r="AC12" s="223">
        <f>投入係数!AC12*手順⑤!AC$53</f>
        <v>0</v>
      </c>
      <c r="AD12" s="223">
        <f>投入係数!AD12*手順⑤!AD$53</f>
        <v>0</v>
      </c>
      <c r="AE12" s="223">
        <f>投入係数!AE12*手順⑤!AE$53</f>
        <v>0</v>
      </c>
      <c r="AF12" s="223">
        <f>投入係数!AF12*手順⑤!AF$53</f>
        <v>0</v>
      </c>
      <c r="AG12" s="223">
        <f>投入係数!AG12*手順⑤!AG$53</f>
        <v>0</v>
      </c>
      <c r="AH12" s="223">
        <f>投入係数!AH12*手順⑤!AH$53</f>
        <v>0</v>
      </c>
      <c r="AI12" s="223">
        <f>投入係数!AI12*手順⑤!AI$53</f>
        <v>0</v>
      </c>
      <c r="AJ12" s="223">
        <f>投入係数!AJ12*手順⑤!AJ$53</f>
        <v>0</v>
      </c>
      <c r="AK12" s="223">
        <f>投入係数!AK12*手順⑤!AK$53</f>
        <v>0</v>
      </c>
      <c r="AL12" s="223">
        <f>投入係数!AL12*手順⑤!AL$53</f>
        <v>0</v>
      </c>
      <c r="AM12" s="223">
        <f>投入係数!AM12*手順⑤!AM$53</f>
        <v>0</v>
      </c>
      <c r="AN12" s="223">
        <f>投入係数!AN12*手順⑤!AN$53</f>
        <v>0</v>
      </c>
      <c r="AO12" s="223">
        <f>投入係数!AO12*手順⑤!AO$53</f>
        <v>0</v>
      </c>
      <c r="AP12" s="223">
        <f>投入係数!AP12*手順⑤!AP$53</f>
        <v>0</v>
      </c>
      <c r="AQ12" s="207">
        <f t="shared" si="0"/>
        <v>0</v>
      </c>
    </row>
    <row r="13" spans="2:43" ht="16.5" customHeight="1">
      <c r="B13" s="203" t="s">
        <v>185</v>
      </c>
      <c r="C13" s="304" t="s">
        <v>7</v>
      </c>
      <c r="D13" s="355">
        <f>投入係数!D13*手順⑤!D$53</f>
        <v>0</v>
      </c>
      <c r="E13" s="223">
        <f>投入係数!E13*手順⑤!E$53</f>
        <v>0</v>
      </c>
      <c r="F13" s="223">
        <f>投入係数!F13*手順⑤!F$53</f>
        <v>0</v>
      </c>
      <c r="G13" s="223">
        <f>投入係数!G13*手順⑤!G$53</f>
        <v>0</v>
      </c>
      <c r="H13" s="223">
        <f>投入係数!H13*手順⑤!H$53</f>
        <v>0</v>
      </c>
      <c r="I13" s="223">
        <f>投入係数!I13*手順⑤!I$53</f>
        <v>0</v>
      </c>
      <c r="J13" s="223">
        <f>投入係数!J13*手順⑤!J$53</f>
        <v>0</v>
      </c>
      <c r="K13" s="223">
        <f>投入係数!K13*手順⑤!K$53</f>
        <v>0</v>
      </c>
      <c r="L13" s="223">
        <f>投入係数!L13*手順⑤!L$53</f>
        <v>0</v>
      </c>
      <c r="M13" s="223">
        <f>投入係数!M13*手順⑤!M$53</f>
        <v>0</v>
      </c>
      <c r="N13" s="223">
        <f>投入係数!N13*手順⑤!N$53</f>
        <v>0</v>
      </c>
      <c r="O13" s="223">
        <f>投入係数!O13*手順⑤!O$53</f>
        <v>0</v>
      </c>
      <c r="P13" s="223">
        <f>投入係数!P13*手順⑤!P$53</f>
        <v>0</v>
      </c>
      <c r="Q13" s="223">
        <f>投入係数!Q13*手順⑤!Q$53</f>
        <v>0</v>
      </c>
      <c r="R13" s="223">
        <f>投入係数!R13*手順⑤!R$53</f>
        <v>0</v>
      </c>
      <c r="S13" s="223">
        <f>投入係数!S13*手順⑤!S$53</f>
        <v>0</v>
      </c>
      <c r="T13" s="223">
        <f>投入係数!T13*手順⑤!T$53</f>
        <v>0</v>
      </c>
      <c r="U13" s="223">
        <f>投入係数!U13*手順⑤!U$53</f>
        <v>0</v>
      </c>
      <c r="V13" s="223">
        <f>投入係数!V13*手順⑤!V$53</f>
        <v>0</v>
      </c>
      <c r="W13" s="223">
        <f>投入係数!W13*手順⑤!W$53</f>
        <v>0</v>
      </c>
      <c r="X13" s="223">
        <f>投入係数!X13*手順⑤!X$53</f>
        <v>0</v>
      </c>
      <c r="Y13" s="223">
        <f>投入係数!Y13*手順⑤!Y$53</f>
        <v>0</v>
      </c>
      <c r="Z13" s="223">
        <f>投入係数!Z13*手順⑤!Z$53</f>
        <v>0</v>
      </c>
      <c r="AA13" s="223">
        <f>投入係数!AA13*手順⑤!AA$53</f>
        <v>0</v>
      </c>
      <c r="AB13" s="223">
        <f>投入係数!AB13*手順⑤!AB$53</f>
        <v>0</v>
      </c>
      <c r="AC13" s="223">
        <f>投入係数!AC13*手順⑤!AC$53</f>
        <v>0</v>
      </c>
      <c r="AD13" s="223">
        <f>投入係数!AD13*手順⑤!AD$53</f>
        <v>0</v>
      </c>
      <c r="AE13" s="223">
        <f>投入係数!AE13*手順⑤!AE$53</f>
        <v>0</v>
      </c>
      <c r="AF13" s="223">
        <f>投入係数!AF13*手順⑤!AF$53</f>
        <v>0</v>
      </c>
      <c r="AG13" s="223">
        <f>投入係数!AG13*手順⑤!AG$53</f>
        <v>0</v>
      </c>
      <c r="AH13" s="223">
        <f>投入係数!AH13*手順⑤!AH$53</f>
        <v>0</v>
      </c>
      <c r="AI13" s="223">
        <f>投入係数!AI13*手順⑤!AI$53</f>
        <v>0</v>
      </c>
      <c r="AJ13" s="223">
        <f>投入係数!AJ13*手順⑤!AJ$53</f>
        <v>0</v>
      </c>
      <c r="AK13" s="223">
        <f>投入係数!AK13*手順⑤!AK$53</f>
        <v>0</v>
      </c>
      <c r="AL13" s="223">
        <f>投入係数!AL13*手順⑤!AL$53</f>
        <v>0</v>
      </c>
      <c r="AM13" s="223">
        <f>投入係数!AM13*手順⑤!AM$53</f>
        <v>0</v>
      </c>
      <c r="AN13" s="223">
        <f>投入係数!AN13*手順⑤!AN$53</f>
        <v>0</v>
      </c>
      <c r="AO13" s="223">
        <f>投入係数!AO13*手順⑤!AO$53</f>
        <v>0</v>
      </c>
      <c r="AP13" s="223">
        <f>投入係数!AP13*手順⑤!AP$53</f>
        <v>0</v>
      </c>
      <c r="AQ13" s="207">
        <f t="shared" si="0"/>
        <v>0</v>
      </c>
    </row>
    <row r="14" spans="2:43" ht="16.5" customHeight="1">
      <c r="B14" s="203" t="s">
        <v>186</v>
      </c>
      <c r="C14" s="306" t="s">
        <v>8</v>
      </c>
      <c r="D14" s="355">
        <f>投入係数!D14*手順⑤!D$53</f>
        <v>0</v>
      </c>
      <c r="E14" s="223">
        <f>投入係数!E14*手順⑤!E$53</f>
        <v>0</v>
      </c>
      <c r="F14" s="223">
        <f>投入係数!F14*手順⑤!F$53</f>
        <v>0</v>
      </c>
      <c r="G14" s="223">
        <f>投入係数!G14*手順⑤!G$53</f>
        <v>0</v>
      </c>
      <c r="H14" s="223">
        <f>投入係数!H14*手順⑤!H$53</f>
        <v>0</v>
      </c>
      <c r="I14" s="223">
        <f>投入係数!I14*手順⑤!I$53</f>
        <v>0</v>
      </c>
      <c r="J14" s="223">
        <f>投入係数!J14*手順⑤!J$53</f>
        <v>0</v>
      </c>
      <c r="K14" s="223">
        <f>投入係数!K14*手順⑤!K$53</f>
        <v>0</v>
      </c>
      <c r="L14" s="223">
        <f>投入係数!L14*手順⑤!L$53</f>
        <v>0</v>
      </c>
      <c r="M14" s="223">
        <f>投入係数!M14*手順⑤!M$53</f>
        <v>0</v>
      </c>
      <c r="N14" s="223">
        <f>投入係数!N14*手順⑤!N$53</f>
        <v>0</v>
      </c>
      <c r="O14" s="223">
        <f>投入係数!O14*手順⑤!O$53</f>
        <v>0</v>
      </c>
      <c r="P14" s="223">
        <f>投入係数!P14*手順⑤!P$53</f>
        <v>0</v>
      </c>
      <c r="Q14" s="223">
        <f>投入係数!Q14*手順⑤!Q$53</f>
        <v>0</v>
      </c>
      <c r="R14" s="223">
        <f>投入係数!R14*手順⑤!R$53</f>
        <v>0</v>
      </c>
      <c r="S14" s="223">
        <f>投入係数!S14*手順⑤!S$53</f>
        <v>0</v>
      </c>
      <c r="T14" s="223">
        <f>投入係数!T14*手順⑤!T$53</f>
        <v>0</v>
      </c>
      <c r="U14" s="223">
        <f>投入係数!U14*手順⑤!U$53</f>
        <v>0</v>
      </c>
      <c r="V14" s="223">
        <f>投入係数!V14*手順⑤!V$53</f>
        <v>0</v>
      </c>
      <c r="W14" s="223">
        <f>投入係数!W14*手順⑤!W$53</f>
        <v>0</v>
      </c>
      <c r="X14" s="223">
        <f>投入係数!X14*手順⑤!X$53</f>
        <v>0</v>
      </c>
      <c r="Y14" s="223">
        <f>投入係数!Y14*手順⑤!Y$53</f>
        <v>0</v>
      </c>
      <c r="Z14" s="223">
        <f>投入係数!Z14*手順⑤!Z$53</f>
        <v>0</v>
      </c>
      <c r="AA14" s="223">
        <f>投入係数!AA14*手順⑤!AA$53</f>
        <v>0</v>
      </c>
      <c r="AB14" s="223">
        <f>投入係数!AB14*手順⑤!AB$53</f>
        <v>0</v>
      </c>
      <c r="AC14" s="223">
        <f>投入係数!AC14*手順⑤!AC$53</f>
        <v>0</v>
      </c>
      <c r="AD14" s="223">
        <f>投入係数!AD14*手順⑤!AD$53</f>
        <v>0</v>
      </c>
      <c r="AE14" s="223">
        <f>投入係数!AE14*手順⑤!AE$53</f>
        <v>0</v>
      </c>
      <c r="AF14" s="223">
        <f>投入係数!AF14*手順⑤!AF$53</f>
        <v>0</v>
      </c>
      <c r="AG14" s="223">
        <f>投入係数!AG14*手順⑤!AG$53</f>
        <v>0</v>
      </c>
      <c r="AH14" s="223">
        <f>投入係数!AH14*手順⑤!AH$53</f>
        <v>0</v>
      </c>
      <c r="AI14" s="223">
        <f>投入係数!AI14*手順⑤!AI$53</f>
        <v>0</v>
      </c>
      <c r="AJ14" s="223">
        <f>投入係数!AJ14*手順⑤!AJ$53</f>
        <v>0</v>
      </c>
      <c r="AK14" s="223">
        <f>投入係数!AK14*手順⑤!AK$53</f>
        <v>0</v>
      </c>
      <c r="AL14" s="223">
        <f>投入係数!AL14*手順⑤!AL$53</f>
        <v>0</v>
      </c>
      <c r="AM14" s="223">
        <f>投入係数!AM14*手順⑤!AM$53</f>
        <v>0</v>
      </c>
      <c r="AN14" s="223">
        <f>投入係数!AN14*手順⑤!AN$53</f>
        <v>0</v>
      </c>
      <c r="AO14" s="223">
        <f>投入係数!AO14*手順⑤!AO$53</f>
        <v>0</v>
      </c>
      <c r="AP14" s="223">
        <f>投入係数!AP14*手順⑤!AP$53</f>
        <v>0</v>
      </c>
      <c r="AQ14" s="207">
        <f t="shared" si="0"/>
        <v>0</v>
      </c>
    </row>
    <row r="15" spans="2:43" ht="16.5" customHeight="1">
      <c r="B15" s="203" t="s">
        <v>187</v>
      </c>
      <c r="C15" s="306" t="s">
        <v>188</v>
      </c>
      <c r="D15" s="355">
        <f>投入係数!D15*手順⑤!D$53</f>
        <v>0</v>
      </c>
      <c r="E15" s="223">
        <f>投入係数!E15*手順⑤!E$53</f>
        <v>0</v>
      </c>
      <c r="F15" s="223">
        <f>投入係数!F15*手順⑤!F$53</f>
        <v>0</v>
      </c>
      <c r="G15" s="223">
        <f>投入係数!G15*手順⑤!G$53</f>
        <v>0</v>
      </c>
      <c r="H15" s="223">
        <f>投入係数!H15*手順⑤!H$53</f>
        <v>0</v>
      </c>
      <c r="I15" s="223">
        <f>投入係数!I15*手順⑤!I$53</f>
        <v>0</v>
      </c>
      <c r="J15" s="223">
        <f>投入係数!J15*手順⑤!J$53</f>
        <v>0</v>
      </c>
      <c r="K15" s="223">
        <f>投入係数!K15*手順⑤!K$53</f>
        <v>0</v>
      </c>
      <c r="L15" s="223">
        <f>投入係数!L15*手順⑤!L$53</f>
        <v>0</v>
      </c>
      <c r="M15" s="223">
        <f>投入係数!M15*手順⑤!M$53</f>
        <v>0</v>
      </c>
      <c r="N15" s="223">
        <f>投入係数!N15*手順⑤!N$53</f>
        <v>0</v>
      </c>
      <c r="O15" s="223">
        <f>投入係数!O15*手順⑤!O$53</f>
        <v>0</v>
      </c>
      <c r="P15" s="223">
        <f>投入係数!P15*手順⑤!P$53</f>
        <v>0</v>
      </c>
      <c r="Q15" s="223">
        <f>投入係数!Q15*手順⑤!Q$53</f>
        <v>0</v>
      </c>
      <c r="R15" s="223">
        <f>投入係数!R15*手順⑤!R$53</f>
        <v>0</v>
      </c>
      <c r="S15" s="223">
        <f>投入係数!S15*手順⑤!S$53</f>
        <v>0</v>
      </c>
      <c r="T15" s="223">
        <f>投入係数!T15*手順⑤!T$53</f>
        <v>0</v>
      </c>
      <c r="U15" s="223">
        <f>投入係数!U15*手順⑤!U$53</f>
        <v>0</v>
      </c>
      <c r="V15" s="223">
        <f>投入係数!V15*手順⑤!V$53</f>
        <v>0</v>
      </c>
      <c r="W15" s="223">
        <f>投入係数!W15*手順⑤!W$53</f>
        <v>0</v>
      </c>
      <c r="X15" s="223">
        <f>投入係数!X15*手順⑤!X$53</f>
        <v>0</v>
      </c>
      <c r="Y15" s="223">
        <f>投入係数!Y15*手順⑤!Y$53</f>
        <v>0</v>
      </c>
      <c r="Z15" s="223">
        <f>投入係数!Z15*手順⑤!Z$53</f>
        <v>0</v>
      </c>
      <c r="AA15" s="223">
        <f>投入係数!AA15*手順⑤!AA$53</f>
        <v>0</v>
      </c>
      <c r="AB15" s="223">
        <f>投入係数!AB15*手順⑤!AB$53</f>
        <v>0</v>
      </c>
      <c r="AC15" s="223">
        <f>投入係数!AC15*手順⑤!AC$53</f>
        <v>0</v>
      </c>
      <c r="AD15" s="223">
        <f>投入係数!AD15*手順⑤!AD$53</f>
        <v>0</v>
      </c>
      <c r="AE15" s="223">
        <f>投入係数!AE15*手順⑤!AE$53</f>
        <v>0</v>
      </c>
      <c r="AF15" s="223">
        <f>投入係数!AF15*手順⑤!AF$53</f>
        <v>0</v>
      </c>
      <c r="AG15" s="223">
        <f>投入係数!AG15*手順⑤!AG$53</f>
        <v>0</v>
      </c>
      <c r="AH15" s="223">
        <f>投入係数!AH15*手順⑤!AH$53</f>
        <v>0</v>
      </c>
      <c r="AI15" s="223">
        <f>投入係数!AI15*手順⑤!AI$53</f>
        <v>0</v>
      </c>
      <c r="AJ15" s="223">
        <f>投入係数!AJ15*手順⑤!AJ$53</f>
        <v>0</v>
      </c>
      <c r="AK15" s="223">
        <f>投入係数!AK15*手順⑤!AK$53</f>
        <v>0</v>
      </c>
      <c r="AL15" s="223">
        <f>投入係数!AL15*手順⑤!AL$53</f>
        <v>0</v>
      </c>
      <c r="AM15" s="223">
        <f>投入係数!AM15*手順⑤!AM$53</f>
        <v>0</v>
      </c>
      <c r="AN15" s="223">
        <f>投入係数!AN15*手順⑤!AN$53</f>
        <v>0</v>
      </c>
      <c r="AO15" s="223">
        <f>投入係数!AO15*手順⑤!AO$53</f>
        <v>0</v>
      </c>
      <c r="AP15" s="223">
        <f>投入係数!AP15*手順⑤!AP$53</f>
        <v>0</v>
      </c>
      <c r="AQ15" s="207">
        <f t="shared" si="0"/>
        <v>0</v>
      </c>
    </row>
    <row r="16" spans="2:43" ht="16.5" customHeight="1">
      <c r="B16" s="203" t="s">
        <v>189</v>
      </c>
      <c r="C16" s="304" t="s">
        <v>9</v>
      </c>
      <c r="D16" s="355">
        <f>投入係数!D16*手順⑤!D$53</f>
        <v>0</v>
      </c>
      <c r="E16" s="223">
        <f>投入係数!E16*手順⑤!E$53</f>
        <v>0</v>
      </c>
      <c r="F16" s="223">
        <f>投入係数!F16*手順⑤!F$53</f>
        <v>0</v>
      </c>
      <c r="G16" s="223">
        <f>投入係数!G16*手順⑤!G$53</f>
        <v>0</v>
      </c>
      <c r="H16" s="223">
        <f>投入係数!H16*手順⑤!H$53</f>
        <v>0</v>
      </c>
      <c r="I16" s="223">
        <f>投入係数!I16*手順⑤!I$53</f>
        <v>0</v>
      </c>
      <c r="J16" s="223">
        <f>投入係数!J16*手順⑤!J$53</f>
        <v>0</v>
      </c>
      <c r="K16" s="223">
        <f>投入係数!K16*手順⑤!K$53</f>
        <v>0</v>
      </c>
      <c r="L16" s="223">
        <f>投入係数!L16*手順⑤!L$53</f>
        <v>0</v>
      </c>
      <c r="M16" s="223">
        <f>投入係数!M16*手順⑤!M$53</f>
        <v>0</v>
      </c>
      <c r="N16" s="223">
        <f>投入係数!N16*手順⑤!N$53</f>
        <v>0</v>
      </c>
      <c r="O16" s="223">
        <f>投入係数!O16*手順⑤!O$53</f>
        <v>0</v>
      </c>
      <c r="P16" s="223">
        <f>投入係数!P16*手順⑤!P$53</f>
        <v>0</v>
      </c>
      <c r="Q16" s="223">
        <f>投入係数!Q16*手順⑤!Q$53</f>
        <v>0</v>
      </c>
      <c r="R16" s="223">
        <f>投入係数!R16*手順⑤!R$53</f>
        <v>0</v>
      </c>
      <c r="S16" s="223">
        <f>投入係数!S16*手順⑤!S$53</f>
        <v>0</v>
      </c>
      <c r="T16" s="223">
        <f>投入係数!T16*手順⑤!T$53</f>
        <v>0</v>
      </c>
      <c r="U16" s="223">
        <f>投入係数!U16*手順⑤!U$53</f>
        <v>0</v>
      </c>
      <c r="V16" s="223">
        <f>投入係数!V16*手順⑤!V$53</f>
        <v>0</v>
      </c>
      <c r="W16" s="223">
        <f>投入係数!W16*手順⑤!W$53</f>
        <v>0</v>
      </c>
      <c r="X16" s="223">
        <f>投入係数!X16*手順⑤!X$53</f>
        <v>0</v>
      </c>
      <c r="Y16" s="223">
        <f>投入係数!Y16*手順⑤!Y$53</f>
        <v>0</v>
      </c>
      <c r="Z16" s="223">
        <f>投入係数!Z16*手順⑤!Z$53</f>
        <v>0</v>
      </c>
      <c r="AA16" s="223">
        <f>投入係数!AA16*手順⑤!AA$53</f>
        <v>0</v>
      </c>
      <c r="AB16" s="223">
        <f>投入係数!AB16*手順⑤!AB$53</f>
        <v>0</v>
      </c>
      <c r="AC16" s="223">
        <f>投入係数!AC16*手順⑤!AC$53</f>
        <v>0</v>
      </c>
      <c r="AD16" s="223">
        <f>投入係数!AD16*手順⑤!AD$53</f>
        <v>0</v>
      </c>
      <c r="AE16" s="223">
        <f>投入係数!AE16*手順⑤!AE$53</f>
        <v>0</v>
      </c>
      <c r="AF16" s="223">
        <f>投入係数!AF16*手順⑤!AF$53</f>
        <v>0</v>
      </c>
      <c r="AG16" s="223">
        <f>投入係数!AG16*手順⑤!AG$53</f>
        <v>0</v>
      </c>
      <c r="AH16" s="223">
        <f>投入係数!AH16*手順⑤!AH$53</f>
        <v>0</v>
      </c>
      <c r="AI16" s="223">
        <f>投入係数!AI16*手順⑤!AI$53</f>
        <v>0</v>
      </c>
      <c r="AJ16" s="223">
        <f>投入係数!AJ16*手順⑤!AJ$53</f>
        <v>0</v>
      </c>
      <c r="AK16" s="223">
        <f>投入係数!AK16*手順⑤!AK$53</f>
        <v>0</v>
      </c>
      <c r="AL16" s="223">
        <f>投入係数!AL16*手順⑤!AL$53</f>
        <v>0</v>
      </c>
      <c r="AM16" s="223">
        <f>投入係数!AM16*手順⑤!AM$53</f>
        <v>0</v>
      </c>
      <c r="AN16" s="223">
        <f>投入係数!AN16*手順⑤!AN$53</f>
        <v>0</v>
      </c>
      <c r="AO16" s="223">
        <f>投入係数!AO16*手順⑤!AO$53</f>
        <v>0</v>
      </c>
      <c r="AP16" s="223">
        <f>投入係数!AP16*手順⑤!AP$53</f>
        <v>0</v>
      </c>
      <c r="AQ16" s="207">
        <f t="shared" si="0"/>
        <v>0</v>
      </c>
    </row>
    <row r="17" spans="2:43" ht="16.5" customHeight="1">
      <c r="B17" s="203" t="s">
        <v>190</v>
      </c>
      <c r="C17" s="304" t="s">
        <v>10</v>
      </c>
      <c r="D17" s="355">
        <f>投入係数!D17*手順⑤!D$53</f>
        <v>0</v>
      </c>
      <c r="E17" s="223">
        <f>投入係数!E17*手順⑤!E$53</f>
        <v>0</v>
      </c>
      <c r="F17" s="223">
        <f>投入係数!F17*手順⑤!F$53</f>
        <v>0</v>
      </c>
      <c r="G17" s="223">
        <f>投入係数!G17*手順⑤!G$53</f>
        <v>0</v>
      </c>
      <c r="H17" s="223">
        <f>投入係数!H17*手順⑤!H$53</f>
        <v>0</v>
      </c>
      <c r="I17" s="223">
        <f>投入係数!I17*手順⑤!I$53</f>
        <v>0</v>
      </c>
      <c r="J17" s="223">
        <f>投入係数!J17*手順⑤!J$53</f>
        <v>0</v>
      </c>
      <c r="K17" s="223">
        <f>投入係数!K17*手順⑤!K$53</f>
        <v>0</v>
      </c>
      <c r="L17" s="223">
        <f>投入係数!L17*手順⑤!L$53</f>
        <v>0</v>
      </c>
      <c r="M17" s="223">
        <f>投入係数!M17*手順⑤!M$53</f>
        <v>0</v>
      </c>
      <c r="N17" s="223">
        <f>投入係数!N17*手順⑤!N$53</f>
        <v>0</v>
      </c>
      <c r="O17" s="223">
        <f>投入係数!O17*手順⑤!O$53</f>
        <v>0</v>
      </c>
      <c r="P17" s="223">
        <f>投入係数!P17*手順⑤!P$53</f>
        <v>0</v>
      </c>
      <c r="Q17" s="223">
        <f>投入係数!Q17*手順⑤!Q$53</f>
        <v>0</v>
      </c>
      <c r="R17" s="223">
        <f>投入係数!R17*手順⑤!R$53</f>
        <v>0</v>
      </c>
      <c r="S17" s="223">
        <f>投入係数!S17*手順⑤!S$53</f>
        <v>0</v>
      </c>
      <c r="T17" s="223">
        <f>投入係数!T17*手順⑤!T$53</f>
        <v>0</v>
      </c>
      <c r="U17" s="223">
        <f>投入係数!U17*手順⑤!U$53</f>
        <v>0</v>
      </c>
      <c r="V17" s="223">
        <f>投入係数!V17*手順⑤!V$53</f>
        <v>0</v>
      </c>
      <c r="W17" s="223">
        <f>投入係数!W17*手順⑤!W$53</f>
        <v>0</v>
      </c>
      <c r="X17" s="223">
        <f>投入係数!X17*手順⑤!X$53</f>
        <v>0</v>
      </c>
      <c r="Y17" s="223">
        <f>投入係数!Y17*手順⑤!Y$53</f>
        <v>0</v>
      </c>
      <c r="Z17" s="223">
        <f>投入係数!Z17*手順⑤!Z$53</f>
        <v>0</v>
      </c>
      <c r="AA17" s="223">
        <f>投入係数!AA17*手順⑤!AA$53</f>
        <v>0</v>
      </c>
      <c r="AB17" s="223">
        <f>投入係数!AB17*手順⑤!AB$53</f>
        <v>0</v>
      </c>
      <c r="AC17" s="223">
        <f>投入係数!AC17*手順⑤!AC$53</f>
        <v>0</v>
      </c>
      <c r="AD17" s="223">
        <f>投入係数!AD17*手順⑤!AD$53</f>
        <v>0</v>
      </c>
      <c r="AE17" s="223">
        <f>投入係数!AE17*手順⑤!AE$53</f>
        <v>0</v>
      </c>
      <c r="AF17" s="223">
        <f>投入係数!AF17*手順⑤!AF$53</f>
        <v>0</v>
      </c>
      <c r="AG17" s="223">
        <f>投入係数!AG17*手順⑤!AG$53</f>
        <v>0</v>
      </c>
      <c r="AH17" s="223">
        <f>投入係数!AH17*手順⑤!AH$53</f>
        <v>0</v>
      </c>
      <c r="AI17" s="223">
        <f>投入係数!AI17*手順⑤!AI$53</f>
        <v>0</v>
      </c>
      <c r="AJ17" s="223">
        <f>投入係数!AJ17*手順⑤!AJ$53</f>
        <v>0</v>
      </c>
      <c r="AK17" s="223">
        <f>投入係数!AK17*手順⑤!AK$53</f>
        <v>0</v>
      </c>
      <c r="AL17" s="223">
        <f>投入係数!AL17*手順⑤!AL$53</f>
        <v>0</v>
      </c>
      <c r="AM17" s="223">
        <f>投入係数!AM17*手順⑤!AM$53</f>
        <v>0</v>
      </c>
      <c r="AN17" s="223">
        <f>投入係数!AN17*手順⑤!AN$53</f>
        <v>0</v>
      </c>
      <c r="AO17" s="223">
        <f>投入係数!AO17*手順⑤!AO$53</f>
        <v>0</v>
      </c>
      <c r="AP17" s="223">
        <f>投入係数!AP17*手順⑤!AP$53</f>
        <v>0</v>
      </c>
      <c r="AQ17" s="207">
        <f t="shared" si="0"/>
        <v>0</v>
      </c>
    </row>
    <row r="18" spans="2:43" ht="16.5" customHeight="1">
      <c r="B18" s="203" t="s">
        <v>191</v>
      </c>
      <c r="C18" s="304" t="s">
        <v>11</v>
      </c>
      <c r="D18" s="355">
        <f>投入係数!D18*手順⑤!D$53</f>
        <v>0</v>
      </c>
      <c r="E18" s="223">
        <f>投入係数!E18*手順⑤!E$53</f>
        <v>0</v>
      </c>
      <c r="F18" s="223">
        <f>投入係数!F18*手順⑤!F$53</f>
        <v>0</v>
      </c>
      <c r="G18" s="223">
        <f>投入係数!G18*手順⑤!G$53</f>
        <v>0</v>
      </c>
      <c r="H18" s="223">
        <f>投入係数!H18*手順⑤!H$53</f>
        <v>0</v>
      </c>
      <c r="I18" s="223">
        <f>投入係数!I18*手順⑤!I$53</f>
        <v>0</v>
      </c>
      <c r="J18" s="223">
        <f>投入係数!J18*手順⑤!J$53</f>
        <v>0</v>
      </c>
      <c r="K18" s="223">
        <f>投入係数!K18*手順⑤!K$53</f>
        <v>0</v>
      </c>
      <c r="L18" s="223">
        <f>投入係数!L18*手順⑤!L$53</f>
        <v>0</v>
      </c>
      <c r="M18" s="223">
        <f>投入係数!M18*手順⑤!M$53</f>
        <v>0</v>
      </c>
      <c r="N18" s="223">
        <f>投入係数!N18*手順⑤!N$53</f>
        <v>0</v>
      </c>
      <c r="O18" s="223">
        <f>投入係数!O18*手順⑤!O$53</f>
        <v>0</v>
      </c>
      <c r="P18" s="223">
        <f>投入係数!P18*手順⑤!P$53</f>
        <v>0</v>
      </c>
      <c r="Q18" s="223">
        <f>投入係数!Q18*手順⑤!Q$53</f>
        <v>0</v>
      </c>
      <c r="R18" s="223">
        <f>投入係数!R18*手順⑤!R$53</f>
        <v>0</v>
      </c>
      <c r="S18" s="223">
        <f>投入係数!S18*手順⑤!S$53</f>
        <v>0</v>
      </c>
      <c r="T18" s="223">
        <f>投入係数!T18*手順⑤!T$53</f>
        <v>0</v>
      </c>
      <c r="U18" s="223">
        <f>投入係数!U18*手順⑤!U$53</f>
        <v>0</v>
      </c>
      <c r="V18" s="223">
        <f>投入係数!V18*手順⑤!V$53</f>
        <v>0</v>
      </c>
      <c r="W18" s="223">
        <f>投入係数!W18*手順⑤!W$53</f>
        <v>0</v>
      </c>
      <c r="X18" s="223">
        <f>投入係数!X18*手順⑤!X$53</f>
        <v>0</v>
      </c>
      <c r="Y18" s="223">
        <f>投入係数!Y18*手順⑤!Y$53</f>
        <v>0</v>
      </c>
      <c r="Z18" s="223">
        <f>投入係数!Z18*手順⑤!Z$53</f>
        <v>0</v>
      </c>
      <c r="AA18" s="223">
        <f>投入係数!AA18*手順⑤!AA$53</f>
        <v>0</v>
      </c>
      <c r="AB18" s="223">
        <f>投入係数!AB18*手順⑤!AB$53</f>
        <v>0</v>
      </c>
      <c r="AC18" s="223">
        <f>投入係数!AC18*手順⑤!AC$53</f>
        <v>0</v>
      </c>
      <c r="AD18" s="223">
        <f>投入係数!AD18*手順⑤!AD$53</f>
        <v>0</v>
      </c>
      <c r="AE18" s="223">
        <f>投入係数!AE18*手順⑤!AE$53</f>
        <v>0</v>
      </c>
      <c r="AF18" s="223">
        <f>投入係数!AF18*手順⑤!AF$53</f>
        <v>0</v>
      </c>
      <c r="AG18" s="223">
        <f>投入係数!AG18*手順⑤!AG$53</f>
        <v>0</v>
      </c>
      <c r="AH18" s="223">
        <f>投入係数!AH18*手順⑤!AH$53</f>
        <v>0</v>
      </c>
      <c r="AI18" s="223">
        <f>投入係数!AI18*手順⑤!AI$53</f>
        <v>0</v>
      </c>
      <c r="AJ18" s="223">
        <f>投入係数!AJ18*手順⑤!AJ$53</f>
        <v>0</v>
      </c>
      <c r="AK18" s="223">
        <f>投入係数!AK18*手順⑤!AK$53</f>
        <v>0</v>
      </c>
      <c r="AL18" s="223">
        <f>投入係数!AL18*手順⑤!AL$53</f>
        <v>0</v>
      </c>
      <c r="AM18" s="223">
        <f>投入係数!AM18*手順⑤!AM$53</f>
        <v>0</v>
      </c>
      <c r="AN18" s="223">
        <f>投入係数!AN18*手順⑤!AN$53</f>
        <v>0</v>
      </c>
      <c r="AO18" s="223">
        <f>投入係数!AO18*手順⑤!AO$53</f>
        <v>0</v>
      </c>
      <c r="AP18" s="223">
        <f>投入係数!AP18*手順⑤!AP$53</f>
        <v>0</v>
      </c>
      <c r="AQ18" s="207">
        <f t="shared" si="0"/>
        <v>0</v>
      </c>
    </row>
    <row r="19" spans="2:43" ht="16.5" customHeight="1">
      <c r="B19" s="203" t="s">
        <v>192</v>
      </c>
      <c r="C19" s="304" t="s">
        <v>12</v>
      </c>
      <c r="D19" s="355">
        <f>投入係数!D19*手順⑤!D$53</f>
        <v>0</v>
      </c>
      <c r="E19" s="223">
        <f>投入係数!E19*手順⑤!E$53</f>
        <v>0</v>
      </c>
      <c r="F19" s="223">
        <f>投入係数!F19*手順⑤!F$53</f>
        <v>0</v>
      </c>
      <c r="G19" s="223">
        <f>投入係数!G19*手順⑤!G$53</f>
        <v>0</v>
      </c>
      <c r="H19" s="223">
        <f>投入係数!H19*手順⑤!H$53</f>
        <v>0</v>
      </c>
      <c r="I19" s="223">
        <f>投入係数!I19*手順⑤!I$53</f>
        <v>0</v>
      </c>
      <c r="J19" s="223">
        <f>投入係数!J19*手順⑤!J$53</f>
        <v>0</v>
      </c>
      <c r="K19" s="223">
        <f>投入係数!K19*手順⑤!K$53</f>
        <v>0</v>
      </c>
      <c r="L19" s="223">
        <f>投入係数!L19*手順⑤!L$53</f>
        <v>0</v>
      </c>
      <c r="M19" s="223">
        <f>投入係数!M19*手順⑤!M$53</f>
        <v>0</v>
      </c>
      <c r="N19" s="223">
        <f>投入係数!N19*手順⑤!N$53</f>
        <v>0</v>
      </c>
      <c r="O19" s="223">
        <f>投入係数!O19*手順⑤!O$53</f>
        <v>0</v>
      </c>
      <c r="P19" s="223">
        <f>投入係数!P19*手順⑤!P$53</f>
        <v>0</v>
      </c>
      <c r="Q19" s="223">
        <f>投入係数!Q19*手順⑤!Q$53</f>
        <v>0</v>
      </c>
      <c r="R19" s="223">
        <f>投入係数!R19*手順⑤!R$53</f>
        <v>0</v>
      </c>
      <c r="S19" s="223">
        <f>投入係数!S19*手順⑤!S$53</f>
        <v>0</v>
      </c>
      <c r="T19" s="223">
        <f>投入係数!T19*手順⑤!T$53</f>
        <v>0</v>
      </c>
      <c r="U19" s="223">
        <f>投入係数!U19*手順⑤!U$53</f>
        <v>0</v>
      </c>
      <c r="V19" s="223">
        <f>投入係数!V19*手順⑤!V$53</f>
        <v>0</v>
      </c>
      <c r="W19" s="223">
        <f>投入係数!W19*手順⑤!W$53</f>
        <v>0</v>
      </c>
      <c r="X19" s="223">
        <f>投入係数!X19*手順⑤!X$53</f>
        <v>0</v>
      </c>
      <c r="Y19" s="223">
        <f>投入係数!Y19*手順⑤!Y$53</f>
        <v>0</v>
      </c>
      <c r="Z19" s="223">
        <f>投入係数!Z19*手順⑤!Z$53</f>
        <v>0</v>
      </c>
      <c r="AA19" s="223">
        <f>投入係数!AA19*手順⑤!AA$53</f>
        <v>0</v>
      </c>
      <c r="AB19" s="223">
        <f>投入係数!AB19*手順⑤!AB$53</f>
        <v>0</v>
      </c>
      <c r="AC19" s="223">
        <f>投入係数!AC19*手順⑤!AC$53</f>
        <v>0</v>
      </c>
      <c r="AD19" s="223">
        <f>投入係数!AD19*手順⑤!AD$53</f>
        <v>0</v>
      </c>
      <c r="AE19" s="223">
        <f>投入係数!AE19*手順⑤!AE$53</f>
        <v>0</v>
      </c>
      <c r="AF19" s="223">
        <f>投入係数!AF19*手順⑤!AF$53</f>
        <v>0</v>
      </c>
      <c r="AG19" s="223">
        <f>投入係数!AG19*手順⑤!AG$53</f>
        <v>0</v>
      </c>
      <c r="AH19" s="223">
        <f>投入係数!AH19*手順⑤!AH$53</f>
        <v>0</v>
      </c>
      <c r="AI19" s="223">
        <f>投入係数!AI19*手順⑤!AI$53</f>
        <v>0</v>
      </c>
      <c r="AJ19" s="223">
        <f>投入係数!AJ19*手順⑤!AJ$53</f>
        <v>0</v>
      </c>
      <c r="AK19" s="223">
        <f>投入係数!AK19*手順⑤!AK$53</f>
        <v>0</v>
      </c>
      <c r="AL19" s="223">
        <f>投入係数!AL19*手順⑤!AL$53</f>
        <v>0</v>
      </c>
      <c r="AM19" s="223">
        <f>投入係数!AM19*手順⑤!AM$53</f>
        <v>0</v>
      </c>
      <c r="AN19" s="223">
        <f>投入係数!AN19*手順⑤!AN$53</f>
        <v>0</v>
      </c>
      <c r="AO19" s="223">
        <f>投入係数!AO19*手順⑤!AO$53</f>
        <v>0</v>
      </c>
      <c r="AP19" s="223">
        <f>投入係数!AP19*手順⑤!AP$53</f>
        <v>0</v>
      </c>
      <c r="AQ19" s="207">
        <f t="shared" si="0"/>
        <v>0</v>
      </c>
    </row>
    <row r="20" spans="2:43" ht="16.5" customHeight="1">
      <c r="B20" s="203" t="s">
        <v>193</v>
      </c>
      <c r="C20" s="304" t="s">
        <v>194</v>
      </c>
      <c r="D20" s="355">
        <f>投入係数!D20*手順⑤!D$53</f>
        <v>0</v>
      </c>
      <c r="E20" s="223">
        <f>投入係数!E20*手順⑤!E$53</f>
        <v>0</v>
      </c>
      <c r="F20" s="223">
        <f>投入係数!F20*手順⑤!F$53</f>
        <v>0</v>
      </c>
      <c r="G20" s="223">
        <f>投入係数!G20*手順⑤!G$53</f>
        <v>0</v>
      </c>
      <c r="H20" s="223">
        <f>投入係数!H20*手順⑤!H$53</f>
        <v>0</v>
      </c>
      <c r="I20" s="223">
        <f>投入係数!I20*手順⑤!I$53</f>
        <v>0</v>
      </c>
      <c r="J20" s="223">
        <f>投入係数!J20*手順⑤!J$53</f>
        <v>0</v>
      </c>
      <c r="K20" s="223">
        <f>投入係数!K20*手順⑤!K$53</f>
        <v>0</v>
      </c>
      <c r="L20" s="223">
        <f>投入係数!L20*手順⑤!L$53</f>
        <v>0</v>
      </c>
      <c r="M20" s="223">
        <f>投入係数!M20*手順⑤!M$53</f>
        <v>0</v>
      </c>
      <c r="N20" s="223">
        <f>投入係数!N20*手順⑤!N$53</f>
        <v>0</v>
      </c>
      <c r="O20" s="223">
        <f>投入係数!O20*手順⑤!O$53</f>
        <v>0</v>
      </c>
      <c r="P20" s="223">
        <f>投入係数!P20*手順⑤!P$53</f>
        <v>0</v>
      </c>
      <c r="Q20" s="223">
        <f>投入係数!Q20*手順⑤!Q$53</f>
        <v>0</v>
      </c>
      <c r="R20" s="223">
        <f>投入係数!R20*手順⑤!R$53</f>
        <v>0</v>
      </c>
      <c r="S20" s="223">
        <f>投入係数!S20*手順⑤!S$53</f>
        <v>0</v>
      </c>
      <c r="T20" s="223">
        <f>投入係数!T20*手順⑤!T$53</f>
        <v>0</v>
      </c>
      <c r="U20" s="223">
        <f>投入係数!U20*手順⑤!U$53</f>
        <v>0</v>
      </c>
      <c r="V20" s="223">
        <f>投入係数!V20*手順⑤!V$53</f>
        <v>0</v>
      </c>
      <c r="W20" s="223">
        <f>投入係数!W20*手順⑤!W$53</f>
        <v>0</v>
      </c>
      <c r="X20" s="223">
        <f>投入係数!X20*手順⑤!X$53</f>
        <v>0</v>
      </c>
      <c r="Y20" s="223">
        <f>投入係数!Y20*手順⑤!Y$53</f>
        <v>0</v>
      </c>
      <c r="Z20" s="223">
        <f>投入係数!Z20*手順⑤!Z$53</f>
        <v>0</v>
      </c>
      <c r="AA20" s="223">
        <f>投入係数!AA20*手順⑤!AA$53</f>
        <v>0</v>
      </c>
      <c r="AB20" s="223">
        <f>投入係数!AB20*手順⑤!AB$53</f>
        <v>0</v>
      </c>
      <c r="AC20" s="223">
        <f>投入係数!AC20*手順⑤!AC$53</f>
        <v>0</v>
      </c>
      <c r="AD20" s="223">
        <f>投入係数!AD20*手順⑤!AD$53</f>
        <v>0</v>
      </c>
      <c r="AE20" s="223">
        <f>投入係数!AE20*手順⑤!AE$53</f>
        <v>0</v>
      </c>
      <c r="AF20" s="223">
        <f>投入係数!AF20*手順⑤!AF$53</f>
        <v>0</v>
      </c>
      <c r="AG20" s="223">
        <f>投入係数!AG20*手順⑤!AG$53</f>
        <v>0</v>
      </c>
      <c r="AH20" s="223">
        <f>投入係数!AH20*手順⑤!AH$53</f>
        <v>0</v>
      </c>
      <c r="AI20" s="223">
        <f>投入係数!AI20*手順⑤!AI$53</f>
        <v>0</v>
      </c>
      <c r="AJ20" s="223">
        <f>投入係数!AJ20*手順⑤!AJ$53</f>
        <v>0</v>
      </c>
      <c r="AK20" s="223">
        <f>投入係数!AK20*手順⑤!AK$53</f>
        <v>0</v>
      </c>
      <c r="AL20" s="223">
        <f>投入係数!AL20*手順⑤!AL$53</f>
        <v>0</v>
      </c>
      <c r="AM20" s="223">
        <f>投入係数!AM20*手順⑤!AM$53</f>
        <v>0</v>
      </c>
      <c r="AN20" s="223">
        <f>投入係数!AN20*手順⑤!AN$53</f>
        <v>0</v>
      </c>
      <c r="AO20" s="223">
        <f>投入係数!AO20*手順⑤!AO$53</f>
        <v>0</v>
      </c>
      <c r="AP20" s="223">
        <f>投入係数!AP20*手順⑤!AP$53</f>
        <v>0</v>
      </c>
      <c r="AQ20" s="207">
        <f t="shared" si="0"/>
        <v>0</v>
      </c>
    </row>
    <row r="21" spans="2:43" ht="16.5" customHeight="1">
      <c r="B21" s="203" t="s">
        <v>195</v>
      </c>
      <c r="C21" s="304" t="s">
        <v>196</v>
      </c>
      <c r="D21" s="355">
        <f>投入係数!D21*手順⑤!D$53</f>
        <v>0</v>
      </c>
      <c r="E21" s="223">
        <f>投入係数!E21*手順⑤!E$53</f>
        <v>0</v>
      </c>
      <c r="F21" s="223">
        <f>投入係数!F21*手順⑤!F$53</f>
        <v>0</v>
      </c>
      <c r="G21" s="223">
        <f>投入係数!G21*手順⑤!G$53</f>
        <v>0</v>
      </c>
      <c r="H21" s="223">
        <f>投入係数!H21*手順⑤!H$53</f>
        <v>0</v>
      </c>
      <c r="I21" s="223">
        <f>投入係数!I21*手順⑤!I$53</f>
        <v>0</v>
      </c>
      <c r="J21" s="223">
        <f>投入係数!J21*手順⑤!J$53</f>
        <v>0</v>
      </c>
      <c r="K21" s="223">
        <f>投入係数!K21*手順⑤!K$53</f>
        <v>0</v>
      </c>
      <c r="L21" s="223">
        <f>投入係数!L21*手順⑤!L$53</f>
        <v>0</v>
      </c>
      <c r="M21" s="223">
        <f>投入係数!M21*手順⑤!M$53</f>
        <v>0</v>
      </c>
      <c r="N21" s="223">
        <f>投入係数!N21*手順⑤!N$53</f>
        <v>0</v>
      </c>
      <c r="O21" s="223">
        <f>投入係数!O21*手順⑤!O$53</f>
        <v>0</v>
      </c>
      <c r="P21" s="223">
        <f>投入係数!P21*手順⑤!P$53</f>
        <v>0</v>
      </c>
      <c r="Q21" s="223">
        <f>投入係数!Q21*手順⑤!Q$53</f>
        <v>0</v>
      </c>
      <c r="R21" s="223">
        <f>投入係数!R21*手順⑤!R$53</f>
        <v>0</v>
      </c>
      <c r="S21" s="223">
        <f>投入係数!S21*手順⑤!S$53</f>
        <v>0</v>
      </c>
      <c r="T21" s="223">
        <f>投入係数!T21*手順⑤!T$53</f>
        <v>0</v>
      </c>
      <c r="U21" s="223">
        <f>投入係数!U21*手順⑤!U$53</f>
        <v>0</v>
      </c>
      <c r="V21" s="223">
        <f>投入係数!V21*手順⑤!V$53</f>
        <v>0</v>
      </c>
      <c r="W21" s="223">
        <f>投入係数!W21*手順⑤!W$53</f>
        <v>0</v>
      </c>
      <c r="X21" s="223">
        <f>投入係数!X21*手順⑤!X$53</f>
        <v>0</v>
      </c>
      <c r="Y21" s="223">
        <f>投入係数!Y21*手順⑤!Y$53</f>
        <v>0</v>
      </c>
      <c r="Z21" s="223">
        <f>投入係数!Z21*手順⑤!Z$53</f>
        <v>0</v>
      </c>
      <c r="AA21" s="223">
        <f>投入係数!AA21*手順⑤!AA$53</f>
        <v>0</v>
      </c>
      <c r="AB21" s="223">
        <f>投入係数!AB21*手順⑤!AB$53</f>
        <v>0</v>
      </c>
      <c r="AC21" s="223">
        <f>投入係数!AC21*手順⑤!AC$53</f>
        <v>0</v>
      </c>
      <c r="AD21" s="223">
        <f>投入係数!AD21*手順⑤!AD$53</f>
        <v>0</v>
      </c>
      <c r="AE21" s="223">
        <f>投入係数!AE21*手順⑤!AE$53</f>
        <v>0</v>
      </c>
      <c r="AF21" s="223">
        <f>投入係数!AF21*手順⑤!AF$53</f>
        <v>0</v>
      </c>
      <c r="AG21" s="223">
        <f>投入係数!AG21*手順⑤!AG$53</f>
        <v>0</v>
      </c>
      <c r="AH21" s="223">
        <f>投入係数!AH21*手順⑤!AH$53</f>
        <v>0</v>
      </c>
      <c r="AI21" s="223">
        <f>投入係数!AI21*手順⑤!AI$53</f>
        <v>0</v>
      </c>
      <c r="AJ21" s="223">
        <f>投入係数!AJ21*手順⑤!AJ$53</f>
        <v>0</v>
      </c>
      <c r="AK21" s="223">
        <f>投入係数!AK21*手順⑤!AK$53</f>
        <v>0</v>
      </c>
      <c r="AL21" s="223">
        <f>投入係数!AL21*手順⑤!AL$53</f>
        <v>0</v>
      </c>
      <c r="AM21" s="223">
        <f>投入係数!AM21*手順⑤!AM$53</f>
        <v>0</v>
      </c>
      <c r="AN21" s="223">
        <f>投入係数!AN21*手順⑤!AN$53</f>
        <v>0</v>
      </c>
      <c r="AO21" s="223">
        <f>投入係数!AO21*手順⑤!AO$53</f>
        <v>0</v>
      </c>
      <c r="AP21" s="223">
        <f>投入係数!AP21*手順⑤!AP$53</f>
        <v>0</v>
      </c>
      <c r="AQ21" s="207">
        <f t="shared" si="0"/>
        <v>0</v>
      </c>
    </row>
    <row r="22" spans="2:43" ht="16.5" customHeight="1">
      <c r="B22" s="203" t="s">
        <v>197</v>
      </c>
      <c r="C22" s="304" t="s">
        <v>198</v>
      </c>
      <c r="D22" s="355">
        <f>投入係数!D22*手順⑤!D$53</f>
        <v>0</v>
      </c>
      <c r="E22" s="223">
        <f>投入係数!E22*手順⑤!E$53</f>
        <v>0</v>
      </c>
      <c r="F22" s="223">
        <f>投入係数!F22*手順⑤!F$53</f>
        <v>0</v>
      </c>
      <c r="G22" s="223">
        <f>投入係数!G22*手順⑤!G$53</f>
        <v>0</v>
      </c>
      <c r="H22" s="223">
        <f>投入係数!H22*手順⑤!H$53</f>
        <v>0</v>
      </c>
      <c r="I22" s="223">
        <f>投入係数!I22*手順⑤!I$53</f>
        <v>0</v>
      </c>
      <c r="J22" s="223">
        <f>投入係数!J22*手順⑤!J$53</f>
        <v>0</v>
      </c>
      <c r="K22" s="223">
        <f>投入係数!K22*手順⑤!K$53</f>
        <v>0</v>
      </c>
      <c r="L22" s="223">
        <f>投入係数!L22*手順⑤!L$53</f>
        <v>0</v>
      </c>
      <c r="M22" s="223">
        <f>投入係数!M22*手順⑤!M$53</f>
        <v>0</v>
      </c>
      <c r="N22" s="223">
        <f>投入係数!N22*手順⑤!N$53</f>
        <v>0</v>
      </c>
      <c r="O22" s="223">
        <f>投入係数!O22*手順⑤!O$53</f>
        <v>0</v>
      </c>
      <c r="P22" s="223">
        <f>投入係数!P22*手順⑤!P$53</f>
        <v>0</v>
      </c>
      <c r="Q22" s="223">
        <f>投入係数!Q22*手順⑤!Q$53</f>
        <v>0</v>
      </c>
      <c r="R22" s="223">
        <f>投入係数!R22*手順⑤!R$53</f>
        <v>0</v>
      </c>
      <c r="S22" s="223">
        <f>投入係数!S22*手順⑤!S$53</f>
        <v>0</v>
      </c>
      <c r="T22" s="223">
        <f>投入係数!T22*手順⑤!T$53</f>
        <v>0</v>
      </c>
      <c r="U22" s="223">
        <f>投入係数!U22*手順⑤!U$53</f>
        <v>0</v>
      </c>
      <c r="V22" s="223">
        <f>投入係数!V22*手順⑤!V$53</f>
        <v>0</v>
      </c>
      <c r="W22" s="223">
        <f>投入係数!W22*手順⑤!W$53</f>
        <v>0</v>
      </c>
      <c r="X22" s="223">
        <f>投入係数!X22*手順⑤!X$53</f>
        <v>0</v>
      </c>
      <c r="Y22" s="223">
        <f>投入係数!Y22*手順⑤!Y$53</f>
        <v>0</v>
      </c>
      <c r="Z22" s="223">
        <f>投入係数!Z22*手順⑤!Z$53</f>
        <v>0</v>
      </c>
      <c r="AA22" s="223">
        <f>投入係数!AA22*手順⑤!AA$53</f>
        <v>0</v>
      </c>
      <c r="AB22" s="223">
        <f>投入係数!AB22*手順⑤!AB$53</f>
        <v>0</v>
      </c>
      <c r="AC22" s="223">
        <f>投入係数!AC22*手順⑤!AC$53</f>
        <v>0</v>
      </c>
      <c r="AD22" s="223">
        <f>投入係数!AD22*手順⑤!AD$53</f>
        <v>0</v>
      </c>
      <c r="AE22" s="223">
        <f>投入係数!AE22*手順⑤!AE$53</f>
        <v>0</v>
      </c>
      <c r="AF22" s="223">
        <f>投入係数!AF22*手順⑤!AF$53</f>
        <v>0</v>
      </c>
      <c r="AG22" s="223">
        <f>投入係数!AG22*手順⑤!AG$53</f>
        <v>0</v>
      </c>
      <c r="AH22" s="223">
        <f>投入係数!AH22*手順⑤!AH$53</f>
        <v>0</v>
      </c>
      <c r="AI22" s="223">
        <f>投入係数!AI22*手順⑤!AI$53</f>
        <v>0</v>
      </c>
      <c r="AJ22" s="223">
        <f>投入係数!AJ22*手順⑤!AJ$53</f>
        <v>0</v>
      </c>
      <c r="AK22" s="223">
        <f>投入係数!AK22*手順⑤!AK$53</f>
        <v>0</v>
      </c>
      <c r="AL22" s="223">
        <f>投入係数!AL22*手順⑤!AL$53</f>
        <v>0</v>
      </c>
      <c r="AM22" s="223">
        <f>投入係数!AM22*手順⑤!AM$53</f>
        <v>0</v>
      </c>
      <c r="AN22" s="223">
        <f>投入係数!AN22*手順⑤!AN$53</f>
        <v>0</v>
      </c>
      <c r="AO22" s="223">
        <f>投入係数!AO22*手順⑤!AO$53</f>
        <v>0</v>
      </c>
      <c r="AP22" s="223">
        <f>投入係数!AP22*手順⑤!AP$53</f>
        <v>0</v>
      </c>
      <c r="AQ22" s="207">
        <f t="shared" si="0"/>
        <v>0</v>
      </c>
    </row>
    <row r="23" spans="2:43" ht="16.5" customHeight="1">
      <c r="B23" s="203" t="s">
        <v>199</v>
      </c>
      <c r="C23" s="304" t="s">
        <v>14</v>
      </c>
      <c r="D23" s="355">
        <f>投入係数!D23*手順⑤!D$53</f>
        <v>0</v>
      </c>
      <c r="E23" s="223">
        <f>投入係数!E23*手順⑤!E$53</f>
        <v>0</v>
      </c>
      <c r="F23" s="223">
        <f>投入係数!F23*手順⑤!F$53</f>
        <v>0</v>
      </c>
      <c r="G23" s="223">
        <f>投入係数!G23*手順⑤!G$53</f>
        <v>0</v>
      </c>
      <c r="H23" s="223">
        <f>投入係数!H23*手順⑤!H$53</f>
        <v>0</v>
      </c>
      <c r="I23" s="223">
        <f>投入係数!I23*手順⑤!I$53</f>
        <v>0</v>
      </c>
      <c r="J23" s="223">
        <f>投入係数!J23*手順⑤!J$53</f>
        <v>0</v>
      </c>
      <c r="K23" s="223">
        <f>投入係数!K23*手順⑤!K$53</f>
        <v>0</v>
      </c>
      <c r="L23" s="223">
        <f>投入係数!L23*手順⑤!L$53</f>
        <v>0</v>
      </c>
      <c r="M23" s="223">
        <f>投入係数!M23*手順⑤!M$53</f>
        <v>0</v>
      </c>
      <c r="N23" s="223">
        <f>投入係数!N23*手順⑤!N$53</f>
        <v>0</v>
      </c>
      <c r="O23" s="223">
        <f>投入係数!O23*手順⑤!O$53</f>
        <v>0</v>
      </c>
      <c r="P23" s="223">
        <f>投入係数!P23*手順⑤!P$53</f>
        <v>0</v>
      </c>
      <c r="Q23" s="223">
        <f>投入係数!Q23*手順⑤!Q$53</f>
        <v>0</v>
      </c>
      <c r="R23" s="223">
        <f>投入係数!R23*手順⑤!R$53</f>
        <v>0</v>
      </c>
      <c r="S23" s="223">
        <f>投入係数!S23*手順⑤!S$53</f>
        <v>0</v>
      </c>
      <c r="T23" s="223">
        <f>投入係数!T23*手順⑤!T$53</f>
        <v>0</v>
      </c>
      <c r="U23" s="223">
        <f>投入係数!U23*手順⑤!U$53</f>
        <v>0</v>
      </c>
      <c r="V23" s="223">
        <f>投入係数!V23*手順⑤!V$53</f>
        <v>0</v>
      </c>
      <c r="W23" s="223">
        <f>投入係数!W23*手順⑤!W$53</f>
        <v>0</v>
      </c>
      <c r="X23" s="223">
        <f>投入係数!X23*手順⑤!X$53</f>
        <v>0</v>
      </c>
      <c r="Y23" s="223">
        <f>投入係数!Y23*手順⑤!Y$53</f>
        <v>0</v>
      </c>
      <c r="Z23" s="223">
        <f>投入係数!Z23*手順⑤!Z$53</f>
        <v>0</v>
      </c>
      <c r="AA23" s="223">
        <f>投入係数!AA23*手順⑤!AA$53</f>
        <v>0</v>
      </c>
      <c r="AB23" s="223">
        <f>投入係数!AB23*手順⑤!AB$53</f>
        <v>0</v>
      </c>
      <c r="AC23" s="223">
        <f>投入係数!AC23*手順⑤!AC$53</f>
        <v>0</v>
      </c>
      <c r="AD23" s="223">
        <f>投入係数!AD23*手順⑤!AD$53</f>
        <v>0</v>
      </c>
      <c r="AE23" s="223">
        <f>投入係数!AE23*手順⑤!AE$53</f>
        <v>0</v>
      </c>
      <c r="AF23" s="223">
        <f>投入係数!AF23*手順⑤!AF$53</f>
        <v>0</v>
      </c>
      <c r="AG23" s="223">
        <f>投入係数!AG23*手順⑤!AG$53</f>
        <v>0</v>
      </c>
      <c r="AH23" s="223">
        <f>投入係数!AH23*手順⑤!AH$53</f>
        <v>0</v>
      </c>
      <c r="AI23" s="223">
        <f>投入係数!AI23*手順⑤!AI$53</f>
        <v>0</v>
      </c>
      <c r="AJ23" s="223">
        <f>投入係数!AJ23*手順⑤!AJ$53</f>
        <v>0</v>
      </c>
      <c r="AK23" s="223">
        <f>投入係数!AK23*手順⑤!AK$53</f>
        <v>0</v>
      </c>
      <c r="AL23" s="223">
        <f>投入係数!AL23*手順⑤!AL$53</f>
        <v>0</v>
      </c>
      <c r="AM23" s="223">
        <f>投入係数!AM23*手順⑤!AM$53</f>
        <v>0</v>
      </c>
      <c r="AN23" s="223">
        <f>投入係数!AN23*手順⑤!AN$53</f>
        <v>0</v>
      </c>
      <c r="AO23" s="223">
        <f>投入係数!AO23*手順⑤!AO$53</f>
        <v>0</v>
      </c>
      <c r="AP23" s="223">
        <f>投入係数!AP23*手順⑤!AP$53</f>
        <v>0</v>
      </c>
      <c r="AQ23" s="207">
        <f t="shared" si="0"/>
        <v>0</v>
      </c>
    </row>
    <row r="24" spans="2:43" ht="16.5" customHeight="1">
      <c r="B24" s="203" t="s">
        <v>200</v>
      </c>
      <c r="C24" s="304" t="s">
        <v>13</v>
      </c>
      <c r="D24" s="355">
        <f>投入係数!D24*手順⑤!D$53</f>
        <v>0</v>
      </c>
      <c r="E24" s="223">
        <f>投入係数!E24*手順⑤!E$53</f>
        <v>0</v>
      </c>
      <c r="F24" s="223">
        <f>投入係数!F24*手順⑤!F$53</f>
        <v>0</v>
      </c>
      <c r="G24" s="223">
        <f>投入係数!G24*手順⑤!G$53</f>
        <v>0</v>
      </c>
      <c r="H24" s="223">
        <f>投入係数!H24*手順⑤!H$53</f>
        <v>0</v>
      </c>
      <c r="I24" s="223">
        <f>投入係数!I24*手順⑤!I$53</f>
        <v>0</v>
      </c>
      <c r="J24" s="223">
        <f>投入係数!J24*手順⑤!J$53</f>
        <v>0</v>
      </c>
      <c r="K24" s="223">
        <f>投入係数!K24*手順⑤!K$53</f>
        <v>0</v>
      </c>
      <c r="L24" s="223">
        <f>投入係数!L24*手順⑤!L$53</f>
        <v>0</v>
      </c>
      <c r="M24" s="223">
        <f>投入係数!M24*手順⑤!M$53</f>
        <v>0</v>
      </c>
      <c r="N24" s="223">
        <f>投入係数!N24*手順⑤!N$53</f>
        <v>0</v>
      </c>
      <c r="O24" s="223">
        <f>投入係数!O24*手順⑤!O$53</f>
        <v>0</v>
      </c>
      <c r="P24" s="223">
        <f>投入係数!P24*手順⑤!P$53</f>
        <v>0</v>
      </c>
      <c r="Q24" s="223">
        <f>投入係数!Q24*手順⑤!Q$53</f>
        <v>0</v>
      </c>
      <c r="R24" s="223">
        <f>投入係数!R24*手順⑤!R$53</f>
        <v>0</v>
      </c>
      <c r="S24" s="223">
        <f>投入係数!S24*手順⑤!S$53</f>
        <v>0</v>
      </c>
      <c r="T24" s="223">
        <f>投入係数!T24*手順⑤!T$53</f>
        <v>0</v>
      </c>
      <c r="U24" s="223">
        <f>投入係数!U24*手順⑤!U$53</f>
        <v>0</v>
      </c>
      <c r="V24" s="223">
        <f>投入係数!V24*手順⑤!V$53</f>
        <v>0</v>
      </c>
      <c r="W24" s="223">
        <f>投入係数!W24*手順⑤!W$53</f>
        <v>0</v>
      </c>
      <c r="X24" s="223">
        <f>投入係数!X24*手順⑤!X$53</f>
        <v>0</v>
      </c>
      <c r="Y24" s="223">
        <f>投入係数!Y24*手順⑤!Y$53</f>
        <v>0</v>
      </c>
      <c r="Z24" s="223">
        <f>投入係数!Z24*手順⑤!Z$53</f>
        <v>0</v>
      </c>
      <c r="AA24" s="223">
        <f>投入係数!AA24*手順⑤!AA$53</f>
        <v>0</v>
      </c>
      <c r="AB24" s="223">
        <f>投入係数!AB24*手順⑤!AB$53</f>
        <v>0</v>
      </c>
      <c r="AC24" s="223">
        <f>投入係数!AC24*手順⑤!AC$53</f>
        <v>0</v>
      </c>
      <c r="AD24" s="223">
        <f>投入係数!AD24*手順⑤!AD$53</f>
        <v>0</v>
      </c>
      <c r="AE24" s="223">
        <f>投入係数!AE24*手順⑤!AE$53</f>
        <v>0</v>
      </c>
      <c r="AF24" s="223">
        <f>投入係数!AF24*手順⑤!AF$53</f>
        <v>0</v>
      </c>
      <c r="AG24" s="223">
        <f>投入係数!AG24*手順⑤!AG$53</f>
        <v>0</v>
      </c>
      <c r="AH24" s="223">
        <f>投入係数!AH24*手順⑤!AH$53</f>
        <v>0</v>
      </c>
      <c r="AI24" s="223">
        <f>投入係数!AI24*手順⑤!AI$53</f>
        <v>0</v>
      </c>
      <c r="AJ24" s="223">
        <f>投入係数!AJ24*手順⑤!AJ$53</f>
        <v>0</v>
      </c>
      <c r="AK24" s="223">
        <f>投入係数!AK24*手順⑤!AK$53</f>
        <v>0</v>
      </c>
      <c r="AL24" s="223">
        <f>投入係数!AL24*手順⑤!AL$53</f>
        <v>0</v>
      </c>
      <c r="AM24" s="223">
        <f>投入係数!AM24*手順⑤!AM$53</f>
        <v>0</v>
      </c>
      <c r="AN24" s="223">
        <f>投入係数!AN24*手順⑤!AN$53</f>
        <v>0</v>
      </c>
      <c r="AO24" s="223">
        <f>投入係数!AO24*手順⑤!AO$53</f>
        <v>0</v>
      </c>
      <c r="AP24" s="223">
        <f>投入係数!AP24*手順⑤!AP$53</f>
        <v>0</v>
      </c>
      <c r="AQ24" s="207">
        <f t="shared" si="0"/>
        <v>0</v>
      </c>
    </row>
    <row r="25" spans="2:43" ht="16.5" customHeight="1">
      <c r="B25" s="203" t="s">
        <v>201</v>
      </c>
      <c r="C25" s="304" t="s">
        <v>202</v>
      </c>
      <c r="D25" s="355">
        <f>投入係数!D25*手順⑤!D$53</f>
        <v>0</v>
      </c>
      <c r="E25" s="223">
        <f>投入係数!E25*手順⑤!E$53</f>
        <v>0</v>
      </c>
      <c r="F25" s="223">
        <f>投入係数!F25*手順⑤!F$53</f>
        <v>0</v>
      </c>
      <c r="G25" s="223">
        <f>投入係数!G25*手順⑤!G$53</f>
        <v>0</v>
      </c>
      <c r="H25" s="223">
        <f>投入係数!H25*手順⑤!H$53</f>
        <v>0</v>
      </c>
      <c r="I25" s="223">
        <f>投入係数!I25*手順⑤!I$53</f>
        <v>0</v>
      </c>
      <c r="J25" s="223">
        <f>投入係数!J25*手順⑤!J$53</f>
        <v>0</v>
      </c>
      <c r="K25" s="223">
        <f>投入係数!K25*手順⑤!K$53</f>
        <v>0</v>
      </c>
      <c r="L25" s="223">
        <f>投入係数!L25*手順⑤!L$53</f>
        <v>0</v>
      </c>
      <c r="M25" s="223">
        <f>投入係数!M25*手順⑤!M$53</f>
        <v>0</v>
      </c>
      <c r="N25" s="223">
        <f>投入係数!N25*手順⑤!N$53</f>
        <v>0</v>
      </c>
      <c r="O25" s="223">
        <f>投入係数!O25*手順⑤!O$53</f>
        <v>0</v>
      </c>
      <c r="P25" s="223">
        <f>投入係数!P25*手順⑤!P$53</f>
        <v>0</v>
      </c>
      <c r="Q25" s="223">
        <f>投入係数!Q25*手順⑤!Q$53</f>
        <v>0</v>
      </c>
      <c r="R25" s="223">
        <f>投入係数!R25*手順⑤!R$53</f>
        <v>0</v>
      </c>
      <c r="S25" s="223">
        <f>投入係数!S25*手順⑤!S$53</f>
        <v>0</v>
      </c>
      <c r="T25" s="223">
        <f>投入係数!T25*手順⑤!T$53</f>
        <v>0</v>
      </c>
      <c r="U25" s="223">
        <f>投入係数!U25*手順⑤!U$53</f>
        <v>0</v>
      </c>
      <c r="V25" s="223">
        <f>投入係数!V25*手順⑤!V$53</f>
        <v>0</v>
      </c>
      <c r="W25" s="223">
        <f>投入係数!W25*手順⑤!W$53</f>
        <v>0</v>
      </c>
      <c r="X25" s="223">
        <f>投入係数!X25*手順⑤!X$53</f>
        <v>0</v>
      </c>
      <c r="Y25" s="223">
        <f>投入係数!Y25*手順⑤!Y$53</f>
        <v>0</v>
      </c>
      <c r="Z25" s="223">
        <f>投入係数!Z25*手順⑤!Z$53</f>
        <v>0</v>
      </c>
      <c r="AA25" s="223">
        <f>投入係数!AA25*手順⑤!AA$53</f>
        <v>0</v>
      </c>
      <c r="AB25" s="223">
        <f>投入係数!AB25*手順⑤!AB$53</f>
        <v>0</v>
      </c>
      <c r="AC25" s="223">
        <f>投入係数!AC25*手順⑤!AC$53</f>
        <v>0</v>
      </c>
      <c r="AD25" s="223">
        <f>投入係数!AD25*手順⑤!AD$53</f>
        <v>0</v>
      </c>
      <c r="AE25" s="223">
        <f>投入係数!AE25*手順⑤!AE$53</f>
        <v>0</v>
      </c>
      <c r="AF25" s="223">
        <f>投入係数!AF25*手順⑤!AF$53</f>
        <v>0</v>
      </c>
      <c r="AG25" s="223">
        <f>投入係数!AG25*手順⑤!AG$53</f>
        <v>0</v>
      </c>
      <c r="AH25" s="223">
        <f>投入係数!AH25*手順⑤!AH$53</f>
        <v>0</v>
      </c>
      <c r="AI25" s="223">
        <f>投入係数!AI25*手順⑤!AI$53</f>
        <v>0</v>
      </c>
      <c r="AJ25" s="223">
        <f>投入係数!AJ25*手順⑤!AJ$53</f>
        <v>0</v>
      </c>
      <c r="AK25" s="223">
        <f>投入係数!AK25*手順⑤!AK$53</f>
        <v>0</v>
      </c>
      <c r="AL25" s="223">
        <f>投入係数!AL25*手順⑤!AL$53</f>
        <v>0</v>
      </c>
      <c r="AM25" s="223">
        <f>投入係数!AM25*手順⑤!AM$53</f>
        <v>0</v>
      </c>
      <c r="AN25" s="223">
        <f>投入係数!AN25*手順⑤!AN$53</f>
        <v>0</v>
      </c>
      <c r="AO25" s="223">
        <f>投入係数!AO25*手順⑤!AO$53</f>
        <v>0</v>
      </c>
      <c r="AP25" s="223">
        <f>投入係数!AP25*手順⑤!AP$53</f>
        <v>0</v>
      </c>
      <c r="AQ25" s="207">
        <f t="shared" si="0"/>
        <v>0</v>
      </c>
    </row>
    <row r="26" spans="2:43" ht="16.5" customHeight="1">
      <c r="B26" s="203" t="s">
        <v>203</v>
      </c>
      <c r="C26" s="304" t="s">
        <v>15</v>
      </c>
      <c r="D26" s="355">
        <f>投入係数!D26*手順⑤!D$53</f>
        <v>0</v>
      </c>
      <c r="E26" s="223">
        <f>投入係数!E26*手順⑤!E$53</f>
        <v>0</v>
      </c>
      <c r="F26" s="223">
        <f>投入係数!F26*手順⑤!F$53</f>
        <v>0</v>
      </c>
      <c r="G26" s="223">
        <f>投入係数!G26*手順⑤!G$53</f>
        <v>0</v>
      </c>
      <c r="H26" s="223">
        <f>投入係数!H26*手順⑤!H$53</f>
        <v>0</v>
      </c>
      <c r="I26" s="223">
        <f>投入係数!I26*手順⑤!I$53</f>
        <v>0</v>
      </c>
      <c r="J26" s="223">
        <f>投入係数!J26*手順⑤!J$53</f>
        <v>0</v>
      </c>
      <c r="K26" s="223">
        <f>投入係数!K26*手順⑤!K$53</f>
        <v>0</v>
      </c>
      <c r="L26" s="223">
        <f>投入係数!L26*手順⑤!L$53</f>
        <v>0</v>
      </c>
      <c r="M26" s="223">
        <f>投入係数!M26*手順⑤!M$53</f>
        <v>0</v>
      </c>
      <c r="N26" s="223">
        <f>投入係数!N26*手順⑤!N$53</f>
        <v>0</v>
      </c>
      <c r="O26" s="223">
        <f>投入係数!O26*手順⑤!O$53</f>
        <v>0</v>
      </c>
      <c r="P26" s="223">
        <f>投入係数!P26*手順⑤!P$53</f>
        <v>0</v>
      </c>
      <c r="Q26" s="223">
        <f>投入係数!Q26*手順⑤!Q$53</f>
        <v>0</v>
      </c>
      <c r="R26" s="223">
        <f>投入係数!R26*手順⑤!R$53</f>
        <v>0</v>
      </c>
      <c r="S26" s="223">
        <f>投入係数!S26*手順⑤!S$53</f>
        <v>0</v>
      </c>
      <c r="T26" s="223">
        <f>投入係数!T26*手順⑤!T$53</f>
        <v>0</v>
      </c>
      <c r="U26" s="223">
        <f>投入係数!U26*手順⑤!U$53</f>
        <v>0</v>
      </c>
      <c r="V26" s="223">
        <f>投入係数!V26*手順⑤!V$53</f>
        <v>0</v>
      </c>
      <c r="W26" s="223">
        <f>投入係数!W26*手順⑤!W$53</f>
        <v>0</v>
      </c>
      <c r="X26" s="223">
        <f>投入係数!X26*手順⑤!X$53</f>
        <v>0</v>
      </c>
      <c r="Y26" s="223">
        <f>投入係数!Y26*手順⑤!Y$53</f>
        <v>0</v>
      </c>
      <c r="Z26" s="223">
        <f>投入係数!Z26*手順⑤!Z$53</f>
        <v>0</v>
      </c>
      <c r="AA26" s="223">
        <f>投入係数!AA26*手順⑤!AA$53</f>
        <v>0</v>
      </c>
      <c r="AB26" s="223">
        <f>投入係数!AB26*手順⑤!AB$53</f>
        <v>0</v>
      </c>
      <c r="AC26" s="223">
        <f>投入係数!AC26*手順⑤!AC$53</f>
        <v>0</v>
      </c>
      <c r="AD26" s="223">
        <f>投入係数!AD26*手順⑤!AD$53</f>
        <v>0</v>
      </c>
      <c r="AE26" s="223">
        <f>投入係数!AE26*手順⑤!AE$53</f>
        <v>0</v>
      </c>
      <c r="AF26" s="223">
        <f>投入係数!AF26*手順⑤!AF$53</f>
        <v>0</v>
      </c>
      <c r="AG26" s="223">
        <f>投入係数!AG26*手順⑤!AG$53</f>
        <v>0</v>
      </c>
      <c r="AH26" s="223">
        <f>投入係数!AH26*手順⑤!AH$53</f>
        <v>0</v>
      </c>
      <c r="AI26" s="223">
        <f>投入係数!AI26*手順⑤!AI$53</f>
        <v>0</v>
      </c>
      <c r="AJ26" s="223">
        <f>投入係数!AJ26*手順⑤!AJ$53</f>
        <v>0</v>
      </c>
      <c r="AK26" s="223">
        <f>投入係数!AK26*手順⑤!AK$53</f>
        <v>0</v>
      </c>
      <c r="AL26" s="223">
        <f>投入係数!AL26*手順⑤!AL$53</f>
        <v>0</v>
      </c>
      <c r="AM26" s="223">
        <f>投入係数!AM26*手順⑤!AM$53</f>
        <v>0</v>
      </c>
      <c r="AN26" s="223">
        <f>投入係数!AN26*手順⑤!AN$53</f>
        <v>0</v>
      </c>
      <c r="AO26" s="223">
        <f>投入係数!AO26*手順⑤!AO$53</f>
        <v>0</v>
      </c>
      <c r="AP26" s="223">
        <f>投入係数!AP26*手順⑤!AP$53</f>
        <v>0</v>
      </c>
      <c r="AQ26" s="207">
        <f t="shared" si="0"/>
        <v>0</v>
      </c>
    </row>
    <row r="27" spans="2:43" ht="16.5" customHeight="1">
      <c r="B27" s="203" t="s">
        <v>204</v>
      </c>
      <c r="C27" s="304" t="s">
        <v>16</v>
      </c>
      <c r="D27" s="355">
        <f>投入係数!D27*手順⑤!D$53</f>
        <v>0</v>
      </c>
      <c r="E27" s="223">
        <f>投入係数!E27*手順⑤!E$53</f>
        <v>0</v>
      </c>
      <c r="F27" s="223">
        <f>投入係数!F27*手順⑤!F$53</f>
        <v>0</v>
      </c>
      <c r="G27" s="223">
        <f>投入係数!G27*手順⑤!G$53</f>
        <v>0</v>
      </c>
      <c r="H27" s="223">
        <f>投入係数!H27*手順⑤!H$53</f>
        <v>0</v>
      </c>
      <c r="I27" s="223">
        <f>投入係数!I27*手順⑤!I$53</f>
        <v>0</v>
      </c>
      <c r="J27" s="223">
        <f>投入係数!J27*手順⑤!J$53</f>
        <v>0</v>
      </c>
      <c r="K27" s="223">
        <f>投入係数!K27*手順⑤!K$53</f>
        <v>0</v>
      </c>
      <c r="L27" s="223">
        <f>投入係数!L27*手順⑤!L$53</f>
        <v>0</v>
      </c>
      <c r="M27" s="223">
        <f>投入係数!M27*手順⑤!M$53</f>
        <v>0</v>
      </c>
      <c r="N27" s="223">
        <f>投入係数!N27*手順⑤!N$53</f>
        <v>0</v>
      </c>
      <c r="O27" s="223">
        <f>投入係数!O27*手順⑤!O$53</f>
        <v>0</v>
      </c>
      <c r="P27" s="223">
        <f>投入係数!P27*手順⑤!P$53</f>
        <v>0</v>
      </c>
      <c r="Q27" s="223">
        <f>投入係数!Q27*手順⑤!Q$53</f>
        <v>0</v>
      </c>
      <c r="R27" s="223">
        <f>投入係数!R27*手順⑤!R$53</f>
        <v>0</v>
      </c>
      <c r="S27" s="223">
        <f>投入係数!S27*手順⑤!S$53</f>
        <v>0</v>
      </c>
      <c r="T27" s="223">
        <f>投入係数!T27*手順⑤!T$53</f>
        <v>0</v>
      </c>
      <c r="U27" s="223">
        <f>投入係数!U27*手順⑤!U$53</f>
        <v>0</v>
      </c>
      <c r="V27" s="223">
        <f>投入係数!V27*手順⑤!V$53</f>
        <v>0</v>
      </c>
      <c r="W27" s="223">
        <f>投入係数!W27*手順⑤!W$53</f>
        <v>0</v>
      </c>
      <c r="X27" s="223">
        <f>投入係数!X27*手順⑤!X$53</f>
        <v>0</v>
      </c>
      <c r="Y27" s="223">
        <f>投入係数!Y27*手順⑤!Y$53</f>
        <v>0</v>
      </c>
      <c r="Z27" s="223">
        <f>投入係数!Z27*手順⑤!Z$53</f>
        <v>0</v>
      </c>
      <c r="AA27" s="223">
        <f>投入係数!AA27*手順⑤!AA$53</f>
        <v>0</v>
      </c>
      <c r="AB27" s="223">
        <f>投入係数!AB27*手順⑤!AB$53</f>
        <v>0</v>
      </c>
      <c r="AC27" s="223">
        <f>投入係数!AC27*手順⑤!AC$53</f>
        <v>0</v>
      </c>
      <c r="AD27" s="223">
        <f>投入係数!AD27*手順⑤!AD$53</f>
        <v>0</v>
      </c>
      <c r="AE27" s="223">
        <f>投入係数!AE27*手順⑤!AE$53</f>
        <v>0</v>
      </c>
      <c r="AF27" s="223">
        <f>投入係数!AF27*手順⑤!AF$53</f>
        <v>0</v>
      </c>
      <c r="AG27" s="223">
        <f>投入係数!AG27*手順⑤!AG$53</f>
        <v>0</v>
      </c>
      <c r="AH27" s="223">
        <f>投入係数!AH27*手順⑤!AH$53</f>
        <v>0</v>
      </c>
      <c r="AI27" s="223">
        <f>投入係数!AI27*手順⑤!AI$53</f>
        <v>0</v>
      </c>
      <c r="AJ27" s="223">
        <f>投入係数!AJ27*手順⑤!AJ$53</f>
        <v>0</v>
      </c>
      <c r="AK27" s="223">
        <f>投入係数!AK27*手順⑤!AK$53</f>
        <v>0</v>
      </c>
      <c r="AL27" s="223">
        <f>投入係数!AL27*手順⑤!AL$53</f>
        <v>0</v>
      </c>
      <c r="AM27" s="223">
        <f>投入係数!AM27*手順⑤!AM$53</f>
        <v>0</v>
      </c>
      <c r="AN27" s="223">
        <f>投入係数!AN27*手順⑤!AN$53</f>
        <v>0</v>
      </c>
      <c r="AO27" s="223">
        <f>投入係数!AO27*手順⑤!AO$53</f>
        <v>0</v>
      </c>
      <c r="AP27" s="223">
        <f>投入係数!AP27*手順⑤!AP$53</f>
        <v>0</v>
      </c>
      <c r="AQ27" s="207">
        <f t="shared" si="0"/>
        <v>0</v>
      </c>
    </row>
    <row r="28" spans="2:43" ht="16.5" customHeight="1">
      <c r="B28" s="203" t="s">
        <v>205</v>
      </c>
      <c r="C28" s="304" t="s">
        <v>17</v>
      </c>
      <c r="D28" s="355">
        <f>投入係数!D28*手順⑤!D$53</f>
        <v>0</v>
      </c>
      <c r="E28" s="223">
        <f>投入係数!E28*手順⑤!E$53</f>
        <v>0</v>
      </c>
      <c r="F28" s="223">
        <f>投入係数!F28*手順⑤!F$53</f>
        <v>0</v>
      </c>
      <c r="G28" s="223">
        <f>投入係数!G28*手順⑤!G$53</f>
        <v>0</v>
      </c>
      <c r="H28" s="223">
        <f>投入係数!H28*手順⑤!H$53</f>
        <v>0</v>
      </c>
      <c r="I28" s="223">
        <f>投入係数!I28*手順⑤!I$53</f>
        <v>0</v>
      </c>
      <c r="J28" s="223">
        <f>投入係数!J28*手順⑤!J$53</f>
        <v>0</v>
      </c>
      <c r="K28" s="223">
        <f>投入係数!K28*手順⑤!K$53</f>
        <v>0</v>
      </c>
      <c r="L28" s="223">
        <f>投入係数!L28*手順⑤!L$53</f>
        <v>0</v>
      </c>
      <c r="M28" s="223">
        <f>投入係数!M28*手順⑤!M$53</f>
        <v>0</v>
      </c>
      <c r="N28" s="223">
        <f>投入係数!N28*手順⑤!N$53</f>
        <v>0</v>
      </c>
      <c r="O28" s="223">
        <f>投入係数!O28*手順⑤!O$53</f>
        <v>0</v>
      </c>
      <c r="P28" s="223">
        <f>投入係数!P28*手順⑤!P$53</f>
        <v>0</v>
      </c>
      <c r="Q28" s="223">
        <f>投入係数!Q28*手順⑤!Q$53</f>
        <v>0</v>
      </c>
      <c r="R28" s="223">
        <f>投入係数!R28*手順⑤!R$53</f>
        <v>0</v>
      </c>
      <c r="S28" s="223">
        <f>投入係数!S28*手順⑤!S$53</f>
        <v>0</v>
      </c>
      <c r="T28" s="223">
        <f>投入係数!T28*手順⑤!T$53</f>
        <v>0</v>
      </c>
      <c r="U28" s="223">
        <f>投入係数!U28*手順⑤!U$53</f>
        <v>0</v>
      </c>
      <c r="V28" s="223">
        <f>投入係数!V28*手順⑤!V$53</f>
        <v>0</v>
      </c>
      <c r="W28" s="223">
        <f>投入係数!W28*手順⑤!W$53</f>
        <v>0</v>
      </c>
      <c r="X28" s="223">
        <f>投入係数!X28*手順⑤!X$53</f>
        <v>0</v>
      </c>
      <c r="Y28" s="223">
        <f>投入係数!Y28*手順⑤!Y$53</f>
        <v>0</v>
      </c>
      <c r="Z28" s="223">
        <f>投入係数!Z28*手順⑤!Z$53</f>
        <v>0</v>
      </c>
      <c r="AA28" s="223">
        <f>投入係数!AA28*手順⑤!AA$53</f>
        <v>0</v>
      </c>
      <c r="AB28" s="223">
        <f>投入係数!AB28*手順⑤!AB$53</f>
        <v>0</v>
      </c>
      <c r="AC28" s="223">
        <f>投入係数!AC28*手順⑤!AC$53</f>
        <v>0</v>
      </c>
      <c r="AD28" s="223">
        <f>投入係数!AD28*手順⑤!AD$53</f>
        <v>0</v>
      </c>
      <c r="AE28" s="223">
        <f>投入係数!AE28*手順⑤!AE$53</f>
        <v>0</v>
      </c>
      <c r="AF28" s="223">
        <f>投入係数!AF28*手順⑤!AF$53</f>
        <v>0</v>
      </c>
      <c r="AG28" s="223">
        <f>投入係数!AG28*手順⑤!AG$53</f>
        <v>0</v>
      </c>
      <c r="AH28" s="223">
        <f>投入係数!AH28*手順⑤!AH$53</f>
        <v>0</v>
      </c>
      <c r="AI28" s="223">
        <f>投入係数!AI28*手順⑤!AI$53</f>
        <v>0</v>
      </c>
      <c r="AJ28" s="223">
        <f>投入係数!AJ28*手順⑤!AJ$53</f>
        <v>0</v>
      </c>
      <c r="AK28" s="223">
        <f>投入係数!AK28*手順⑤!AK$53</f>
        <v>0</v>
      </c>
      <c r="AL28" s="223">
        <f>投入係数!AL28*手順⑤!AL$53</f>
        <v>0</v>
      </c>
      <c r="AM28" s="223">
        <f>投入係数!AM28*手順⑤!AM$53</f>
        <v>0</v>
      </c>
      <c r="AN28" s="223">
        <f>投入係数!AN28*手順⑤!AN$53</f>
        <v>0</v>
      </c>
      <c r="AO28" s="223">
        <f>投入係数!AO28*手順⑤!AO$53</f>
        <v>0</v>
      </c>
      <c r="AP28" s="223">
        <f>投入係数!AP28*手順⑤!AP$53</f>
        <v>0</v>
      </c>
      <c r="AQ28" s="207">
        <f t="shared" si="0"/>
        <v>0</v>
      </c>
    </row>
    <row r="29" spans="2:43" ht="16.5" customHeight="1">
      <c r="B29" s="203" t="s">
        <v>206</v>
      </c>
      <c r="C29" s="304" t="s">
        <v>18</v>
      </c>
      <c r="D29" s="355">
        <f>投入係数!D29*手順⑤!D$53</f>
        <v>0</v>
      </c>
      <c r="E29" s="223">
        <f>投入係数!E29*手順⑤!E$53</f>
        <v>0</v>
      </c>
      <c r="F29" s="223">
        <f>投入係数!F29*手順⑤!F$53</f>
        <v>0</v>
      </c>
      <c r="G29" s="223">
        <f>投入係数!G29*手順⑤!G$53</f>
        <v>0</v>
      </c>
      <c r="H29" s="223">
        <f>投入係数!H29*手順⑤!H$53</f>
        <v>0</v>
      </c>
      <c r="I29" s="223">
        <f>投入係数!I29*手順⑤!I$53</f>
        <v>0</v>
      </c>
      <c r="J29" s="223">
        <f>投入係数!J29*手順⑤!J$53</f>
        <v>0</v>
      </c>
      <c r="K29" s="223">
        <f>投入係数!K29*手順⑤!K$53</f>
        <v>0</v>
      </c>
      <c r="L29" s="223">
        <f>投入係数!L29*手順⑤!L$53</f>
        <v>0</v>
      </c>
      <c r="M29" s="223">
        <f>投入係数!M29*手順⑤!M$53</f>
        <v>0</v>
      </c>
      <c r="N29" s="223">
        <f>投入係数!N29*手順⑤!N$53</f>
        <v>0</v>
      </c>
      <c r="O29" s="223">
        <f>投入係数!O29*手順⑤!O$53</f>
        <v>0</v>
      </c>
      <c r="P29" s="223">
        <f>投入係数!P29*手順⑤!P$53</f>
        <v>0</v>
      </c>
      <c r="Q29" s="223">
        <f>投入係数!Q29*手順⑤!Q$53</f>
        <v>0</v>
      </c>
      <c r="R29" s="223">
        <f>投入係数!R29*手順⑤!R$53</f>
        <v>0</v>
      </c>
      <c r="S29" s="223">
        <f>投入係数!S29*手順⑤!S$53</f>
        <v>0</v>
      </c>
      <c r="T29" s="223">
        <f>投入係数!T29*手順⑤!T$53</f>
        <v>0</v>
      </c>
      <c r="U29" s="223">
        <f>投入係数!U29*手順⑤!U$53</f>
        <v>0</v>
      </c>
      <c r="V29" s="223">
        <f>投入係数!V29*手順⑤!V$53</f>
        <v>0</v>
      </c>
      <c r="W29" s="223">
        <f>投入係数!W29*手順⑤!W$53</f>
        <v>0</v>
      </c>
      <c r="X29" s="223">
        <f>投入係数!X29*手順⑤!X$53</f>
        <v>0</v>
      </c>
      <c r="Y29" s="223">
        <f>投入係数!Y29*手順⑤!Y$53</f>
        <v>0</v>
      </c>
      <c r="Z29" s="223">
        <f>投入係数!Z29*手順⑤!Z$53</f>
        <v>0</v>
      </c>
      <c r="AA29" s="223">
        <f>投入係数!AA29*手順⑤!AA$53</f>
        <v>0</v>
      </c>
      <c r="AB29" s="223">
        <f>投入係数!AB29*手順⑤!AB$53</f>
        <v>0</v>
      </c>
      <c r="AC29" s="223">
        <f>投入係数!AC29*手順⑤!AC$53</f>
        <v>0</v>
      </c>
      <c r="AD29" s="223">
        <f>投入係数!AD29*手順⑤!AD$53</f>
        <v>0</v>
      </c>
      <c r="AE29" s="223">
        <f>投入係数!AE29*手順⑤!AE$53</f>
        <v>0</v>
      </c>
      <c r="AF29" s="223">
        <f>投入係数!AF29*手順⑤!AF$53</f>
        <v>0</v>
      </c>
      <c r="AG29" s="223">
        <f>投入係数!AG29*手順⑤!AG$53</f>
        <v>0</v>
      </c>
      <c r="AH29" s="223">
        <f>投入係数!AH29*手順⑤!AH$53</f>
        <v>0</v>
      </c>
      <c r="AI29" s="223">
        <f>投入係数!AI29*手順⑤!AI$53</f>
        <v>0</v>
      </c>
      <c r="AJ29" s="223">
        <f>投入係数!AJ29*手順⑤!AJ$53</f>
        <v>0</v>
      </c>
      <c r="AK29" s="223">
        <f>投入係数!AK29*手順⑤!AK$53</f>
        <v>0</v>
      </c>
      <c r="AL29" s="223">
        <f>投入係数!AL29*手順⑤!AL$53</f>
        <v>0</v>
      </c>
      <c r="AM29" s="223">
        <f>投入係数!AM29*手順⑤!AM$53</f>
        <v>0</v>
      </c>
      <c r="AN29" s="223">
        <f>投入係数!AN29*手順⑤!AN$53</f>
        <v>0</v>
      </c>
      <c r="AO29" s="223">
        <f>投入係数!AO29*手順⑤!AO$53</f>
        <v>0</v>
      </c>
      <c r="AP29" s="223">
        <f>投入係数!AP29*手順⑤!AP$53</f>
        <v>0</v>
      </c>
      <c r="AQ29" s="207">
        <f t="shared" si="0"/>
        <v>0</v>
      </c>
    </row>
    <row r="30" spans="2:43" ht="16.5" customHeight="1">
      <c r="B30" s="203" t="s">
        <v>207</v>
      </c>
      <c r="C30" s="304" t="s">
        <v>46</v>
      </c>
      <c r="D30" s="355">
        <f>投入係数!D30*手順⑤!D$53</f>
        <v>0</v>
      </c>
      <c r="E30" s="223">
        <f>投入係数!E30*手順⑤!E$53</f>
        <v>0</v>
      </c>
      <c r="F30" s="223">
        <f>投入係数!F30*手順⑤!F$53</f>
        <v>0</v>
      </c>
      <c r="G30" s="223">
        <f>投入係数!G30*手順⑤!G$53</f>
        <v>0</v>
      </c>
      <c r="H30" s="223">
        <f>投入係数!H30*手順⑤!H$53</f>
        <v>0</v>
      </c>
      <c r="I30" s="223">
        <f>投入係数!I30*手順⑤!I$53</f>
        <v>0</v>
      </c>
      <c r="J30" s="223">
        <f>投入係数!J30*手順⑤!J$53</f>
        <v>0</v>
      </c>
      <c r="K30" s="223">
        <f>投入係数!K30*手順⑤!K$53</f>
        <v>0</v>
      </c>
      <c r="L30" s="223">
        <f>投入係数!L30*手順⑤!L$53</f>
        <v>0</v>
      </c>
      <c r="M30" s="223">
        <f>投入係数!M30*手順⑤!M$53</f>
        <v>0</v>
      </c>
      <c r="N30" s="223">
        <f>投入係数!N30*手順⑤!N$53</f>
        <v>0</v>
      </c>
      <c r="O30" s="223">
        <f>投入係数!O30*手順⑤!O$53</f>
        <v>0</v>
      </c>
      <c r="P30" s="223">
        <f>投入係数!P30*手順⑤!P$53</f>
        <v>0</v>
      </c>
      <c r="Q30" s="223">
        <f>投入係数!Q30*手順⑤!Q$53</f>
        <v>0</v>
      </c>
      <c r="R30" s="223">
        <f>投入係数!R30*手順⑤!R$53</f>
        <v>0</v>
      </c>
      <c r="S30" s="223">
        <f>投入係数!S30*手順⑤!S$53</f>
        <v>0</v>
      </c>
      <c r="T30" s="223">
        <f>投入係数!T30*手順⑤!T$53</f>
        <v>0</v>
      </c>
      <c r="U30" s="223">
        <f>投入係数!U30*手順⑤!U$53</f>
        <v>0</v>
      </c>
      <c r="V30" s="223">
        <f>投入係数!V30*手順⑤!V$53</f>
        <v>0</v>
      </c>
      <c r="W30" s="223">
        <f>投入係数!W30*手順⑤!W$53</f>
        <v>0</v>
      </c>
      <c r="X30" s="223">
        <f>投入係数!X30*手順⑤!X$53</f>
        <v>0</v>
      </c>
      <c r="Y30" s="223">
        <f>投入係数!Y30*手順⑤!Y$53</f>
        <v>0</v>
      </c>
      <c r="Z30" s="223">
        <f>投入係数!Z30*手順⑤!Z$53</f>
        <v>0</v>
      </c>
      <c r="AA30" s="223">
        <f>投入係数!AA30*手順⑤!AA$53</f>
        <v>0</v>
      </c>
      <c r="AB30" s="223">
        <f>投入係数!AB30*手順⑤!AB$53</f>
        <v>0</v>
      </c>
      <c r="AC30" s="223">
        <f>投入係数!AC30*手順⑤!AC$53</f>
        <v>0</v>
      </c>
      <c r="AD30" s="223">
        <f>投入係数!AD30*手順⑤!AD$53</f>
        <v>0</v>
      </c>
      <c r="AE30" s="223">
        <f>投入係数!AE30*手順⑤!AE$53</f>
        <v>0</v>
      </c>
      <c r="AF30" s="223">
        <f>投入係数!AF30*手順⑤!AF$53</f>
        <v>0</v>
      </c>
      <c r="AG30" s="223">
        <f>投入係数!AG30*手順⑤!AG$53</f>
        <v>0</v>
      </c>
      <c r="AH30" s="223">
        <f>投入係数!AH30*手順⑤!AH$53</f>
        <v>0</v>
      </c>
      <c r="AI30" s="223">
        <f>投入係数!AI30*手順⑤!AI$53</f>
        <v>0</v>
      </c>
      <c r="AJ30" s="223">
        <f>投入係数!AJ30*手順⑤!AJ$53</f>
        <v>0</v>
      </c>
      <c r="AK30" s="223">
        <f>投入係数!AK30*手順⑤!AK$53</f>
        <v>0</v>
      </c>
      <c r="AL30" s="223">
        <f>投入係数!AL30*手順⑤!AL$53</f>
        <v>0</v>
      </c>
      <c r="AM30" s="223">
        <f>投入係数!AM30*手順⑤!AM$53</f>
        <v>0</v>
      </c>
      <c r="AN30" s="223">
        <f>投入係数!AN30*手順⑤!AN$53</f>
        <v>0</v>
      </c>
      <c r="AO30" s="223">
        <f>投入係数!AO30*手順⑤!AO$53</f>
        <v>0</v>
      </c>
      <c r="AP30" s="223">
        <f>投入係数!AP30*手順⑤!AP$53</f>
        <v>0</v>
      </c>
      <c r="AQ30" s="207">
        <f t="shared" si="0"/>
        <v>0</v>
      </c>
    </row>
    <row r="31" spans="2:43" ht="16.5" customHeight="1">
      <c r="B31" s="203" t="s">
        <v>208</v>
      </c>
      <c r="C31" s="304" t="s">
        <v>47</v>
      </c>
      <c r="D31" s="355">
        <f>投入係数!D31*手順⑤!D$53</f>
        <v>0</v>
      </c>
      <c r="E31" s="223">
        <f>投入係数!E31*手順⑤!E$53</f>
        <v>0</v>
      </c>
      <c r="F31" s="223">
        <f>投入係数!F31*手順⑤!F$53</f>
        <v>0</v>
      </c>
      <c r="G31" s="223">
        <f>投入係数!G31*手順⑤!G$53</f>
        <v>0</v>
      </c>
      <c r="H31" s="223">
        <f>投入係数!H31*手順⑤!H$53</f>
        <v>0</v>
      </c>
      <c r="I31" s="223">
        <f>投入係数!I31*手順⑤!I$53</f>
        <v>0</v>
      </c>
      <c r="J31" s="223">
        <f>投入係数!J31*手順⑤!J$53</f>
        <v>0</v>
      </c>
      <c r="K31" s="223">
        <f>投入係数!K31*手順⑤!K$53</f>
        <v>0</v>
      </c>
      <c r="L31" s="223">
        <f>投入係数!L31*手順⑤!L$53</f>
        <v>0</v>
      </c>
      <c r="M31" s="223">
        <f>投入係数!M31*手順⑤!M$53</f>
        <v>0</v>
      </c>
      <c r="N31" s="223">
        <f>投入係数!N31*手順⑤!N$53</f>
        <v>0</v>
      </c>
      <c r="O31" s="223">
        <f>投入係数!O31*手順⑤!O$53</f>
        <v>0</v>
      </c>
      <c r="P31" s="223">
        <f>投入係数!P31*手順⑤!P$53</f>
        <v>0</v>
      </c>
      <c r="Q31" s="223">
        <f>投入係数!Q31*手順⑤!Q$53</f>
        <v>0</v>
      </c>
      <c r="R31" s="223">
        <f>投入係数!R31*手順⑤!R$53</f>
        <v>0</v>
      </c>
      <c r="S31" s="223">
        <f>投入係数!S31*手順⑤!S$53</f>
        <v>0</v>
      </c>
      <c r="T31" s="223">
        <f>投入係数!T31*手順⑤!T$53</f>
        <v>0</v>
      </c>
      <c r="U31" s="223">
        <f>投入係数!U31*手順⑤!U$53</f>
        <v>0</v>
      </c>
      <c r="V31" s="223">
        <f>投入係数!V31*手順⑤!V$53</f>
        <v>0</v>
      </c>
      <c r="W31" s="223">
        <f>投入係数!W31*手順⑤!W$53</f>
        <v>0</v>
      </c>
      <c r="X31" s="223">
        <f>投入係数!X31*手順⑤!X$53</f>
        <v>0</v>
      </c>
      <c r="Y31" s="223">
        <f>投入係数!Y31*手順⑤!Y$53</f>
        <v>0</v>
      </c>
      <c r="Z31" s="223">
        <f>投入係数!Z31*手順⑤!Z$53</f>
        <v>0</v>
      </c>
      <c r="AA31" s="223">
        <f>投入係数!AA31*手順⑤!AA$53</f>
        <v>0</v>
      </c>
      <c r="AB31" s="223">
        <f>投入係数!AB31*手順⑤!AB$53</f>
        <v>0</v>
      </c>
      <c r="AC31" s="223">
        <f>投入係数!AC31*手順⑤!AC$53</f>
        <v>0</v>
      </c>
      <c r="AD31" s="223">
        <f>投入係数!AD31*手順⑤!AD$53</f>
        <v>0</v>
      </c>
      <c r="AE31" s="223">
        <f>投入係数!AE31*手順⑤!AE$53</f>
        <v>0</v>
      </c>
      <c r="AF31" s="223">
        <f>投入係数!AF31*手順⑤!AF$53</f>
        <v>0</v>
      </c>
      <c r="AG31" s="223">
        <f>投入係数!AG31*手順⑤!AG$53</f>
        <v>0</v>
      </c>
      <c r="AH31" s="223">
        <f>投入係数!AH31*手順⑤!AH$53</f>
        <v>0</v>
      </c>
      <c r="AI31" s="223">
        <f>投入係数!AI31*手順⑤!AI$53</f>
        <v>0</v>
      </c>
      <c r="AJ31" s="223">
        <f>投入係数!AJ31*手順⑤!AJ$53</f>
        <v>0</v>
      </c>
      <c r="AK31" s="223">
        <f>投入係数!AK31*手順⑤!AK$53</f>
        <v>0</v>
      </c>
      <c r="AL31" s="223">
        <f>投入係数!AL31*手順⑤!AL$53</f>
        <v>0</v>
      </c>
      <c r="AM31" s="223">
        <f>投入係数!AM31*手順⑤!AM$53</f>
        <v>0</v>
      </c>
      <c r="AN31" s="223">
        <f>投入係数!AN31*手順⑤!AN$53</f>
        <v>0</v>
      </c>
      <c r="AO31" s="223">
        <f>投入係数!AO31*手順⑤!AO$53</f>
        <v>0</v>
      </c>
      <c r="AP31" s="223">
        <f>投入係数!AP31*手順⑤!AP$53</f>
        <v>0</v>
      </c>
      <c r="AQ31" s="207">
        <f t="shared" si="0"/>
        <v>0</v>
      </c>
    </row>
    <row r="32" spans="2:43" ht="16.5" customHeight="1">
      <c r="B32" s="203" t="s">
        <v>209</v>
      </c>
      <c r="C32" s="304" t="s">
        <v>19</v>
      </c>
      <c r="D32" s="355">
        <f>投入係数!D32*手順⑤!D$53</f>
        <v>0</v>
      </c>
      <c r="E32" s="223">
        <f>投入係数!E32*手順⑤!E$53</f>
        <v>0</v>
      </c>
      <c r="F32" s="223">
        <f>投入係数!F32*手順⑤!F$53</f>
        <v>0</v>
      </c>
      <c r="G32" s="223">
        <f>投入係数!G32*手順⑤!G$53</f>
        <v>0</v>
      </c>
      <c r="H32" s="223">
        <f>投入係数!H32*手順⑤!H$53</f>
        <v>0</v>
      </c>
      <c r="I32" s="223">
        <f>投入係数!I32*手順⑤!I$53</f>
        <v>0</v>
      </c>
      <c r="J32" s="223">
        <f>投入係数!J32*手順⑤!J$53</f>
        <v>0</v>
      </c>
      <c r="K32" s="223">
        <f>投入係数!K32*手順⑤!K$53</f>
        <v>0</v>
      </c>
      <c r="L32" s="223">
        <f>投入係数!L32*手順⑤!L$53</f>
        <v>0</v>
      </c>
      <c r="M32" s="223">
        <f>投入係数!M32*手順⑤!M$53</f>
        <v>0</v>
      </c>
      <c r="N32" s="223">
        <f>投入係数!N32*手順⑤!N$53</f>
        <v>0</v>
      </c>
      <c r="O32" s="223">
        <f>投入係数!O32*手順⑤!O$53</f>
        <v>0</v>
      </c>
      <c r="P32" s="223">
        <f>投入係数!P32*手順⑤!P$53</f>
        <v>0</v>
      </c>
      <c r="Q32" s="223">
        <f>投入係数!Q32*手順⑤!Q$53</f>
        <v>0</v>
      </c>
      <c r="R32" s="223">
        <f>投入係数!R32*手順⑤!R$53</f>
        <v>0</v>
      </c>
      <c r="S32" s="223">
        <f>投入係数!S32*手順⑤!S$53</f>
        <v>0</v>
      </c>
      <c r="T32" s="223">
        <f>投入係数!T32*手順⑤!T$53</f>
        <v>0</v>
      </c>
      <c r="U32" s="223">
        <f>投入係数!U32*手順⑤!U$53</f>
        <v>0</v>
      </c>
      <c r="V32" s="223">
        <f>投入係数!V32*手順⑤!V$53</f>
        <v>0</v>
      </c>
      <c r="W32" s="223">
        <f>投入係数!W32*手順⑤!W$53</f>
        <v>0</v>
      </c>
      <c r="X32" s="223">
        <f>投入係数!X32*手順⑤!X$53</f>
        <v>0</v>
      </c>
      <c r="Y32" s="223">
        <f>投入係数!Y32*手順⑤!Y$53</f>
        <v>0</v>
      </c>
      <c r="Z32" s="223">
        <f>投入係数!Z32*手順⑤!Z$53</f>
        <v>0</v>
      </c>
      <c r="AA32" s="223">
        <f>投入係数!AA32*手順⑤!AA$53</f>
        <v>0</v>
      </c>
      <c r="AB32" s="223">
        <f>投入係数!AB32*手順⑤!AB$53</f>
        <v>0</v>
      </c>
      <c r="AC32" s="223">
        <f>投入係数!AC32*手順⑤!AC$53</f>
        <v>0</v>
      </c>
      <c r="AD32" s="223">
        <f>投入係数!AD32*手順⑤!AD$53</f>
        <v>0</v>
      </c>
      <c r="AE32" s="223">
        <f>投入係数!AE32*手順⑤!AE$53</f>
        <v>0</v>
      </c>
      <c r="AF32" s="223">
        <f>投入係数!AF32*手順⑤!AF$53</f>
        <v>0</v>
      </c>
      <c r="AG32" s="223">
        <f>投入係数!AG32*手順⑤!AG$53</f>
        <v>0</v>
      </c>
      <c r="AH32" s="223">
        <f>投入係数!AH32*手順⑤!AH$53</f>
        <v>0</v>
      </c>
      <c r="AI32" s="223">
        <f>投入係数!AI32*手順⑤!AI$53</f>
        <v>0</v>
      </c>
      <c r="AJ32" s="223">
        <f>投入係数!AJ32*手順⑤!AJ$53</f>
        <v>0</v>
      </c>
      <c r="AK32" s="223">
        <f>投入係数!AK32*手順⑤!AK$53</f>
        <v>0</v>
      </c>
      <c r="AL32" s="223">
        <f>投入係数!AL32*手順⑤!AL$53</f>
        <v>0</v>
      </c>
      <c r="AM32" s="223">
        <f>投入係数!AM32*手順⑤!AM$53</f>
        <v>0</v>
      </c>
      <c r="AN32" s="223">
        <f>投入係数!AN32*手順⑤!AN$53</f>
        <v>0</v>
      </c>
      <c r="AO32" s="223">
        <f>投入係数!AO32*手順⑤!AO$53</f>
        <v>0</v>
      </c>
      <c r="AP32" s="223">
        <f>投入係数!AP32*手順⑤!AP$53</f>
        <v>0</v>
      </c>
      <c r="AQ32" s="207">
        <f t="shared" si="0"/>
        <v>0</v>
      </c>
    </row>
    <row r="33" spans="2:43" ht="16.5" customHeight="1">
      <c r="B33" s="203" t="s">
        <v>210</v>
      </c>
      <c r="C33" s="304" t="s">
        <v>20</v>
      </c>
      <c r="D33" s="355">
        <f>投入係数!D33*手順⑤!D$53</f>
        <v>0</v>
      </c>
      <c r="E33" s="223">
        <f>投入係数!E33*手順⑤!E$53</f>
        <v>0</v>
      </c>
      <c r="F33" s="223">
        <f>投入係数!F33*手順⑤!F$53</f>
        <v>0</v>
      </c>
      <c r="G33" s="223">
        <f>投入係数!G33*手順⑤!G$53</f>
        <v>0</v>
      </c>
      <c r="H33" s="223">
        <f>投入係数!H33*手順⑤!H$53</f>
        <v>0</v>
      </c>
      <c r="I33" s="223">
        <f>投入係数!I33*手順⑤!I$53</f>
        <v>0</v>
      </c>
      <c r="J33" s="223">
        <f>投入係数!J33*手順⑤!J$53</f>
        <v>0</v>
      </c>
      <c r="K33" s="223">
        <f>投入係数!K33*手順⑤!K$53</f>
        <v>0</v>
      </c>
      <c r="L33" s="223">
        <f>投入係数!L33*手順⑤!L$53</f>
        <v>0</v>
      </c>
      <c r="M33" s="223">
        <f>投入係数!M33*手順⑤!M$53</f>
        <v>0</v>
      </c>
      <c r="N33" s="223">
        <f>投入係数!N33*手順⑤!N$53</f>
        <v>0</v>
      </c>
      <c r="O33" s="223">
        <f>投入係数!O33*手順⑤!O$53</f>
        <v>0</v>
      </c>
      <c r="P33" s="223">
        <f>投入係数!P33*手順⑤!P$53</f>
        <v>0</v>
      </c>
      <c r="Q33" s="223">
        <f>投入係数!Q33*手順⑤!Q$53</f>
        <v>0</v>
      </c>
      <c r="R33" s="223">
        <f>投入係数!R33*手順⑤!R$53</f>
        <v>0</v>
      </c>
      <c r="S33" s="223">
        <f>投入係数!S33*手順⑤!S$53</f>
        <v>0</v>
      </c>
      <c r="T33" s="223">
        <f>投入係数!T33*手順⑤!T$53</f>
        <v>0</v>
      </c>
      <c r="U33" s="223">
        <f>投入係数!U33*手順⑤!U$53</f>
        <v>0</v>
      </c>
      <c r="V33" s="223">
        <f>投入係数!V33*手順⑤!V$53</f>
        <v>0</v>
      </c>
      <c r="W33" s="223">
        <f>投入係数!W33*手順⑤!W$53</f>
        <v>0</v>
      </c>
      <c r="X33" s="223">
        <f>投入係数!X33*手順⑤!X$53</f>
        <v>0</v>
      </c>
      <c r="Y33" s="223">
        <f>投入係数!Y33*手順⑤!Y$53</f>
        <v>0</v>
      </c>
      <c r="Z33" s="223">
        <f>投入係数!Z33*手順⑤!Z$53</f>
        <v>0</v>
      </c>
      <c r="AA33" s="223">
        <f>投入係数!AA33*手順⑤!AA$53</f>
        <v>0</v>
      </c>
      <c r="AB33" s="223">
        <f>投入係数!AB33*手順⑤!AB$53</f>
        <v>0</v>
      </c>
      <c r="AC33" s="223">
        <f>投入係数!AC33*手順⑤!AC$53</f>
        <v>0</v>
      </c>
      <c r="AD33" s="223">
        <f>投入係数!AD33*手順⑤!AD$53</f>
        <v>0</v>
      </c>
      <c r="AE33" s="223">
        <f>投入係数!AE33*手順⑤!AE$53</f>
        <v>0</v>
      </c>
      <c r="AF33" s="223">
        <f>投入係数!AF33*手順⑤!AF$53</f>
        <v>0</v>
      </c>
      <c r="AG33" s="223">
        <f>投入係数!AG33*手順⑤!AG$53</f>
        <v>0</v>
      </c>
      <c r="AH33" s="223">
        <f>投入係数!AH33*手順⑤!AH$53</f>
        <v>0</v>
      </c>
      <c r="AI33" s="223">
        <f>投入係数!AI33*手順⑤!AI$53</f>
        <v>0</v>
      </c>
      <c r="AJ33" s="223">
        <f>投入係数!AJ33*手順⑤!AJ$53</f>
        <v>0</v>
      </c>
      <c r="AK33" s="223">
        <f>投入係数!AK33*手順⑤!AK$53</f>
        <v>0</v>
      </c>
      <c r="AL33" s="223">
        <f>投入係数!AL33*手順⑤!AL$53</f>
        <v>0</v>
      </c>
      <c r="AM33" s="223">
        <f>投入係数!AM33*手順⑤!AM$53</f>
        <v>0</v>
      </c>
      <c r="AN33" s="223">
        <f>投入係数!AN33*手順⑤!AN$53</f>
        <v>0</v>
      </c>
      <c r="AO33" s="223">
        <f>投入係数!AO33*手順⑤!AO$53</f>
        <v>0</v>
      </c>
      <c r="AP33" s="223">
        <f>投入係数!AP33*手順⑤!AP$53</f>
        <v>0</v>
      </c>
      <c r="AQ33" s="207">
        <f t="shared" si="0"/>
        <v>0</v>
      </c>
    </row>
    <row r="34" spans="2:43" ht="16.5" customHeight="1">
      <c r="B34" s="203" t="s">
        <v>211</v>
      </c>
      <c r="C34" s="304" t="s">
        <v>21</v>
      </c>
      <c r="D34" s="355">
        <f>投入係数!D34*手順⑤!D$53</f>
        <v>0</v>
      </c>
      <c r="E34" s="223">
        <f>投入係数!E34*手順⑤!E$53</f>
        <v>0</v>
      </c>
      <c r="F34" s="223">
        <f>投入係数!F34*手順⑤!F$53</f>
        <v>0</v>
      </c>
      <c r="G34" s="223">
        <f>投入係数!G34*手順⑤!G$53</f>
        <v>0</v>
      </c>
      <c r="H34" s="223">
        <f>投入係数!H34*手順⑤!H$53</f>
        <v>0</v>
      </c>
      <c r="I34" s="223">
        <f>投入係数!I34*手順⑤!I$53</f>
        <v>0</v>
      </c>
      <c r="J34" s="223">
        <f>投入係数!J34*手順⑤!J$53</f>
        <v>0</v>
      </c>
      <c r="K34" s="223">
        <f>投入係数!K34*手順⑤!K$53</f>
        <v>0</v>
      </c>
      <c r="L34" s="223">
        <f>投入係数!L34*手順⑤!L$53</f>
        <v>0</v>
      </c>
      <c r="M34" s="223">
        <f>投入係数!M34*手順⑤!M$53</f>
        <v>0</v>
      </c>
      <c r="N34" s="223">
        <f>投入係数!N34*手順⑤!N$53</f>
        <v>0</v>
      </c>
      <c r="O34" s="223">
        <f>投入係数!O34*手順⑤!O$53</f>
        <v>0</v>
      </c>
      <c r="P34" s="223">
        <f>投入係数!P34*手順⑤!P$53</f>
        <v>0</v>
      </c>
      <c r="Q34" s="223">
        <f>投入係数!Q34*手順⑤!Q$53</f>
        <v>0</v>
      </c>
      <c r="R34" s="223">
        <f>投入係数!R34*手順⑤!R$53</f>
        <v>0</v>
      </c>
      <c r="S34" s="223">
        <f>投入係数!S34*手順⑤!S$53</f>
        <v>0</v>
      </c>
      <c r="T34" s="223">
        <f>投入係数!T34*手順⑤!T$53</f>
        <v>0</v>
      </c>
      <c r="U34" s="223">
        <f>投入係数!U34*手順⑤!U$53</f>
        <v>0</v>
      </c>
      <c r="V34" s="223">
        <f>投入係数!V34*手順⑤!V$53</f>
        <v>0</v>
      </c>
      <c r="W34" s="223">
        <f>投入係数!W34*手順⑤!W$53</f>
        <v>0</v>
      </c>
      <c r="X34" s="223">
        <f>投入係数!X34*手順⑤!X$53</f>
        <v>0</v>
      </c>
      <c r="Y34" s="223">
        <f>投入係数!Y34*手順⑤!Y$53</f>
        <v>0</v>
      </c>
      <c r="Z34" s="223">
        <f>投入係数!Z34*手順⑤!Z$53</f>
        <v>0</v>
      </c>
      <c r="AA34" s="223">
        <f>投入係数!AA34*手順⑤!AA$53</f>
        <v>0</v>
      </c>
      <c r="AB34" s="223">
        <f>投入係数!AB34*手順⑤!AB$53</f>
        <v>0</v>
      </c>
      <c r="AC34" s="223">
        <f>投入係数!AC34*手順⑤!AC$53</f>
        <v>0</v>
      </c>
      <c r="AD34" s="223">
        <f>投入係数!AD34*手順⑤!AD$53</f>
        <v>0</v>
      </c>
      <c r="AE34" s="223">
        <f>投入係数!AE34*手順⑤!AE$53</f>
        <v>0</v>
      </c>
      <c r="AF34" s="223">
        <f>投入係数!AF34*手順⑤!AF$53</f>
        <v>0</v>
      </c>
      <c r="AG34" s="223">
        <f>投入係数!AG34*手順⑤!AG$53</f>
        <v>0</v>
      </c>
      <c r="AH34" s="223">
        <f>投入係数!AH34*手順⑤!AH$53</f>
        <v>0</v>
      </c>
      <c r="AI34" s="223">
        <f>投入係数!AI34*手順⑤!AI$53</f>
        <v>0</v>
      </c>
      <c r="AJ34" s="223">
        <f>投入係数!AJ34*手順⑤!AJ$53</f>
        <v>0</v>
      </c>
      <c r="AK34" s="223">
        <f>投入係数!AK34*手順⑤!AK$53</f>
        <v>0</v>
      </c>
      <c r="AL34" s="223">
        <f>投入係数!AL34*手順⑤!AL$53</f>
        <v>0</v>
      </c>
      <c r="AM34" s="223">
        <f>投入係数!AM34*手順⑤!AM$53</f>
        <v>0</v>
      </c>
      <c r="AN34" s="223">
        <f>投入係数!AN34*手順⑤!AN$53</f>
        <v>0</v>
      </c>
      <c r="AO34" s="223">
        <f>投入係数!AO34*手順⑤!AO$53</f>
        <v>0</v>
      </c>
      <c r="AP34" s="223">
        <f>投入係数!AP34*手順⑤!AP$53</f>
        <v>0</v>
      </c>
      <c r="AQ34" s="207">
        <f t="shared" si="0"/>
        <v>0</v>
      </c>
    </row>
    <row r="35" spans="2:43" ht="16.5" customHeight="1">
      <c r="B35" s="203" t="s">
        <v>212</v>
      </c>
      <c r="C35" s="304" t="s">
        <v>49</v>
      </c>
      <c r="D35" s="355">
        <f>投入係数!D35*手順⑤!D$53</f>
        <v>0</v>
      </c>
      <c r="E35" s="223">
        <f>投入係数!E35*手順⑤!E$53</f>
        <v>0</v>
      </c>
      <c r="F35" s="223">
        <f>投入係数!F35*手順⑤!F$53</f>
        <v>0</v>
      </c>
      <c r="G35" s="223">
        <f>投入係数!G35*手順⑤!G$53</f>
        <v>0</v>
      </c>
      <c r="H35" s="223">
        <f>投入係数!H35*手順⑤!H$53</f>
        <v>0</v>
      </c>
      <c r="I35" s="223">
        <f>投入係数!I35*手順⑤!I$53</f>
        <v>0</v>
      </c>
      <c r="J35" s="223">
        <f>投入係数!J35*手順⑤!J$53</f>
        <v>0</v>
      </c>
      <c r="K35" s="223">
        <f>投入係数!K35*手順⑤!K$53</f>
        <v>0</v>
      </c>
      <c r="L35" s="223">
        <f>投入係数!L35*手順⑤!L$53</f>
        <v>0</v>
      </c>
      <c r="M35" s="223">
        <f>投入係数!M35*手順⑤!M$53</f>
        <v>0</v>
      </c>
      <c r="N35" s="223">
        <f>投入係数!N35*手順⑤!N$53</f>
        <v>0</v>
      </c>
      <c r="O35" s="223">
        <f>投入係数!O35*手順⑤!O$53</f>
        <v>0</v>
      </c>
      <c r="P35" s="223">
        <f>投入係数!P35*手順⑤!P$53</f>
        <v>0</v>
      </c>
      <c r="Q35" s="223">
        <f>投入係数!Q35*手順⑤!Q$53</f>
        <v>0</v>
      </c>
      <c r="R35" s="223">
        <f>投入係数!R35*手順⑤!R$53</f>
        <v>0</v>
      </c>
      <c r="S35" s="223">
        <f>投入係数!S35*手順⑤!S$53</f>
        <v>0</v>
      </c>
      <c r="T35" s="223">
        <f>投入係数!T35*手順⑤!T$53</f>
        <v>0</v>
      </c>
      <c r="U35" s="223">
        <f>投入係数!U35*手順⑤!U$53</f>
        <v>0</v>
      </c>
      <c r="V35" s="223">
        <f>投入係数!V35*手順⑤!V$53</f>
        <v>0</v>
      </c>
      <c r="W35" s="223">
        <f>投入係数!W35*手順⑤!W$53</f>
        <v>0</v>
      </c>
      <c r="X35" s="223">
        <f>投入係数!X35*手順⑤!X$53</f>
        <v>0</v>
      </c>
      <c r="Y35" s="223">
        <f>投入係数!Y35*手順⑤!Y$53</f>
        <v>0</v>
      </c>
      <c r="Z35" s="223">
        <f>投入係数!Z35*手順⑤!Z$53</f>
        <v>0</v>
      </c>
      <c r="AA35" s="223">
        <f>投入係数!AA35*手順⑤!AA$53</f>
        <v>0</v>
      </c>
      <c r="AB35" s="223">
        <f>投入係数!AB35*手順⑤!AB$53</f>
        <v>0</v>
      </c>
      <c r="AC35" s="223">
        <f>投入係数!AC35*手順⑤!AC$53</f>
        <v>0</v>
      </c>
      <c r="AD35" s="223">
        <f>投入係数!AD35*手順⑤!AD$53</f>
        <v>0</v>
      </c>
      <c r="AE35" s="223">
        <f>投入係数!AE35*手順⑤!AE$53</f>
        <v>0</v>
      </c>
      <c r="AF35" s="223">
        <f>投入係数!AF35*手順⑤!AF$53</f>
        <v>0</v>
      </c>
      <c r="AG35" s="223">
        <f>投入係数!AG35*手順⑤!AG$53</f>
        <v>0</v>
      </c>
      <c r="AH35" s="223">
        <f>投入係数!AH35*手順⑤!AH$53</f>
        <v>0</v>
      </c>
      <c r="AI35" s="223">
        <f>投入係数!AI35*手順⑤!AI$53</f>
        <v>0</v>
      </c>
      <c r="AJ35" s="223">
        <f>投入係数!AJ35*手順⑤!AJ$53</f>
        <v>0</v>
      </c>
      <c r="AK35" s="223">
        <f>投入係数!AK35*手順⑤!AK$53</f>
        <v>0</v>
      </c>
      <c r="AL35" s="223">
        <f>投入係数!AL35*手順⑤!AL$53</f>
        <v>0</v>
      </c>
      <c r="AM35" s="223">
        <f>投入係数!AM35*手順⑤!AM$53</f>
        <v>0</v>
      </c>
      <c r="AN35" s="223">
        <f>投入係数!AN35*手順⑤!AN$53</f>
        <v>0</v>
      </c>
      <c r="AO35" s="223">
        <f>投入係数!AO35*手順⑤!AO$53</f>
        <v>0</v>
      </c>
      <c r="AP35" s="223">
        <f>投入係数!AP35*手順⑤!AP$53</f>
        <v>0</v>
      </c>
      <c r="AQ35" s="207">
        <f t="shared" si="0"/>
        <v>0</v>
      </c>
    </row>
    <row r="36" spans="2:43" ht="16.5" customHeight="1">
      <c r="B36" s="203" t="s">
        <v>213</v>
      </c>
      <c r="C36" s="304" t="s">
        <v>22</v>
      </c>
      <c r="D36" s="355">
        <f>投入係数!D36*手順⑤!D$53</f>
        <v>0</v>
      </c>
      <c r="E36" s="223">
        <f>投入係数!E36*手順⑤!E$53</f>
        <v>0</v>
      </c>
      <c r="F36" s="223">
        <f>投入係数!F36*手順⑤!F$53</f>
        <v>0</v>
      </c>
      <c r="G36" s="223">
        <f>投入係数!G36*手順⑤!G$53</f>
        <v>0</v>
      </c>
      <c r="H36" s="223">
        <f>投入係数!H36*手順⑤!H$53</f>
        <v>0</v>
      </c>
      <c r="I36" s="223">
        <f>投入係数!I36*手順⑤!I$53</f>
        <v>0</v>
      </c>
      <c r="J36" s="223">
        <f>投入係数!J36*手順⑤!J$53</f>
        <v>0</v>
      </c>
      <c r="K36" s="223">
        <f>投入係数!K36*手順⑤!K$53</f>
        <v>0</v>
      </c>
      <c r="L36" s="223">
        <f>投入係数!L36*手順⑤!L$53</f>
        <v>0</v>
      </c>
      <c r="M36" s="223">
        <f>投入係数!M36*手順⑤!M$53</f>
        <v>0</v>
      </c>
      <c r="N36" s="223">
        <f>投入係数!N36*手順⑤!N$53</f>
        <v>0</v>
      </c>
      <c r="O36" s="223">
        <f>投入係数!O36*手順⑤!O$53</f>
        <v>0</v>
      </c>
      <c r="P36" s="223">
        <f>投入係数!P36*手順⑤!P$53</f>
        <v>0</v>
      </c>
      <c r="Q36" s="223">
        <f>投入係数!Q36*手順⑤!Q$53</f>
        <v>0</v>
      </c>
      <c r="R36" s="223">
        <f>投入係数!R36*手順⑤!R$53</f>
        <v>0</v>
      </c>
      <c r="S36" s="223">
        <f>投入係数!S36*手順⑤!S$53</f>
        <v>0</v>
      </c>
      <c r="T36" s="223">
        <f>投入係数!T36*手順⑤!T$53</f>
        <v>0</v>
      </c>
      <c r="U36" s="223">
        <f>投入係数!U36*手順⑤!U$53</f>
        <v>0</v>
      </c>
      <c r="V36" s="223">
        <f>投入係数!V36*手順⑤!V$53</f>
        <v>0</v>
      </c>
      <c r="W36" s="223">
        <f>投入係数!W36*手順⑤!W$53</f>
        <v>0</v>
      </c>
      <c r="X36" s="223">
        <f>投入係数!X36*手順⑤!X$53</f>
        <v>0</v>
      </c>
      <c r="Y36" s="223">
        <f>投入係数!Y36*手順⑤!Y$53</f>
        <v>0</v>
      </c>
      <c r="Z36" s="223">
        <f>投入係数!Z36*手順⑤!Z$53</f>
        <v>0</v>
      </c>
      <c r="AA36" s="223">
        <f>投入係数!AA36*手順⑤!AA$53</f>
        <v>0</v>
      </c>
      <c r="AB36" s="223">
        <f>投入係数!AB36*手順⑤!AB$53</f>
        <v>0</v>
      </c>
      <c r="AC36" s="223">
        <f>投入係数!AC36*手順⑤!AC$53</f>
        <v>0</v>
      </c>
      <c r="AD36" s="223">
        <f>投入係数!AD36*手順⑤!AD$53</f>
        <v>0</v>
      </c>
      <c r="AE36" s="223">
        <f>投入係数!AE36*手順⑤!AE$53</f>
        <v>0</v>
      </c>
      <c r="AF36" s="223">
        <f>投入係数!AF36*手順⑤!AF$53</f>
        <v>0</v>
      </c>
      <c r="AG36" s="223">
        <f>投入係数!AG36*手順⑤!AG$53</f>
        <v>0</v>
      </c>
      <c r="AH36" s="223">
        <f>投入係数!AH36*手順⑤!AH$53</f>
        <v>0</v>
      </c>
      <c r="AI36" s="223">
        <f>投入係数!AI36*手順⑤!AI$53</f>
        <v>0</v>
      </c>
      <c r="AJ36" s="223">
        <f>投入係数!AJ36*手順⑤!AJ$53</f>
        <v>0</v>
      </c>
      <c r="AK36" s="223">
        <f>投入係数!AK36*手順⑤!AK$53</f>
        <v>0</v>
      </c>
      <c r="AL36" s="223">
        <f>投入係数!AL36*手順⑤!AL$53</f>
        <v>0</v>
      </c>
      <c r="AM36" s="223">
        <f>投入係数!AM36*手順⑤!AM$53</f>
        <v>0</v>
      </c>
      <c r="AN36" s="223">
        <f>投入係数!AN36*手順⑤!AN$53</f>
        <v>0</v>
      </c>
      <c r="AO36" s="223">
        <f>投入係数!AO36*手順⑤!AO$53</f>
        <v>0</v>
      </c>
      <c r="AP36" s="223">
        <f>投入係数!AP36*手順⑤!AP$53</f>
        <v>0</v>
      </c>
      <c r="AQ36" s="207">
        <f t="shared" si="0"/>
        <v>0</v>
      </c>
    </row>
    <row r="37" spans="2:43" ht="16.5" customHeight="1">
      <c r="B37" s="203" t="s">
        <v>214</v>
      </c>
      <c r="C37" s="304" t="s">
        <v>23</v>
      </c>
      <c r="D37" s="355">
        <f>投入係数!D37*手順⑤!D$53</f>
        <v>0</v>
      </c>
      <c r="E37" s="223">
        <f>投入係数!E37*手順⑤!E$53</f>
        <v>0</v>
      </c>
      <c r="F37" s="223">
        <f>投入係数!F37*手順⑤!F$53</f>
        <v>0</v>
      </c>
      <c r="G37" s="223">
        <f>投入係数!G37*手順⑤!G$53</f>
        <v>0</v>
      </c>
      <c r="H37" s="223">
        <f>投入係数!H37*手順⑤!H$53</f>
        <v>0</v>
      </c>
      <c r="I37" s="223">
        <f>投入係数!I37*手順⑤!I$53</f>
        <v>0</v>
      </c>
      <c r="J37" s="223">
        <f>投入係数!J37*手順⑤!J$53</f>
        <v>0</v>
      </c>
      <c r="K37" s="223">
        <f>投入係数!K37*手順⑤!K$53</f>
        <v>0</v>
      </c>
      <c r="L37" s="223">
        <f>投入係数!L37*手順⑤!L$53</f>
        <v>0</v>
      </c>
      <c r="M37" s="223">
        <f>投入係数!M37*手順⑤!M$53</f>
        <v>0</v>
      </c>
      <c r="N37" s="223">
        <f>投入係数!N37*手順⑤!N$53</f>
        <v>0</v>
      </c>
      <c r="O37" s="223">
        <f>投入係数!O37*手順⑤!O$53</f>
        <v>0</v>
      </c>
      <c r="P37" s="223">
        <f>投入係数!P37*手順⑤!P$53</f>
        <v>0</v>
      </c>
      <c r="Q37" s="223">
        <f>投入係数!Q37*手順⑤!Q$53</f>
        <v>0</v>
      </c>
      <c r="R37" s="223">
        <f>投入係数!R37*手順⑤!R$53</f>
        <v>0</v>
      </c>
      <c r="S37" s="223">
        <f>投入係数!S37*手順⑤!S$53</f>
        <v>0</v>
      </c>
      <c r="T37" s="223">
        <f>投入係数!T37*手順⑤!T$53</f>
        <v>0</v>
      </c>
      <c r="U37" s="223">
        <f>投入係数!U37*手順⑤!U$53</f>
        <v>0</v>
      </c>
      <c r="V37" s="223">
        <f>投入係数!V37*手順⑤!V$53</f>
        <v>0</v>
      </c>
      <c r="W37" s="223">
        <f>投入係数!W37*手順⑤!W$53</f>
        <v>0</v>
      </c>
      <c r="X37" s="223">
        <f>投入係数!X37*手順⑤!X$53</f>
        <v>0</v>
      </c>
      <c r="Y37" s="223">
        <f>投入係数!Y37*手順⑤!Y$53</f>
        <v>0</v>
      </c>
      <c r="Z37" s="223">
        <f>投入係数!Z37*手順⑤!Z$53</f>
        <v>0</v>
      </c>
      <c r="AA37" s="223">
        <f>投入係数!AA37*手順⑤!AA$53</f>
        <v>0</v>
      </c>
      <c r="AB37" s="223">
        <f>投入係数!AB37*手順⑤!AB$53</f>
        <v>0</v>
      </c>
      <c r="AC37" s="223">
        <f>投入係数!AC37*手順⑤!AC$53</f>
        <v>0</v>
      </c>
      <c r="AD37" s="223">
        <f>投入係数!AD37*手順⑤!AD$53</f>
        <v>0</v>
      </c>
      <c r="AE37" s="223">
        <f>投入係数!AE37*手順⑤!AE$53</f>
        <v>0</v>
      </c>
      <c r="AF37" s="223">
        <f>投入係数!AF37*手順⑤!AF$53</f>
        <v>0</v>
      </c>
      <c r="AG37" s="223">
        <f>投入係数!AG37*手順⑤!AG$53</f>
        <v>0</v>
      </c>
      <c r="AH37" s="223">
        <f>投入係数!AH37*手順⑤!AH$53</f>
        <v>0</v>
      </c>
      <c r="AI37" s="223">
        <f>投入係数!AI37*手順⑤!AI$53</f>
        <v>0</v>
      </c>
      <c r="AJ37" s="223">
        <f>投入係数!AJ37*手順⑤!AJ$53</f>
        <v>0</v>
      </c>
      <c r="AK37" s="223">
        <f>投入係数!AK37*手順⑤!AK$53</f>
        <v>0</v>
      </c>
      <c r="AL37" s="223">
        <f>投入係数!AL37*手順⑤!AL$53</f>
        <v>0</v>
      </c>
      <c r="AM37" s="223">
        <f>投入係数!AM37*手順⑤!AM$53</f>
        <v>0</v>
      </c>
      <c r="AN37" s="223">
        <f>投入係数!AN37*手順⑤!AN$53</f>
        <v>0</v>
      </c>
      <c r="AO37" s="223">
        <f>投入係数!AO37*手順⑤!AO$53</f>
        <v>0</v>
      </c>
      <c r="AP37" s="223">
        <f>投入係数!AP37*手順⑤!AP$53</f>
        <v>0</v>
      </c>
      <c r="AQ37" s="207">
        <f t="shared" si="0"/>
        <v>0</v>
      </c>
    </row>
    <row r="38" spans="2:43" ht="16.5" customHeight="1">
      <c r="B38" s="203" t="s">
        <v>215</v>
      </c>
      <c r="C38" s="304" t="s">
        <v>24</v>
      </c>
      <c r="D38" s="355">
        <f>投入係数!D38*手順⑤!D$53</f>
        <v>0</v>
      </c>
      <c r="E38" s="223">
        <f>投入係数!E38*手順⑤!E$53</f>
        <v>0</v>
      </c>
      <c r="F38" s="223">
        <f>投入係数!F38*手順⑤!F$53</f>
        <v>0</v>
      </c>
      <c r="G38" s="223">
        <f>投入係数!G38*手順⑤!G$53</f>
        <v>0</v>
      </c>
      <c r="H38" s="223">
        <f>投入係数!H38*手順⑤!H$53</f>
        <v>0</v>
      </c>
      <c r="I38" s="223">
        <f>投入係数!I38*手順⑤!I$53</f>
        <v>0</v>
      </c>
      <c r="J38" s="223">
        <f>投入係数!J38*手順⑤!J$53</f>
        <v>0</v>
      </c>
      <c r="K38" s="223">
        <f>投入係数!K38*手順⑤!K$53</f>
        <v>0</v>
      </c>
      <c r="L38" s="223">
        <f>投入係数!L38*手順⑤!L$53</f>
        <v>0</v>
      </c>
      <c r="M38" s="223">
        <f>投入係数!M38*手順⑤!M$53</f>
        <v>0</v>
      </c>
      <c r="N38" s="223">
        <f>投入係数!N38*手順⑤!N$53</f>
        <v>0</v>
      </c>
      <c r="O38" s="223">
        <f>投入係数!O38*手順⑤!O$53</f>
        <v>0</v>
      </c>
      <c r="P38" s="223">
        <f>投入係数!P38*手順⑤!P$53</f>
        <v>0</v>
      </c>
      <c r="Q38" s="223">
        <f>投入係数!Q38*手順⑤!Q$53</f>
        <v>0</v>
      </c>
      <c r="R38" s="223">
        <f>投入係数!R38*手順⑤!R$53</f>
        <v>0</v>
      </c>
      <c r="S38" s="223">
        <f>投入係数!S38*手順⑤!S$53</f>
        <v>0</v>
      </c>
      <c r="T38" s="223">
        <f>投入係数!T38*手順⑤!T$53</f>
        <v>0</v>
      </c>
      <c r="U38" s="223">
        <f>投入係数!U38*手順⑤!U$53</f>
        <v>0</v>
      </c>
      <c r="V38" s="223">
        <f>投入係数!V38*手順⑤!V$53</f>
        <v>0</v>
      </c>
      <c r="W38" s="223">
        <f>投入係数!W38*手順⑤!W$53</f>
        <v>0</v>
      </c>
      <c r="X38" s="223">
        <f>投入係数!X38*手順⑤!X$53</f>
        <v>0</v>
      </c>
      <c r="Y38" s="223">
        <f>投入係数!Y38*手順⑤!Y$53</f>
        <v>0</v>
      </c>
      <c r="Z38" s="223">
        <f>投入係数!Z38*手順⑤!Z$53</f>
        <v>0</v>
      </c>
      <c r="AA38" s="223">
        <f>投入係数!AA38*手順⑤!AA$53</f>
        <v>0</v>
      </c>
      <c r="AB38" s="223">
        <f>投入係数!AB38*手順⑤!AB$53</f>
        <v>0</v>
      </c>
      <c r="AC38" s="223">
        <f>投入係数!AC38*手順⑤!AC$53</f>
        <v>0</v>
      </c>
      <c r="AD38" s="223">
        <f>投入係数!AD38*手順⑤!AD$53</f>
        <v>0</v>
      </c>
      <c r="AE38" s="223">
        <f>投入係数!AE38*手順⑤!AE$53</f>
        <v>0</v>
      </c>
      <c r="AF38" s="223">
        <f>投入係数!AF38*手順⑤!AF$53</f>
        <v>0</v>
      </c>
      <c r="AG38" s="223">
        <f>投入係数!AG38*手順⑤!AG$53</f>
        <v>0</v>
      </c>
      <c r="AH38" s="223">
        <f>投入係数!AH38*手順⑤!AH$53</f>
        <v>0</v>
      </c>
      <c r="AI38" s="223">
        <f>投入係数!AI38*手順⑤!AI$53</f>
        <v>0</v>
      </c>
      <c r="AJ38" s="223">
        <f>投入係数!AJ38*手順⑤!AJ$53</f>
        <v>0</v>
      </c>
      <c r="AK38" s="223">
        <f>投入係数!AK38*手順⑤!AK$53</f>
        <v>0</v>
      </c>
      <c r="AL38" s="223">
        <f>投入係数!AL38*手順⑤!AL$53</f>
        <v>0</v>
      </c>
      <c r="AM38" s="223">
        <f>投入係数!AM38*手順⑤!AM$53</f>
        <v>0</v>
      </c>
      <c r="AN38" s="223">
        <f>投入係数!AN38*手順⑤!AN$53</f>
        <v>0</v>
      </c>
      <c r="AO38" s="223">
        <f>投入係数!AO38*手順⑤!AO$53</f>
        <v>0</v>
      </c>
      <c r="AP38" s="223">
        <f>投入係数!AP38*手順⑤!AP$53</f>
        <v>0</v>
      </c>
      <c r="AQ38" s="207">
        <f t="shared" si="0"/>
        <v>0</v>
      </c>
    </row>
    <row r="39" spans="2:43" ht="16.5" customHeight="1">
      <c r="B39" s="203" t="s">
        <v>216</v>
      </c>
      <c r="C39" s="304" t="s">
        <v>48</v>
      </c>
      <c r="D39" s="355">
        <f>投入係数!D39*手順⑤!D$53</f>
        <v>0</v>
      </c>
      <c r="E39" s="223">
        <f>投入係数!E39*手順⑤!E$53</f>
        <v>0</v>
      </c>
      <c r="F39" s="223">
        <f>投入係数!F39*手順⑤!F$53</f>
        <v>0</v>
      </c>
      <c r="G39" s="223">
        <f>投入係数!G39*手順⑤!G$53</f>
        <v>0</v>
      </c>
      <c r="H39" s="223">
        <f>投入係数!H39*手順⑤!H$53</f>
        <v>0</v>
      </c>
      <c r="I39" s="223">
        <f>投入係数!I39*手順⑤!I$53</f>
        <v>0</v>
      </c>
      <c r="J39" s="223">
        <f>投入係数!J39*手順⑤!J$53</f>
        <v>0</v>
      </c>
      <c r="K39" s="223">
        <f>投入係数!K39*手順⑤!K$53</f>
        <v>0</v>
      </c>
      <c r="L39" s="223">
        <f>投入係数!L39*手順⑤!L$53</f>
        <v>0</v>
      </c>
      <c r="M39" s="223">
        <f>投入係数!M39*手順⑤!M$53</f>
        <v>0</v>
      </c>
      <c r="N39" s="223">
        <f>投入係数!N39*手順⑤!N$53</f>
        <v>0</v>
      </c>
      <c r="O39" s="223">
        <f>投入係数!O39*手順⑤!O$53</f>
        <v>0</v>
      </c>
      <c r="P39" s="223">
        <f>投入係数!P39*手順⑤!P$53</f>
        <v>0</v>
      </c>
      <c r="Q39" s="223">
        <f>投入係数!Q39*手順⑤!Q$53</f>
        <v>0</v>
      </c>
      <c r="R39" s="223">
        <f>投入係数!R39*手順⑤!R$53</f>
        <v>0</v>
      </c>
      <c r="S39" s="223">
        <f>投入係数!S39*手順⑤!S$53</f>
        <v>0</v>
      </c>
      <c r="T39" s="223">
        <f>投入係数!T39*手順⑤!T$53</f>
        <v>0</v>
      </c>
      <c r="U39" s="223">
        <f>投入係数!U39*手順⑤!U$53</f>
        <v>0</v>
      </c>
      <c r="V39" s="223">
        <f>投入係数!V39*手順⑤!V$53</f>
        <v>0</v>
      </c>
      <c r="W39" s="223">
        <f>投入係数!W39*手順⑤!W$53</f>
        <v>0</v>
      </c>
      <c r="X39" s="223">
        <f>投入係数!X39*手順⑤!X$53</f>
        <v>0</v>
      </c>
      <c r="Y39" s="223">
        <f>投入係数!Y39*手順⑤!Y$53</f>
        <v>0</v>
      </c>
      <c r="Z39" s="223">
        <f>投入係数!Z39*手順⑤!Z$53</f>
        <v>0</v>
      </c>
      <c r="AA39" s="223">
        <f>投入係数!AA39*手順⑤!AA$53</f>
        <v>0</v>
      </c>
      <c r="AB39" s="223">
        <f>投入係数!AB39*手順⑤!AB$53</f>
        <v>0</v>
      </c>
      <c r="AC39" s="223">
        <f>投入係数!AC39*手順⑤!AC$53</f>
        <v>0</v>
      </c>
      <c r="AD39" s="223">
        <f>投入係数!AD39*手順⑤!AD$53</f>
        <v>0</v>
      </c>
      <c r="AE39" s="223">
        <f>投入係数!AE39*手順⑤!AE$53</f>
        <v>0</v>
      </c>
      <c r="AF39" s="223">
        <f>投入係数!AF39*手順⑤!AF$53</f>
        <v>0</v>
      </c>
      <c r="AG39" s="223">
        <f>投入係数!AG39*手順⑤!AG$53</f>
        <v>0</v>
      </c>
      <c r="AH39" s="223">
        <f>投入係数!AH39*手順⑤!AH$53</f>
        <v>0</v>
      </c>
      <c r="AI39" s="223">
        <f>投入係数!AI39*手順⑤!AI$53</f>
        <v>0</v>
      </c>
      <c r="AJ39" s="223">
        <f>投入係数!AJ39*手順⑤!AJ$53</f>
        <v>0</v>
      </c>
      <c r="AK39" s="223">
        <f>投入係数!AK39*手順⑤!AK$53</f>
        <v>0</v>
      </c>
      <c r="AL39" s="223">
        <f>投入係数!AL39*手順⑤!AL$53</f>
        <v>0</v>
      </c>
      <c r="AM39" s="223">
        <f>投入係数!AM39*手順⑤!AM$53</f>
        <v>0</v>
      </c>
      <c r="AN39" s="223">
        <f>投入係数!AN39*手順⑤!AN$53</f>
        <v>0</v>
      </c>
      <c r="AO39" s="223">
        <f>投入係数!AO39*手順⑤!AO$53</f>
        <v>0</v>
      </c>
      <c r="AP39" s="223">
        <f>投入係数!AP39*手順⑤!AP$53</f>
        <v>0</v>
      </c>
      <c r="AQ39" s="207">
        <f t="shared" si="0"/>
        <v>0</v>
      </c>
    </row>
    <row r="40" spans="2:43" ht="16.5" customHeight="1">
      <c r="B40" s="203" t="s">
        <v>217</v>
      </c>
      <c r="C40" s="304" t="s">
        <v>218</v>
      </c>
      <c r="D40" s="355">
        <f>投入係数!D40*手順⑤!D$53</f>
        <v>0</v>
      </c>
      <c r="E40" s="223">
        <f>投入係数!E40*手順⑤!E$53</f>
        <v>0</v>
      </c>
      <c r="F40" s="223">
        <f>投入係数!F40*手順⑤!F$53</f>
        <v>0</v>
      </c>
      <c r="G40" s="223">
        <f>投入係数!G40*手順⑤!G$53</f>
        <v>0</v>
      </c>
      <c r="H40" s="223">
        <f>投入係数!H40*手順⑤!H$53</f>
        <v>0</v>
      </c>
      <c r="I40" s="223">
        <f>投入係数!I40*手順⑤!I$53</f>
        <v>0</v>
      </c>
      <c r="J40" s="223">
        <f>投入係数!J40*手順⑤!J$53</f>
        <v>0</v>
      </c>
      <c r="K40" s="223">
        <f>投入係数!K40*手順⑤!K$53</f>
        <v>0</v>
      </c>
      <c r="L40" s="223">
        <f>投入係数!L40*手順⑤!L$53</f>
        <v>0</v>
      </c>
      <c r="M40" s="223">
        <f>投入係数!M40*手順⑤!M$53</f>
        <v>0</v>
      </c>
      <c r="N40" s="223">
        <f>投入係数!N40*手順⑤!N$53</f>
        <v>0</v>
      </c>
      <c r="O40" s="223">
        <f>投入係数!O40*手順⑤!O$53</f>
        <v>0</v>
      </c>
      <c r="P40" s="223">
        <f>投入係数!P40*手順⑤!P$53</f>
        <v>0</v>
      </c>
      <c r="Q40" s="223">
        <f>投入係数!Q40*手順⑤!Q$53</f>
        <v>0</v>
      </c>
      <c r="R40" s="223">
        <f>投入係数!R40*手順⑤!R$53</f>
        <v>0</v>
      </c>
      <c r="S40" s="223">
        <f>投入係数!S40*手順⑤!S$53</f>
        <v>0</v>
      </c>
      <c r="T40" s="223">
        <f>投入係数!T40*手順⑤!T$53</f>
        <v>0</v>
      </c>
      <c r="U40" s="223">
        <f>投入係数!U40*手順⑤!U$53</f>
        <v>0</v>
      </c>
      <c r="V40" s="223">
        <f>投入係数!V40*手順⑤!V$53</f>
        <v>0</v>
      </c>
      <c r="W40" s="223">
        <f>投入係数!W40*手順⑤!W$53</f>
        <v>0</v>
      </c>
      <c r="X40" s="223">
        <f>投入係数!X40*手順⑤!X$53</f>
        <v>0</v>
      </c>
      <c r="Y40" s="223">
        <f>投入係数!Y40*手順⑤!Y$53</f>
        <v>0</v>
      </c>
      <c r="Z40" s="223">
        <f>投入係数!Z40*手順⑤!Z$53</f>
        <v>0</v>
      </c>
      <c r="AA40" s="223">
        <f>投入係数!AA40*手順⑤!AA$53</f>
        <v>0</v>
      </c>
      <c r="AB40" s="223">
        <f>投入係数!AB40*手順⑤!AB$53</f>
        <v>0</v>
      </c>
      <c r="AC40" s="223">
        <f>投入係数!AC40*手順⑤!AC$53</f>
        <v>0</v>
      </c>
      <c r="AD40" s="223">
        <f>投入係数!AD40*手順⑤!AD$53</f>
        <v>0</v>
      </c>
      <c r="AE40" s="223">
        <f>投入係数!AE40*手順⑤!AE$53</f>
        <v>0</v>
      </c>
      <c r="AF40" s="223">
        <f>投入係数!AF40*手順⑤!AF$53</f>
        <v>0</v>
      </c>
      <c r="AG40" s="223">
        <f>投入係数!AG40*手順⑤!AG$53</f>
        <v>0</v>
      </c>
      <c r="AH40" s="223">
        <f>投入係数!AH40*手順⑤!AH$53</f>
        <v>0</v>
      </c>
      <c r="AI40" s="223">
        <f>投入係数!AI40*手順⑤!AI$53</f>
        <v>0</v>
      </c>
      <c r="AJ40" s="223">
        <f>投入係数!AJ40*手順⑤!AJ$53</f>
        <v>0</v>
      </c>
      <c r="AK40" s="223">
        <f>投入係数!AK40*手順⑤!AK$53</f>
        <v>0</v>
      </c>
      <c r="AL40" s="223">
        <f>投入係数!AL40*手順⑤!AL$53</f>
        <v>0</v>
      </c>
      <c r="AM40" s="223">
        <f>投入係数!AM40*手順⑤!AM$53</f>
        <v>0</v>
      </c>
      <c r="AN40" s="223">
        <f>投入係数!AN40*手順⑤!AN$53</f>
        <v>0</v>
      </c>
      <c r="AO40" s="223">
        <f>投入係数!AO40*手順⑤!AO$53</f>
        <v>0</v>
      </c>
      <c r="AP40" s="223">
        <f>投入係数!AP40*手順⑤!AP$53</f>
        <v>0</v>
      </c>
      <c r="AQ40" s="207">
        <f t="shared" si="0"/>
        <v>0</v>
      </c>
    </row>
    <row r="41" spans="2:43" ht="16.5" customHeight="1">
      <c r="B41" s="203" t="s">
        <v>219</v>
      </c>
      <c r="C41" s="304" t="s">
        <v>25</v>
      </c>
      <c r="D41" s="355">
        <f>投入係数!D41*手順⑤!D$53</f>
        <v>0</v>
      </c>
      <c r="E41" s="223">
        <f>投入係数!E41*手順⑤!E$53</f>
        <v>0</v>
      </c>
      <c r="F41" s="223">
        <f>投入係数!F41*手順⑤!F$53</f>
        <v>0</v>
      </c>
      <c r="G41" s="223">
        <f>投入係数!G41*手順⑤!G$53</f>
        <v>0</v>
      </c>
      <c r="H41" s="223">
        <f>投入係数!H41*手順⑤!H$53</f>
        <v>0</v>
      </c>
      <c r="I41" s="223">
        <f>投入係数!I41*手順⑤!I$53</f>
        <v>0</v>
      </c>
      <c r="J41" s="223">
        <f>投入係数!J41*手順⑤!J$53</f>
        <v>0</v>
      </c>
      <c r="K41" s="223">
        <f>投入係数!K41*手順⑤!K$53</f>
        <v>0</v>
      </c>
      <c r="L41" s="223">
        <f>投入係数!L41*手順⑤!L$53</f>
        <v>0</v>
      </c>
      <c r="M41" s="223">
        <f>投入係数!M41*手順⑤!M$53</f>
        <v>0</v>
      </c>
      <c r="N41" s="223">
        <f>投入係数!N41*手順⑤!N$53</f>
        <v>0</v>
      </c>
      <c r="O41" s="223">
        <f>投入係数!O41*手順⑤!O$53</f>
        <v>0</v>
      </c>
      <c r="P41" s="223">
        <f>投入係数!P41*手順⑤!P$53</f>
        <v>0</v>
      </c>
      <c r="Q41" s="223">
        <f>投入係数!Q41*手順⑤!Q$53</f>
        <v>0</v>
      </c>
      <c r="R41" s="223">
        <f>投入係数!R41*手順⑤!R$53</f>
        <v>0</v>
      </c>
      <c r="S41" s="223">
        <f>投入係数!S41*手順⑤!S$53</f>
        <v>0</v>
      </c>
      <c r="T41" s="223">
        <f>投入係数!T41*手順⑤!T$53</f>
        <v>0</v>
      </c>
      <c r="U41" s="223">
        <f>投入係数!U41*手順⑤!U$53</f>
        <v>0</v>
      </c>
      <c r="V41" s="223">
        <f>投入係数!V41*手順⑤!V$53</f>
        <v>0</v>
      </c>
      <c r="W41" s="223">
        <f>投入係数!W41*手順⑤!W$53</f>
        <v>0</v>
      </c>
      <c r="X41" s="223">
        <f>投入係数!X41*手順⑤!X$53</f>
        <v>0</v>
      </c>
      <c r="Y41" s="223">
        <f>投入係数!Y41*手順⑤!Y$53</f>
        <v>0</v>
      </c>
      <c r="Z41" s="223">
        <f>投入係数!Z41*手順⑤!Z$53</f>
        <v>0</v>
      </c>
      <c r="AA41" s="223">
        <f>投入係数!AA41*手順⑤!AA$53</f>
        <v>0</v>
      </c>
      <c r="AB41" s="223">
        <f>投入係数!AB41*手順⑤!AB$53</f>
        <v>0</v>
      </c>
      <c r="AC41" s="223">
        <f>投入係数!AC41*手順⑤!AC$53</f>
        <v>0</v>
      </c>
      <c r="AD41" s="223">
        <f>投入係数!AD41*手順⑤!AD$53</f>
        <v>0</v>
      </c>
      <c r="AE41" s="223">
        <f>投入係数!AE41*手順⑤!AE$53</f>
        <v>0</v>
      </c>
      <c r="AF41" s="223">
        <f>投入係数!AF41*手順⑤!AF$53</f>
        <v>0</v>
      </c>
      <c r="AG41" s="223">
        <f>投入係数!AG41*手順⑤!AG$53</f>
        <v>0</v>
      </c>
      <c r="AH41" s="223">
        <f>投入係数!AH41*手順⑤!AH$53</f>
        <v>0</v>
      </c>
      <c r="AI41" s="223">
        <f>投入係数!AI41*手順⑤!AI$53</f>
        <v>0</v>
      </c>
      <c r="AJ41" s="223">
        <f>投入係数!AJ41*手順⑤!AJ$53</f>
        <v>0</v>
      </c>
      <c r="AK41" s="223">
        <f>投入係数!AK41*手順⑤!AK$53</f>
        <v>0</v>
      </c>
      <c r="AL41" s="223">
        <f>投入係数!AL41*手順⑤!AL$53</f>
        <v>0</v>
      </c>
      <c r="AM41" s="223">
        <f>投入係数!AM41*手順⑤!AM$53</f>
        <v>0</v>
      </c>
      <c r="AN41" s="223">
        <f>投入係数!AN41*手順⑤!AN$53</f>
        <v>0</v>
      </c>
      <c r="AO41" s="223">
        <f>投入係数!AO41*手順⑤!AO$53</f>
        <v>0</v>
      </c>
      <c r="AP41" s="223">
        <f>投入係数!AP41*手順⑤!AP$53</f>
        <v>0</v>
      </c>
      <c r="AQ41" s="207">
        <f t="shared" si="0"/>
        <v>0</v>
      </c>
    </row>
    <row r="42" spans="2:43" ht="16.5" customHeight="1">
      <c r="B42" s="203">
        <v>37</v>
      </c>
      <c r="C42" s="304" t="s">
        <v>26</v>
      </c>
      <c r="D42" s="355">
        <f>投入係数!D42*手順⑤!D$53</f>
        <v>0</v>
      </c>
      <c r="E42" s="223">
        <f>投入係数!E42*手順⑤!E$53</f>
        <v>0</v>
      </c>
      <c r="F42" s="223">
        <f>投入係数!F42*手順⑤!F$53</f>
        <v>0</v>
      </c>
      <c r="G42" s="223">
        <f>投入係数!G42*手順⑤!G$53</f>
        <v>0</v>
      </c>
      <c r="H42" s="223">
        <f>投入係数!H42*手順⑤!H$53</f>
        <v>0</v>
      </c>
      <c r="I42" s="223">
        <f>投入係数!I42*手順⑤!I$53</f>
        <v>0</v>
      </c>
      <c r="J42" s="223">
        <f>投入係数!J42*手順⑤!J$53</f>
        <v>0</v>
      </c>
      <c r="K42" s="223">
        <f>投入係数!K42*手順⑤!K$53</f>
        <v>0</v>
      </c>
      <c r="L42" s="223">
        <f>投入係数!L42*手順⑤!L$53</f>
        <v>0</v>
      </c>
      <c r="M42" s="223">
        <f>投入係数!M42*手順⑤!M$53</f>
        <v>0</v>
      </c>
      <c r="N42" s="223">
        <f>投入係数!N42*手順⑤!N$53</f>
        <v>0</v>
      </c>
      <c r="O42" s="223">
        <f>投入係数!O42*手順⑤!O$53</f>
        <v>0</v>
      </c>
      <c r="P42" s="223">
        <f>投入係数!P42*手順⑤!P$53</f>
        <v>0</v>
      </c>
      <c r="Q42" s="223">
        <f>投入係数!Q42*手順⑤!Q$53</f>
        <v>0</v>
      </c>
      <c r="R42" s="223">
        <f>投入係数!R42*手順⑤!R$53</f>
        <v>0</v>
      </c>
      <c r="S42" s="223">
        <f>投入係数!S42*手順⑤!S$53</f>
        <v>0</v>
      </c>
      <c r="T42" s="223">
        <f>投入係数!T42*手順⑤!T$53</f>
        <v>0</v>
      </c>
      <c r="U42" s="223">
        <f>投入係数!U42*手順⑤!U$53</f>
        <v>0</v>
      </c>
      <c r="V42" s="223">
        <f>投入係数!V42*手順⑤!V$53</f>
        <v>0</v>
      </c>
      <c r="W42" s="223">
        <f>投入係数!W42*手順⑤!W$53</f>
        <v>0</v>
      </c>
      <c r="X42" s="223">
        <f>投入係数!X42*手順⑤!X$53</f>
        <v>0</v>
      </c>
      <c r="Y42" s="223">
        <f>投入係数!Y42*手順⑤!Y$53</f>
        <v>0</v>
      </c>
      <c r="Z42" s="223">
        <f>投入係数!Z42*手順⑤!Z$53</f>
        <v>0</v>
      </c>
      <c r="AA42" s="223">
        <f>投入係数!AA42*手順⑤!AA$53</f>
        <v>0</v>
      </c>
      <c r="AB42" s="223">
        <f>投入係数!AB42*手順⑤!AB$53</f>
        <v>0</v>
      </c>
      <c r="AC42" s="223">
        <f>投入係数!AC42*手順⑤!AC$53</f>
        <v>0</v>
      </c>
      <c r="AD42" s="223">
        <f>投入係数!AD42*手順⑤!AD$53</f>
        <v>0</v>
      </c>
      <c r="AE42" s="223">
        <f>投入係数!AE42*手順⑤!AE$53</f>
        <v>0</v>
      </c>
      <c r="AF42" s="223">
        <f>投入係数!AF42*手順⑤!AF$53</f>
        <v>0</v>
      </c>
      <c r="AG42" s="223">
        <f>投入係数!AG42*手順⑤!AG$53</f>
        <v>0</v>
      </c>
      <c r="AH42" s="223">
        <f>投入係数!AH42*手順⑤!AH$53</f>
        <v>0</v>
      </c>
      <c r="AI42" s="223">
        <f>投入係数!AI42*手順⑤!AI$53</f>
        <v>0</v>
      </c>
      <c r="AJ42" s="223">
        <f>投入係数!AJ42*手順⑤!AJ$53</f>
        <v>0</v>
      </c>
      <c r="AK42" s="223">
        <f>投入係数!AK42*手順⑤!AK$53</f>
        <v>0</v>
      </c>
      <c r="AL42" s="223">
        <f>投入係数!AL42*手順⑤!AL$53</f>
        <v>0</v>
      </c>
      <c r="AM42" s="223">
        <f>投入係数!AM42*手順⑤!AM$53</f>
        <v>0</v>
      </c>
      <c r="AN42" s="223">
        <f>投入係数!AN42*手順⑤!AN$53</f>
        <v>0</v>
      </c>
      <c r="AO42" s="223">
        <f>投入係数!AO42*手順⑤!AO$53</f>
        <v>0</v>
      </c>
      <c r="AP42" s="223">
        <f>投入係数!AP42*手順⑤!AP$53</f>
        <v>0</v>
      </c>
      <c r="AQ42" s="207">
        <f t="shared" si="0"/>
        <v>0</v>
      </c>
    </row>
    <row r="43" spans="2:43" ht="16.5" customHeight="1">
      <c r="B43" s="203">
        <v>38</v>
      </c>
      <c r="C43" s="304" t="s">
        <v>27</v>
      </c>
      <c r="D43" s="355">
        <f>投入係数!D43*手順⑤!D$53</f>
        <v>0</v>
      </c>
      <c r="E43" s="223">
        <f>投入係数!E43*手順⑤!E$53</f>
        <v>0</v>
      </c>
      <c r="F43" s="223">
        <f>投入係数!F43*手順⑤!F$53</f>
        <v>0</v>
      </c>
      <c r="G43" s="223">
        <f>投入係数!G43*手順⑤!G$53</f>
        <v>0</v>
      </c>
      <c r="H43" s="223">
        <f>投入係数!H43*手順⑤!H$53</f>
        <v>0</v>
      </c>
      <c r="I43" s="223">
        <f>投入係数!I43*手順⑤!I$53</f>
        <v>0</v>
      </c>
      <c r="J43" s="223">
        <f>投入係数!J43*手順⑤!J$53</f>
        <v>0</v>
      </c>
      <c r="K43" s="223">
        <f>投入係数!K43*手順⑤!K$53</f>
        <v>0</v>
      </c>
      <c r="L43" s="223">
        <f>投入係数!L43*手順⑤!L$53</f>
        <v>0</v>
      </c>
      <c r="M43" s="223">
        <f>投入係数!M43*手順⑤!M$53</f>
        <v>0</v>
      </c>
      <c r="N43" s="223">
        <f>投入係数!N43*手順⑤!N$53</f>
        <v>0</v>
      </c>
      <c r="O43" s="223">
        <f>投入係数!O43*手順⑤!O$53</f>
        <v>0</v>
      </c>
      <c r="P43" s="223">
        <f>投入係数!P43*手順⑤!P$53</f>
        <v>0</v>
      </c>
      <c r="Q43" s="223">
        <f>投入係数!Q43*手順⑤!Q$53</f>
        <v>0</v>
      </c>
      <c r="R43" s="223">
        <f>投入係数!R43*手順⑤!R$53</f>
        <v>0</v>
      </c>
      <c r="S43" s="223">
        <f>投入係数!S43*手順⑤!S$53</f>
        <v>0</v>
      </c>
      <c r="T43" s="223">
        <f>投入係数!T43*手順⑤!T$53</f>
        <v>0</v>
      </c>
      <c r="U43" s="223">
        <f>投入係数!U43*手順⑤!U$53</f>
        <v>0</v>
      </c>
      <c r="V43" s="223">
        <f>投入係数!V43*手順⑤!V$53</f>
        <v>0</v>
      </c>
      <c r="W43" s="223">
        <f>投入係数!W43*手順⑤!W$53</f>
        <v>0</v>
      </c>
      <c r="X43" s="223">
        <f>投入係数!X43*手順⑤!X$53</f>
        <v>0</v>
      </c>
      <c r="Y43" s="223">
        <f>投入係数!Y43*手順⑤!Y$53</f>
        <v>0</v>
      </c>
      <c r="Z43" s="223">
        <f>投入係数!Z43*手順⑤!Z$53</f>
        <v>0</v>
      </c>
      <c r="AA43" s="223">
        <f>投入係数!AA43*手順⑤!AA$53</f>
        <v>0</v>
      </c>
      <c r="AB43" s="223">
        <f>投入係数!AB43*手順⑤!AB$53</f>
        <v>0</v>
      </c>
      <c r="AC43" s="223">
        <f>投入係数!AC43*手順⑤!AC$53</f>
        <v>0</v>
      </c>
      <c r="AD43" s="223">
        <f>投入係数!AD43*手順⑤!AD$53</f>
        <v>0</v>
      </c>
      <c r="AE43" s="223">
        <f>投入係数!AE43*手順⑤!AE$53</f>
        <v>0</v>
      </c>
      <c r="AF43" s="223">
        <f>投入係数!AF43*手順⑤!AF$53</f>
        <v>0</v>
      </c>
      <c r="AG43" s="223">
        <f>投入係数!AG43*手順⑤!AG$53</f>
        <v>0</v>
      </c>
      <c r="AH43" s="223">
        <f>投入係数!AH43*手順⑤!AH$53</f>
        <v>0</v>
      </c>
      <c r="AI43" s="223">
        <f>投入係数!AI43*手順⑤!AI$53</f>
        <v>0</v>
      </c>
      <c r="AJ43" s="223">
        <f>投入係数!AJ43*手順⑤!AJ$53</f>
        <v>0</v>
      </c>
      <c r="AK43" s="223">
        <f>投入係数!AK43*手順⑤!AK$53</f>
        <v>0</v>
      </c>
      <c r="AL43" s="223">
        <f>投入係数!AL43*手順⑤!AL$53</f>
        <v>0</v>
      </c>
      <c r="AM43" s="223">
        <f>投入係数!AM43*手順⑤!AM$53</f>
        <v>0</v>
      </c>
      <c r="AN43" s="223">
        <f>投入係数!AN43*手順⑤!AN$53</f>
        <v>0</v>
      </c>
      <c r="AO43" s="223">
        <f>投入係数!AO43*手順⑤!AO$53</f>
        <v>0</v>
      </c>
      <c r="AP43" s="223">
        <f>投入係数!AP43*手順⑤!AP$53</f>
        <v>0</v>
      </c>
      <c r="AQ43" s="207">
        <f t="shared" si="0"/>
        <v>0</v>
      </c>
    </row>
    <row r="44" spans="2:43" ht="16.5" customHeight="1">
      <c r="B44" s="398">
        <v>39</v>
      </c>
      <c r="C44" s="399" t="s">
        <v>28</v>
      </c>
      <c r="D44" s="400">
        <f>投入係数!D44*手順⑤!D$53</f>
        <v>0</v>
      </c>
      <c r="E44" s="401">
        <f>投入係数!E44*手順⑤!E$53</f>
        <v>0</v>
      </c>
      <c r="F44" s="401">
        <f>投入係数!F44*手順⑤!F$53</f>
        <v>0</v>
      </c>
      <c r="G44" s="401">
        <f>投入係数!G44*手順⑤!G$53</f>
        <v>0</v>
      </c>
      <c r="H44" s="401">
        <f>投入係数!H44*手順⑤!H$53</f>
        <v>0</v>
      </c>
      <c r="I44" s="401">
        <f>投入係数!I44*手順⑤!I$53</f>
        <v>0</v>
      </c>
      <c r="J44" s="401">
        <f>投入係数!J44*手順⑤!J$53</f>
        <v>0</v>
      </c>
      <c r="K44" s="401">
        <f>投入係数!K44*手順⑤!K$53</f>
        <v>0</v>
      </c>
      <c r="L44" s="401">
        <f>投入係数!L44*手順⑤!L$53</f>
        <v>0</v>
      </c>
      <c r="M44" s="401">
        <f>投入係数!M44*手順⑤!M$53</f>
        <v>0</v>
      </c>
      <c r="N44" s="401">
        <f>投入係数!N44*手順⑤!N$53</f>
        <v>0</v>
      </c>
      <c r="O44" s="401">
        <f>投入係数!O44*手順⑤!O$53</f>
        <v>0</v>
      </c>
      <c r="P44" s="401">
        <f>投入係数!P44*手順⑤!P$53</f>
        <v>0</v>
      </c>
      <c r="Q44" s="401">
        <f>投入係数!Q44*手順⑤!Q$53</f>
        <v>0</v>
      </c>
      <c r="R44" s="401">
        <f>投入係数!R44*手順⑤!R$53</f>
        <v>0</v>
      </c>
      <c r="S44" s="401">
        <f>投入係数!S44*手順⑤!S$53</f>
        <v>0</v>
      </c>
      <c r="T44" s="401">
        <f>投入係数!T44*手順⑤!T$53</f>
        <v>0</v>
      </c>
      <c r="U44" s="401">
        <f>投入係数!U44*手順⑤!U$53</f>
        <v>0</v>
      </c>
      <c r="V44" s="401">
        <f>投入係数!V44*手順⑤!V$53</f>
        <v>0</v>
      </c>
      <c r="W44" s="401">
        <f>投入係数!W44*手順⑤!W$53</f>
        <v>0</v>
      </c>
      <c r="X44" s="401">
        <f>投入係数!X44*手順⑤!X$53</f>
        <v>0</v>
      </c>
      <c r="Y44" s="401">
        <f>投入係数!Y44*手順⑤!Y$53</f>
        <v>0</v>
      </c>
      <c r="Z44" s="401">
        <f>投入係数!Z44*手順⑤!Z$53</f>
        <v>0</v>
      </c>
      <c r="AA44" s="401">
        <f>投入係数!AA44*手順⑤!AA$53</f>
        <v>0</v>
      </c>
      <c r="AB44" s="401">
        <f>投入係数!AB44*手順⑤!AB$53</f>
        <v>0</v>
      </c>
      <c r="AC44" s="401">
        <f>投入係数!AC44*手順⑤!AC$53</f>
        <v>0</v>
      </c>
      <c r="AD44" s="401">
        <f>投入係数!AD44*手順⑤!AD$53</f>
        <v>0</v>
      </c>
      <c r="AE44" s="401">
        <f>投入係数!AE44*手順⑤!AE$53</f>
        <v>0</v>
      </c>
      <c r="AF44" s="401">
        <f>投入係数!AF44*手順⑤!AF$53</f>
        <v>0</v>
      </c>
      <c r="AG44" s="401">
        <f>投入係数!AG44*手順⑤!AG$53</f>
        <v>0</v>
      </c>
      <c r="AH44" s="401">
        <f>投入係数!AH44*手順⑤!AH$53</f>
        <v>0</v>
      </c>
      <c r="AI44" s="401">
        <f>投入係数!AI44*手順⑤!AI$53</f>
        <v>0</v>
      </c>
      <c r="AJ44" s="401">
        <f>投入係数!AJ44*手順⑤!AJ$53</f>
        <v>0</v>
      </c>
      <c r="AK44" s="401">
        <f>投入係数!AK44*手順⑤!AK$53</f>
        <v>0</v>
      </c>
      <c r="AL44" s="401">
        <f>投入係数!AL44*手順⑤!AL$53</f>
        <v>0</v>
      </c>
      <c r="AM44" s="401">
        <f>投入係数!AM44*手順⑤!AM$53</f>
        <v>0</v>
      </c>
      <c r="AN44" s="401">
        <f>投入係数!AN44*手順⑤!AN$53</f>
        <v>0</v>
      </c>
      <c r="AO44" s="401">
        <f>投入係数!AO44*手順⑤!AO$53</f>
        <v>0</v>
      </c>
      <c r="AP44" s="401">
        <f>投入係数!AP44*手順⑤!AP$53</f>
        <v>0</v>
      </c>
      <c r="AQ44" s="402">
        <f t="shared" si="0"/>
        <v>0</v>
      </c>
    </row>
    <row r="45" spans="2:43" ht="16.5" customHeight="1">
      <c r="B45" s="356" t="s">
        <v>518</v>
      </c>
      <c r="C45" s="357" t="s">
        <v>50</v>
      </c>
      <c r="D45" s="358">
        <f>SUM(D6:D44)</f>
        <v>0</v>
      </c>
      <c r="E45" s="359">
        <f t="shared" ref="E45:AP45" si="1">SUM(E6:E44)</f>
        <v>0</v>
      </c>
      <c r="F45" s="359">
        <f t="shared" si="1"/>
        <v>0</v>
      </c>
      <c r="G45" s="359">
        <f t="shared" si="1"/>
        <v>0</v>
      </c>
      <c r="H45" s="359">
        <f t="shared" si="1"/>
        <v>0</v>
      </c>
      <c r="I45" s="359">
        <f t="shared" si="1"/>
        <v>0</v>
      </c>
      <c r="J45" s="359">
        <f t="shared" si="1"/>
        <v>0</v>
      </c>
      <c r="K45" s="359">
        <f t="shared" si="1"/>
        <v>0</v>
      </c>
      <c r="L45" s="359">
        <f t="shared" si="1"/>
        <v>0</v>
      </c>
      <c r="M45" s="359">
        <f t="shared" si="1"/>
        <v>0</v>
      </c>
      <c r="N45" s="359">
        <f t="shared" si="1"/>
        <v>0</v>
      </c>
      <c r="O45" s="359">
        <f t="shared" si="1"/>
        <v>0</v>
      </c>
      <c r="P45" s="359">
        <f t="shared" si="1"/>
        <v>0</v>
      </c>
      <c r="Q45" s="359">
        <f t="shared" si="1"/>
        <v>0</v>
      </c>
      <c r="R45" s="359">
        <f t="shared" si="1"/>
        <v>0</v>
      </c>
      <c r="S45" s="359">
        <f t="shared" si="1"/>
        <v>0</v>
      </c>
      <c r="T45" s="359">
        <f t="shared" si="1"/>
        <v>0</v>
      </c>
      <c r="U45" s="359">
        <f t="shared" si="1"/>
        <v>0</v>
      </c>
      <c r="V45" s="359">
        <f t="shared" si="1"/>
        <v>0</v>
      </c>
      <c r="W45" s="359">
        <f t="shared" si="1"/>
        <v>0</v>
      </c>
      <c r="X45" s="359">
        <f t="shared" si="1"/>
        <v>0</v>
      </c>
      <c r="Y45" s="359">
        <f t="shared" si="1"/>
        <v>0</v>
      </c>
      <c r="Z45" s="359">
        <f t="shared" si="1"/>
        <v>0</v>
      </c>
      <c r="AA45" s="359">
        <f t="shared" si="1"/>
        <v>0</v>
      </c>
      <c r="AB45" s="359">
        <f t="shared" si="1"/>
        <v>0</v>
      </c>
      <c r="AC45" s="359">
        <f t="shared" si="1"/>
        <v>0</v>
      </c>
      <c r="AD45" s="359">
        <f t="shared" si="1"/>
        <v>0</v>
      </c>
      <c r="AE45" s="359">
        <f t="shared" si="1"/>
        <v>0</v>
      </c>
      <c r="AF45" s="359">
        <f t="shared" si="1"/>
        <v>0</v>
      </c>
      <c r="AG45" s="359">
        <f t="shared" si="1"/>
        <v>0</v>
      </c>
      <c r="AH45" s="359">
        <f t="shared" si="1"/>
        <v>0</v>
      </c>
      <c r="AI45" s="359">
        <f t="shared" si="1"/>
        <v>0</v>
      </c>
      <c r="AJ45" s="359">
        <f t="shared" si="1"/>
        <v>0</v>
      </c>
      <c r="AK45" s="359">
        <f t="shared" si="1"/>
        <v>0</v>
      </c>
      <c r="AL45" s="359">
        <f t="shared" si="1"/>
        <v>0</v>
      </c>
      <c r="AM45" s="359">
        <f t="shared" si="1"/>
        <v>0</v>
      </c>
      <c r="AN45" s="359">
        <f t="shared" si="1"/>
        <v>0</v>
      </c>
      <c r="AO45" s="359">
        <f t="shared" si="1"/>
        <v>0</v>
      </c>
      <c r="AP45" s="359">
        <f t="shared" si="1"/>
        <v>0</v>
      </c>
      <c r="AQ45" s="403">
        <f t="shared" si="0"/>
        <v>0</v>
      </c>
    </row>
    <row r="46" spans="2:43" ht="16.5" customHeight="1">
      <c r="B46" s="360" t="s">
        <v>519</v>
      </c>
      <c r="C46" s="361" t="s">
        <v>51</v>
      </c>
      <c r="D46" s="355">
        <f>投入係数!D46*手順⑤!D$53</f>
        <v>0</v>
      </c>
      <c r="E46" s="223">
        <f>投入係数!E46*手順⑤!E$53</f>
        <v>0</v>
      </c>
      <c r="F46" s="223">
        <f>投入係数!F46*手順⑤!F$53</f>
        <v>0</v>
      </c>
      <c r="G46" s="223">
        <f>投入係数!G46*手順⑤!G$53</f>
        <v>0</v>
      </c>
      <c r="H46" s="223">
        <f>投入係数!H46*手順⑤!H$53</f>
        <v>0</v>
      </c>
      <c r="I46" s="223">
        <f>投入係数!I46*手順⑤!I$53</f>
        <v>0</v>
      </c>
      <c r="J46" s="223">
        <f>投入係数!J46*手順⑤!J$53</f>
        <v>0</v>
      </c>
      <c r="K46" s="223">
        <f>投入係数!K46*手順⑤!K$53</f>
        <v>0</v>
      </c>
      <c r="L46" s="223">
        <f>投入係数!L46*手順⑤!L$53</f>
        <v>0</v>
      </c>
      <c r="M46" s="223">
        <f>投入係数!M46*手順⑤!M$53</f>
        <v>0</v>
      </c>
      <c r="N46" s="223">
        <f>投入係数!N46*手順⑤!N$53</f>
        <v>0</v>
      </c>
      <c r="O46" s="223">
        <f>投入係数!O46*手順⑤!O$53</f>
        <v>0</v>
      </c>
      <c r="P46" s="223">
        <f>投入係数!P46*手順⑤!P$53</f>
        <v>0</v>
      </c>
      <c r="Q46" s="223">
        <f>投入係数!Q46*手順⑤!Q$53</f>
        <v>0</v>
      </c>
      <c r="R46" s="223">
        <f>投入係数!R46*手順⑤!R$53</f>
        <v>0</v>
      </c>
      <c r="S46" s="223">
        <f>投入係数!S46*手順⑤!S$53</f>
        <v>0</v>
      </c>
      <c r="T46" s="223">
        <f>投入係数!T46*手順⑤!T$53</f>
        <v>0</v>
      </c>
      <c r="U46" s="223">
        <f>投入係数!U46*手順⑤!U$53</f>
        <v>0</v>
      </c>
      <c r="V46" s="223">
        <f>投入係数!V46*手順⑤!V$53</f>
        <v>0</v>
      </c>
      <c r="W46" s="223">
        <f>投入係数!W46*手順⑤!W$53</f>
        <v>0</v>
      </c>
      <c r="X46" s="223">
        <f>投入係数!X46*手順⑤!X$53</f>
        <v>0</v>
      </c>
      <c r="Y46" s="223">
        <f>投入係数!Y46*手順⑤!Y$53</f>
        <v>0</v>
      </c>
      <c r="Z46" s="223">
        <f>投入係数!Z46*手順⑤!Z$53</f>
        <v>0</v>
      </c>
      <c r="AA46" s="223">
        <f>投入係数!AA46*手順⑤!AA$53</f>
        <v>0</v>
      </c>
      <c r="AB46" s="223">
        <f>投入係数!AB46*手順⑤!AB$53</f>
        <v>0</v>
      </c>
      <c r="AC46" s="223">
        <f>投入係数!AC46*手順⑤!AC$53</f>
        <v>0</v>
      </c>
      <c r="AD46" s="223">
        <f>投入係数!AD46*手順⑤!AD$53</f>
        <v>0</v>
      </c>
      <c r="AE46" s="223">
        <f>投入係数!AE46*手順⑤!AE$53</f>
        <v>0</v>
      </c>
      <c r="AF46" s="223">
        <f>投入係数!AF46*手順⑤!AF$53</f>
        <v>0</v>
      </c>
      <c r="AG46" s="223">
        <f>投入係数!AG46*手順⑤!AG$53</f>
        <v>0</v>
      </c>
      <c r="AH46" s="223">
        <f>投入係数!AH46*手順⑤!AH$53</f>
        <v>0</v>
      </c>
      <c r="AI46" s="223">
        <f>投入係数!AI46*手順⑤!AI$53</f>
        <v>0</v>
      </c>
      <c r="AJ46" s="223">
        <f>投入係数!AJ46*手順⑤!AJ$53</f>
        <v>0</v>
      </c>
      <c r="AK46" s="223">
        <f>投入係数!AK46*手順⑤!AK$53</f>
        <v>0</v>
      </c>
      <c r="AL46" s="223">
        <f>投入係数!AL46*手順⑤!AL$53</f>
        <v>0</v>
      </c>
      <c r="AM46" s="223">
        <f>投入係数!AM46*手順⑤!AM$53</f>
        <v>0</v>
      </c>
      <c r="AN46" s="223">
        <f>投入係数!AN46*手順⑤!AN$53</f>
        <v>0</v>
      </c>
      <c r="AO46" s="223">
        <f>投入係数!AO46*手順⑤!AO$53</f>
        <v>0</v>
      </c>
      <c r="AP46" s="223">
        <f>投入係数!AP46*手順⑤!AP$53</f>
        <v>0</v>
      </c>
      <c r="AQ46" s="207">
        <f t="shared" si="0"/>
        <v>0</v>
      </c>
    </row>
    <row r="47" spans="2:43" ht="16.5" customHeight="1">
      <c r="B47" s="360" t="s">
        <v>541</v>
      </c>
      <c r="C47" s="361" t="s">
        <v>52</v>
      </c>
      <c r="D47" s="355">
        <f>投入係数!D47*手順⑤!D$53</f>
        <v>0</v>
      </c>
      <c r="E47" s="223">
        <f>投入係数!E47*手順⑤!E$53</f>
        <v>0</v>
      </c>
      <c r="F47" s="223">
        <f>投入係数!F47*手順⑤!F$53</f>
        <v>0</v>
      </c>
      <c r="G47" s="223">
        <f>投入係数!G47*手順⑤!G$53</f>
        <v>0</v>
      </c>
      <c r="H47" s="223">
        <f>投入係数!H47*手順⑤!H$53</f>
        <v>0</v>
      </c>
      <c r="I47" s="223">
        <f>投入係数!I47*手順⑤!I$53</f>
        <v>0</v>
      </c>
      <c r="J47" s="223">
        <f>投入係数!J47*手順⑤!J$53</f>
        <v>0</v>
      </c>
      <c r="K47" s="223">
        <f>投入係数!K47*手順⑤!K$53</f>
        <v>0</v>
      </c>
      <c r="L47" s="223">
        <f>投入係数!L47*手順⑤!L$53</f>
        <v>0</v>
      </c>
      <c r="M47" s="223">
        <f>投入係数!M47*手順⑤!M$53</f>
        <v>0</v>
      </c>
      <c r="N47" s="223">
        <f>投入係数!N47*手順⑤!N$53</f>
        <v>0</v>
      </c>
      <c r="O47" s="223">
        <f>投入係数!O47*手順⑤!O$53</f>
        <v>0</v>
      </c>
      <c r="P47" s="223">
        <f>投入係数!P47*手順⑤!P$53</f>
        <v>0</v>
      </c>
      <c r="Q47" s="223">
        <f>投入係数!Q47*手順⑤!Q$53</f>
        <v>0</v>
      </c>
      <c r="R47" s="223">
        <f>投入係数!R47*手順⑤!R$53</f>
        <v>0</v>
      </c>
      <c r="S47" s="223">
        <f>投入係数!S47*手順⑤!S$53</f>
        <v>0</v>
      </c>
      <c r="T47" s="223">
        <f>投入係数!T47*手順⑤!T$53</f>
        <v>0</v>
      </c>
      <c r="U47" s="223">
        <f>投入係数!U47*手順⑤!U$53</f>
        <v>0</v>
      </c>
      <c r="V47" s="223">
        <f>投入係数!V47*手順⑤!V$53</f>
        <v>0</v>
      </c>
      <c r="W47" s="223">
        <f>投入係数!W47*手順⑤!W$53</f>
        <v>0</v>
      </c>
      <c r="X47" s="223">
        <f>投入係数!X47*手順⑤!X$53</f>
        <v>0</v>
      </c>
      <c r="Y47" s="223">
        <f>投入係数!Y47*手順⑤!Y$53</f>
        <v>0</v>
      </c>
      <c r="Z47" s="223">
        <f>投入係数!Z47*手順⑤!Z$53</f>
        <v>0</v>
      </c>
      <c r="AA47" s="223">
        <f>投入係数!AA47*手順⑤!AA$53</f>
        <v>0</v>
      </c>
      <c r="AB47" s="223">
        <f>投入係数!AB47*手順⑤!AB$53</f>
        <v>0</v>
      </c>
      <c r="AC47" s="223">
        <f>投入係数!AC47*手順⑤!AC$53</f>
        <v>0</v>
      </c>
      <c r="AD47" s="223">
        <f>投入係数!AD47*手順⑤!AD$53</f>
        <v>0</v>
      </c>
      <c r="AE47" s="223">
        <f>投入係数!AE47*手順⑤!AE$53</f>
        <v>0</v>
      </c>
      <c r="AF47" s="223">
        <f>投入係数!AF47*手順⑤!AF$53</f>
        <v>0</v>
      </c>
      <c r="AG47" s="223">
        <f>投入係数!AG47*手順⑤!AG$53</f>
        <v>0</v>
      </c>
      <c r="AH47" s="223">
        <f>投入係数!AH47*手順⑤!AH$53</f>
        <v>0</v>
      </c>
      <c r="AI47" s="223">
        <f>投入係数!AI47*手順⑤!AI$53</f>
        <v>0</v>
      </c>
      <c r="AJ47" s="223">
        <f>投入係数!AJ47*手順⑤!AJ$53</f>
        <v>0</v>
      </c>
      <c r="AK47" s="223">
        <f>投入係数!AK47*手順⑤!AK$53</f>
        <v>0</v>
      </c>
      <c r="AL47" s="223">
        <f>投入係数!AL47*手順⑤!AL$53</f>
        <v>0</v>
      </c>
      <c r="AM47" s="223">
        <f>投入係数!AM47*手順⑤!AM$53</f>
        <v>0</v>
      </c>
      <c r="AN47" s="223">
        <f>投入係数!AN47*手順⑤!AN$53</f>
        <v>0</v>
      </c>
      <c r="AO47" s="223">
        <f>投入係数!AO47*手順⑤!AO$53</f>
        <v>0</v>
      </c>
      <c r="AP47" s="223">
        <f>投入係数!AP47*手順⑤!AP$53</f>
        <v>0</v>
      </c>
      <c r="AQ47" s="207">
        <f t="shared" si="0"/>
        <v>0</v>
      </c>
    </row>
    <row r="48" spans="2:43" ht="16.5" customHeight="1">
      <c r="B48" s="360" t="s">
        <v>542</v>
      </c>
      <c r="C48" s="361" t="s">
        <v>53</v>
      </c>
      <c r="D48" s="355">
        <f>投入係数!D48*手順⑤!D$53</f>
        <v>0</v>
      </c>
      <c r="E48" s="223">
        <f>投入係数!E48*手順⑤!E$53</f>
        <v>0</v>
      </c>
      <c r="F48" s="223">
        <f>投入係数!F48*手順⑤!F$53</f>
        <v>0</v>
      </c>
      <c r="G48" s="223">
        <f>投入係数!G48*手順⑤!G$53</f>
        <v>0</v>
      </c>
      <c r="H48" s="223">
        <f>投入係数!H48*手順⑤!H$53</f>
        <v>0</v>
      </c>
      <c r="I48" s="223">
        <f>投入係数!I48*手順⑤!I$53</f>
        <v>0</v>
      </c>
      <c r="J48" s="223">
        <f>投入係数!J48*手順⑤!J$53</f>
        <v>0</v>
      </c>
      <c r="K48" s="223">
        <f>投入係数!K48*手順⑤!K$53</f>
        <v>0</v>
      </c>
      <c r="L48" s="223">
        <f>投入係数!L48*手順⑤!L$53</f>
        <v>0</v>
      </c>
      <c r="M48" s="223">
        <f>投入係数!M48*手順⑤!M$53</f>
        <v>0</v>
      </c>
      <c r="N48" s="223">
        <f>投入係数!N48*手順⑤!N$53</f>
        <v>0</v>
      </c>
      <c r="O48" s="223">
        <f>投入係数!O48*手順⑤!O$53</f>
        <v>0</v>
      </c>
      <c r="P48" s="223">
        <f>投入係数!P48*手順⑤!P$53</f>
        <v>0</v>
      </c>
      <c r="Q48" s="223">
        <f>投入係数!Q48*手順⑤!Q$53</f>
        <v>0</v>
      </c>
      <c r="R48" s="223">
        <f>投入係数!R48*手順⑤!R$53</f>
        <v>0</v>
      </c>
      <c r="S48" s="223">
        <f>投入係数!S48*手順⑤!S$53</f>
        <v>0</v>
      </c>
      <c r="T48" s="223">
        <f>投入係数!T48*手順⑤!T$53</f>
        <v>0</v>
      </c>
      <c r="U48" s="223">
        <f>投入係数!U48*手順⑤!U$53</f>
        <v>0</v>
      </c>
      <c r="V48" s="223">
        <f>投入係数!V48*手順⑤!V$53</f>
        <v>0</v>
      </c>
      <c r="W48" s="223">
        <f>投入係数!W48*手順⑤!W$53</f>
        <v>0</v>
      </c>
      <c r="X48" s="223">
        <f>投入係数!X48*手順⑤!X$53</f>
        <v>0</v>
      </c>
      <c r="Y48" s="223">
        <f>投入係数!Y48*手順⑤!Y$53</f>
        <v>0</v>
      </c>
      <c r="Z48" s="223">
        <f>投入係数!Z48*手順⑤!Z$53</f>
        <v>0</v>
      </c>
      <c r="AA48" s="223">
        <f>投入係数!AA48*手順⑤!AA$53</f>
        <v>0</v>
      </c>
      <c r="AB48" s="223">
        <f>投入係数!AB48*手順⑤!AB$53</f>
        <v>0</v>
      </c>
      <c r="AC48" s="223">
        <f>投入係数!AC48*手順⑤!AC$53</f>
        <v>0</v>
      </c>
      <c r="AD48" s="223">
        <f>投入係数!AD48*手順⑤!AD$53</f>
        <v>0</v>
      </c>
      <c r="AE48" s="223">
        <f>投入係数!AE48*手順⑤!AE$53</f>
        <v>0</v>
      </c>
      <c r="AF48" s="223">
        <f>投入係数!AF48*手順⑤!AF$53</f>
        <v>0</v>
      </c>
      <c r="AG48" s="223">
        <f>投入係数!AG48*手順⑤!AG$53</f>
        <v>0</v>
      </c>
      <c r="AH48" s="223">
        <f>投入係数!AH48*手順⑤!AH$53</f>
        <v>0</v>
      </c>
      <c r="AI48" s="223">
        <f>投入係数!AI48*手順⑤!AI$53</f>
        <v>0</v>
      </c>
      <c r="AJ48" s="223">
        <f>投入係数!AJ48*手順⑤!AJ$53</f>
        <v>0</v>
      </c>
      <c r="AK48" s="223">
        <f>投入係数!AK48*手順⑤!AK$53</f>
        <v>0</v>
      </c>
      <c r="AL48" s="223">
        <f>投入係数!AL48*手順⑤!AL$53</f>
        <v>0</v>
      </c>
      <c r="AM48" s="223">
        <f>投入係数!AM48*手順⑤!AM$53</f>
        <v>0</v>
      </c>
      <c r="AN48" s="223">
        <f>投入係数!AN48*手順⑤!AN$53</f>
        <v>0</v>
      </c>
      <c r="AO48" s="223">
        <f>投入係数!AO48*手順⑤!AO$53</f>
        <v>0</v>
      </c>
      <c r="AP48" s="223">
        <f>投入係数!AP48*手順⑤!AP$53</f>
        <v>0</v>
      </c>
      <c r="AQ48" s="207">
        <f t="shared" si="0"/>
        <v>0</v>
      </c>
    </row>
    <row r="49" spans="2:43" ht="16.5" customHeight="1">
      <c r="B49" s="360" t="s">
        <v>543</v>
      </c>
      <c r="C49" s="361" t="s">
        <v>54</v>
      </c>
      <c r="D49" s="355">
        <f>投入係数!D49*手順⑤!D$53</f>
        <v>0</v>
      </c>
      <c r="E49" s="223">
        <f>投入係数!E49*手順⑤!E$53</f>
        <v>0</v>
      </c>
      <c r="F49" s="223">
        <f>投入係数!F49*手順⑤!F$53</f>
        <v>0</v>
      </c>
      <c r="G49" s="223">
        <f>投入係数!G49*手順⑤!G$53</f>
        <v>0</v>
      </c>
      <c r="H49" s="223">
        <f>投入係数!H49*手順⑤!H$53</f>
        <v>0</v>
      </c>
      <c r="I49" s="223">
        <f>投入係数!I49*手順⑤!I$53</f>
        <v>0</v>
      </c>
      <c r="J49" s="223">
        <f>投入係数!J49*手順⑤!J$53</f>
        <v>0</v>
      </c>
      <c r="K49" s="223">
        <f>投入係数!K49*手順⑤!K$53</f>
        <v>0</v>
      </c>
      <c r="L49" s="223">
        <f>投入係数!L49*手順⑤!L$53</f>
        <v>0</v>
      </c>
      <c r="M49" s="223">
        <f>投入係数!M49*手順⑤!M$53</f>
        <v>0</v>
      </c>
      <c r="N49" s="223">
        <f>投入係数!N49*手順⑤!N$53</f>
        <v>0</v>
      </c>
      <c r="O49" s="223">
        <f>投入係数!O49*手順⑤!O$53</f>
        <v>0</v>
      </c>
      <c r="P49" s="223">
        <f>投入係数!P49*手順⑤!P$53</f>
        <v>0</v>
      </c>
      <c r="Q49" s="223">
        <f>投入係数!Q49*手順⑤!Q$53</f>
        <v>0</v>
      </c>
      <c r="R49" s="223">
        <f>投入係数!R49*手順⑤!R$53</f>
        <v>0</v>
      </c>
      <c r="S49" s="223">
        <f>投入係数!S49*手順⑤!S$53</f>
        <v>0</v>
      </c>
      <c r="T49" s="223">
        <f>投入係数!T49*手順⑤!T$53</f>
        <v>0</v>
      </c>
      <c r="U49" s="223">
        <f>投入係数!U49*手順⑤!U$53</f>
        <v>0</v>
      </c>
      <c r="V49" s="223">
        <f>投入係数!V49*手順⑤!V$53</f>
        <v>0</v>
      </c>
      <c r="W49" s="223">
        <f>投入係数!W49*手順⑤!W$53</f>
        <v>0</v>
      </c>
      <c r="X49" s="223">
        <f>投入係数!X49*手順⑤!X$53</f>
        <v>0</v>
      </c>
      <c r="Y49" s="223">
        <f>投入係数!Y49*手順⑤!Y$53</f>
        <v>0</v>
      </c>
      <c r="Z49" s="223">
        <f>投入係数!Z49*手順⑤!Z$53</f>
        <v>0</v>
      </c>
      <c r="AA49" s="223">
        <f>投入係数!AA49*手順⑤!AA$53</f>
        <v>0</v>
      </c>
      <c r="AB49" s="223">
        <f>投入係数!AB49*手順⑤!AB$53</f>
        <v>0</v>
      </c>
      <c r="AC49" s="223">
        <f>投入係数!AC49*手順⑤!AC$53</f>
        <v>0</v>
      </c>
      <c r="AD49" s="223">
        <f>投入係数!AD49*手順⑤!AD$53</f>
        <v>0</v>
      </c>
      <c r="AE49" s="223">
        <f>投入係数!AE49*手順⑤!AE$53</f>
        <v>0</v>
      </c>
      <c r="AF49" s="223">
        <f>投入係数!AF49*手順⑤!AF$53</f>
        <v>0</v>
      </c>
      <c r="AG49" s="223">
        <f>投入係数!AG49*手順⑤!AG$53</f>
        <v>0</v>
      </c>
      <c r="AH49" s="223">
        <f>投入係数!AH49*手順⑤!AH$53</f>
        <v>0</v>
      </c>
      <c r="AI49" s="223">
        <f>投入係数!AI49*手順⑤!AI$53</f>
        <v>0</v>
      </c>
      <c r="AJ49" s="223">
        <f>投入係数!AJ49*手順⑤!AJ$53</f>
        <v>0</v>
      </c>
      <c r="AK49" s="223">
        <f>投入係数!AK49*手順⑤!AK$53</f>
        <v>0</v>
      </c>
      <c r="AL49" s="223">
        <f>投入係数!AL49*手順⑤!AL$53</f>
        <v>0</v>
      </c>
      <c r="AM49" s="223">
        <f>投入係数!AM49*手順⑤!AM$53</f>
        <v>0</v>
      </c>
      <c r="AN49" s="223">
        <f>投入係数!AN49*手順⑤!AN$53</f>
        <v>0</v>
      </c>
      <c r="AO49" s="223">
        <f>投入係数!AO49*手順⑤!AO$53</f>
        <v>0</v>
      </c>
      <c r="AP49" s="223">
        <f>投入係数!AP49*手順⑤!AP$53</f>
        <v>0</v>
      </c>
      <c r="AQ49" s="207">
        <f t="shared" si="0"/>
        <v>0</v>
      </c>
    </row>
    <row r="50" spans="2:43" ht="16.5" customHeight="1">
      <c r="B50" s="360" t="s">
        <v>544</v>
      </c>
      <c r="C50" s="583" t="s">
        <v>55</v>
      </c>
      <c r="D50" s="355">
        <f>投入係数!D50*手順⑤!D$53</f>
        <v>0</v>
      </c>
      <c r="E50" s="223">
        <f>投入係数!E50*手順⑤!E$53</f>
        <v>0</v>
      </c>
      <c r="F50" s="223">
        <f>投入係数!F50*手順⑤!F$53</f>
        <v>0</v>
      </c>
      <c r="G50" s="223">
        <f>投入係数!G50*手順⑤!G$53</f>
        <v>0</v>
      </c>
      <c r="H50" s="223">
        <f>投入係数!H50*手順⑤!H$53</f>
        <v>0</v>
      </c>
      <c r="I50" s="223">
        <f>投入係数!I50*手順⑤!I$53</f>
        <v>0</v>
      </c>
      <c r="J50" s="223">
        <f>投入係数!J50*手順⑤!J$53</f>
        <v>0</v>
      </c>
      <c r="K50" s="223">
        <f>投入係数!K50*手順⑤!K$53</f>
        <v>0</v>
      </c>
      <c r="L50" s="223">
        <f>投入係数!L50*手順⑤!L$53</f>
        <v>0</v>
      </c>
      <c r="M50" s="223">
        <f>投入係数!M50*手順⑤!M$53</f>
        <v>0</v>
      </c>
      <c r="N50" s="223">
        <f>投入係数!N50*手順⑤!N$53</f>
        <v>0</v>
      </c>
      <c r="O50" s="223">
        <f>投入係数!O50*手順⑤!O$53</f>
        <v>0</v>
      </c>
      <c r="P50" s="223">
        <f>投入係数!P50*手順⑤!P$53</f>
        <v>0</v>
      </c>
      <c r="Q50" s="223">
        <f>投入係数!Q50*手順⑤!Q$53</f>
        <v>0</v>
      </c>
      <c r="R50" s="223">
        <f>投入係数!R50*手順⑤!R$53</f>
        <v>0</v>
      </c>
      <c r="S50" s="223">
        <f>投入係数!S50*手順⑤!S$53</f>
        <v>0</v>
      </c>
      <c r="T50" s="223">
        <f>投入係数!T50*手順⑤!T$53</f>
        <v>0</v>
      </c>
      <c r="U50" s="223">
        <f>投入係数!U50*手順⑤!U$53</f>
        <v>0</v>
      </c>
      <c r="V50" s="223">
        <f>投入係数!V50*手順⑤!V$53</f>
        <v>0</v>
      </c>
      <c r="W50" s="223">
        <f>投入係数!W50*手順⑤!W$53</f>
        <v>0</v>
      </c>
      <c r="X50" s="223">
        <f>投入係数!X50*手順⑤!X$53</f>
        <v>0</v>
      </c>
      <c r="Y50" s="223">
        <f>投入係数!Y50*手順⑤!Y$53</f>
        <v>0</v>
      </c>
      <c r="Z50" s="223">
        <f>投入係数!Z50*手順⑤!Z$53</f>
        <v>0</v>
      </c>
      <c r="AA50" s="223">
        <f>投入係数!AA50*手順⑤!AA$53</f>
        <v>0</v>
      </c>
      <c r="AB50" s="223">
        <f>投入係数!AB50*手順⑤!AB$53</f>
        <v>0</v>
      </c>
      <c r="AC50" s="223">
        <f>投入係数!AC50*手順⑤!AC$53</f>
        <v>0</v>
      </c>
      <c r="AD50" s="223">
        <f>投入係数!AD50*手順⑤!AD$53</f>
        <v>0</v>
      </c>
      <c r="AE50" s="223">
        <f>投入係数!AE50*手順⑤!AE$53</f>
        <v>0</v>
      </c>
      <c r="AF50" s="223">
        <f>投入係数!AF50*手順⑤!AF$53</f>
        <v>0</v>
      </c>
      <c r="AG50" s="223">
        <f>投入係数!AG50*手順⑤!AG$53</f>
        <v>0</v>
      </c>
      <c r="AH50" s="223">
        <f>投入係数!AH50*手順⑤!AH$53</f>
        <v>0</v>
      </c>
      <c r="AI50" s="223">
        <f>投入係数!AI50*手順⑤!AI$53</f>
        <v>0</v>
      </c>
      <c r="AJ50" s="223">
        <f>投入係数!AJ50*手順⑤!AJ$53</f>
        <v>0</v>
      </c>
      <c r="AK50" s="223">
        <f>投入係数!AK50*手順⑤!AK$53</f>
        <v>0</v>
      </c>
      <c r="AL50" s="223">
        <f>投入係数!AL50*手順⑤!AL$53</f>
        <v>0</v>
      </c>
      <c r="AM50" s="223">
        <f>投入係数!AM50*手順⑤!AM$53</f>
        <v>0</v>
      </c>
      <c r="AN50" s="223">
        <f>投入係数!AN50*手順⑤!AN$53</f>
        <v>0</v>
      </c>
      <c r="AO50" s="223">
        <f>投入係数!AO50*手順⑤!AO$53</f>
        <v>0</v>
      </c>
      <c r="AP50" s="223">
        <f>投入係数!AP50*手順⑤!AP$53</f>
        <v>0</v>
      </c>
      <c r="AQ50" s="207">
        <f t="shared" si="0"/>
        <v>0</v>
      </c>
    </row>
    <row r="51" spans="2:43" ht="16.5" customHeight="1">
      <c r="B51" s="360" t="s">
        <v>545</v>
      </c>
      <c r="C51" s="361" t="s">
        <v>56</v>
      </c>
      <c r="D51" s="355">
        <f>投入係数!D51*手順⑤!D$53</f>
        <v>0</v>
      </c>
      <c r="E51" s="223">
        <f>投入係数!E51*手順⑤!E$53</f>
        <v>0</v>
      </c>
      <c r="F51" s="223">
        <f>投入係数!F51*手順⑤!F$53</f>
        <v>0</v>
      </c>
      <c r="G51" s="223">
        <f>投入係数!G51*手順⑤!G$53</f>
        <v>0</v>
      </c>
      <c r="H51" s="223">
        <f>投入係数!H51*手順⑤!H$53</f>
        <v>0</v>
      </c>
      <c r="I51" s="223">
        <f>投入係数!I51*手順⑤!I$53</f>
        <v>0</v>
      </c>
      <c r="J51" s="223">
        <f>投入係数!J51*手順⑤!J$53</f>
        <v>0</v>
      </c>
      <c r="K51" s="223">
        <f>投入係数!K51*手順⑤!K$53</f>
        <v>0</v>
      </c>
      <c r="L51" s="223">
        <f>投入係数!L51*手順⑤!L$53</f>
        <v>0</v>
      </c>
      <c r="M51" s="223">
        <f>投入係数!M51*手順⑤!M$53</f>
        <v>0</v>
      </c>
      <c r="N51" s="223">
        <f>投入係数!N51*手順⑤!N$53</f>
        <v>0</v>
      </c>
      <c r="O51" s="223">
        <f>投入係数!O51*手順⑤!O$53</f>
        <v>0</v>
      </c>
      <c r="P51" s="223">
        <f>投入係数!P51*手順⑤!P$53</f>
        <v>0</v>
      </c>
      <c r="Q51" s="223">
        <f>投入係数!Q51*手順⑤!Q$53</f>
        <v>0</v>
      </c>
      <c r="R51" s="223">
        <f>投入係数!R51*手順⑤!R$53</f>
        <v>0</v>
      </c>
      <c r="S51" s="223">
        <f>投入係数!S51*手順⑤!S$53</f>
        <v>0</v>
      </c>
      <c r="T51" s="223">
        <f>投入係数!T51*手順⑤!T$53</f>
        <v>0</v>
      </c>
      <c r="U51" s="223">
        <f>投入係数!U51*手順⑤!U$53</f>
        <v>0</v>
      </c>
      <c r="V51" s="223">
        <f>投入係数!V51*手順⑤!V$53</f>
        <v>0</v>
      </c>
      <c r="W51" s="223">
        <f>投入係数!W51*手順⑤!W$53</f>
        <v>0</v>
      </c>
      <c r="X51" s="223">
        <f>投入係数!X51*手順⑤!X$53</f>
        <v>0</v>
      </c>
      <c r="Y51" s="223">
        <f>投入係数!Y51*手順⑤!Y$53</f>
        <v>0</v>
      </c>
      <c r="Z51" s="223">
        <f>投入係数!Z51*手順⑤!Z$53</f>
        <v>0</v>
      </c>
      <c r="AA51" s="223">
        <f>投入係数!AA51*手順⑤!AA$53</f>
        <v>0</v>
      </c>
      <c r="AB51" s="223">
        <f>投入係数!AB51*手順⑤!AB$53</f>
        <v>0</v>
      </c>
      <c r="AC51" s="223">
        <f>投入係数!AC51*手順⑤!AC$53</f>
        <v>0</v>
      </c>
      <c r="AD51" s="223">
        <f>投入係数!AD51*手順⑤!AD$53</f>
        <v>0</v>
      </c>
      <c r="AE51" s="223">
        <f>投入係数!AE51*手順⑤!AE$53</f>
        <v>0</v>
      </c>
      <c r="AF51" s="223">
        <f>投入係数!AF51*手順⑤!AF$53</f>
        <v>0</v>
      </c>
      <c r="AG51" s="223">
        <f>投入係数!AG51*手順⑤!AG$53</f>
        <v>0</v>
      </c>
      <c r="AH51" s="223">
        <f>投入係数!AH51*手順⑤!AH$53</f>
        <v>0</v>
      </c>
      <c r="AI51" s="223">
        <f>投入係数!AI51*手順⑤!AI$53</f>
        <v>0</v>
      </c>
      <c r="AJ51" s="223">
        <f>投入係数!AJ51*手順⑤!AJ$53</f>
        <v>0</v>
      </c>
      <c r="AK51" s="223">
        <f>投入係数!AK51*手順⑤!AK$53</f>
        <v>0</v>
      </c>
      <c r="AL51" s="223">
        <f>投入係数!AL51*手順⑤!AL$53</f>
        <v>0</v>
      </c>
      <c r="AM51" s="223">
        <f>投入係数!AM51*手順⑤!AM$53</f>
        <v>0</v>
      </c>
      <c r="AN51" s="223">
        <f>投入係数!AN51*手順⑤!AN$53</f>
        <v>0</v>
      </c>
      <c r="AO51" s="223">
        <f>投入係数!AO51*手順⑤!AO$53</f>
        <v>0</v>
      </c>
      <c r="AP51" s="223">
        <f>投入係数!AP51*手順⑤!AP$53</f>
        <v>0</v>
      </c>
      <c r="AQ51" s="207">
        <f t="shared" si="0"/>
        <v>0</v>
      </c>
    </row>
    <row r="52" spans="2:43" ht="16.5" customHeight="1">
      <c r="B52" s="362" t="s">
        <v>546</v>
      </c>
      <c r="C52" s="363" t="s">
        <v>57</v>
      </c>
      <c r="D52" s="358">
        <f>SUM(D46:D51)</f>
        <v>0</v>
      </c>
      <c r="E52" s="359">
        <f t="shared" ref="E52:AP52" si="2">SUM(E46:E51)</f>
        <v>0</v>
      </c>
      <c r="F52" s="359">
        <f t="shared" si="2"/>
        <v>0</v>
      </c>
      <c r="G52" s="359">
        <f t="shared" si="2"/>
        <v>0</v>
      </c>
      <c r="H52" s="359">
        <f t="shared" si="2"/>
        <v>0</v>
      </c>
      <c r="I52" s="359">
        <f t="shared" si="2"/>
        <v>0</v>
      </c>
      <c r="J52" s="359">
        <f t="shared" si="2"/>
        <v>0</v>
      </c>
      <c r="K52" s="359">
        <f t="shared" si="2"/>
        <v>0</v>
      </c>
      <c r="L52" s="359">
        <f t="shared" si="2"/>
        <v>0</v>
      </c>
      <c r="M52" s="359">
        <f t="shared" si="2"/>
        <v>0</v>
      </c>
      <c r="N52" s="359">
        <f t="shared" si="2"/>
        <v>0</v>
      </c>
      <c r="O52" s="359">
        <f t="shared" si="2"/>
        <v>0</v>
      </c>
      <c r="P52" s="359">
        <f t="shared" si="2"/>
        <v>0</v>
      </c>
      <c r="Q52" s="359">
        <f t="shared" si="2"/>
        <v>0</v>
      </c>
      <c r="R52" s="359">
        <f t="shared" si="2"/>
        <v>0</v>
      </c>
      <c r="S52" s="359">
        <f t="shared" si="2"/>
        <v>0</v>
      </c>
      <c r="T52" s="359">
        <f t="shared" si="2"/>
        <v>0</v>
      </c>
      <c r="U52" s="359">
        <f t="shared" si="2"/>
        <v>0</v>
      </c>
      <c r="V52" s="359">
        <f t="shared" si="2"/>
        <v>0</v>
      </c>
      <c r="W52" s="359">
        <f t="shared" si="2"/>
        <v>0</v>
      </c>
      <c r="X52" s="359">
        <f t="shared" si="2"/>
        <v>0</v>
      </c>
      <c r="Y52" s="359">
        <f t="shared" si="2"/>
        <v>0</v>
      </c>
      <c r="Z52" s="359">
        <f t="shared" si="2"/>
        <v>0</v>
      </c>
      <c r="AA52" s="359">
        <f t="shared" si="2"/>
        <v>0</v>
      </c>
      <c r="AB52" s="359">
        <f t="shared" si="2"/>
        <v>0</v>
      </c>
      <c r="AC52" s="359">
        <f t="shared" si="2"/>
        <v>0</v>
      </c>
      <c r="AD52" s="359">
        <f t="shared" si="2"/>
        <v>0</v>
      </c>
      <c r="AE52" s="359">
        <f t="shared" si="2"/>
        <v>0</v>
      </c>
      <c r="AF52" s="359">
        <f t="shared" si="2"/>
        <v>0</v>
      </c>
      <c r="AG52" s="359">
        <f t="shared" si="2"/>
        <v>0</v>
      </c>
      <c r="AH52" s="359">
        <f t="shared" si="2"/>
        <v>0</v>
      </c>
      <c r="AI52" s="359">
        <f t="shared" si="2"/>
        <v>0</v>
      </c>
      <c r="AJ52" s="359">
        <f t="shared" si="2"/>
        <v>0</v>
      </c>
      <c r="AK52" s="359">
        <f t="shared" si="2"/>
        <v>0</v>
      </c>
      <c r="AL52" s="359">
        <f t="shared" si="2"/>
        <v>0</v>
      </c>
      <c r="AM52" s="359">
        <f t="shared" si="2"/>
        <v>0</v>
      </c>
      <c r="AN52" s="359">
        <f t="shared" si="2"/>
        <v>0</v>
      </c>
      <c r="AO52" s="359">
        <f t="shared" si="2"/>
        <v>0</v>
      </c>
      <c r="AP52" s="359">
        <f t="shared" si="2"/>
        <v>0</v>
      </c>
      <c r="AQ52" s="403">
        <f t="shared" si="0"/>
        <v>0</v>
      </c>
    </row>
    <row r="53" spans="2:43" ht="16.5" customHeight="1">
      <c r="B53" s="364" t="s">
        <v>532</v>
      </c>
      <c r="C53" s="365" t="s">
        <v>58</v>
      </c>
      <c r="D53" s="366">
        <f t="array" ref="D53:AP53">TRANSPOSE(★波及効果計算ｼｰﾄ!E8:E46)</f>
        <v>0</v>
      </c>
      <c r="E53" s="367">
        <v>0</v>
      </c>
      <c r="F53" s="367">
        <v>0</v>
      </c>
      <c r="G53" s="367">
        <v>0</v>
      </c>
      <c r="H53" s="367">
        <v>0</v>
      </c>
      <c r="I53" s="367">
        <v>0</v>
      </c>
      <c r="J53" s="367">
        <v>0</v>
      </c>
      <c r="K53" s="367">
        <v>0</v>
      </c>
      <c r="L53" s="367">
        <v>0</v>
      </c>
      <c r="M53" s="367">
        <v>0</v>
      </c>
      <c r="N53" s="367">
        <v>0</v>
      </c>
      <c r="O53" s="367">
        <v>0</v>
      </c>
      <c r="P53" s="367">
        <v>0</v>
      </c>
      <c r="Q53" s="367">
        <v>0</v>
      </c>
      <c r="R53" s="367">
        <v>0</v>
      </c>
      <c r="S53" s="367">
        <v>0</v>
      </c>
      <c r="T53" s="367">
        <v>0</v>
      </c>
      <c r="U53" s="367">
        <v>0</v>
      </c>
      <c r="V53" s="367">
        <v>0</v>
      </c>
      <c r="W53" s="367">
        <v>0</v>
      </c>
      <c r="X53" s="367">
        <v>0</v>
      </c>
      <c r="Y53" s="367">
        <v>0</v>
      </c>
      <c r="Z53" s="367">
        <v>0</v>
      </c>
      <c r="AA53" s="367">
        <v>0</v>
      </c>
      <c r="AB53" s="367">
        <v>0</v>
      </c>
      <c r="AC53" s="367">
        <v>0</v>
      </c>
      <c r="AD53" s="367">
        <v>0</v>
      </c>
      <c r="AE53" s="367">
        <v>0</v>
      </c>
      <c r="AF53" s="367">
        <v>0</v>
      </c>
      <c r="AG53" s="367">
        <v>0</v>
      </c>
      <c r="AH53" s="367">
        <v>0</v>
      </c>
      <c r="AI53" s="367">
        <v>0</v>
      </c>
      <c r="AJ53" s="367">
        <v>0</v>
      </c>
      <c r="AK53" s="367">
        <v>0</v>
      </c>
      <c r="AL53" s="367">
        <v>0</v>
      </c>
      <c r="AM53" s="367">
        <v>0</v>
      </c>
      <c r="AN53" s="367">
        <v>0</v>
      </c>
      <c r="AO53" s="367">
        <v>0</v>
      </c>
      <c r="AP53" s="367">
        <v>0</v>
      </c>
      <c r="AQ53" s="404">
        <f t="shared" si="0"/>
        <v>0</v>
      </c>
    </row>
  </sheetData>
  <sheetProtection sheet="1" selectLockedCells="1" selectUnlockedCells="1"/>
  <mergeCells count="2">
    <mergeCell ref="B2:C2"/>
    <mergeCell ref="B4:C5"/>
  </mergeCells>
  <phoneticPr fontId="31"/>
  <pageMargins left="0.78740157480314965" right="0.78740157480314965" top="0.78740157480314965" bottom="0.78740157480314965" header="0" footer="0.19685039370078741"/>
  <pageSetup paperSize="8" scale="76" orientation="landscape" useFirstPageNumber="1" r:id="rId1"/>
  <headerFooter alignWithMargins="0">
    <oddFooter>&amp;C&amp;P / 2 ﾍﾟｰｼﾞ</oddFooter>
  </headerFooter>
  <colBreaks count="1" manualBreakCount="1">
    <brk id="21" min="1" max="49"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L94"/>
  <sheetViews>
    <sheetView showGridLines="0" zoomScale="175" zoomScaleNormal="175" workbookViewId="0">
      <selection activeCell="F57" sqref="F57"/>
    </sheetView>
  </sheetViews>
  <sheetFormatPr defaultRowHeight="11.25"/>
  <cols>
    <col min="1" max="1" width="4" customWidth="1"/>
    <col min="2" max="2" width="4" style="12" customWidth="1"/>
    <col min="3" max="3" width="14.33203125" customWidth="1"/>
    <col min="4" max="4" width="12.83203125" customWidth="1"/>
    <col min="5" max="5" width="15.83203125" customWidth="1"/>
    <col min="6" max="6" width="12.33203125" customWidth="1"/>
    <col min="7" max="7" width="16.83203125" customWidth="1"/>
    <col min="8" max="8" width="6.33203125" customWidth="1"/>
    <col min="10" max="10" width="7.83203125" customWidth="1"/>
  </cols>
  <sheetData>
    <row r="1" spans="1:10" ht="15" customHeight="1">
      <c r="A1" s="19" t="s">
        <v>627</v>
      </c>
    </row>
    <row r="2" spans="1:10" ht="15" customHeight="1" thickBot="1"/>
    <row r="3" spans="1:10" ht="15" customHeight="1" thickBot="1">
      <c r="B3" s="601" t="s">
        <v>35</v>
      </c>
      <c r="C3" s="602"/>
      <c r="D3" s="603" t="s">
        <v>646</v>
      </c>
      <c r="E3" s="604"/>
      <c r="F3" s="604"/>
      <c r="G3" s="604"/>
      <c r="H3" s="604"/>
      <c r="I3" s="604"/>
      <c r="J3" s="605"/>
    </row>
    <row r="4" spans="1:10" ht="15" customHeight="1">
      <c r="B4" s="20"/>
      <c r="C4" s="20"/>
      <c r="D4" s="17"/>
      <c r="E4" s="17"/>
      <c r="F4" s="17"/>
      <c r="G4" s="17"/>
      <c r="H4" s="17"/>
      <c r="I4" s="17"/>
      <c r="J4" s="17"/>
    </row>
    <row r="5" spans="1:10" ht="15" customHeight="1" thickBot="1">
      <c r="B5" s="20"/>
      <c r="C5" s="20"/>
      <c r="D5" s="17"/>
      <c r="E5" s="17"/>
      <c r="F5" s="17"/>
      <c r="G5" s="17"/>
      <c r="H5" s="17"/>
      <c r="I5" s="17"/>
      <c r="J5" s="17"/>
    </row>
    <row r="6" spans="1:10" ht="15" customHeight="1" thickBot="1">
      <c r="B6" s="12" t="s">
        <v>38</v>
      </c>
      <c r="C6" s="23" t="s">
        <v>44</v>
      </c>
      <c r="D6" s="13" t="s">
        <v>45</v>
      </c>
      <c r="E6" s="507" t="s">
        <v>631</v>
      </c>
      <c r="F6" t="s">
        <v>634</v>
      </c>
    </row>
    <row r="7" spans="1:10" ht="7.5" customHeight="1">
      <c r="C7" s="23"/>
      <c r="D7" s="13"/>
      <c r="E7" s="18"/>
    </row>
    <row r="8" spans="1:10" ht="12" thickBot="1">
      <c r="B8" s="11"/>
      <c r="C8" s="16" t="s">
        <v>39</v>
      </c>
      <c r="D8" s="6"/>
      <c r="E8" s="14" t="s">
        <v>67</v>
      </c>
      <c r="G8" s="14" t="s">
        <v>30</v>
      </c>
    </row>
    <row r="9" spans="1:10">
      <c r="B9" s="7">
        <v>1</v>
      </c>
      <c r="C9" s="1" t="s">
        <v>577</v>
      </c>
      <c r="D9" s="1"/>
      <c r="E9" s="508"/>
      <c r="G9" s="28">
        <f>設備投資組替!AP5</f>
        <v>0</v>
      </c>
    </row>
    <row r="10" spans="1:10">
      <c r="B10" s="7">
        <v>2</v>
      </c>
      <c r="C10" s="1" t="s">
        <v>578</v>
      </c>
      <c r="D10" s="1"/>
      <c r="E10" s="509"/>
      <c r="G10" s="29">
        <f>設備投資組替!AP6</f>
        <v>0</v>
      </c>
    </row>
    <row r="11" spans="1:10">
      <c r="B11" s="7">
        <v>3</v>
      </c>
      <c r="C11" s="1" t="s">
        <v>579</v>
      </c>
      <c r="D11" s="1"/>
      <c r="E11" s="509"/>
      <c r="G11" s="29">
        <f>設備投資組替!AP7</f>
        <v>0</v>
      </c>
    </row>
    <row r="12" spans="1:10">
      <c r="B12" s="7">
        <v>4</v>
      </c>
      <c r="C12" s="1" t="s">
        <v>3</v>
      </c>
      <c r="D12" s="1"/>
      <c r="E12" s="509"/>
      <c r="G12" s="29">
        <f>設備投資組替!AP8</f>
        <v>0</v>
      </c>
    </row>
    <row r="13" spans="1:10">
      <c r="B13" s="7">
        <v>5</v>
      </c>
      <c r="C13" s="1" t="s">
        <v>4</v>
      </c>
      <c r="D13" s="1"/>
      <c r="E13" s="509"/>
      <c r="G13" s="30">
        <f>設備投資組替!AP9</f>
        <v>0</v>
      </c>
    </row>
    <row r="14" spans="1:10">
      <c r="B14" s="8">
        <v>6</v>
      </c>
      <c r="C14" s="2" t="s">
        <v>5</v>
      </c>
      <c r="D14" s="2"/>
      <c r="E14" s="510"/>
      <c r="G14" s="29">
        <f>設備投資組替!AP10</f>
        <v>0</v>
      </c>
    </row>
    <row r="15" spans="1:10">
      <c r="B15" s="7">
        <v>7</v>
      </c>
      <c r="C15" s="1" t="s">
        <v>6</v>
      </c>
      <c r="D15" s="1"/>
      <c r="E15" s="509"/>
      <c r="G15" s="29">
        <f>設備投資組替!AP11</f>
        <v>0</v>
      </c>
    </row>
    <row r="16" spans="1:10">
      <c r="B16" s="7">
        <v>8</v>
      </c>
      <c r="C16" s="1" t="s">
        <v>7</v>
      </c>
      <c r="D16" s="1"/>
      <c r="E16" s="509"/>
      <c r="G16" s="29">
        <f>設備投資組替!AP12</f>
        <v>0</v>
      </c>
    </row>
    <row r="17" spans="2:7">
      <c r="B17" s="7">
        <v>9</v>
      </c>
      <c r="C17" s="1" t="s">
        <v>8</v>
      </c>
      <c r="D17" s="1"/>
      <c r="E17" s="509"/>
      <c r="G17" s="29">
        <f>設備投資組替!AP13</f>
        <v>0</v>
      </c>
    </row>
    <row r="18" spans="2:7">
      <c r="B18" s="9">
        <v>10</v>
      </c>
      <c r="C18" s="3" t="s">
        <v>188</v>
      </c>
      <c r="D18" s="3"/>
      <c r="E18" s="511"/>
      <c r="G18" s="30">
        <f>設備投資組替!AP14</f>
        <v>0</v>
      </c>
    </row>
    <row r="19" spans="2:7">
      <c r="B19" s="7">
        <v>11</v>
      </c>
      <c r="C19" s="1" t="s">
        <v>9</v>
      </c>
      <c r="D19" s="1"/>
      <c r="E19" s="509"/>
      <c r="G19" s="29">
        <f>設備投資組替!AP15</f>
        <v>0</v>
      </c>
    </row>
    <row r="20" spans="2:7">
      <c r="B20" s="7">
        <v>12</v>
      </c>
      <c r="C20" s="1" t="s">
        <v>10</v>
      </c>
      <c r="D20" s="1"/>
      <c r="E20" s="509"/>
      <c r="G20" s="29">
        <f>設備投資組替!AP16</f>
        <v>0</v>
      </c>
    </row>
    <row r="21" spans="2:7">
      <c r="B21" s="7">
        <v>13</v>
      </c>
      <c r="C21" s="1" t="s">
        <v>11</v>
      </c>
      <c r="D21" s="1"/>
      <c r="E21" s="509"/>
      <c r="G21" s="29">
        <f>設備投資組替!AP17</f>
        <v>0</v>
      </c>
    </row>
    <row r="22" spans="2:7">
      <c r="B22" s="7">
        <v>14</v>
      </c>
      <c r="C22" s="1" t="s">
        <v>12</v>
      </c>
      <c r="D22" s="1"/>
      <c r="E22" s="509"/>
      <c r="G22" s="29">
        <f>設備投資組替!AP18</f>
        <v>0</v>
      </c>
    </row>
    <row r="23" spans="2:7">
      <c r="B23" s="7">
        <v>15</v>
      </c>
      <c r="C23" s="1" t="s">
        <v>194</v>
      </c>
      <c r="D23" s="1"/>
      <c r="E23" s="509"/>
      <c r="G23" s="30">
        <f>設備投資組替!AP19</f>
        <v>0</v>
      </c>
    </row>
    <row r="24" spans="2:7">
      <c r="B24" s="8">
        <v>16</v>
      </c>
      <c r="C24" s="2" t="s">
        <v>196</v>
      </c>
      <c r="D24" s="2"/>
      <c r="E24" s="510"/>
      <c r="G24" s="29">
        <f>設備投資組替!AP20</f>
        <v>0</v>
      </c>
    </row>
    <row r="25" spans="2:7">
      <c r="B25" s="7">
        <v>17</v>
      </c>
      <c r="C25" s="1" t="s">
        <v>198</v>
      </c>
      <c r="D25" s="1"/>
      <c r="E25" s="509"/>
      <c r="G25" s="29">
        <f>設備投資組替!AP21</f>
        <v>0</v>
      </c>
    </row>
    <row r="26" spans="2:7">
      <c r="B26" s="7">
        <v>18</v>
      </c>
      <c r="C26" s="1" t="s">
        <v>14</v>
      </c>
      <c r="D26" s="1"/>
      <c r="E26" s="509"/>
      <c r="G26" s="29">
        <f>設備投資組替!AP22</f>
        <v>0</v>
      </c>
    </row>
    <row r="27" spans="2:7">
      <c r="B27" s="7">
        <v>19</v>
      </c>
      <c r="C27" s="1" t="s">
        <v>13</v>
      </c>
      <c r="D27" s="1"/>
      <c r="E27" s="509"/>
      <c r="G27" s="29">
        <f>設備投資組替!AP23</f>
        <v>0</v>
      </c>
    </row>
    <row r="28" spans="2:7">
      <c r="B28" s="9">
        <v>20</v>
      </c>
      <c r="C28" s="3" t="s">
        <v>202</v>
      </c>
      <c r="D28" s="3"/>
      <c r="E28" s="511"/>
      <c r="G28" s="30">
        <f>設備投資組替!AP24</f>
        <v>0</v>
      </c>
    </row>
    <row r="29" spans="2:7">
      <c r="B29" s="7">
        <v>21</v>
      </c>
      <c r="C29" s="1" t="s">
        <v>15</v>
      </c>
      <c r="D29" s="1"/>
      <c r="E29" s="509"/>
      <c r="G29" s="29">
        <f>設備投資組替!AP25</f>
        <v>0</v>
      </c>
    </row>
    <row r="30" spans="2:7">
      <c r="B30" s="7">
        <v>22</v>
      </c>
      <c r="C30" s="1" t="s">
        <v>16</v>
      </c>
      <c r="D30" s="1"/>
      <c r="E30" s="509"/>
      <c r="G30" s="29">
        <f>設備投資組替!AP26</f>
        <v>0</v>
      </c>
    </row>
    <row r="31" spans="2:7">
      <c r="B31" s="7">
        <v>23</v>
      </c>
      <c r="C31" s="1" t="s">
        <v>17</v>
      </c>
      <c r="D31" s="1"/>
      <c r="E31" s="509"/>
      <c r="G31" s="29">
        <f>設備投資組替!AP27</f>
        <v>0</v>
      </c>
    </row>
    <row r="32" spans="2:7">
      <c r="B32" s="7">
        <v>24</v>
      </c>
      <c r="C32" s="1" t="s">
        <v>18</v>
      </c>
      <c r="D32" s="1"/>
      <c r="E32" s="509"/>
      <c r="G32" s="29">
        <f>設備投資組替!AP28</f>
        <v>0</v>
      </c>
    </row>
    <row r="33" spans="2:7">
      <c r="B33" s="7">
        <v>25</v>
      </c>
      <c r="C33" s="1" t="s">
        <v>46</v>
      </c>
      <c r="D33" s="1"/>
      <c r="E33" s="509"/>
      <c r="G33" s="30">
        <f>設備投資組替!AP29</f>
        <v>0</v>
      </c>
    </row>
    <row r="34" spans="2:7">
      <c r="B34" s="8">
        <v>26</v>
      </c>
      <c r="C34" s="2" t="s">
        <v>47</v>
      </c>
      <c r="D34" s="2"/>
      <c r="E34" s="510"/>
      <c r="G34" s="29">
        <f>設備投資組替!AP30</f>
        <v>0</v>
      </c>
    </row>
    <row r="35" spans="2:7">
      <c r="B35" s="7">
        <v>27</v>
      </c>
      <c r="C35" s="1" t="s">
        <v>19</v>
      </c>
      <c r="D35" s="1"/>
      <c r="E35" s="509"/>
      <c r="G35" s="29">
        <f>設備投資組替!AP31</f>
        <v>0</v>
      </c>
    </row>
    <row r="36" spans="2:7">
      <c r="B36" s="7">
        <v>28</v>
      </c>
      <c r="C36" s="1" t="s">
        <v>20</v>
      </c>
      <c r="D36" s="1"/>
      <c r="E36" s="509"/>
      <c r="G36" s="29">
        <f>設備投資組替!AP32</f>
        <v>0</v>
      </c>
    </row>
    <row r="37" spans="2:7">
      <c r="B37" s="7">
        <v>29</v>
      </c>
      <c r="C37" s="1" t="s">
        <v>21</v>
      </c>
      <c r="D37" s="1"/>
      <c r="E37" s="509"/>
      <c r="G37" s="29">
        <f>設備投資組替!AP33</f>
        <v>0</v>
      </c>
    </row>
    <row r="38" spans="2:7">
      <c r="B38" s="9">
        <v>30</v>
      </c>
      <c r="C38" s="3" t="s">
        <v>49</v>
      </c>
      <c r="D38" s="3"/>
      <c r="E38" s="511"/>
      <c r="G38" s="30">
        <f>設備投資組替!AP34</f>
        <v>0</v>
      </c>
    </row>
    <row r="39" spans="2:7">
      <c r="B39" s="8">
        <v>31</v>
      </c>
      <c r="C39" s="2" t="s">
        <v>22</v>
      </c>
      <c r="D39" s="2"/>
      <c r="E39" s="510"/>
      <c r="G39" s="29">
        <f>設備投資組替!AP35</f>
        <v>0</v>
      </c>
    </row>
    <row r="40" spans="2:7">
      <c r="B40" s="7">
        <v>32</v>
      </c>
      <c r="C40" s="1" t="s">
        <v>23</v>
      </c>
      <c r="D40" s="1"/>
      <c r="E40" s="509"/>
      <c r="G40" s="29">
        <f>設備投資組替!AP36</f>
        <v>0</v>
      </c>
    </row>
    <row r="41" spans="2:7">
      <c r="B41" s="7">
        <v>33</v>
      </c>
      <c r="C41" s="1" t="s">
        <v>24</v>
      </c>
      <c r="D41" s="1"/>
      <c r="E41" s="509"/>
      <c r="G41" s="29">
        <f>設備投資組替!AP37</f>
        <v>0</v>
      </c>
    </row>
    <row r="42" spans="2:7">
      <c r="B42" s="7">
        <v>34</v>
      </c>
      <c r="C42" s="1" t="s">
        <v>48</v>
      </c>
      <c r="D42" s="1"/>
      <c r="E42" s="509"/>
      <c r="G42" s="29">
        <f>設備投資組替!AP38</f>
        <v>0</v>
      </c>
    </row>
    <row r="43" spans="2:7">
      <c r="B43" s="9">
        <v>35</v>
      </c>
      <c r="C43" s="3" t="s">
        <v>218</v>
      </c>
      <c r="D43" s="3"/>
      <c r="E43" s="511"/>
      <c r="G43" s="30">
        <f>設備投資組替!AP39</f>
        <v>0</v>
      </c>
    </row>
    <row r="44" spans="2:7">
      <c r="B44" s="7">
        <v>36</v>
      </c>
      <c r="C44" s="1" t="s">
        <v>25</v>
      </c>
      <c r="D44" s="1"/>
      <c r="E44" s="509"/>
      <c r="F44" s="17"/>
      <c r="G44" s="29">
        <f>設備投資組替!AP40</f>
        <v>0</v>
      </c>
    </row>
    <row r="45" spans="2:7">
      <c r="B45" s="7">
        <v>37</v>
      </c>
      <c r="C45" s="1" t="s">
        <v>26</v>
      </c>
      <c r="D45" s="1"/>
      <c r="E45" s="509"/>
      <c r="F45" s="17"/>
      <c r="G45" s="29">
        <f>設備投資組替!AP41</f>
        <v>0</v>
      </c>
    </row>
    <row r="46" spans="2:7">
      <c r="B46" s="7">
        <v>38</v>
      </c>
      <c r="C46" s="1" t="s">
        <v>27</v>
      </c>
      <c r="D46" s="1"/>
      <c r="E46" s="509"/>
      <c r="F46" s="17"/>
      <c r="G46" s="29">
        <f>設備投資組替!AP42</f>
        <v>0</v>
      </c>
    </row>
    <row r="47" spans="2:7" ht="12" thickBot="1">
      <c r="B47" s="10">
        <v>39</v>
      </c>
      <c r="C47" s="4" t="s">
        <v>28</v>
      </c>
      <c r="D47" s="4"/>
      <c r="E47" s="512"/>
      <c r="F47" s="17"/>
      <c r="G47" s="31">
        <f>設備投資組替!AP43</f>
        <v>0</v>
      </c>
    </row>
    <row r="48" spans="2:7">
      <c r="B48" s="11"/>
      <c r="C48" s="16" t="s">
        <v>29</v>
      </c>
      <c r="D48" s="6"/>
      <c r="E48" s="506">
        <f>SUM(E9:E47)</f>
        <v>0</v>
      </c>
      <c r="G48" s="5">
        <f>SUM(G9:G47)</f>
        <v>0</v>
      </c>
    </row>
    <row r="49" spans="2:12" ht="15" customHeight="1" thickBot="1"/>
    <row r="50" spans="2:12" ht="15" customHeight="1" thickBot="1">
      <c r="B50" s="12" t="s">
        <v>38</v>
      </c>
      <c r="C50" t="s">
        <v>32</v>
      </c>
      <c r="D50" s="507" t="s">
        <v>41</v>
      </c>
      <c r="E50" t="s">
        <v>36</v>
      </c>
    </row>
    <row r="51" spans="2:12" ht="7.5" customHeight="1"/>
    <row r="52" spans="2:12" ht="15" customHeight="1">
      <c r="B52" s="21" t="s">
        <v>40</v>
      </c>
      <c r="C52" s="22" t="s">
        <v>31</v>
      </c>
      <c r="D52" t="s">
        <v>43</v>
      </c>
    </row>
    <row r="53" spans="2:12" ht="15" customHeight="1">
      <c r="B53" s="21" t="s">
        <v>40</v>
      </c>
      <c r="C53" s="22" t="s">
        <v>41</v>
      </c>
      <c r="D53" t="s">
        <v>42</v>
      </c>
    </row>
    <row r="54" spans="2:12" ht="15" customHeight="1" thickBot="1"/>
    <row r="55" spans="2:12" ht="15" customHeight="1" thickBot="1">
      <c r="B55" s="12" t="s">
        <v>38</v>
      </c>
      <c r="C55" s="15" t="s">
        <v>432</v>
      </c>
      <c r="D55" s="513">
        <f>D60</f>
        <v>0.56056399999999995</v>
      </c>
      <c r="E55" t="s">
        <v>37</v>
      </c>
    </row>
    <row r="56" spans="2:12" ht="12.75" customHeight="1">
      <c r="C56" s="466" t="s">
        <v>608</v>
      </c>
      <c r="D56" s="467"/>
      <c r="E56" s="468"/>
      <c r="F56" s="469"/>
      <c r="G56" s="469"/>
      <c r="H56" s="469"/>
      <c r="I56" s="469"/>
      <c r="J56" s="470"/>
      <c r="K56" s="469"/>
      <c r="L56" s="469"/>
    </row>
    <row r="57" spans="2:12">
      <c r="C57" s="471"/>
      <c r="D57" s="467"/>
      <c r="E57" s="472"/>
      <c r="F57" s="469"/>
      <c r="G57" s="469"/>
      <c r="H57" s="469"/>
      <c r="I57" s="469"/>
      <c r="J57" s="470"/>
      <c r="K57" s="469"/>
      <c r="L57" s="469"/>
    </row>
    <row r="58" spans="2:12">
      <c r="C58" s="606" t="s">
        <v>582</v>
      </c>
      <c r="D58" s="607"/>
      <c r="E58" s="608"/>
      <c r="F58" s="469"/>
      <c r="G58" s="469"/>
      <c r="H58" s="469"/>
      <c r="I58" s="469"/>
      <c r="J58" s="469"/>
      <c r="K58" s="469"/>
      <c r="L58" s="469"/>
    </row>
    <row r="59" spans="2:12" ht="19.5">
      <c r="C59" s="473" t="s">
        <v>583</v>
      </c>
      <c r="D59" s="474" t="s">
        <v>432</v>
      </c>
      <c r="E59" s="475" t="s">
        <v>584</v>
      </c>
      <c r="F59" s="469"/>
      <c r="G59" s="476"/>
      <c r="H59" s="476"/>
      <c r="I59" s="476"/>
      <c r="J59" s="476"/>
      <c r="K59" s="476"/>
      <c r="L59" s="469"/>
    </row>
    <row r="60" spans="2:12">
      <c r="C60" s="586" t="s">
        <v>667</v>
      </c>
      <c r="D60" s="584">
        <f>ROUND(271886/485022,6)</f>
        <v>0.56056399999999995</v>
      </c>
      <c r="E60" s="587">
        <f>AVERAGE(D60:D62)</f>
        <v>0.54255266666666657</v>
      </c>
      <c r="F60" s="469"/>
      <c r="G60" s="476"/>
      <c r="H60" s="476"/>
      <c r="I60" s="476"/>
      <c r="J60" s="476"/>
      <c r="K60" s="476"/>
      <c r="L60" s="469"/>
    </row>
    <row r="61" spans="2:12">
      <c r="C61" s="586" t="s">
        <v>666</v>
      </c>
      <c r="D61" s="585">
        <f>ROUND(272867/516111,6)</f>
        <v>0.528698</v>
      </c>
      <c r="E61" s="587">
        <f t="shared" ref="E61:E69" si="0">AVERAGE(D61:D63)</f>
        <v>0.52093866666666666</v>
      </c>
      <c r="F61" s="469"/>
      <c r="G61" s="476"/>
      <c r="H61" s="476"/>
      <c r="I61" s="476"/>
      <c r="J61" s="476"/>
      <c r="K61" s="476"/>
      <c r="L61" s="469"/>
    </row>
    <row r="62" spans="2:12">
      <c r="C62" s="586" t="s">
        <v>664</v>
      </c>
      <c r="D62" s="585">
        <f>ROUND(293133/544456,6)</f>
        <v>0.53839599999999999</v>
      </c>
      <c r="E62" s="587">
        <f t="shared" si="0"/>
        <v>0.52705199999999996</v>
      </c>
      <c r="F62" s="469"/>
      <c r="G62" s="476"/>
      <c r="H62" s="476"/>
      <c r="I62" s="476"/>
      <c r="J62" s="476"/>
      <c r="K62" s="476"/>
      <c r="L62" s="469"/>
    </row>
    <row r="63" spans="2:12">
      <c r="C63" s="586" t="s">
        <v>651</v>
      </c>
      <c r="D63" s="585">
        <v>0.495722</v>
      </c>
      <c r="E63" s="587">
        <f t="shared" si="0"/>
        <v>0.5316993333333333</v>
      </c>
      <c r="F63" s="469"/>
      <c r="G63" s="476"/>
      <c r="H63" s="476"/>
      <c r="I63" s="476"/>
      <c r="J63" s="476"/>
      <c r="K63" s="476"/>
      <c r="L63" s="469"/>
    </row>
    <row r="64" spans="2:12">
      <c r="C64" s="477" t="s">
        <v>650</v>
      </c>
      <c r="D64" s="585">
        <f>ROUND(291388/532665,6)</f>
        <v>0.54703800000000002</v>
      </c>
      <c r="E64" s="478">
        <f t="shared" si="0"/>
        <v>0.54704033333333335</v>
      </c>
      <c r="F64" s="469"/>
      <c r="G64" s="469"/>
      <c r="H64" s="469"/>
      <c r="I64" s="469"/>
      <c r="J64" s="469"/>
      <c r="K64" s="469"/>
      <c r="L64" s="469"/>
    </row>
    <row r="65" spans="3:12">
      <c r="C65" s="477" t="s">
        <v>649</v>
      </c>
      <c r="D65" s="479">
        <f>ROUND(281663/509947,6)</f>
        <v>0.552338</v>
      </c>
      <c r="E65" s="478">
        <f t="shared" si="0"/>
        <v>0.58155666666666661</v>
      </c>
      <c r="F65" s="469"/>
      <c r="G65" s="469"/>
      <c r="H65" s="469"/>
      <c r="I65" s="469"/>
      <c r="J65" s="469"/>
      <c r="K65" s="469"/>
      <c r="L65" s="469"/>
    </row>
    <row r="66" spans="3:12">
      <c r="C66" s="477" t="s">
        <v>585</v>
      </c>
      <c r="D66" s="479">
        <f>ROUND(296141/546643,6)</f>
        <v>0.54174500000000003</v>
      </c>
      <c r="E66" s="478">
        <f t="shared" si="0"/>
        <v>0.60670499999999994</v>
      </c>
      <c r="F66" s="469"/>
      <c r="G66" s="469"/>
      <c r="H66" s="469"/>
      <c r="I66" s="469"/>
      <c r="J66" s="469"/>
      <c r="K66" s="469"/>
      <c r="L66" s="469"/>
    </row>
    <row r="67" spans="3:12">
      <c r="C67" s="477" t="s">
        <v>586</v>
      </c>
      <c r="D67" s="479">
        <f>ROUND(272054/418167,6)</f>
        <v>0.65058700000000003</v>
      </c>
      <c r="E67" s="478">
        <f t="shared" si="0"/>
        <v>0.62639833333333339</v>
      </c>
      <c r="F67" s="469"/>
      <c r="G67" s="469"/>
      <c r="H67" s="469"/>
      <c r="I67" s="469"/>
      <c r="J67" s="469"/>
      <c r="K67" s="469"/>
      <c r="L67" s="469"/>
    </row>
    <row r="68" spans="3:12">
      <c r="C68" s="477" t="s">
        <v>587</v>
      </c>
      <c r="D68" s="479">
        <v>0.62778299999999998</v>
      </c>
      <c r="E68" s="478">
        <f t="shared" si="0"/>
        <v>0.63088999999999995</v>
      </c>
      <c r="F68" s="469"/>
      <c r="G68" s="469"/>
      <c r="H68" s="469"/>
      <c r="I68" s="469"/>
      <c r="J68" s="469"/>
      <c r="K68" s="469"/>
      <c r="L68" s="469"/>
    </row>
    <row r="69" spans="3:12">
      <c r="C69" s="477" t="s">
        <v>588</v>
      </c>
      <c r="D69" s="480">
        <v>0.60082500000000005</v>
      </c>
      <c r="E69" s="481">
        <f t="shared" si="0"/>
        <v>0.64752366666666672</v>
      </c>
      <c r="F69" s="469"/>
      <c r="G69" s="469"/>
      <c r="H69" s="469"/>
      <c r="I69" s="469"/>
      <c r="J69" s="469"/>
      <c r="K69" s="469"/>
      <c r="L69" s="469"/>
    </row>
    <row r="70" spans="3:12">
      <c r="C70" s="477" t="s">
        <v>589</v>
      </c>
      <c r="D70" s="479">
        <v>0.66406200000000004</v>
      </c>
      <c r="E70" s="482"/>
      <c r="F70" s="469"/>
      <c r="G70" s="469"/>
      <c r="H70" s="469"/>
      <c r="I70" s="469"/>
      <c r="J70" s="469"/>
      <c r="K70" s="469"/>
      <c r="L70" s="469"/>
    </row>
    <row r="71" spans="3:12">
      <c r="C71" s="477" t="s">
        <v>590</v>
      </c>
      <c r="D71" s="479">
        <v>0.67768399999999995</v>
      </c>
      <c r="E71" s="481"/>
      <c r="F71" s="469"/>
      <c r="G71" s="469"/>
      <c r="H71" s="469"/>
      <c r="I71" s="469"/>
      <c r="J71" s="469"/>
      <c r="K71" s="469"/>
      <c r="L71" s="469"/>
    </row>
    <row r="72" spans="3:12">
      <c r="C72" s="477" t="s">
        <v>591</v>
      </c>
      <c r="D72" s="479">
        <v>0.62573400000000001</v>
      </c>
      <c r="E72" s="481"/>
      <c r="F72" s="469"/>
      <c r="G72" s="469"/>
      <c r="H72" s="469"/>
      <c r="I72" s="469"/>
      <c r="J72" s="469"/>
      <c r="K72" s="469"/>
      <c r="L72" s="469"/>
    </row>
    <row r="73" spans="3:12">
      <c r="C73" s="477" t="s">
        <v>592</v>
      </c>
      <c r="D73" s="479">
        <v>0.62355400000000005</v>
      </c>
      <c r="E73" s="481"/>
      <c r="F73" s="469"/>
      <c r="G73" s="469"/>
      <c r="H73" s="469"/>
      <c r="I73" s="469"/>
      <c r="J73" s="469"/>
      <c r="K73" s="469"/>
      <c r="L73" s="469"/>
    </row>
    <row r="74" spans="3:12">
      <c r="C74" s="477" t="s">
        <v>593</v>
      </c>
      <c r="D74" s="479">
        <v>0.63372200000000001</v>
      </c>
      <c r="E74" s="481"/>
      <c r="F74" s="469"/>
      <c r="G74" s="469"/>
      <c r="H74" s="469"/>
      <c r="I74" s="469"/>
      <c r="J74" s="469"/>
      <c r="K74" s="469"/>
      <c r="L74" s="469"/>
    </row>
    <row r="75" spans="3:12">
      <c r="C75" s="477" t="s">
        <v>594</v>
      </c>
      <c r="D75" s="479">
        <v>0.65362699999999996</v>
      </c>
      <c r="E75" s="481"/>
      <c r="F75" s="469"/>
      <c r="G75" s="469"/>
      <c r="H75" s="469"/>
      <c r="I75" s="469"/>
      <c r="J75" s="469"/>
      <c r="K75" s="469"/>
      <c r="L75" s="469"/>
    </row>
    <row r="76" spans="3:12">
      <c r="C76" s="477" t="s">
        <v>595</v>
      </c>
      <c r="D76" s="479">
        <v>0.65875700000000004</v>
      </c>
      <c r="E76" s="481"/>
      <c r="F76" s="469"/>
      <c r="G76" s="469"/>
      <c r="H76" s="469"/>
      <c r="I76" s="469"/>
      <c r="J76" s="469"/>
      <c r="K76" s="469"/>
      <c r="L76" s="469"/>
    </row>
    <row r="77" spans="3:12" ht="12">
      <c r="C77" s="477" t="s">
        <v>596</v>
      </c>
      <c r="D77" s="479">
        <v>0.60351500000000002</v>
      </c>
      <c r="E77" s="481"/>
      <c r="F77" s="489"/>
      <c r="G77" s="489"/>
      <c r="H77" s="489"/>
      <c r="I77" s="489"/>
      <c r="J77" s="489"/>
      <c r="K77" s="490"/>
      <c r="L77" s="490"/>
    </row>
    <row r="78" spans="3:12" ht="12">
      <c r="C78" s="477" t="s">
        <v>597</v>
      </c>
      <c r="D78" s="479">
        <v>0.56442700000000001</v>
      </c>
      <c r="E78" s="481"/>
      <c r="F78" s="489"/>
      <c r="G78" s="489"/>
      <c r="H78" s="489"/>
      <c r="I78" s="489"/>
      <c r="J78" s="489"/>
      <c r="K78" s="490"/>
      <c r="L78" s="490"/>
    </row>
    <row r="79" spans="3:12" ht="12">
      <c r="C79" s="483" t="s">
        <v>598</v>
      </c>
      <c r="D79" s="479">
        <v>0.55764999999999998</v>
      </c>
      <c r="E79" s="481"/>
      <c r="F79" s="489"/>
      <c r="G79" s="489"/>
      <c r="H79" s="489"/>
      <c r="I79" s="489"/>
      <c r="J79" s="489"/>
      <c r="K79" s="490"/>
      <c r="L79" s="490"/>
    </row>
    <row r="80" spans="3:12" ht="12">
      <c r="C80" s="484" t="s">
        <v>599</v>
      </c>
      <c r="D80" s="485">
        <v>0.60202299999999997</v>
      </c>
      <c r="E80" s="486"/>
      <c r="F80" s="489"/>
      <c r="G80" s="489"/>
      <c r="H80" s="489"/>
      <c r="I80" s="489"/>
      <c r="J80" s="489"/>
      <c r="K80" s="490"/>
      <c r="L80" s="490"/>
    </row>
    <row r="81" spans="3:12" ht="12">
      <c r="C81" s="487"/>
      <c r="D81" s="487"/>
      <c r="E81" s="488"/>
      <c r="F81" s="489"/>
      <c r="G81" s="489"/>
      <c r="H81" s="489"/>
      <c r="I81" s="489"/>
      <c r="J81" s="489"/>
      <c r="K81" s="490"/>
      <c r="L81" s="490"/>
    </row>
    <row r="82" spans="3:12" ht="12">
      <c r="C82" s="487"/>
      <c r="D82" s="487"/>
      <c r="E82" s="488" t="s">
        <v>600</v>
      </c>
      <c r="F82" s="489"/>
      <c r="G82" s="489"/>
      <c r="H82" s="489"/>
      <c r="I82" s="489"/>
      <c r="J82" s="489"/>
      <c r="K82" s="490"/>
      <c r="L82" s="490"/>
    </row>
    <row r="83" spans="3:12" ht="12" thickBot="1">
      <c r="C83" s="609" t="s">
        <v>601</v>
      </c>
      <c r="D83" s="610"/>
      <c r="E83" s="611"/>
    </row>
    <row r="84" spans="3:12">
      <c r="C84" s="491" t="s">
        <v>602</v>
      </c>
      <c r="D84" s="530" t="s">
        <v>603</v>
      </c>
      <c r="E84" s="532"/>
    </row>
    <row r="85" spans="3:12" ht="12" thickBot="1">
      <c r="C85" s="491" t="s">
        <v>604</v>
      </c>
      <c r="D85" s="530" t="s">
        <v>605</v>
      </c>
      <c r="E85" s="533"/>
    </row>
    <row r="86" spans="3:12">
      <c r="C86" s="492" t="s">
        <v>432</v>
      </c>
      <c r="D86" s="493" t="s">
        <v>606</v>
      </c>
      <c r="E86" s="531" t="str">
        <f>IF(E84&gt;0,ROUND(E85/E84,6),"")</f>
        <v/>
      </c>
    </row>
    <row r="87" spans="3:12" ht="12">
      <c r="C87" s="494" t="s">
        <v>607</v>
      </c>
      <c r="D87" s="489"/>
      <c r="E87" s="489"/>
    </row>
    <row r="88" spans="3:12" ht="12">
      <c r="E88" s="490"/>
    </row>
    <row r="89" spans="3:12" ht="12">
      <c r="C89" s="490" t="s">
        <v>633</v>
      </c>
      <c r="D89" s="490"/>
      <c r="E89" s="490"/>
    </row>
    <row r="90" spans="3:12" ht="12">
      <c r="C90" s="495" t="s">
        <v>628</v>
      </c>
      <c r="D90" s="496">
        <v>1</v>
      </c>
    </row>
    <row r="91" spans="3:12" ht="12">
      <c r="C91" s="495" t="s">
        <v>629</v>
      </c>
      <c r="D91" s="496">
        <v>1000</v>
      </c>
    </row>
    <row r="92" spans="3:12" ht="12">
      <c r="C92" s="495" t="s">
        <v>630</v>
      </c>
      <c r="D92" s="496">
        <v>10000</v>
      </c>
    </row>
    <row r="93" spans="3:12" ht="12">
      <c r="C93" s="495" t="s">
        <v>631</v>
      </c>
      <c r="D93" s="496">
        <v>1000000</v>
      </c>
    </row>
    <row r="94" spans="3:12" ht="12">
      <c r="C94" s="495" t="s">
        <v>632</v>
      </c>
      <c r="D94" s="497">
        <v>100000000</v>
      </c>
    </row>
  </sheetData>
  <sheetProtection selectLockedCells="1" selectUnlockedCells="1"/>
  <mergeCells count="4">
    <mergeCell ref="B3:C3"/>
    <mergeCell ref="D3:J3"/>
    <mergeCell ref="C58:E58"/>
    <mergeCell ref="C83:E83"/>
  </mergeCells>
  <phoneticPr fontId="6"/>
  <dataValidations count="3">
    <dataValidation type="list" allowBlank="1" showInputMessage="1" showErrorMessage="1" sqref="D50" xr:uid="{00000000-0002-0000-0100-000000000000}">
      <formula1>$C$52:$C$53</formula1>
    </dataValidation>
    <dataValidation type="list" allowBlank="1" showInputMessage="1" showErrorMessage="1" sqref="E6" xr:uid="{00000000-0002-0000-0100-000002000000}">
      <formula1>$C$90:$C$94</formula1>
    </dataValidation>
    <dataValidation type="list" allowBlank="1" showInputMessage="1" showErrorMessage="1" sqref="E7" xr:uid="{00000000-0002-0000-0100-000001000000}">
      <formula1>$C$68:$C$72</formula1>
    </dataValidation>
  </dataValidations>
  <printOptions horizontalCentered="1"/>
  <pageMargins left="0.70866141732283472" right="0.70866141732283472" top="0.74803149606299213" bottom="0.74803149606299213" header="0.31496062992125984" footer="0.31496062992125984"/>
  <pageSetup paperSize="9" orientation="portrait" horizontalDpi="300" verticalDpi="300"/>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0" tint="-0.249977111117893"/>
  </sheetPr>
  <dimension ref="B2:X44"/>
  <sheetViews>
    <sheetView showGridLines="0" view="pageBreakPreview" zoomScaleNormal="100" zoomScaleSheetLayoutView="100" workbookViewId="0"/>
  </sheetViews>
  <sheetFormatPr defaultColWidth="13.5" defaultRowHeight="15" customHeight="1"/>
  <cols>
    <col min="1" max="1" width="2.1640625" style="235" customWidth="1"/>
    <col min="2" max="2" width="6.1640625" style="235" customWidth="1"/>
    <col min="3" max="3" width="36.33203125" style="235" bestFit="1" customWidth="1"/>
    <col min="4" max="4" width="14.1640625" style="235" customWidth="1"/>
    <col min="5" max="18" width="13.5" style="235" customWidth="1"/>
    <col min="19" max="24" width="13.5" style="235" hidden="1" customWidth="1"/>
    <col min="25" max="16384" width="13.5" style="235"/>
  </cols>
  <sheetData>
    <row r="2" spans="2:24" ht="20.25" customHeight="1">
      <c r="B2" s="710" t="s">
        <v>560</v>
      </c>
      <c r="C2" s="711"/>
    </row>
    <row r="3" spans="2:24" ht="18.75" customHeight="1">
      <c r="D3" s="340" t="s">
        <v>170</v>
      </c>
    </row>
    <row r="4" spans="2:24" ht="18.75" customHeight="1">
      <c r="B4" s="770"/>
      <c r="C4" s="770"/>
      <c r="D4" s="405"/>
    </row>
    <row r="5" spans="2:24" s="262" customFormat="1" ht="36" customHeight="1">
      <c r="B5" s="771"/>
      <c r="C5" s="771"/>
      <c r="D5" s="406" t="s">
        <v>377</v>
      </c>
      <c r="S5" s="376" t="s">
        <v>50</v>
      </c>
      <c r="T5" s="376"/>
      <c r="U5" s="376" t="s">
        <v>540</v>
      </c>
      <c r="V5" s="376"/>
      <c r="W5" s="376" t="s">
        <v>58</v>
      </c>
      <c r="X5" s="377"/>
    </row>
    <row r="6" spans="2:24" ht="18.75" customHeight="1">
      <c r="B6" s="198" t="s">
        <v>176</v>
      </c>
      <c r="C6" s="302" t="s">
        <v>0</v>
      </c>
      <c r="D6" s="407">
        <f t="array" ref="D6:D44">MMULT(開放経済型逆行列係数!D6:AP44,★波及効果計算ｼｰﾄ!I8:I46)</f>
        <v>0</v>
      </c>
      <c r="S6" s="381">
        <v>113706</v>
      </c>
      <c r="T6" s="382" t="s">
        <v>551</v>
      </c>
      <c r="U6" s="381">
        <v>124135</v>
      </c>
      <c r="V6" s="382" t="s">
        <v>551</v>
      </c>
      <c r="W6" s="381">
        <v>237841</v>
      </c>
      <c r="X6" s="382" t="s">
        <v>551</v>
      </c>
    </row>
    <row r="7" spans="2:24" ht="18.75" customHeight="1">
      <c r="B7" s="203" t="s">
        <v>177</v>
      </c>
      <c r="C7" s="304" t="s">
        <v>178</v>
      </c>
      <c r="D7" s="408">
        <v>0</v>
      </c>
      <c r="S7" s="381"/>
      <c r="T7" s="382"/>
      <c r="U7" s="381"/>
      <c r="V7" s="382"/>
      <c r="W7" s="381"/>
      <c r="X7" s="382"/>
    </row>
    <row r="8" spans="2:24" ht="18.75" customHeight="1">
      <c r="B8" s="203" t="s">
        <v>179</v>
      </c>
      <c r="C8" s="304" t="s">
        <v>180</v>
      </c>
      <c r="D8" s="408">
        <v>0</v>
      </c>
      <c r="S8" s="381"/>
      <c r="T8" s="382"/>
      <c r="U8" s="381"/>
      <c r="V8" s="382"/>
      <c r="W8" s="381"/>
      <c r="X8" s="382"/>
    </row>
    <row r="9" spans="2:24" ht="18.75" customHeight="1">
      <c r="B9" s="203" t="s">
        <v>181</v>
      </c>
      <c r="C9" s="304" t="s">
        <v>3</v>
      </c>
      <c r="D9" s="408">
        <v>0</v>
      </c>
      <c r="S9" s="381"/>
      <c r="T9" s="382"/>
      <c r="U9" s="381"/>
      <c r="V9" s="382"/>
      <c r="W9" s="381"/>
      <c r="X9" s="382"/>
    </row>
    <row r="10" spans="2:24" ht="18.75" customHeight="1">
      <c r="B10" s="203" t="s">
        <v>182</v>
      </c>
      <c r="C10" s="304" t="s">
        <v>4</v>
      </c>
      <c r="D10" s="408">
        <v>0</v>
      </c>
      <c r="S10" s="381"/>
      <c r="T10" s="382"/>
      <c r="U10" s="381"/>
      <c r="V10" s="382"/>
      <c r="W10" s="381"/>
      <c r="X10" s="382"/>
    </row>
    <row r="11" spans="2:24" ht="18.75" customHeight="1">
      <c r="B11" s="203" t="s">
        <v>183</v>
      </c>
      <c r="C11" s="304" t="s">
        <v>5</v>
      </c>
      <c r="D11" s="408">
        <v>0</v>
      </c>
      <c r="S11" s="381"/>
      <c r="T11" s="382"/>
      <c r="U11" s="381"/>
      <c r="V11" s="382"/>
      <c r="W11" s="381"/>
      <c r="X11" s="382"/>
    </row>
    <row r="12" spans="2:24" ht="18.75" customHeight="1">
      <c r="B12" s="203" t="s">
        <v>184</v>
      </c>
      <c r="C12" s="306" t="s">
        <v>6</v>
      </c>
      <c r="D12" s="408">
        <v>0</v>
      </c>
      <c r="S12" s="381"/>
      <c r="T12" s="382"/>
      <c r="U12" s="381"/>
      <c r="V12" s="382"/>
      <c r="W12" s="381"/>
      <c r="X12" s="382"/>
    </row>
    <row r="13" spans="2:24" ht="18.75" customHeight="1">
      <c r="B13" s="203" t="s">
        <v>185</v>
      </c>
      <c r="C13" s="304" t="s">
        <v>7</v>
      </c>
      <c r="D13" s="408">
        <v>0</v>
      </c>
      <c r="S13" s="381"/>
      <c r="T13" s="382"/>
      <c r="U13" s="381"/>
      <c r="V13" s="382"/>
      <c r="W13" s="381"/>
      <c r="X13" s="382"/>
    </row>
    <row r="14" spans="2:24" ht="18.75" customHeight="1">
      <c r="B14" s="203" t="s">
        <v>186</v>
      </c>
      <c r="C14" s="306" t="s">
        <v>8</v>
      </c>
      <c r="D14" s="408">
        <v>0</v>
      </c>
      <c r="S14" s="381"/>
      <c r="T14" s="382"/>
      <c r="U14" s="381"/>
      <c r="V14" s="382"/>
      <c r="W14" s="381"/>
      <c r="X14" s="382"/>
    </row>
    <row r="15" spans="2:24" ht="18.75" customHeight="1">
      <c r="B15" s="203" t="s">
        <v>187</v>
      </c>
      <c r="C15" s="306" t="s">
        <v>188</v>
      </c>
      <c r="D15" s="408">
        <v>0</v>
      </c>
      <c r="S15" s="381"/>
      <c r="T15" s="382"/>
      <c r="U15" s="381"/>
      <c r="V15" s="382"/>
      <c r="W15" s="381"/>
      <c r="X15" s="382"/>
    </row>
    <row r="16" spans="2:24" ht="18.75" customHeight="1">
      <c r="B16" s="203" t="s">
        <v>189</v>
      </c>
      <c r="C16" s="304" t="s">
        <v>9</v>
      </c>
      <c r="D16" s="408">
        <v>0</v>
      </c>
      <c r="S16" s="381"/>
      <c r="T16" s="382"/>
      <c r="U16" s="381"/>
      <c r="V16" s="382"/>
      <c r="W16" s="381"/>
      <c r="X16" s="382"/>
    </row>
    <row r="17" spans="2:24" ht="18.75" customHeight="1">
      <c r="B17" s="203" t="s">
        <v>190</v>
      </c>
      <c r="C17" s="304" t="s">
        <v>10</v>
      </c>
      <c r="D17" s="408">
        <v>0</v>
      </c>
      <c r="S17" s="381"/>
      <c r="T17" s="382"/>
      <c r="U17" s="381"/>
      <c r="V17" s="382"/>
      <c r="W17" s="381"/>
      <c r="X17" s="382"/>
    </row>
    <row r="18" spans="2:24" ht="18.75" customHeight="1">
      <c r="B18" s="203" t="s">
        <v>191</v>
      </c>
      <c r="C18" s="304" t="s">
        <v>11</v>
      </c>
      <c r="D18" s="408">
        <v>0</v>
      </c>
      <c r="S18" s="381"/>
      <c r="T18" s="382"/>
      <c r="U18" s="381"/>
      <c r="V18" s="382"/>
      <c r="W18" s="381"/>
      <c r="X18" s="382"/>
    </row>
    <row r="19" spans="2:24" ht="18.75" customHeight="1">
      <c r="B19" s="203" t="s">
        <v>192</v>
      </c>
      <c r="C19" s="304" t="s">
        <v>12</v>
      </c>
      <c r="D19" s="408">
        <v>0</v>
      </c>
      <c r="S19" s="381"/>
      <c r="T19" s="382"/>
      <c r="U19" s="381"/>
      <c r="V19" s="382"/>
      <c r="W19" s="381"/>
      <c r="X19" s="382"/>
    </row>
    <row r="20" spans="2:24" ht="18.75" customHeight="1">
      <c r="B20" s="203" t="s">
        <v>193</v>
      </c>
      <c r="C20" s="304" t="s">
        <v>194</v>
      </c>
      <c r="D20" s="408">
        <v>0</v>
      </c>
      <c r="S20" s="381"/>
      <c r="T20" s="382"/>
      <c r="U20" s="381"/>
      <c r="V20" s="382"/>
      <c r="W20" s="381"/>
      <c r="X20" s="382"/>
    </row>
    <row r="21" spans="2:24" ht="18.75" customHeight="1">
      <c r="B21" s="203" t="s">
        <v>195</v>
      </c>
      <c r="C21" s="304" t="s">
        <v>196</v>
      </c>
      <c r="D21" s="408">
        <v>0</v>
      </c>
      <c r="S21" s="381"/>
      <c r="T21" s="382"/>
      <c r="U21" s="381"/>
      <c r="V21" s="382"/>
      <c r="W21" s="381"/>
      <c r="X21" s="382"/>
    </row>
    <row r="22" spans="2:24" ht="18.75" customHeight="1">
      <c r="B22" s="203" t="s">
        <v>197</v>
      </c>
      <c r="C22" s="304" t="s">
        <v>198</v>
      </c>
      <c r="D22" s="408">
        <v>0</v>
      </c>
      <c r="S22" s="381"/>
      <c r="T22" s="382"/>
      <c r="U22" s="381"/>
      <c r="V22" s="382"/>
      <c r="W22" s="381"/>
      <c r="X22" s="382"/>
    </row>
    <row r="23" spans="2:24" ht="18.75" customHeight="1">
      <c r="B23" s="203" t="s">
        <v>199</v>
      </c>
      <c r="C23" s="304" t="s">
        <v>14</v>
      </c>
      <c r="D23" s="408">
        <v>0</v>
      </c>
      <c r="S23" s="381"/>
      <c r="T23" s="382"/>
      <c r="U23" s="381"/>
      <c r="V23" s="382"/>
      <c r="W23" s="381"/>
      <c r="X23" s="382"/>
    </row>
    <row r="24" spans="2:24" ht="18.75" customHeight="1">
      <c r="B24" s="203" t="s">
        <v>200</v>
      </c>
      <c r="C24" s="304" t="s">
        <v>13</v>
      </c>
      <c r="D24" s="408">
        <v>0</v>
      </c>
      <c r="S24" s="381"/>
      <c r="T24" s="382"/>
      <c r="U24" s="381"/>
      <c r="V24" s="382"/>
      <c r="W24" s="381"/>
      <c r="X24" s="382"/>
    </row>
    <row r="25" spans="2:24" ht="18.75" customHeight="1">
      <c r="B25" s="203" t="s">
        <v>201</v>
      </c>
      <c r="C25" s="304" t="s">
        <v>202</v>
      </c>
      <c r="D25" s="408">
        <v>0</v>
      </c>
      <c r="S25" s="381"/>
      <c r="T25" s="382"/>
      <c r="U25" s="381"/>
      <c r="V25" s="382"/>
      <c r="W25" s="381"/>
      <c r="X25" s="382"/>
    </row>
    <row r="26" spans="2:24" ht="18.75" customHeight="1">
      <c r="B26" s="203" t="s">
        <v>203</v>
      </c>
      <c r="C26" s="304" t="s">
        <v>15</v>
      </c>
      <c r="D26" s="408">
        <v>0</v>
      </c>
      <c r="S26" s="381">
        <v>23686</v>
      </c>
      <c r="T26" s="382" t="s">
        <v>551</v>
      </c>
      <c r="U26" s="381">
        <v>19464</v>
      </c>
      <c r="V26" s="382" t="s">
        <v>551</v>
      </c>
      <c r="W26" s="381">
        <v>43150</v>
      </c>
      <c r="X26" s="382" t="s">
        <v>551</v>
      </c>
    </row>
    <row r="27" spans="2:24" ht="18.75" customHeight="1">
      <c r="B27" s="203" t="s">
        <v>204</v>
      </c>
      <c r="C27" s="304" t="s">
        <v>16</v>
      </c>
      <c r="D27" s="408">
        <v>0</v>
      </c>
      <c r="S27" s="381">
        <v>5652</v>
      </c>
      <c r="T27" s="382" t="s">
        <v>551</v>
      </c>
      <c r="U27" s="381">
        <v>63</v>
      </c>
      <c r="V27" s="382" t="s">
        <v>551</v>
      </c>
      <c r="W27" s="381">
        <v>5715</v>
      </c>
      <c r="X27" s="382" t="s">
        <v>551</v>
      </c>
    </row>
    <row r="28" spans="2:24" ht="18.75" customHeight="1">
      <c r="B28" s="203" t="s">
        <v>205</v>
      </c>
      <c r="C28" s="304" t="s">
        <v>17</v>
      </c>
      <c r="D28" s="408">
        <v>0</v>
      </c>
      <c r="S28" s="381">
        <v>58066</v>
      </c>
      <c r="T28" s="382" t="s">
        <v>551</v>
      </c>
      <c r="U28" s="381">
        <v>-31758</v>
      </c>
      <c r="V28" s="382" t="s">
        <v>551</v>
      </c>
      <c r="W28" s="381">
        <v>26308</v>
      </c>
      <c r="X28" s="382" t="s">
        <v>551</v>
      </c>
    </row>
    <row r="29" spans="2:24" ht="18.75" customHeight="1">
      <c r="B29" s="203" t="s">
        <v>206</v>
      </c>
      <c r="C29" s="304" t="s">
        <v>18</v>
      </c>
      <c r="D29" s="408">
        <v>0</v>
      </c>
      <c r="S29" s="381">
        <v>1243603</v>
      </c>
      <c r="T29" s="382" t="s">
        <v>551</v>
      </c>
      <c r="U29" s="381">
        <v>592005</v>
      </c>
      <c r="V29" s="382" t="s">
        <v>551</v>
      </c>
      <c r="W29" s="381">
        <v>1835608</v>
      </c>
      <c r="X29" s="382" t="s">
        <v>551</v>
      </c>
    </row>
    <row r="30" spans="2:24" ht="18.75" customHeight="1">
      <c r="B30" s="203" t="s">
        <v>207</v>
      </c>
      <c r="C30" s="304" t="s">
        <v>46</v>
      </c>
      <c r="D30" s="408">
        <v>0</v>
      </c>
      <c r="S30" s="381">
        <v>72778</v>
      </c>
      <c r="T30" s="382" t="s">
        <v>551</v>
      </c>
      <c r="U30" s="381">
        <v>743586</v>
      </c>
      <c r="V30" s="382" t="s">
        <v>551</v>
      </c>
      <c r="W30" s="381">
        <v>816364</v>
      </c>
      <c r="X30" s="382" t="s">
        <v>551</v>
      </c>
    </row>
    <row r="31" spans="2:24" ht="18.75" customHeight="1">
      <c r="B31" s="203" t="s">
        <v>208</v>
      </c>
      <c r="C31" s="304" t="s">
        <v>47</v>
      </c>
      <c r="D31" s="408">
        <v>0</v>
      </c>
      <c r="S31" s="381">
        <v>135809</v>
      </c>
      <c r="T31" s="382" t="s">
        <v>551</v>
      </c>
      <c r="U31" s="381">
        <v>135205</v>
      </c>
      <c r="V31" s="382" t="s">
        <v>551</v>
      </c>
      <c r="W31" s="381">
        <v>271014</v>
      </c>
      <c r="X31" s="382" t="s">
        <v>551</v>
      </c>
    </row>
    <row r="32" spans="2:24" ht="18.75" customHeight="1">
      <c r="B32" s="203" t="s">
        <v>209</v>
      </c>
      <c r="C32" s="304" t="s">
        <v>19</v>
      </c>
      <c r="D32" s="408">
        <v>0</v>
      </c>
      <c r="S32" s="381">
        <v>256366</v>
      </c>
      <c r="T32" s="382" t="s">
        <v>551</v>
      </c>
      <c r="U32" s="381">
        <v>477880</v>
      </c>
      <c r="V32" s="382" t="s">
        <v>551</v>
      </c>
      <c r="W32" s="381">
        <v>734246</v>
      </c>
      <c r="X32" s="382" t="s">
        <v>551</v>
      </c>
    </row>
    <row r="33" spans="2:24" ht="18.75" customHeight="1">
      <c r="B33" s="203" t="s">
        <v>210</v>
      </c>
      <c r="C33" s="304" t="s">
        <v>20</v>
      </c>
      <c r="D33" s="408">
        <v>0</v>
      </c>
      <c r="S33" s="381">
        <v>196941</v>
      </c>
      <c r="T33" s="382" t="s">
        <v>551</v>
      </c>
      <c r="U33" s="381">
        <v>65423</v>
      </c>
      <c r="V33" s="382" t="s">
        <v>551</v>
      </c>
      <c r="W33" s="381">
        <v>262364</v>
      </c>
      <c r="X33" s="382" t="s">
        <v>551</v>
      </c>
    </row>
    <row r="34" spans="2:24" ht="18.75" customHeight="1">
      <c r="B34" s="203" t="s">
        <v>211</v>
      </c>
      <c r="C34" s="304" t="s">
        <v>21</v>
      </c>
      <c r="D34" s="408">
        <v>0</v>
      </c>
      <c r="S34" s="381">
        <v>60876</v>
      </c>
      <c r="T34" s="382" t="s">
        <v>551</v>
      </c>
      <c r="U34" s="381">
        <v>441564</v>
      </c>
      <c r="V34" s="382" t="s">
        <v>551</v>
      </c>
      <c r="W34" s="381">
        <v>502440</v>
      </c>
      <c r="X34" s="382" t="s">
        <v>551</v>
      </c>
    </row>
    <row r="35" spans="2:24" ht="18.75" customHeight="1">
      <c r="B35" s="203" t="s">
        <v>212</v>
      </c>
      <c r="C35" s="304" t="s">
        <v>49</v>
      </c>
      <c r="D35" s="408">
        <v>0</v>
      </c>
      <c r="S35" s="381">
        <v>226431</v>
      </c>
      <c r="T35" s="382" t="s">
        <v>551</v>
      </c>
      <c r="U35" s="381">
        <v>77818</v>
      </c>
      <c r="V35" s="382" t="s">
        <v>551</v>
      </c>
      <c r="W35" s="381">
        <v>304249</v>
      </c>
      <c r="X35" s="382" t="s">
        <v>551</v>
      </c>
    </row>
    <row r="36" spans="2:24" ht="18.75" customHeight="1">
      <c r="B36" s="203" t="s">
        <v>213</v>
      </c>
      <c r="C36" s="304" t="s">
        <v>22</v>
      </c>
      <c r="D36" s="408">
        <v>0</v>
      </c>
      <c r="S36" s="381">
        <v>97660</v>
      </c>
      <c r="T36" s="382" t="s">
        <v>551</v>
      </c>
      <c r="U36" s="381">
        <v>47107</v>
      </c>
      <c r="V36" s="382" t="s">
        <v>551</v>
      </c>
      <c r="W36" s="381">
        <v>144767</v>
      </c>
      <c r="X36" s="382" t="s">
        <v>551</v>
      </c>
    </row>
    <row r="37" spans="2:24" ht="18.75" customHeight="1">
      <c r="B37" s="203" t="s">
        <v>214</v>
      </c>
      <c r="C37" s="304" t="s">
        <v>23</v>
      </c>
      <c r="D37" s="408">
        <v>0</v>
      </c>
      <c r="S37" s="381">
        <v>4654</v>
      </c>
      <c r="T37" s="382" t="s">
        <v>551</v>
      </c>
      <c r="U37" s="381">
        <v>348871</v>
      </c>
      <c r="V37" s="382" t="s">
        <v>551</v>
      </c>
      <c r="W37" s="381">
        <v>353525</v>
      </c>
      <c r="X37" s="382" t="s">
        <v>551</v>
      </c>
    </row>
    <row r="38" spans="2:24" ht="18.75" customHeight="1">
      <c r="B38" s="203" t="s">
        <v>215</v>
      </c>
      <c r="C38" s="304" t="s">
        <v>24</v>
      </c>
      <c r="D38" s="408">
        <v>0</v>
      </c>
      <c r="S38" s="381">
        <v>560973</v>
      </c>
      <c r="T38" s="382" t="s">
        <v>551</v>
      </c>
      <c r="U38" s="381">
        <v>902791</v>
      </c>
      <c r="V38" s="382" t="s">
        <v>551</v>
      </c>
      <c r="W38" s="381">
        <v>1463764</v>
      </c>
      <c r="X38" s="382" t="s">
        <v>551</v>
      </c>
    </row>
    <row r="39" spans="2:24" ht="18.75" customHeight="1">
      <c r="B39" s="203" t="s">
        <v>216</v>
      </c>
      <c r="C39" s="304" t="s">
        <v>48</v>
      </c>
      <c r="D39" s="408">
        <v>0</v>
      </c>
      <c r="S39" s="381">
        <v>38423</v>
      </c>
      <c r="T39" s="382" t="s">
        <v>551</v>
      </c>
      <c r="U39" s="381">
        <v>-10674</v>
      </c>
      <c r="V39" s="382" t="s">
        <v>551</v>
      </c>
      <c r="W39" s="381">
        <v>27749</v>
      </c>
      <c r="X39" s="382" t="s">
        <v>551</v>
      </c>
    </row>
    <row r="40" spans="2:24" ht="18.75" customHeight="1">
      <c r="B40" s="203" t="s">
        <v>217</v>
      </c>
      <c r="C40" s="304" t="s">
        <v>218</v>
      </c>
      <c r="D40" s="408">
        <v>0</v>
      </c>
    </row>
    <row r="41" spans="2:24" ht="18.75" customHeight="1">
      <c r="B41" s="203" t="s">
        <v>219</v>
      </c>
      <c r="C41" s="304" t="s">
        <v>25</v>
      </c>
      <c r="D41" s="408">
        <v>0</v>
      </c>
    </row>
    <row r="42" spans="2:24" ht="18.75" customHeight="1">
      <c r="B42" s="203">
        <v>37</v>
      </c>
      <c r="C42" s="304" t="s">
        <v>26</v>
      </c>
      <c r="D42" s="408">
        <v>0</v>
      </c>
    </row>
    <row r="43" spans="2:24" ht="18.75" customHeight="1">
      <c r="B43" s="203">
        <v>38</v>
      </c>
      <c r="C43" s="304" t="s">
        <v>27</v>
      </c>
      <c r="D43" s="408">
        <v>0</v>
      </c>
    </row>
    <row r="44" spans="2:24" ht="15" customHeight="1">
      <c r="B44" s="410">
        <v>39</v>
      </c>
      <c r="C44" s="411" t="s">
        <v>28</v>
      </c>
      <c r="D44" s="409">
        <v>0</v>
      </c>
    </row>
  </sheetData>
  <sheetProtection sheet="1" selectLockedCells="1" selectUnlockedCells="1"/>
  <mergeCells count="2">
    <mergeCell ref="B2:C2"/>
    <mergeCell ref="B4:C5"/>
  </mergeCells>
  <phoneticPr fontId="31"/>
  <pageMargins left="0.78740157480314965" right="0.78740157480314965" top="0.78740157480314965" bottom="0.78740157480314965" header="0" footer="0.19685039370078741"/>
  <pageSetup paperSize="9" scale="95" orientation="portrait" useFirstPageNumber="1" r:id="rId1"/>
  <headerFooter alignWithMargins="0">
    <oddFooter>&amp;C&amp;P / 1 ページ</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0" tint="-0.249977111117893"/>
  </sheetPr>
  <dimension ref="B2:X44"/>
  <sheetViews>
    <sheetView showGridLines="0" view="pageBreakPreview" zoomScaleNormal="100" workbookViewId="0"/>
  </sheetViews>
  <sheetFormatPr defaultColWidth="13.5" defaultRowHeight="15" customHeight="1"/>
  <cols>
    <col min="1" max="1" width="2.1640625" style="235" customWidth="1"/>
    <col min="2" max="2" width="6.1640625" style="235" customWidth="1"/>
    <col min="3" max="3" width="36.33203125" style="235" bestFit="1" customWidth="1"/>
    <col min="4" max="4" width="14.1640625" style="235" customWidth="1"/>
    <col min="5" max="18" width="13.5" style="235" customWidth="1"/>
    <col min="19" max="24" width="13.5" style="235" hidden="1" customWidth="1"/>
    <col min="25" max="16384" width="13.5" style="235"/>
  </cols>
  <sheetData>
    <row r="2" spans="2:24" ht="20.25" customHeight="1">
      <c r="B2" s="710" t="s">
        <v>561</v>
      </c>
      <c r="C2" s="711"/>
    </row>
    <row r="3" spans="2:24" ht="18.75" customHeight="1">
      <c r="D3" s="340" t="s">
        <v>170</v>
      </c>
    </row>
    <row r="4" spans="2:24" ht="18.75" customHeight="1">
      <c r="B4" s="770"/>
      <c r="C4" s="770"/>
      <c r="D4" s="405"/>
    </row>
    <row r="5" spans="2:24" s="262" customFormat="1" ht="36" customHeight="1">
      <c r="B5" s="771"/>
      <c r="C5" s="771"/>
      <c r="D5" s="406" t="s">
        <v>394</v>
      </c>
      <c r="S5" s="376" t="s">
        <v>50</v>
      </c>
      <c r="T5" s="376"/>
      <c r="U5" s="376" t="s">
        <v>540</v>
      </c>
      <c r="V5" s="376"/>
      <c r="W5" s="376" t="s">
        <v>58</v>
      </c>
      <c r="X5" s="377"/>
    </row>
    <row r="6" spans="2:24" ht="18.75" customHeight="1">
      <c r="B6" s="203" t="s">
        <v>176</v>
      </c>
      <c r="C6" s="302" t="s">
        <v>0</v>
      </c>
      <c r="D6" s="407">
        <f t="array" ref="D6:D44">MMULT(開放経済型逆行列係数!D6:AP44,★波及効果計算ｼｰﾄ!P8:P46)</f>
        <v>0</v>
      </c>
      <c r="S6" s="381">
        <v>113706</v>
      </c>
      <c r="T6" s="382" t="s">
        <v>551</v>
      </c>
      <c r="U6" s="381">
        <v>124135</v>
      </c>
      <c r="V6" s="382" t="s">
        <v>551</v>
      </c>
      <c r="W6" s="381">
        <v>237841</v>
      </c>
      <c r="X6" s="382" t="s">
        <v>551</v>
      </c>
    </row>
    <row r="7" spans="2:24" ht="18.75" customHeight="1">
      <c r="B7" s="203" t="s">
        <v>177</v>
      </c>
      <c r="C7" s="304" t="s">
        <v>178</v>
      </c>
      <c r="D7" s="408">
        <v>0</v>
      </c>
      <c r="S7" s="381"/>
      <c r="T7" s="382"/>
      <c r="U7" s="381"/>
      <c r="V7" s="382"/>
      <c r="W7" s="381"/>
      <c r="X7" s="382"/>
    </row>
    <row r="8" spans="2:24" ht="18.75" customHeight="1">
      <c r="B8" s="203" t="s">
        <v>179</v>
      </c>
      <c r="C8" s="304" t="s">
        <v>180</v>
      </c>
      <c r="D8" s="408">
        <v>0</v>
      </c>
      <c r="S8" s="381"/>
      <c r="T8" s="382"/>
      <c r="U8" s="381"/>
      <c r="V8" s="382"/>
      <c r="W8" s="381"/>
      <c r="X8" s="382"/>
    </row>
    <row r="9" spans="2:24" ht="18.75" customHeight="1">
      <c r="B9" s="203" t="s">
        <v>181</v>
      </c>
      <c r="C9" s="304" t="s">
        <v>3</v>
      </c>
      <c r="D9" s="408">
        <v>0</v>
      </c>
      <c r="S9" s="381"/>
      <c r="T9" s="382"/>
      <c r="U9" s="381"/>
      <c r="V9" s="382"/>
      <c r="W9" s="381"/>
      <c r="X9" s="382"/>
    </row>
    <row r="10" spans="2:24" ht="18.75" customHeight="1">
      <c r="B10" s="203" t="s">
        <v>182</v>
      </c>
      <c r="C10" s="304" t="s">
        <v>4</v>
      </c>
      <c r="D10" s="408">
        <v>0</v>
      </c>
      <c r="S10" s="381"/>
      <c r="T10" s="382"/>
      <c r="U10" s="381"/>
      <c r="V10" s="382"/>
      <c r="W10" s="381"/>
      <c r="X10" s="382"/>
    </row>
    <row r="11" spans="2:24" ht="18.75" customHeight="1">
      <c r="B11" s="203" t="s">
        <v>183</v>
      </c>
      <c r="C11" s="304" t="s">
        <v>5</v>
      </c>
      <c r="D11" s="408">
        <v>0</v>
      </c>
      <c r="S11" s="381"/>
      <c r="T11" s="382"/>
      <c r="U11" s="381"/>
      <c r="V11" s="382"/>
      <c r="W11" s="381"/>
      <c r="X11" s="382"/>
    </row>
    <row r="12" spans="2:24" ht="18.75" customHeight="1">
      <c r="B12" s="203" t="s">
        <v>184</v>
      </c>
      <c r="C12" s="306" t="s">
        <v>6</v>
      </c>
      <c r="D12" s="408">
        <v>0</v>
      </c>
      <c r="S12" s="381"/>
      <c r="T12" s="382"/>
      <c r="U12" s="381"/>
      <c r="V12" s="382"/>
      <c r="W12" s="381"/>
      <c r="X12" s="382"/>
    </row>
    <row r="13" spans="2:24" ht="18.75" customHeight="1">
      <c r="B13" s="203" t="s">
        <v>185</v>
      </c>
      <c r="C13" s="304" t="s">
        <v>7</v>
      </c>
      <c r="D13" s="408">
        <v>0</v>
      </c>
      <c r="S13" s="381"/>
      <c r="T13" s="382"/>
      <c r="U13" s="381"/>
      <c r="V13" s="382"/>
      <c r="W13" s="381"/>
      <c r="X13" s="382"/>
    </row>
    <row r="14" spans="2:24" ht="18.75" customHeight="1">
      <c r="B14" s="203" t="s">
        <v>186</v>
      </c>
      <c r="C14" s="306" t="s">
        <v>8</v>
      </c>
      <c r="D14" s="408">
        <v>0</v>
      </c>
      <c r="S14" s="381"/>
      <c r="T14" s="382"/>
      <c r="U14" s="381"/>
      <c r="V14" s="382"/>
      <c r="W14" s="381"/>
      <c r="X14" s="382"/>
    </row>
    <row r="15" spans="2:24" ht="18.75" customHeight="1">
      <c r="B15" s="203" t="s">
        <v>187</v>
      </c>
      <c r="C15" s="306" t="s">
        <v>188</v>
      </c>
      <c r="D15" s="408">
        <v>0</v>
      </c>
      <c r="S15" s="381"/>
      <c r="T15" s="382"/>
      <c r="U15" s="381"/>
      <c r="V15" s="382"/>
      <c r="W15" s="381"/>
      <c r="X15" s="382"/>
    </row>
    <row r="16" spans="2:24" ht="18.75" customHeight="1">
      <c r="B16" s="203" t="s">
        <v>189</v>
      </c>
      <c r="C16" s="304" t="s">
        <v>9</v>
      </c>
      <c r="D16" s="408">
        <v>0</v>
      </c>
      <c r="S16" s="381"/>
      <c r="T16" s="382"/>
      <c r="U16" s="381"/>
      <c r="V16" s="382"/>
      <c r="W16" s="381"/>
      <c r="X16" s="382"/>
    </row>
    <row r="17" spans="2:24" ht="18.75" customHeight="1">
      <c r="B17" s="203" t="s">
        <v>190</v>
      </c>
      <c r="C17" s="304" t="s">
        <v>10</v>
      </c>
      <c r="D17" s="408">
        <v>0</v>
      </c>
      <c r="S17" s="381"/>
      <c r="T17" s="382"/>
      <c r="U17" s="381"/>
      <c r="V17" s="382"/>
      <c r="W17" s="381"/>
      <c r="X17" s="382"/>
    </row>
    <row r="18" spans="2:24" ht="18.75" customHeight="1">
      <c r="B18" s="203" t="s">
        <v>191</v>
      </c>
      <c r="C18" s="304" t="s">
        <v>11</v>
      </c>
      <c r="D18" s="408">
        <v>0</v>
      </c>
      <c r="S18" s="381"/>
      <c r="T18" s="382"/>
      <c r="U18" s="381"/>
      <c r="V18" s="382"/>
      <c r="W18" s="381"/>
      <c r="X18" s="382"/>
    </row>
    <row r="19" spans="2:24" ht="18.75" customHeight="1">
      <c r="B19" s="203" t="s">
        <v>192</v>
      </c>
      <c r="C19" s="304" t="s">
        <v>12</v>
      </c>
      <c r="D19" s="408">
        <v>0</v>
      </c>
      <c r="S19" s="381"/>
      <c r="T19" s="382"/>
      <c r="U19" s="381"/>
      <c r="V19" s="382"/>
      <c r="W19" s="381"/>
      <c r="X19" s="382"/>
    </row>
    <row r="20" spans="2:24" ht="18.75" customHeight="1">
      <c r="B20" s="203" t="s">
        <v>193</v>
      </c>
      <c r="C20" s="304" t="s">
        <v>194</v>
      </c>
      <c r="D20" s="408">
        <v>0</v>
      </c>
      <c r="S20" s="381"/>
      <c r="T20" s="382"/>
      <c r="U20" s="381"/>
      <c r="V20" s="382"/>
      <c r="W20" s="381"/>
      <c r="X20" s="382"/>
    </row>
    <row r="21" spans="2:24" ht="18.75" customHeight="1">
      <c r="B21" s="203" t="s">
        <v>195</v>
      </c>
      <c r="C21" s="304" t="s">
        <v>196</v>
      </c>
      <c r="D21" s="408">
        <v>0</v>
      </c>
      <c r="S21" s="381"/>
      <c r="T21" s="382"/>
      <c r="U21" s="381"/>
      <c r="V21" s="382"/>
      <c r="W21" s="381"/>
      <c r="X21" s="382"/>
    </row>
    <row r="22" spans="2:24" ht="18.75" customHeight="1">
      <c r="B22" s="203" t="s">
        <v>197</v>
      </c>
      <c r="C22" s="304" t="s">
        <v>198</v>
      </c>
      <c r="D22" s="408">
        <v>0</v>
      </c>
      <c r="S22" s="381"/>
      <c r="T22" s="382"/>
      <c r="U22" s="381"/>
      <c r="V22" s="382"/>
      <c r="W22" s="381"/>
      <c r="X22" s="382"/>
    </row>
    <row r="23" spans="2:24" ht="18.75" customHeight="1">
      <c r="B23" s="203" t="s">
        <v>199</v>
      </c>
      <c r="C23" s="304" t="s">
        <v>14</v>
      </c>
      <c r="D23" s="408">
        <v>0</v>
      </c>
      <c r="S23" s="381"/>
      <c r="T23" s="382"/>
      <c r="U23" s="381"/>
      <c r="V23" s="382"/>
      <c r="W23" s="381"/>
      <c r="X23" s="382"/>
    </row>
    <row r="24" spans="2:24" ht="18.75" customHeight="1">
      <c r="B24" s="203" t="s">
        <v>200</v>
      </c>
      <c r="C24" s="304" t="s">
        <v>13</v>
      </c>
      <c r="D24" s="408">
        <v>0</v>
      </c>
      <c r="S24" s="381"/>
      <c r="T24" s="382"/>
      <c r="U24" s="381"/>
      <c r="V24" s="382"/>
      <c r="W24" s="381"/>
      <c r="X24" s="382"/>
    </row>
    <row r="25" spans="2:24" ht="18.75" customHeight="1">
      <c r="B25" s="203" t="s">
        <v>201</v>
      </c>
      <c r="C25" s="304" t="s">
        <v>202</v>
      </c>
      <c r="D25" s="408">
        <v>0</v>
      </c>
      <c r="S25" s="381"/>
      <c r="T25" s="382"/>
      <c r="U25" s="381"/>
      <c r="V25" s="382"/>
      <c r="W25" s="381"/>
      <c r="X25" s="382"/>
    </row>
    <row r="26" spans="2:24" ht="18.75" customHeight="1">
      <c r="B26" s="203" t="s">
        <v>203</v>
      </c>
      <c r="C26" s="304" t="s">
        <v>15</v>
      </c>
      <c r="D26" s="408">
        <v>0</v>
      </c>
      <c r="S26" s="381">
        <v>23686</v>
      </c>
      <c r="T26" s="382" t="s">
        <v>551</v>
      </c>
      <c r="U26" s="381">
        <v>19464</v>
      </c>
      <c r="V26" s="382" t="s">
        <v>551</v>
      </c>
      <c r="W26" s="381">
        <v>43150</v>
      </c>
      <c r="X26" s="382" t="s">
        <v>551</v>
      </c>
    </row>
    <row r="27" spans="2:24" ht="18.75" customHeight="1">
      <c r="B27" s="203" t="s">
        <v>204</v>
      </c>
      <c r="C27" s="304" t="s">
        <v>16</v>
      </c>
      <c r="D27" s="408">
        <v>0</v>
      </c>
      <c r="S27" s="381">
        <v>5652</v>
      </c>
      <c r="T27" s="382" t="s">
        <v>551</v>
      </c>
      <c r="U27" s="381">
        <v>63</v>
      </c>
      <c r="V27" s="382" t="s">
        <v>551</v>
      </c>
      <c r="W27" s="381">
        <v>5715</v>
      </c>
      <c r="X27" s="382" t="s">
        <v>551</v>
      </c>
    </row>
    <row r="28" spans="2:24" ht="18.75" customHeight="1">
      <c r="B28" s="203" t="s">
        <v>205</v>
      </c>
      <c r="C28" s="304" t="s">
        <v>17</v>
      </c>
      <c r="D28" s="408">
        <v>0</v>
      </c>
      <c r="S28" s="381">
        <v>58066</v>
      </c>
      <c r="T28" s="382" t="s">
        <v>551</v>
      </c>
      <c r="U28" s="381">
        <v>-31758</v>
      </c>
      <c r="V28" s="382" t="s">
        <v>551</v>
      </c>
      <c r="W28" s="381">
        <v>26308</v>
      </c>
      <c r="X28" s="382" t="s">
        <v>551</v>
      </c>
    </row>
    <row r="29" spans="2:24" ht="18.75" customHeight="1">
      <c r="B29" s="203" t="s">
        <v>206</v>
      </c>
      <c r="C29" s="304" t="s">
        <v>18</v>
      </c>
      <c r="D29" s="408">
        <v>0</v>
      </c>
      <c r="S29" s="381">
        <v>1243603</v>
      </c>
      <c r="T29" s="382" t="s">
        <v>551</v>
      </c>
      <c r="U29" s="381">
        <v>592005</v>
      </c>
      <c r="V29" s="382" t="s">
        <v>551</v>
      </c>
      <c r="W29" s="381">
        <v>1835608</v>
      </c>
      <c r="X29" s="382" t="s">
        <v>551</v>
      </c>
    </row>
    <row r="30" spans="2:24" ht="18.75" customHeight="1">
      <c r="B30" s="203" t="s">
        <v>207</v>
      </c>
      <c r="C30" s="304" t="s">
        <v>46</v>
      </c>
      <c r="D30" s="408">
        <v>0</v>
      </c>
      <c r="S30" s="381">
        <v>72778</v>
      </c>
      <c r="T30" s="382" t="s">
        <v>551</v>
      </c>
      <c r="U30" s="381">
        <v>743586</v>
      </c>
      <c r="V30" s="382" t="s">
        <v>551</v>
      </c>
      <c r="W30" s="381">
        <v>816364</v>
      </c>
      <c r="X30" s="382" t="s">
        <v>551</v>
      </c>
    </row>
    <row r="31" spans="2:24" ht="18.75" customHeight="1">
      <c r="B31" s="203" t="s">
        <v>208</v>
      </c>
      <c r="C31" s="304" t="s">
        <v>47</v>
      </c>
      <c r="D31" s="408">
        <v>0</v>
      </c>
      <c r="S31" s="381">
        <v>135809</v>
      </c>
      <c r="T31" s="382" t="s">
        <v>551</v>
      </c>
      <c r="U31" s="381">
        <v>135205</v>
      </c>
      <c r="V31" s="382" t="s">
        <v>551</v>
      </c>
      <c r="W31" s="381">
        <v>271014</v>
      </c>
      <c r="X31" s="382" t="s">
        <v>551</v>
      </c>
    </row>
    <row r="32" spans="2:24" ht="18.75" customHeight="1">
      <c r="B32" s="203" t="s">
        <v>209</v>
      </c>
      <c r="C32" s="304" t="s">
        <v>19</v>
      </c>
      <c r="D32" s="408">
        <v>0</v>
      </c>
      <c r="S32" s="381">
        <v>256366</v>
      </c>
      <c r="T32" s="382" t="s">
        <v>551</v>
      </c>
      <c r="U32" s="381">
        <v>477880</v>
      </c>
      <c r="V32" s="382" t="s">
        <v>551</v>
      </c>
      <c r="W32" s="381">
        <v>734246</v>
      </c>
      <c r="X32" s="382" t="s">
        <v>551</v>
      </c>
    </row>
    <row r="33" spans="2:24" ht="18.75" customHeight="1">
      <c r="B33" s="203" t="s">
        <v>210</v>
      </c>
      <c r="C33" s="304" t="s">
        <v>20</v>
      </c>
      <c r="D33" s="408">
        <v>0</v>
      </c>
      <c r="S33" s="381">
        <v>196941</v>
      </c>
      <c r="T33" s="382" t="s">
        <v>551</v>
      </c>
      <c r="U33" s="381">
        <v>65423</v>
      </c>
      <c r="V33" s="382" t="s">
        <v>551</v>
      </c>
      <c r="W33" s="381">
        <v>262364</v>
      </c>
      <c r="X33" s="382" t="s">
        <v>551</v>
      </c>
    </row>
    <row r="34" spans="2:24" ht="18.75" customHeight="1">
      <c r="B34" s="203" t="s">
        <v>211</v>
      </c>
      <c r="C34" s="304" t="s">
        <v>21</v>
      </c>
      <c r="D34" s="408">
        <v>0</v>
      </c>
      <c r="S34" s="381">
        <v>60876</v>
      </c>
      <c r="T34" s="382" t="s">
        <v>551</v>
      </c>
      <c r="U34" s="381">
        <v>441564</v>
      </c>
      <c r="V34" s="382" t="s">
        <v>551</v>
      </c>
      <c r="W34" s="381">
        <v>502440</v>
      </c>
      <c r="X34" s="382" t="s">
        <v>551</v>
      </c>
    </row>
    <row r="35" spans="2:24" ht="18.75" customHeight="1">
      <c r="B35" s="203" t="s">
        <v>212</v>
      </c>
      <c r="C35" s="304" t="s">
        <v>49</v>
      </c>
      <c r="D35" s="408">
        <v>0</v>
      </c>
      <c r="S35" s="381">
        <v>226431</v>
      </c>
      <c r="T35" s="382" t="s">
        <v>551</v>
      </c>
      <c r="U35" s="381">
        <v>77818</v>
      </c>
      <c r="V35" s="382" t="s">
        <v>551</v>
      </c>
      <c r="W35" s="381">
        <v>304249</v>
      </c>
      <c r="X35" s="382" t="s">
        <v>551</v>
      </c>
    </row>
    <row r="36" spans="2:24" ht="18.75" customHeight="1">
      <c r="B36" s="203" t="s">
        <v>213</v>
      </c>
      <c r="C36" s="304" t="s">
        <v>22</v>
      </c>
      <c r="D36" s="408">
        <v>0</v>
      </c>
      <c r="S36" s="381">
        <v>97660</v>
      </c>
      <c r="T36" s="382" t="s">
        <v>551</v>
      </c>
      <c r="U36" s="381">
        <v>47107</v>
      </c>
      <c r="V36" s="382" t="s">
        <v>551</v>
      </c>
      <c r="W36" s="381">
        <v>144767</v>
      </c>
      <c r="X36" s="382" t="s">
        <v>551</v>
      </c>
    </row>
    <row r="37" spans="2:24" ht="18.75" customHeight="1">
      <c r="B37" s="203" t="s">
        <v>214</v>
      </c>
      <c r="C37" s="304" t="s">
        <v>23</v>
      </c>
      <c r="D37" s="408">
        <v>0</v>
      </c>
      <c r="S37" s="381">
        <v>4654</v>
      </c>
      <c r="T37" s="382" t="s">
        <v>551</v>
      </c>
      <c r="U37" s="381">
        <v>348871</v>
      </c>
      <c r="V37" s="382" t="s">
        <v>551</v>
      </c>
      <c r="W37" s="381">
        <v>353525</v>
      </c>
      <c r="X37" s="382" t="s">
        <v>551</v>
      </c>
    </row>
    <row r="38" spans="2:24" ht="18.75" customHeight="1">
      <c r="B38" s="203" t="s">
        <v>215</v>
      </c>
      <c r="C38" s="304" t="s">
        <v>24</v>
      </c>
      <c r="D38" s="408">
        <v>0</v>
      </c>
      <c r="S38" s="381">
        <v>560973</v>
      </c>
      <c r="T38" s="382" t="s">
        <v>551</v>
      </c>
      <c r="U38" s="381">
        <v>902791</v>
      </c>
      <c r="V38" s="382" t="s">
        <v>551</v>
      </c>
      <c r="W38" s="381">
        <v>1463764</v>
      </c>
      <c r="X38" s="382" t="s">
        <v>551</v>
      </c>
    </row>
    <row r="39" spans="2:24" ht="18.75" customHeight="1">
      <c r="B39" s="203" t="s">
        <v>216</v>
      </c>
      <c r="C39" s="304" t="s">
        <v>48</v>
      </c>
      <c r="D39" s="408">
        <v>0</v>
      </c>
      <c r="S39" s="381">
        <v>38423</v>
      </c>
      <c r="T39" s="382" t="s">
        <v>551</v>
      </c>
      <c r="U39" s="381">
        <v>-10674</v>
      </c>
      <c r="V39" s="382" t="s">
        <v>551</v>
      </c>
      <c r="W39" s="381">
        <v>27749</v>
      </c>
      <c r="X39" s="382" t="s">
        <v>551</v>
      </c>
    </row>
    <row r="40" spans="2:24" ht="18.75" customHeight="1">
      <c r="B40" s="203" t="s">
        <v>217</v>
      </c>
      <c r="C40" s="304" t="s">
        <v>218</v>
      </c>
      <c r="D40" s="408">
        <v>0</v>
      </c>
    </row>
    <row r="41" spans="2:24" ht="18.75" customHeight="1">
      <c r="B41" s="203" t="s">
        <v>219</v>
      </c>
      <c r="C41" s="304" t="s">
        <v>25</v>
      </c>
      <c r="D41" s="408">
        <v>0</v>
      </c>
    </row>
    <row r="42" spans="2:24" ht="18.75" customHeight="1">
      <c r="B42" s="203">
        <v>37</v>
      </c>
      <c r="C42" s="304" t="s">
        <v>26</v>
      </c>
      <c r="D42" s="408">
        <v>0</v>
      </c>
    </row>
    <row r="43" spans="2:24" ht="18.75" customHeight="1">
      <c r="B43" s="203">
        <v>38</v>
      </c>
      <c r="C43" s="304" t="s">
        <v>27</v>
      </c>
      <c r="D43" s="408">
        <v>0</v>
      </c>
    </row>
    <row r="44" spans="2:24" ht="15" customHeight="1">
      <c r="B44" s="410">
        <v>39</v>
      </c>
      <c r="C44" s="411" t="s">
        <v>28</v>
      </c>
      <c r="D44" s="409">
        <v>0</v>
      </c>
    </row>
  </sheetData>
  <sheetProtection sheet="1" selectLockedCells="1" selectUnlockedCells="1"/>
  <mergeCells count="2">
    <mergeCell ref="B2:C2"/>
    <mergeCell ref="B4:C5"/>
  </mergeCells>
  <phoneticPr fontId="31"/>
  <pageMargins left="0.78740157480314965" right="0.78740157480314965" top="0.78740157480314965" bottom="0.78740157480314965" header="0" footer="0.19685039370078741"/>
  <pageSetup paperSize="9" scale="95" orientation="portrait" useFirstPageNumber="1" r:id="rId1"/>
  <headerFooter alignWithMargins="0">
    <oddFooter>&amp;C&amp;P / 1 ページ</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0" tint="-0.249977111117893"/>
    <pageSetUpPr autoPageBreaks="0"/>
  </sheetPr>
  <dimension ref="B1:AF47"/>
  <sheetViews>
    <sheetView showGridLines="0" view="pageBreakPreview" zoomScaleNormal="100" zoomScaleSheetLayoutView="100" workbookViewId="0">
      <selection activeCell="K34" sqref="K34"/>
    </sheetView>
  </sheetViews>
  <sheetFormatPr defaultColWidth="13.5" defaultRowHeight="15" customHeight="1"/>
  <cols>
    <col min="1" max="1" width="2.1640625" style="413" customWidth="1"/>
    <col min="2" max="2" width="3.5" style="235" bestFit="1" customWidth="1"/>
    <col min="3" max="3" width="38.5" style="235" bestFit="1" customWidth="1"/>
    <col min="4" max="13" width="14.1640625" style="413" customWidth="1"/>
    <col min="14" max="26" width="13.5" style="413" customWidth="1"/>
    <col min="27" max="32" width="13.5" style="413" hidden="1" customWidth="1"/>
    <col min="33" max="16384" width="13.5" style="413"/>
  </cols>
  <sheetData>
    <row r="1" spans="2:32" ht="15" customHeight="1">
      <c r="D1" s="412"/>
    </row>
    <row r="2" spans="2:32" ht="15" customHeight="1">
      <c r="B2" s="710" t="s">
        <v>562</v>
      </c>
      <c r="C2" s="711"/>
      <c r="M2" s="414"/>
    </row>
    <row r="3" spans="2:32" ht="15" customHeight="1">
      <c r="B3" s="415"/>
      <c r="C3" s="415"/>
      <c r="M3" s="414" t="s">
        <v>563</v>
      </c>
    </row>
    <row r="4" spans="2:32" s="420" customFormat="1" ht="18" customHeight="1">
      <c r="B4" s="416"/>
      <c r="C4" s="417"/>
      <c r="D4" s="776" t="s">
        <v>564</v>
      </c>
      <c r="E4" s="418"/>
      <c r="F4" s="418"/>
      <c r="G4" s="419"/>
      <c r="H4" s="418"/>
      <c r="I4" s="418"/>
      <c r="J4" s="419"/>
      <c r="K4" s="418"/>
      <c r="L4" s="778" t="s">
        <v>640</v>
      </c>
      <c r="M4" s="780" t="s">
        <v>641</v>
      </c>
      <c r="AA4" s="421"/>
      <c r="AB4" s="421"/>
      <c r="AC4" s="421"/>
      <c r="AD4" s="421"/>
      <c r="AE4" s="421"/>
    </row>
    <row r="5" spans="2:32" s="420" customFormat="1" ht="18" customHeight="1">
      <c r="B5" s="422"/>
      <c r="C5" s="423"/>
      <c r="D5" s="777"/>
      <c r="E5" s="783" t="s">
        <v>565</v>
      </c>
      <c r="F5" s="783" t="s">
        <v>566</v>
      </c>
      <c r="G5" s="786" t="s">
        <v>567</v>
      </c>
      <c r="H5" s="424"/>
      <c r="I5" s="424"/>
      <c r="J5" s="425"/>
      <c r="K5" s="424"/>
      <c r="L5" s="778"/>
      <c r="M5" s="781"/>
      <c r="AA5" s="421"/>
      <c r="AB5" s="421"/>
      <c r="AC5" s="421"/>
      <c r="AD5" s="421"/>
      <c r="AE5" s="421"/>
    </row>
    <row r="6" spans="2:32" s="420" customFormat="1" ht="18" customHeight="1">
      <c r="B6" s="774"/>
      <c r="C6" s="789"/>
      <c r="D6" s="777"/>
      <c r="E6" s="784"/>
      <c r="F6" s="784"/>
      <c r="G6" s="787"/>
      <c r="H6" s="790" t="s">
        <v>568</v>
      </c>
      <c r="I6" s="792" t="s">
        <v>569</v>
      </c>
      <c r="J6" s="425"/>
      <c r="K6" s="426"/>
      <c r="L6" s="778"/>
      <c r="M6" s="781"/>
      <c r="AA6" s="421"/>
      <c r="AB6" s="421"/>
      <c r="AC6" s="421"/>
      <c r="AD6" s="421"/>
      <c r="AE6" s="421"/>
    </row>
    <row r="7" spans="2:32" s="420" customFormat="1" ht="18" customHeight="1">
      <c r="B7" s="774"/>
      <c r="C7" s="789"/>
      <c r="D7" s="777"/>
      <c r="E7" s="785"/>
      <c r="F7" s="785"/>
      <c r="G7" s="788"/>
      <c r="H7" s="791"/>
      <c r="I7" s="793"/>
      <c r="J7" s="427" t="s">
        <v>570</v>
      </c>
      <c r="K7" s="428" t="s">
        <v>571</v>
      </c>
      <c r="L7" s="779"/>
      <c r="M7" s="782"/>
      <c r="AA7" s="421"/>
      <c r="AB7" s="421"/>
      <c r="AC7" s="421"/>
      <c r="AD7" s="421"/>
      <c r="AE7" s="421"/>
    </row>
    <row r="8" spans="2:32" ht="15" customHeight="1">
      <c r="B8" s="198" t="s">
        <v>176</v>
      </c>
      <c r="C8" s="429" t="s">
        <v>0</v>
      </c>
      <c r="D8" s="571">
        <v>48997</v>
      </c>
      <c r="E8" s="572">
        <v>22225</v>
      </c>
      <c r="F8" s="572">
        <v>15823</v>
      </c>
      <c r="G8" s="573">
        <v>10949</v>
      </c>
      <c r="H8" s="572">
        <v>1870</v>
      </c>
      <c r="I8" s="573">
        <v>9079</v>
      </c>
      <c r="J8" s="572">
        <v>4341</v>
      </c>
      <c r="K8" s="572">
        <v>4738</v>
      </c>
      <c r="L8" s="574">
        <v>0.23086499999999999</v>
      </c>
      <c r="M8" s="575">
        <v>5.1589999999999997E-2</v>
      </c>
      <c r="AA8" s="430">
        <v>113706</v>
      </c>
      <c r="AB8" s="431" t="s">
        <v>551</v>
      </c>
      <c r="AC8" s="430">
        <v>124135</v>
      </c>
      <c r="AD8" s="431" t="s">
        <v>551</v>
      </c>
      <c r="AE8" s="430">
        <v>237841</v>
      </c>
      <c r="AF8" s="431" t="s">
        <v>551</v>
      </c>
    </row>
    <row r="9" spans="2:32" ht="15" customHeight="1">
      <c r="B9" s="203" t="s">
        <v>177</v>
      </c>
      <c r="C9" s="432" t="s">
        <v>178</v>
      </c>
      <c r="D9" s="576">
        <v>2520</v>
      </c>
      <c r="E9" s="577">
        <v>129</v>
      </c>
      <c r="F9" s="577">
        <v>36</v>
      </c>
      <c r="G9" s="578">
        <v>2355</v>
      </c>
      <c r="H9" s="577">
        <v>236</v>
      </c>
      <c r="I9" s="578">
        <v>2119</v>
      </c>
      <c r="J9" s="577">
        <v>2050</v>
      </c>
      <c r="K9" s="577">
        <v>69</v>
      </c>
      <c r="L9" s="579">
        <v>8.591E-2</v>
      </c>
      <c r="M9" s="580">
        <v>8.0284999999999995E-2</v>
      </c>
      <c r="AA9" s="430">
        <v>23686</v>
      </c>
      <c r="AB9" s="431" t="s">
        <v>551</v>
      </c>
      <c r="AC9" s="430">
        <v>19464</v>
      </c>
      <c r="AD9" s="431" t="s">
        <v>551</v>
      </c>
      <c r="AE9" s="430">
        <v>43150</v>
      </c>
      <c r="AF9" s="431" t="s">
        <v>551</v>
      </c>
    </row>
    <row r="10" spans="2:32" ht="15" customHeight="1">
      <c r="B10" s="203" t="s">
        <v>179</v>
      </c>
      <c r="C10" s="432" t="s">
        <v>180</v>
      </c>
      <c r="D10" s="576">
        <v>602</v>
      </c>
      <c r="E10" s="577">
        <v>324</v>
      </c>
      <c r="F10" s="577">
        <v>90</v>
      </c>
      <c r="G10" s="578">
        <v>188</v>
      </c>
      <c r="H10" s="577">
        <v>21</v>
      </c>
      <c r="I10" s="578">
        <v>167</v>
      </c>
      <c r="J10" s="577">
        <v>135</v>
      </c>
      <c r="K10" s="577">
        <v>32</v>
      </c>
      <c r="L10" s="579">
        <v>0.20581199999999999</v>
      </c>
      <c r="M10" s="580">
        <v>6.4273999999999998E-2</v>
      </c>
      <c r="AA10" s="430">
        <v>5652</v>
      </c>
      <c r="AB10" s="431" t="s">
        <v>551</v>
      </c>
      <c r="AC10" s="430">
        <v>63</v>
      </c>
      <c r="AD10" s="431" t="s">
        <v>551</v>
      </c>
      <c r="AE10" s="430">
        <v>5715</v>
      </c>
      <c r="AF10" s="431" t="s">
        <v>551</v>
      </c>
    </row>
    <row r="11" spans="2:32" ht="15" customHeight="1">
      <c r="B11" s="203" t="s">
        <v>181</v>
      </c>
      <c r="C11" s="432" t="s">
        <v>3</v>
      </c>
      <c r="D11" s="576">
        <v>464</v>
      </c>
      <c r="E11" s="577">
        <v>10</v>
      </c>
      <c r="F11" s="577">
        <v>0</v>
      </c>
      <c r="G11" s="578">
        <v>454</v>
      </c>
      <c r="H11" s="577">
        <v>41</v>
      </c>
      <c r="I11" s="578">
        <v>413</v>
      </c>
      <c r="J11" s="577">
        <v>396</v>
      </c>
      <c r="K11" s="577">
        <v>17</v>
      </c>
      <c r="L11" s="579">
        <v>5.0134999999999999E-2</v>
      </c>
      <c r="M11" s="580">
        <v>4.9055000000000001E-2</v>
      </c>
      <c r="AA11" s="430">
        <v>58066</v>
      </c>
      <c r="AB11" s="431" t="s">
        <v>551</v>
      </c>
      <c r="AC11" s="430">
        <v>-31758</v>
      </c>
      <c r="AD11" s="431" t="s">
        <v>551</v>
      </c>
      <c r="AE11" s="430">
        <v>26308</v>
      </c>
      <c r="AF11" s="431" t="s">
        <v>551</v>
      </c>
    </row>
    <row r="12" spans="2:32" ht="15" customHeight="1">
      <c r="B12" s="203" t="s">
        <v>182</v>
      </c>
      <c r="C12" s="432" t="s">
        <v>4</v>
      </c>
      <c r="D12" s="576">
        <v>9704</v>
      </c>
      <c r="E12" s="577">
        <v>4</v>
      </c>
      <c r="F12" s="577">
        <v>2</v>
      </c>
      <c r="G12" s="578">
        <v>9698</v>
      </c>
      <c r="H12" s="577">
        <v>793</v>
      </c>
      <c r="I12" s="578">
        <v>8905</v>
      </c>
      <c r="J12" s="577">
        <v>8645</v>
      </c>
      <c r="K12" s="577">
        <v>260</v>
      </c>
      <c r="L12" s="579">
        <v>7.6066999999999996E-2</v>
      </c>
      <c r="M12" s="580">
        <v>7.6020000000000004E-2</v>
      </c>
      <c r="AA12" s="430">
        <v>1243603</v>
      </c>
      <c r="AB12" s="431" t="s">
        <v>551</v>
      </c>
      <c r="AC12" s="430">
        <v>592005</v>
      </c>
      <c r="AD12" s="431" t="s">
        <v>551</v>
      </c>
      <c r="AE12" s="430">
        <v>1835608</v>
      </c>
      <c r="AF12" s="431" t="s">
        <v>551</v>
      </c>
    </row>
    <row r="13" spans="2:32" ht="15" customHeight="1">
      <c r="B13" s="203" t="s">
        <v>183</v>
      </c>
      <c r="C13" s="432" t="s">
        <v>5</v>
      </c>
      <c r="D13" s="576">
        <v>5781</v>
      </c>
      <c r="E13" s="577">
        <v>1</v>
      </c>
      <c r="F13" s="577">
        <v>1</v>
      </c>
      <c r="G13" s="578">
        <v>5779</v>
      </c>
      <c r="H13" s="577">
        <v>272</v>
      </c>
      <c r="I13" s="578">
        <v>5507</v>
      </c>
      <c r="J13" s="577">
        <v>5472</v>
      </c>
      <c r="K13" s="577">
        <v>35</v>
      </c>
      <c r="L13" s="579">
        <v>0.105836</v>
      </c>
      <c r="M13" s="580">
        <v>0.10580000000000001</v>
      </c>
      <c r="AA13" s="430">
        <v>72778</v>
      </c>
      <c r="AB13" s="431" t="s">
        <v>551</v>
      </c>
      <c r="AC13" s="430">
        <v>743586</v>
      </c>
      <c r="AD13" s="431" t="s">
        <v>551</v>
      </c>
      <c r="AE13" s="430">
        <v>816364</v>
      </c>
      <c r="AF13" s="431" t="s">
        <v>551</v>
      </c>
    </row>
    <row r="14" spans="2:32" ht="15" customHeight="1">
      <c r="B14" s="203" t="s">
        <v>184</v>
      </c>
      <c r="C14" s="433" t="s">
        <v>6</v>
      </c>
      <c r="D14" s="576">
        <v>3810</v>
      </c>
      <c r="E14" s="577">
        <v>2</v>
      </c>
      <c r="F14" s="577">
        <v>0</v>
      </c>
      <c r="G14" s="578">
        <v>3808</v>
      </c>
      <c r="H14" s="577">
        <v>313</v>
      </c>
      <c r="I14" s="578">
        <v>3495</v>
      </c>
      <c r="J14" s="577">
        <v>3473</v>
      </c>
      <c r="K14" s="577">
        <v>22</v>
      </c>
      <c r="L14" s="579">
        <v>3.2967999999999997E-2</v>
      </c>
      <c r="M14" s="580">
        <v>3.295E-2</v>
      </c>
      <c r="AA14" s="430">
        <v>135809</v>
      </c>
      <c r="AB14" s="431" t="s">
        <v>551</v>
      </c>
      <c r="AC14" s="430">
        <v>135205</v>
      </c>
      <c r="AD14" s="431" t="s">
        <v>551</v>
      </c>
      <c r="AE14" s="430">
        <v>271014</v>
      </c>
      <c r="AF14" s="431" t="s">
        <v>551</v>
      </c>
    </row>
    <row r="15" spans="2:32" ht="15" customHeight="1">
      <c r="B15" s="203" t="s">
        <v>185</v>
      </c>
      <c r="C15" s="432" t="s">
        <v>7</v>
      </c>
      <c r="D15" s="576">
        <v>1819</v>
      </c>
      <c r="E15" s="577">
        <v>0</v>
      </c>
      <c r="F15" s="577">
        <v>0</v>
      </c>
      <c r="G15" s="578">
        <v>1819</v>
      </c>
      <c r="H15" s="577">
        <v>29</v>
      </c>
      <c r="I15" s="578">
        <v>1790</v>
      </c>
      <c r="J15" s="577">
        <v>1790</v>
      </c>
      <c r="K15" s="577">
        <v>0</v>
      </c>
      <c r="L15" s="579">
        <v>2.7455E-2</v>
      </c>
      <c r="M15" s="580">
        <v>2.7455E-2</v>
      </c>
      <c r="AA15" s="430">
        <v>256366</v>
      </c>
      <c r="AB15" s="431" t="s">
        <v>551</v>
      </c>
      <c r="AC15" s="430">
        <v>477880</v>
      </c>
      <c r="AD15" s="431" t="s">
        <v>551</v>
      </c>
      <c r="AE15" s="430">
        <v>734246</v>
      </c>
      <c r="AF15" s="431" t="s">
        <v>551</v>
      </c>
    </row>
    <row r="16" spans="2:32" ht="15" customHeight="1">
      <c r="B16" s="203" t="s">
        <v>186</v>
      </c>
      <c r="C16" s="433" t="s">
        <v>8</v>
      </c>
      <c r="D16" s="576">
        <v>128</v>
      </c>
      <c r="E16" s="577">
        <v>0</v>
      </c>
      <c r="F16" s="577">
        <v>0</v>
      </c>
      <c r="G16" s="578">
        <v>128</v>
      </c>
      <c r="H16" s="577">
        <v>8</v>
      </c>
      <c r="I16" s="578">
        <v>120</v>
      </c>
      <c r="J16" s="577">
        <v>118</v>
      </c>
      <c r="K16" s="577">
        <v>2</v>
      </c>
      <c r="L16" s="579">
        <v>1.7052999999999999E-2</v>
      </c>
      <c r="M16" s="580">
        <v>1.7052999999999999E-2</v>
      </c>
      <c r="AA16" s="430">
        <v>196941</v>
      </c>
      <c r="AB16" s="431" t="s">
        <v>551</v>
      </c>
      <c r="AC16" s="430">
        <v>65423</v>
      </c>
      <c r="AD16" s="431" t="s">
        <v>551</v>
      </c>
      <c r="AE16" s="430">
        <v>262364</v>
      </c>
      <c r="AF16" s="431" t="s">
        <v>551</v>
      </c>
    </row>
    <row r="17" spans="2:32" ht="15" customHeight="1">
      <c r="B17" s="203" t="s">
        <v>187</v>
      </c>
      <c r="C17" s="433" t="s">
        <v>188</v>
      </c>
      <c r="D17" s="576">
        <v>2400</v>
      </c>
      <c r="E17" s="577">
        <v>0</v>
      </c>
      <c r="F17" s="577">
        <v>0</v>
      </c>
      <c r="G17" s="578">
        <v>2400</v>
      </c>
      <c r="H17" s="577">
        <v>98</v>
      </c>
      <c r="I17" s="578">
        <v>2302</v>
      </c>
      <c r="J17" s="577">
        <v>2299</v>
      </c>
      <c r="K17" s="577">
        <v>3</v>
      </c>
      <c r="L17" s="579">
        <v>7.5322E-2</v>
      </c>
      <c r="M17" s="580">
        <v>7.5322E-2</v>
      </c>
      <c r="AA17" s="430">
        <v>60876</v>
      </c>
      <c r="AB17" s="431" t="s">
        <v>551</v>
      </c>
      <c r="AC17" s="430">
        <v>441564</v>
      </c>
      <c r="AD17" s="431" t="s">
        <v>551</v>
      </c>
      <c r="AE17" s="430">
        <v>502440</v>
      </c>
      <c r="AF17" s="431" t="s">
        <v>551</v>
      </c>
    </row>
    <row r="18" spans="2:32" ht="15" customHeight="1">
      <c r="B18" s="203" t="s">
        <v>189</v>
      </c>
      <c r="C18" s="432" t="s">
        <v>9</v>
      </c>
      <c r="D18" s="576">
        <v>1598</v>
      </c>
      <c r="E18" s="577">
        <v>0</v>
      </c>
      <c r="F18" s="577">
        <v>0</v>
      </c>
      <c r="G18" s="578">
        <v>1598</v>
      </c>
      <c r="H18" s="577">
        <v>90</v>
      </c>
      <c r="I18" s="578">
        <v>1508</v>
      </c>
      <c r="J18" s="577">
        <v>1460</v>
      </c>
      <c r="K18" s="577">
        <v>48</v>
      </c>
      <c r="L18" s="579">
        <v>3.7969999999999997E-2</v>
      </c>
      <c r="M18" s="580">
        <v>3.7969999999999997E-2</v>
      </c>
      <c r="AA18" s="430">
        <v>226431</v>
      </c>
      <c r="AB18" s="431" t="s">
        <v>551</v>
      </c>
      <c r="AC18" s="430">
        <v>77818</v>
      </c>
      <c r="AD18" s="431" t="s">
        <v>551</v>
      </c>
      <c r="AE18" s="430">
        <v>304249</v>
      </c>
      <c r="AF18" s="431" t="s">
        <v>551</v>
      </c>
    </row>
    <row r="19" spans="2:32" ht="15" customHeight="1">
      <c r="B19" s="203" t="s">
        <v>190</v>
      </c>
      <c r="C19" s="432" t="s">
        <v>10</v>
      </c>
      <c r="D19" s="576">
        <v>870</v>
      </c>
      <c r="E19" s="577">
        <v>0</v>
      </c>
      <c r="F19" s="577">
        <v>0</v>
      </c>
      <c r="G19" s="578">
        <v>870</v>
      </c>
      <c r="H19" s="577">
        <v>39</v>
      </c>
      <c r="I19" s="578">
        <v>831</v>
      </c>
      <c r="J19" s="577">
        <v>829</v>
      </c>
      <c r="K19" s="577">
        <v>2</v>
      </c>
      <c r="L19" s="579">
        <v>4.1530999999999998E-2</v>
      </c>
      <c r="M19" s="580">
        <v>4.1530999999999998E-2</v>
      </c>
      <c r="AA19" s="430">
        <v>97660</v>
      </c>
      <c r="AB19" s="431" t="s">
        <v>551</v>
      </c>
      <c r="AC19" s="430">
        <v>47107</v>
      </c>
      <c r="AD19" s="431" t="s">
        <v>551</v>
      </c>
      <c r="AE19" s="430">
        <v>144767</v>
      </c>
      <c r="AF19" s="431" t="s">
        <v>551</v>
      </c>
    </row>
    <row r="20" spans="2:32" ht="15" customHeight="1">
      <c r="B20" s="203" t="s">
        <v>191</v>
      </c>
      <c r="C20" s="432" t="s">
        <v>11</v>
      </c>
      <c r="D20" s="576">
        <v>1640</v>
      </c>
      <c r="E20" s="577">
        <v>0</v>
      </c>
      <c r="F20" s="577">
        <v>0</v>
      </c>
      <c r="G20" s="578">
        <v>1640</v>
      </c>
      <c r="H20" s="577">
        <v>30</v>
      </c>
      <c r="I20" s="578">
        <v>1610</v>
      </c>
      <c r="J20" s="577">
        <v>1610</v>
      </c>
      <c r="K20" s="577">
        <v>0</v>
      </c>
      <c r="L20" s="579">
        <v>1.8825000000000001E-2</v>
      </c>
      <c r="M20" s="580">
        <v>1.8825000000000001E-2</v>
      </c>
      <c r="AA20" s="430">
        <v>4654</v>
      </c>
      <c r="AB20" s="431" t="s">
        <v>551</v>
      </c>
      <c r="AC20" s="430">
        <v>348871</v>
      </c>
      <c r="AD20" s="431" t="s">
        <v>551</v>
      </c>
      <c r="AE20" s="430">
        <v>353525</v>
      </c>
      <c r="AF20" s="431" t="s">
        <v>551</v>
      </c>
    </row>
    <row r="21" spans="2:32" ht="15" customHeight="1">
      <c r="B21" s="203" t="s">
        <v>192</v>
      </c>
      <c r="C21" s="432" t="s">
        <v>12</v>
      </c>
      <c r="D21" s="576">
        <v>3704</v>
      </c>
      <c r="E21" s="577">
        <v>0</v>
      </c>
      <c r="F21" s="577">
        <v>0</v>
      </c>
      <c r="G21" s="578">
        <v>3704</v>
      </c>
      <c r="H21" s="577">
        <v>247</v>
      </c>
      <c r="I21" s="578">
        <v>3457</v>
      </c>
      <c r="J21" s="577">
        <v>3447</v>
      </c>
      <c r="K21" s="577">
        <v>10</v>
      </c>
      <c r="L21" s="579">
        <v>6.2030000000000002E-2</v>
      </c>
      <c r="M21" s="580">
        <v>6.2030000000000002E-2</v>
      </c>
      <c r="AA21" s="430">
        <v>560973</v>
      </c>
      <c r="AB21" s="431" t="s">
        <v>551</v>
      </c>
      <c r="AC21" s="430">
        <v>902791</v>
      </c>
      <c r="AD21" s="431" t="s">
        <v>551</v>
      </c>
      <c r="AE21" s="430">
        <v>1463764</v>
      </c>
      <c r="AF21" s="431" t="s">
        <v>551</v>
      </c>
    </row>
    <row r="22" spans="2:32" ht="15" customHeight="1">
      <c r="B22" s="203" t="s">
        <v>193</v>
      </c>
      <c r="C22" s="432" t="s">
        <v>194</v>
      </c>
      <c r="D22" s="576">
        <v>771</v>
      </c>
      <c r="E22" s="577">
        <v>0</v>
      </c>
      <c r="F22" s="577">
        <v>0</v>
      </c>
      <c r="G22" s="578">
        <v>771</v>
      </c>
      <c r="H22" s="577">
        <v>39</v>
      </c>
      <c r="I22" s="578">
        <v>732</v>
      </c>
      <c r="J22" s="577">
        <v>730</v>
      </c>
      <c r="K22" s="577">
        <v>2</v>
      </c>
      <c r="L22" s="579">
        <v>8.3876999999999993E-2</v>
      </c>
      <c r="M22" s="580">
        <v>8.3876999999999993E-2</v>
      </c>
      <c r="AA22" s="430">
        <v>38423</v>
      </c>
      <c r="AB22" s="431" t="s">
        <v>551</v>
      </c>
      <c r="AC22" s="430">
        <v>-10674</v>
      </c>
      <c r="AD22" s="431" t="s">
        <v>551</v>
      </c>
      <c r="AE22" s="430">
        <v>27749</v>
      </c>
      <c r="AF22" s="431" t="s">
        <v>551</v>
      </c>
    </row>
    <row r="23" spans="2:32" ht="15" customHeight="1">
      <c r="B23" s="203" t="s">
        <v>195</v>
      </c>
      <c r="C23" s="432" t="s">
        <v>196</v>
      </c>
      <c r="D23" s="576">
        <v>4863</v>
      </c>
      <c r="E23" s="577">
        <v>1</v>
      </c>
      <c r="F23" s="577">
        <v>0</v>
      </c>
      <c r="G23" s="578">
        <v>4862</v>
      </c>
      <c r="H23" s="577">
        <v>251</v>
      </c>
      <c r="I23" s="578">
        <v>4611</v>
      </c>
      <c r="J23" s="577">
        <v>4595</v>
      </c>
      <c r="K23" s="577">
        <v>16</v>
      </c>
      <c r="L23" s="579">
        <v>6.4284999999999995E-2</v>
      </c>
      <c r="M23" s="580">
        <v>6.4270999999999995E-2</v>
      </c>
      <c r="AA23" s="430">
        <v>3095624</v>
      </c>
      <c r="AB23" s="431" t="s">
        <v>551</v>
      </c>
      <c r="AC23" s="430">
        <v>3933480</v>
      </c>
      <c r="AD23" s="431" t="s">
        <v>551</v>
      </c>
      <c r="AE23" s="430">
        <v>7029104</v>
      </c>
      <c r="AF23" s="431" t="s">
        <v>551</v>
      </c>
    </row>
    <row r="24" spans="2:32" ht="15" customHeight="1">
      <c r="B24" s="203" t="s">
        <v>197</v>
      </c>
      <c r="C24" s="432" t="s">
        <v>198</v>
      </c>
      <c r="D24" s="576">
        <v>3657</v>
      </c>
      <c r="E24" s="577">
        <v>0</v>
      </c>
      <c r="F24" s="577">
        <v>0</v>
      </c>
      <c r="G24" s="578">
        <v>3657</v>
      </c>
      <c r="H24" s="577">
        <v>36</v>
      </c>
      <c r="I24" s="578">
        <v>3621</v>
      </c>
      <c r="J24" s="577">
        <v>3619</v>
      </c>
      <c r="K24" s="577">
        <v>2</v>
      </c>
      <c r="L24" s="579">
        <v>4.6435999999999998E-2</v>
      </c>
      <c r="M24" s="580">
        <v>4.6435999999999998E-2</v>
      </c>
    </row>
    <row r="25" spans="2:32" ht="15" customHeight="1">
      <c r="B25" s="203" t="s">
        <v>199</v>
      </c>
      <c r="C25" s="432" t="s">
        <v>14</v>
      </c>
      <c r="D25" s="576">
        <v>12440</v>
      </c>
      <c r="E25" s="577">
        <v>0</v>
      </c>
      <c r="F25" s="577">
        <v>0</v>
      </c>
      <c r="G25" s="578">
        <v>12440</v>
      </c>
      <c r="H25" s="577">
        <v>113</v>
      </c>
      <c r="I25" s="578">
        <v>12327</v>
      </c>
      <c r="J25" s="577">
        <v>12272</v>
      </c>
      <c r="K25" s="577">
        <v>55</v>
      </c>
      <c r="L25" s="579">
        <v>3.6773E-2</v>
      </c>
      <c r="M25" s="580">
        <v>3.6773E-2</v>
      </c>
    </row>
    <row r="26" spans="2:32" ht="15" customHeight="1">
      <c r="B26" s="203" t="s">
        <v>200</v>
      </c>
      <c r="C26" s="432" t="s">
        <v>13</v>
      </c>
      <c r="D26" s="576">
        <v>2188</v>
      </c>
      <c r="E26" s="577">
        <v>0</v>
      </c>
      <c r="F26" s="577">
        <v>0</v>
      </c>
      <c r="G26" s="578">
        <v>2188</v>
      </c>
      <c r="H26" s="577">
        <v>90</v>
      </c>
      <c r="I26" s="578">
        <v>2098</v>
      </c>
      <c r="J26" s="577">
        <v>2091</v>
      </c>
      <c r="K26" s="577">
        <v>7</v>
      </c>
      <c r="L26" s="579">
        <v>7.4369000000000005E-2</v>
      </c>
      <c r="M26" s="580">
        <v>7.4369000000000005E-2</v>
      </c>
    </row>
    <row r="27" spans="2:32" ht="15" customHeight="1">
      <c r="B27" s="203" t="s">
        <v>201</v>
      </c>
      <c r="C27" s="432" t="s">
        <v>202</v>
      </c>
      <c r="D27" s="576">
        <v>442</v>
      </c>
      <c r="E27" s="577">
        <v>0</v>
      </c>
      <c r="F27" s="577">
        <v>0</v>
      </c>
      <c r="G27" s="578">
        <v>442</v>
      </c>
      <c r="H27" s="577">
        <v>12</v>
      </c>
      <c r="I27" s="578">
        <v>430</v>
      </c>
      <c r="J27" s="577">
        <v>430</v>
      </c>
      <c r="K27" s="577">
        <v>0</v>
      </c>
      <c r="L27" s="579">
        <v>0.12510599999999999</v>
      </c>
      <c r="M27" s="580">
        <v>0.12510599999999999</v>
      </c>
    </row>
    <row r="28" spans="2:32" ht="15" customHeight="1">
      <c r="B28" s="203" t="s">
        <v>203</v>
      </c>
      <c r="C28" s="432" t="s">
        <v>15</v>
      </c>
      <c r="D28" s="576">
        <v>2378</v>
      </c>
      <c r="E28" s="577">
        <v>0</v>
      </c>
      <c r="F28" s="577">
        <v>0</v>
      </c>
      <c r="G28" s="578">
        <v>2378</v>
      </c>
      <c r="H28" s="577">
        <v>43</v>
      </c>
      <c r="I28" s="578">
        <v>2335</v>
      </c>
      <c r="J28" s="577">
        <v>2328</v>
      </c>
      <c r="K28" s="577">
        <v>7</v>
      </c>
      <c r="L28" s="579">
        <v>4.5523000000000001E-2</v>
      </c>
      <c r="M28" s="580">
        <v>4.5523000000000001E-2</v>
      </c>
    </row>
    <row r="29" spans="2:32" ht="15" customHeight="1">
      <c r="B29" s="203" t="s">
        <v>204</v>
      </c>
      <c r="C29" s="432" t="s">
        <v>16</v>
      </c>
      <c r="D29" s="576">
        <v>2778</v>
      </c>
      <c r="E29" s="577">
        <v>25</v>
      </c>
      <c r="F29" s="577">
        <v>7</v>
      </c>
      <c r="G29" s="578">
        <v>2746</v>
      </c>
      <c r="H29" s="577">
        <v>336</v>
      </c>
      <c r="I29" s="578">
        <v>2410</v>
      </c>
      <c r="J29" s="577">
        <v>2371</v>
      </c>
      <c r="K29" s="577">
        <v>39</v>
      </c>
      <c r="L29" s="579">
        <v>9.5101000000000005E-2</v>
      </c>
      <c r="M29" s="580">
        <v>9.4006000000000006E-2</v>
      </c>
    </row>
    <row r="30" spans="2:32" ht="15" customHeight="1">
      <c r="B30" s="203" t="s">
        <v>205</v>
      </c>
      <c r="C30" s="432" t="s">
        <v>17</v>
      </c>
      <c r="D30" s="576">
        <v>46647</v>
      </c>
      <c r="E30" s="577">
        <v>6491</v>
      </c>
      <c r="F30" s="577">
        <v>820</v>
      </c>
      <c r="G30" s="578">
        <v>39336</v>
      </c>
      <c r="H30" s="577">
        <v>5161</v>
      </c>
      <c r="I30" s="578">
        <v>34175</v>
      </c>
      <c r="J30" s="577">
        <v>32785</v>
      </c>
      <c r="K30" s="577">
        <v>1390</v>
      </c>
      <c r="L30" s="579">
        <v>7.9978999999999995E-2</v>
      </c>
      <c r="M30" s="580">
        <v>6.7444000000000004E-2</v>
      </c>
    </row>
    <row r="31" spans="2:32" ht="15" customHeight="1">
      <c r="B31" s="203" t="s">
        <v>206</v>
      </c>
      <c r="C31" s="432" t="s">
        <v>18</v>
      </c>
      <c r="D31" s="576">
        <v>2232</v>
      </c>
      <c r="E31" s="577">
        <v>0</v>
      </c>
      <c r="F31" s="577">
        <v>0</v>
      </c>
      <c r="G31" s="578">
        <v>2232</v>
      </c>
      <c r="H31" s="577">
        <v>34</v>
      </c>
      <c r="I31" s="578">
        <v>2198</v>
      </c>
      <c r="J31" s="577">
        <v>2198</v>
      </c>
      <c r="K31" s="577">
        <v>0</v>
      </c>
      <c r="L31" s="579">
        <v>5.6129999999999999E-3</v>
      </c>
      <c r="M31" s="580">
        <v>5.6129999999999999E-3</v>
      </c>
    </row>
    <row r="32" spans="2:32" ht="15" customHeight="1">
      <c r="B32" s="203" t="s">
        <v>207</v>
      </c>
      <c r="C32" s="432" t="s">
        <v>46</v>
      </c>
      <c r="D32" s="576">
        <v>357</v>
      </c>
      <c r="E32" s="577">
        <v>0</v>
      </c>
      <c r="F32" s="577">
        <v>0</v>
      </c>
      <c r="G32" s="578">
        <v>357</v>
      </c>
      <c r="H32" s="577">
        <v>9</v>
      </c>
      <c r="I32" s="578">
        <v>348</v>
      </c>
      <c r="J32" s="577">
        <v>348</v>
      </c>
      <c r="K32" s="577">
        <v>0</v>
      </c>
      <c r="L32" s="579">
        <v>1.0496999999999999E-2</v>
      </c>
      <c r="M32" s="580">
        <v>1.0496999999999999E-2</v>
      </c>
    </row>
    <row r="33" spans="2:13" ht="15" customHeight="1">
      <c r="B33" s="203" t="s">
        <v>208</v>
      </c>
      <c r="C33" s="432" t="s">
        <v>47</v>
      </c>
      <c r="D33" s="576">
        <v>3274</v>
      </c>
      <c r="E33" s="577">
        <v>197</v>
      </c>
      <c r="F33" s="577">
        <v>36</v>
      </c>
      <c r="G33" s="578">
        <v>3041</v>
      </c>
      <c r="H33" s="577">
        <v>367</v>
      </c>
      <c r="I33" s="578">
        <v>2674</v>
      </c>
      <c r="J33" s="577">
        <v>2612</v>
      </c>
      <c r="K33" s="577">
        <v>62</v>
      </c>
      <c r="L33" s="579">
        <v>5.5663999999999998E-2</v>
      </c>
      <c r="M33" s="580">
        <v>5.1702999999999999E-2</v>
      </c>
    </row>
    <row r="34" spans="2:13" ht="15" customHeight="1">
      <c r="B34" s="203" t="s">
        <v>209</v>
      </c>
      <c r="C34" s="432" t="s">
        <v>19</v>
      </c>
      <c r="D34" s="576">
        <v>77392</v>
      </c>
      <c r="E34" s="577">
        <v>5391</v>
      </c>
      <c r="F34" s="577">
        <v>2598</v>
      </c>
      <c r="G34" s="578">
        <v>69403</v>
      </c>
      <c r="H34" s="577">
        <v>5591</v>
      </c>
      <c r="I34" s="578">
        <v>63812</v>
      </c>
      <c r="J34" s="577">
        <v>62057</v>
      </c>
      <c r="K34" s="577">
        <v>1755</v>
      </c>
      <c r="L34" s="579">
        <v>0.150866</v>
      </c>
      <c r="M34" s="580">
        <v>0.135293</v>
      </c>
    </row>
    <row r="35" spans="2:13" ht="15" customHeight="1">
      <c r="B35" s="203" t="s">
        <v>210</v>
      </c>
      <c r="C35" s="432" t="s">
        <v>20</v>
      </c>
      <c r="D35" s="576">
        <v>3778</v>
      </c>
      <c r="E35" s="577">
        <v>264</v>
      </c>
      <c r="F35" s="577">
        <v>21</v>
      </c>
      <c r="G35" s="578">
        <v>3493</v>
      </c>
      <c r="H35" s="577">
        <v>393</v>
      </c>
      <c r="I35" s="578">
        <v>3100</v>
      </c>
      <c r="J35" s="577">
        <v>3089</v>
      </c>
      <c r="K35" s="577">
        <v>11</v>
      </c>
      <c r="L35" s="579">
        <v>2.0900999999999999E-2</v>
      </c>
      <c r="M35" s="580">
        <v>1.9324000000000001E-2</v>
      </c>
    </row>
    <row r="36" spans="2:13" ht="15" customHeight="1">
      <c r="B36" s="203" t="s">
        <v>211</v>
      </c>
      <c r="C36" s="432" t="s">
        <v>21</v>
      </c>
      <c r="D36" s="576">
        <v>3748</v>
      </c>
      <c r="E36" s="577">
        <v>568</v>
      </c>
      <c r="F36" s="577">
        <v>131</v>
      </c>
      <c r="G36" s="578">
        <v>3049</v>
      </c>
      <c r="H36" s="577">
        <v>1143</v>
      </c>
      <c r="I36" s="578">
        <v>1906</v>
      </c>
      <c r="J36" s="577">
        <v>1828</v>
      </c>
      <c r="K36" s="577">
        <v>78</v>
      </c>
      <c r="L36" s="579">
        <v>9.0830000000000008E-3</v>
      </c>
      <c r="M36" s="580">
        <v>7.3889999999999997E-3</v>
      </c>
    </row>
    <row r="37" spans="2:13" ht="15" customHeight="1">
      <c r="B37" s="203" t="s">
        <v>212</v>
      </c>
      <c r="C37" s="432" t="s">
        <v>49</v>
      </c>
      <c r="D37" s="576">
        <v>18526</v>
      </c>
      <c r="E37" s="577">
        <v>142</v>
      </c>
      <c r="F37" s="577">
        <v>29</v>
      </c>
      <c r="G37" s="578">
        <v>18355</v>
      </c>
      <c r="H37" s="577">
        <v>681</v>
      </c>
      <c r="I37" s="578">
        <v>17674</v>
      </c>
      <c r="J37" s="577">
        <v>17481</v>
      </c>
      <c r="K37" s="577">
        <v>193</v>
      </c>
      <c r="L37" s="579">
        <v>6.3157000000000005E-2</v>
      </c>
      <c r="M37" s="580">
        <v>6.2574000000000005E-2</v>
      </c>
    </row>
    <row r="38" spans="2:13" ht="15" customHeight="1">
      <c r="B38" s="203" t="s">
        <v>213</v>
      </c>
      <c r="C38" s="432" t="s">
        <v>22</v>
      </c>
      <c r="D38" s="576">
        <v>3731</v>
      </c>
      <c r="E38" s="577">
        <v>167</v>
      </c>
      <c r="F38" s="577">
        <v>6</v>
      </c>
      <c r="G38" s="578">
        <v>3558</v>
      </c>
      <c r="H38" s="577">
        <v>204</v>
      </c>
      <c r="I38" s="578">
        <v>3354</v>
      </c>
      <c r="J38" s="577">
        <v>3328</v>
      </c>
      <c r="K38" s="577">
        <v>26</v>
      </c>
      <c r="L38" s="579">
        <v>2.0421999999999999E-2</v>
      </c>
      <c r="M38" s="580">
        <v>1.9474999999999999E-2</v>
      </c>
    </row>
    <row r="39" spans="2:13" ht="15" customHeight="1">
      <c r="B39" s="203" t="s">
        <v>214</v>
      </c>
      <c r="C39" s="432" t="s">
        <v>23</v>
      </c>
      <c r="D39" s="576">
        <v>22406</v>
      </c>
      <c r="E39" s="577">
        <v>0</v>
      </c>
      <c r="F39" s="577">
        <v>0</v>
      </c>
      <c r="G39" s="578">
        <v>22406</v>
      </c>
      <c r="H39" s="577">
        <v>0</v>
      </c>
      <c r="I39" s="578">
        <v>22406</v>
      </c>
      <c r="J39" s="577">
        <v>22372</v>
      </c>
      <c r="K39" s="577">
        <v>34</v>
      </c>
      <c r="L39" s="579">
        <v>6.5609000000000001E-2</v>
      </c>
      <c r="M39" s="580">
        <v>6.5609000000000001E-2</v>
      </c>
    </row>
    <row r="40" spans="2:13" ht="15" customHeight="1">
      <c r="B40" s="203" t="s">
        <v>215</v>
      </c>
      <c r="C40" s="432" t="s">
        <v>24</v>
      </c>
      <c r="D40" s="576">
        <v>16013</v>
      </c>
      <c r="E40" s="577">
        <v>659</v>
      </c>
      <c r="F40" s="577">
        <v>80</v>
      </c>
      <c r="G40" s="578">
        <v>15274</v>
      </c>
      <c r="H40" s="577">
        <v>285</v>
      </c>
      <c r="I40" s="578">
        <v>14989</v>
      </c>
      <c r="J40" s="577">
        <v>14073</v>
      </c>
      <c r="K40" s="577">
        <v>916</v>
      </c>
      <c r="L40" s="579">
        <v>4.7759999999999997E-2</v>
      </c>
      <c r="M40" s="580">
        <v>4.5555999999999999E-2</v>
      </c>
    </row>
    <row r="41" spans="2:13" ht="15" customHeight="1">
      <c r="B41" s="203" t="s">
        <v>216</v>
      </c>
      <c r="C41" s="432" t="s">
        <v>48</v>
      </c>
      <c r="D41" s="576">
        <v>68285</v>
      </c>
      <c r="E41" s="577">
        <v>1190</v>
      </c>
      <c r="F41" s="577">
        <v>149</v>
      </c>
      <c r="G41" s="578">
        <v>66946</v>
      </c>
      <c r="H41" s="577">
        <v>2112</v>
      </c>
      <c r="I41" s="578">
        <v>64834</v>
      </c>
      <c r="J41" s="577">
        <v>63917</v>
      </c>
      <c r="K41" s="577">
        <v>917</v>
      </c>
      <c r="L41" s="579">
        <v>0.10686</v>
      </c>
      <c r="M41" s="580">
        <v>0.104764</v>
      </c>
    </row>
    <row r="42" spans="2:13" ht="15" customHeight="1">
      <c r="B42" s="203" t="s">
        <v>217</v>
      </c>
      <c r="C42" s="432" t="s">
        <v>218</v>
      </c>
      <c r="D42" s="576">
        <v>5294</v>
      </c>
      <c r="E42" s="577">
        <v>209</v>
      </c>
      <c r="F42" s="577">
        <v>99</v>
      </c>
      <c r="G42" s="578">
        <v>4986</v>
      </c>
      <c r="H42" s="577">
        <v>1211</v>
      </c>
      <c r="I42" s="578">
        <v>3775</v>
      </c>
      <c r="J42" s="577">
        <v>3566</v>
      </c>
      <c r="K42" s="577">
        <v>209</v>
      </c>
      <c r="L42" s="579">
        <v>0.12709500000000001</v>
      </c>
      <c r="M42" s="580">
        <v>0.1197</v>
      </c>
    </row>
    <row r="43" spans="2:13" ht="15" customHeight="1">
      <c r="B43" s="203" t="s">
        <v>219</v>
      </c>
      <c r="C43" s="432" t="s">
        <v>25</v>
      </c>
      <c r="D43" s="576">
        <v>30915</v>
      </c>
      <c r="E43" s="577">
        <v>3310</v>
      </c>
      <c r="F43" s="577">
        <v>360</v>
      </c>
      <c r="G43" s="578">
        <v>27245</v>
      </c>
      <c r="H43" s="577">
        <v>1703</v>
      </c>
      <c r="I43" s="578">
        <v>25542</v>
      </c>
      <c r="J43" s="577">
        <v>24439</v>
      </c>
      <c r="K43" s="577">
        <v>1103</v>
      </c>
      <c r="L43" s="579">
        <v>9.7421999999999995E-2</v>
      </c>
      <c r="M43" s="580">
        <v>8.5857000000000003E-2</v>
      </c>
    </row>
    <row r="44" spans="2:13" ht="15" customHeight="1">
      <c r="B44" s="203">
        <v>37</v>
      </c>
      <c r="C44" s="204" t="s">
        <v>26</v>
      </c>
      <c r="D44" s="576">
        <v>49415</v>
      </c>
      <c r="E44" s="577">
        <v>9071</v>
      </c>
      <c r="F44" s="577">
        <v>1682</v>
      </c>
      <c r="G44" s="578">
        <v>38662</v>
      </c>
      <c r="H44" s="577">
        <v>1807</v>
      </c>
      <c r="I44" s="578">
        <v>36855</v>
      </c>
      <c r="J44" s="577">
        <v>34505</v>
      </c>
      <c r="K44" s="577">
        <v>2350</v>
      </c>
      <c r="L44" s="579">
        <v>0.23658799999999999</v>
      </c>
      <c r="M44" s="580">
        <v>0.18510499999999999</v>
      </c>
    </row>
    <row r="45" spans="2:13" ht="15" customHeight="1">
      <c r="B45" s="203">
        <v>38</v>
      </c>
      <c r="C45" s="204" t="s">
        <v>27</v>
      </c>
      <c r="D45" s="576">
        <v>0</v>
      </c>
      <c r="E45" s="577">
        <v>0</v>
      </c>
      <c r="F45" s="577">
        <v>0</v>
      </c>
      <c r="G45" s="578">
        <v>0</v>
      </c>
      <c r="H45" s="577">
        <v>0</v>
      </c>
      <c r="I45" s="578">
        <v>0</v>
      </c>
      <c r="J45" s="577">
        <v>0</v>
      </c>
      <c r="K45" s="577">
        <v>0</v>
      </c>
      <c r="L45" s="579">
        <v>0</v>
      </c>
      <c r="M45" s="580">
        <v>0</v>
      </c>
    </row>
    <row r="46" spans="2:13" ht="15" customHeight="1">
      <c r="B46" s="203">
        <v>39</v>
      </c>
      <c r="C46" s="204" t="s">
        <v>28</v>
      </c>
      <c r="D46" s="576">
        <v>7724</v>
      </c>
      <c r="E46" s="577">
        <v>1086</v>
      </c>
      <c r="F46" s="577">
        <v>325</v>
      </c>
      <c r="G46" s="578">
        <v>6313</v>
      </c>
      <c r="H46" s="577">
        <v>94</v>
      </c>
      <c r="I46" s="578">
        <v>6219</v>
      </c>
      <c r="J46" s="577">
        <v>2837</v>
      </c>
      <c r="K46" s="577">
        <v>3382</v>
      </c>
      <c r="L46" s="579">
        <v>0.25379499999999999</v>
      </c>
      <c r="M46" s="580">
        <v>0.20743200000000001</v>
      </c>
    </row>
    <row r="47" spans="2:13" ht="15" customHeight="1">
      <c r="B47" s="410"/>
      <c r="C47" s="434" t="s">
        <v>572</v>
      </c>
      <c r="D47" s="590">
        <v>473291</v>
      </c>
      <c r="E47" s="591">
        <v>51466</v>
      </c>
      <c r="F47" s="591">
        <v>22295</v>
      </c>
      <c r="G47" s="591">
        <v>399530</v>
      </c>
      <c r="H47" s="591">
        <v>25802</v>
      </c>
      <c r="I47" s="591">
        <v>373728</v>
      </c>
      <c r="J47" s="591">
        <v>355936</v>
      </c>
      <c r="K47" s="591">
        <v>17792</v>
      </c>
      <c r="L47" s="581">
        <v>7.8061000000000005E-2</v>
      </c>
      <c r="M47" s="582">
        <v>6.5894999999999995E-2</v>
      </c>
    </row>
  </sheetData>
  <sheetProtection sheet="1" selectLockedCells="1" selectUnlockedCells="1"/>
  <mergeCells count="10">
    <mergeCell ref="B2:C2"/>
    <mergeCell ref="D4:D7"/>
    <mergeCell ref="L4:L7"/>
    <mergeCell ref="M4:M7"/>
    <mergeCell ref="E5:E7"/>
    <mergeCell ref="F5:F7"/>
    <mergeCell ref="G5:G7"/>
    <mergeCell ref="B6:C7"/>
    <mergeCell ref="H6:H7"/>
    <mergeCell ref="I6:I7"/>
  </mergeCells>
  <phoneticPr fontId="31"/>
  <pageMargins left="0.78740157480314965" right="0.78740157480314965" top="0.78740157480314965" bottom="0.78740157480314965" header="0" footer="0.19685039370078741"/>
  <pageSetup paperSize="8" orientation="landscape" useFirstPageNumber="1" r:id="rId1"/>
  <headerFooter alignWithMargins="0">
    <oddFooter>&amp;C&amp;P / 1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sheetPr>
  <dimension ref="B1:H42"/>
  <sheetViews>
    <sheetView showGridLines="0" view="pageBreakPreview" zoomScale="160" zoomScaleNormal="100" zoomScaleSheetLayoutView="160" workbookViewId="0">
      <selection activeCell="D17" sqref="D17"/>
    </sheetView>
  </sheetViews>
  <sheetFormatPr defaultColWidth="9.33203125" defaultRowHeight="20.25" customHeight="1"/>
  <cols>
    <col min="1" max="1" width="2.1640625" style="44" customWidth="1"/>
    <col min="2" max="2" width="23.1640625" style="44" customWidth="1"/>
    <col min="3" max="3" width="15" style="44" customWidth="1"/>
    <col min="4" max="8" width="15.5" style="44" customWidth="1"/>
    <col min="9" max="16384" width="9.33203125" style="44"/>
  </cols>
  <sheetData>
    <row r="1" spans="2:8" ht="15" customHeight="1"/>
    <row r="2" spans="2:8" ht="20.25" customHeight="1">
      <c r="B2" s="514" t="s">
        <v>142</v>
      </c>
    </row>
    <row r="3" spans="2:8" ht="20.25" customHeight="1" thickBot="1">
      <c r="F3" s="45"/>
      <c r="G3" s="641">
        <f ca="1">TODAY()</f>
        <v>46225</v>
      </c>
      <c r="H3" s="641"/>
    </row>
    <row r="4" spans="2:8" ht="20.25" customHeight="1" thickTop="1">
      <c r="B4" s="46" t="s">
        <v>143</v>
      </c>
      <c r="C4" s="47"/>
      <c r="D4" s="47"/>
      <c r="E4" s="47"/>
      <c r="F4" s="47"/>
      <c r="G4" s="47"/>
      <c r="H4" s="48"/>
    </row>
    <row r="5" spans="2:8" ht="20.25" customHeight="1">
      <c r="B5" s="642" t="str">
        <f>'（入力）データ入力表 '!D3</f>
        <v>〇〇工場の設備投資がもたらす経済波及効果</v>
      </c>
      <c r="C5" s="643"/>
      <c r="D5" s="643"/>
      <c r="E5" s="643"/>
      <c r="F5" s="643"/>
      <c r="G5" s="643"/>
      <c r="H5" s="644"/>
    </row>
    <row r="6" spans="2:8" ht="20.25" customHeight="1" thickBot="1">
      <c r="B6" s="645"/>
      <c r="C6" s="646"/>
      <c r="D6" s="646"/>
      <c r="E6" s="646"/>
      <c r="F6" s="646"/>
      <c r="G6" s="646"/>
      <c r="H6" s="647"/>
    </row>
    <row r="7" spans="2:8" ht="20.25" customHeight="1" thickTop="1">
      <c r="B7" s="49"/>
      <c r="C7" s="49"/>
      <c r="D7" s="49"/>
      <c r="E7" s="49"/>
      <c r="F7" s="49"/>
    </row>
    <row r="8" spans="2:8" ht="20.25" customHeight="1">
      <c r="B8" s="44" t="s">
        <v>144</v>
      </c>
    </row>
    <row r="9" spans="2:8" ht="20.25" customHeight="1">
      <c r="B9" s="50" t="s">
        <v>145</v>
      </c>
      <c r="C9" s="648"/>
      <c r="D9" s="649"/>
      <c r="E9" s="649"/>
      <c r="F9" s="649"/>
      <c r="G9" s="649"/>
      <c r="H9" s="650"/>
    </row>
    <row r="10" spans="2:8" ht="20.25" customHeight="1">
      <c r="B10" s="51" t="s">
        <v>146</v>
      </c>
      <c r="C10" s="651"/>
      <c r="D10" s="652"/>
      <c r="E10" s="652"/>
      <c r="F10" s="652"/>
      <c r="G10" s="652"/>
      <c r="H10" s="653"/>
    </row>
    <row r="11" spans="2:8" ht="20.25" customHeight="1">
      <c r="B11" s="52" t="s">
        <v>147</v>
      </c>
      <c r="C11" s="654"/>
      <c r="D11" s="655"/>
      <c r="E11" s="655"/>
      <c r="F11" s="655"/>
      <c r="G11" s="655"/>
      <c r="H11" s="656"/>
    </row>
    <row r="12" spans="2:8" ht="20.25" customHeight="1">
      <c r="B12" s="49"/>
      <c r="C12" s="49"/>
      <c r="D12" s="49"/>
      <c r="E12" s="49"/>
    </row>
    <row r="13" spans="2:8" ht="20.25" customHeight="1">
      <c r="B13" s="49" t="s">
        <v>148</v>
      </c>
      <c r="C13" s="49"/>
      <c r="D13" s="53" t="s">
        <v>149</v>
      </c>
      <c r="E13" s="49"/>
    </row>
    <row r="14" spans="2:8" ht="20.25" customHeight="1">
      <c r="B14" s="639" t="s">
        <v>150</v>
      </c>
      <c r="C14" s="640"/>
      <c r="D14" s="54">
        <f>★波及効果計算ｼｰﾄ!D47</f>
        <v>0</v>
      </c>
      <c r="E14" s="49"/>
    </row>
    <row r="15" spans="2:8" ht="20.25" customHeight="1">
      <c r="B15" s="625" t="s">
        <v>151</v>
      </c>
      <c r="C15" s="626"/>
      <c r="D15" s="55">
        <f>★波及効果計算ｼｰﾄ!E47</f>
        <v>0</v>
      </c>
      <c r="E15" s="49"/>
    </row>
    <row r="16" spans="2:8" ht="20.25" customHeight="1">
      <c r="B16" s="627" t="s">
        <v>152</v>
      </c>
      <c r="C16" s="628"/>
      <c r="D16" s="56">
        <f>★波及効果計算ｼｰﾄ!I138</f>
        <v>0.56056399999999995</v>
      </c>
      <c r="E16" s="49"/>
    </row>
    <row r="17" spans="2:8" ht="20.25" customHeight="1">
      <c r="B17" s="529" t="s">
        <v>655</v>
      </c>
      <c r="C17" s="49"/>
      <c r="D17" s="49"/>
      <c r="E17" s="49"/>
    </row>
    <row r="18" spans="2:8" ht="20.25" customHeight="1">
      <c r="B18" s="49"/>
      <c r="C18" s="49"/>
      <c r="D18" s="49"/>
      <c r="E18" s="49"/>
    </row>
    <row r="19" spans="2:8" ht="20.25" customHeight="1">
      <c r="B19" s="44" t="s">
        <v>153</v>
      </c>
      <c r="F19" s="53"/>
      <c r="H19" s="53" t="s">
        <v>154</v>
      </c>
    </row>
    <row r="20" spans="2:8" ht="12" customHeight="1">
      <c r="B20" s="629"/>
      <c r="C20" s="630"/>
      <c r="D20" s="57"/>
      <c r="E20" s="58"/>
      <c r="F20" s="58"/>
      <c r="G20" s="59"/>
      <c r="H20" s="60"/>
    </row>
    <row r="21" spans="2:8" ht="12" customHeight="1">
      <c r="B21" s="631"/>
      <c r="C21" s="632"/>
      <c r="D21" s="61"/>
      <c r="E21" s="62"/>
      <c r="F21" s="63"/>
      <c r="G21" s="64"/>
      <c r="H21" s="65"/>
    </row>
    <row r="22" spans="2:8" ht="26.25" customHeight="1">
      <c r="B22" s="633"/>
      <c r="C22" s="634"/>
      <c r="D22" s="66" t="s">
        <v>33</v>
      </c>
      <c r="E22" s="67" t="s">
        <v>155</v>
      </c>
      <c r="F22" s="68" t="s">
        <v>156</v>
      </c>
      <c r="G22" s="69" t="s">
        <v>157</v>
      </c>
      <c r="H22" s="70" t="s">
        <v>158</v>
      </c>
    </row>
    <row r="23" spans="2:8" ht="20.25" customHeight="1">
      <c r="B23" s="635" t="s">
        <v>159</v>
      </c>
      <c r="C23" s="636"/>
      <c r="D23" s="71">
        <f>★波及効果計算ｼｰﾄ!E47</f>
        <v>0</v>
      </c>
      <c r="E23" s="72">
        <f>★波及効果計算ｼｰﾄ!F47</f>
        <v>0</v>
      </c>
      <c r="F23" s="73">
        <f>★波及効果計算ｼｰﾄ!G47</f>
        <v>0</v>
      </c>
      <c r="G23" s="74">
        <f>★波及効果計算ｼｰﾄ!D93</f>
        <v>0</v>
      </c>
      <c r="H23" s="73">
        <f>★波及効果計算ｼｰﾄ!E93</f>
        <v>0</v>
      </c>
    </row>
    <row r="24" spans="2:8" ht="20.25" customHeight="1">
      <c r="B24" s="637" t="s">
        <v>160</v>
      </c>
      <c r="C24" s="638"/>
      <c r="D24" s="75">
        <f>★波及効果計算ｼｰﾄ!J47</f>
        <v>0</v>
      </c>
      <c r="E24" s="76">
        <f>★波及効果計算ｼｰﾄ!K47</f>
        <v>0</v>
      </c>
      <c r="F24" s="77">
        <f>★波及効果計算ｼｰﾄ!L47</f>
        <v>0</v>
      </c>
      <c r="G24" s="78">
        <f>★波及効果計算ｼｰﾄ!F93</f>
        <v>0</v>
      </c>
      <c r="H24" s="79">
        <f>★波及効果計算ｼｰﾄ!G93</f>
        <v>0</v>
      </c>
    </row>
    <row r="25" spans="2:8" ht="20.25" customHeight="1">
      <c r="B25" s="637" t="s">
        <v>161</v>
      </c>
      <c r="C25" s="638"/>
      <c r="D25" s="75">
        <f>★波及効果計算ｼｰﾄ!Q47</f>
        <v>0</v>
      </c>
      <c r="E25" s="76">
        <f>★波及効果計算ｼｰﾄ!R47</f>
        <v>0</v>
      </c>
      <c r="F25" s="77">
        <f>★波及効果計算ｼｰﾄ!S47</f>
        <v>0</v>
      </c>
      <c r="G25" s="78">
        <f>★波及効果計算ｼｰﾄ!H93</f>
        <v>0</v>
      </c>
      <c r="H25" s="79">
        <f>★波及効果計算ｼｰﾄ!I93</f>
        <v>0</v>
      </c>
    </row>
    <row r="26" spans="2:8" ht="20.25" customHeight="1">
      <c r="B26" s="612" t="s">
        <v>162</v>
      </c>
      <c r="C26" s="613"/>
      <c r="D26" s="80">
        <f>★波及効果計算ｼｰﾄ!T47</f>
        <v>0</v>
      </c>
      <c r="E26" s="81">
        <f>★波及効果計算ｼｰﾄ!U47</f>
        <v>0</v>
      </c>
      <c r="F26" s="82">
        <f>★波及効果計算ｼｰﾄ!V47</f>
        <v>0</v>
      </c>
      <c r="G26" s="83">
        <f>★波及効果計算ｼｰﾄ!J93</f>
        <v>0</v>
      </c>
      <c r="H26" s="84">
        <f>★波及効果計算ｼｰﾄ!K93</f>
        <v>0</v>
      </c>
    </row>
    <row r="27" spans="2:8" ht="20.25" customHeight="1">
      <c r="B27" s="614" t="s">
        <v>163</v>
      </c>
      <c r="C27" s="615"/>
      <c r="D27" s="85" t="str">
        <f>IF(D14=0,"",ROUND(D26/D14,2))</f>
        <v/>
      </c>
      <c r="E27" s="86"/>
      <c r="F27" s="86"/>
    </row>
    <row r="28" spans="2:8" ht="20.25" customHeight="1">
      <c r="B28" s="44" t="s">
        <v>164</v>
      </c>
    </row>
    <row r="29" spans="2:8" ht="20.25" customHeight="1">
      <c r="B29" s="44" t="s">
        <v>165</v>
      </c>
    </row>
    <row r="30" spans="2:8" ht="20.25" customHeight="1">
      <c r="B30" s="44" t="s">
        <v>166</v>
      </c>
    </row>
    <row r="31" spans="2:8" ht="20.25" customHeight="1">
      <c r="B31" s="44" t="s">
        <v>167</v>
      </c>
    </row>
    <row r="32" spans="2:8" s="504" customFormat="1" ht="20.25" customHeight="1">
      <c r="B32" s="503" t="s">
        <v>642</v>
      </c>
    </row>
    <row r="33" spans="2:8" s="504" customFormat="1" ht="20.25" customHeight="1">
      <c r="B33" s="503" t="s">
        <v>643</v>
      </c>
    </row>
    <row r="35" spans="2:8" ht="20.25" customHeight="1">
      <c r="B35" s="44" t="s">
        <v>168</v>
      </c>
    </row>
    <row r="36" spans="2:8" ht="20.25" customHeight="1">
      <c r="B36" s="616"/>
      <c r="C36" s="617"/>
      <c r="D36" s="617"/>
      <c r="E36" s="617"/>
      <c r="F36" s="617"/>
      <c r="G36" s="617"/>
      <c r="H36" s="618"/>
    </row>
    <row r="37" spans="2:8" ht="20.25" customHeight="1">
      <c r="B37" s="619"/>
      <c r="C37" s="620"/>
      <c r="D37" s="620"/>
      <c r="E37" s="620"/>
      <c r="F37" s="620"/>
      <c r="G37" s="620"/>
      <c r="H37" s="621"/>
    </row>
    <row r="38" spans="2:8" ht="20.25" customHeight="1">
      <c r="B38" s="619"/>
      <c r="C38" s="620"/>
      <c r="D38" s="620"/>
      <c r="E38" s="620"/>
      <c r="F38" s="620"/>
      <c r="G38" s="620"/>
      <c r="H38" s="621"/>
    </row>
    <row r="39" spans="2:8" ht="20.25" customHeight="1">
      <c r="B39" s="619"/>
      <c r="C39" s="620"/>
      <c r="D39" s="620"/>
      <c r="E39" s="620"/>
      <c r="F39" s="620"/>
      <c r="G39" s="620"/>
      <c r="H39" s="621"/>
    </row>
    <row r="40" spans="2:8" ht="20.25" customHeight="1">
      <c r="B40" s="619"/>
      <c r="C40" s="620"/>
      <c r="D40" s="620"/>
      <c r="E40" s="620"/>
      <c r="F40" s="620"/>
      <c r="G40" s="620"/>
      <c r="H40" s="621"/>
    </row>
    <row r="41" spans="2:8" ht="20.25" customHeight="1">
      <c r="B41" s="619"/>
      <c r="C41" s="620"/>
      <c r="D41" s="620"/>
      <c r="E41" s="620"/>
      <c r="F41" s="620"/>
      <c r="G41" s="620"/>
      <c r="H41" s="621"/>
    </row>
    <row r="42" spans="2:8" ht="20.25" customHeight="1">
      <c r="B42" s="622"/>
      <c r="C42" s="623"/>
      <c r="D42" s="623"/>
      <c r="E42" s="623"/>
      <c r="F42" s="623"/>
      <c r="G42" s="623"/>
      <c r="H42" s="624"/>
    </row>
  </sheetData>
  <sheetProtection sheet="1" selectLockedCells="1" selectUnlockedCells="1"/>
  <mergeCells count="15">
    <mergeCell ref="B14:C14"/>
    <mergeCell ref="G3:H3"/>
    <mergeCell ref="B5:H6"/>
    <mergeCell ref="C9:H9"/>
    <mergeCell ref="C10:H10"/>
    <mergeCell ref="C11:H11"/>
    <mergeCell ref="B26:C26"/>
    <mergeCell ref="B27:C27"/>
    <mergeCell ref="B36:H42"/>
    <mergeCell ref="B15:C15"/>
    <mergeCell ref="B16:C16"/>
    <mergeCell ref="B20:C22"/>
    <mergeCell ref="B23:C23"/>
    <mergeCell ref="B24:C24"/>
    <mergeCell ref="B25:C25"/>
  </mergeCells>
  <phoneticPr fontId="31"/>
  <pageMargins left="0.78740157480314965" right="0.78740157480314965" top="0.78740157480314965" bottom="0.78740157480314965" header="0" footer="0.19685039370078741"/>
  <pageSetup paperSize="9" scale="91" orientation="portrait" useFirstPageNumber="1" r:id="rId1"/>
  <headerFooter alignWithMargins="0">
    <oddFooter>&amp;C&amp;P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sheetPr>
  <dimension ref="B1:W91"/>
  <sheetViews>
    <sheetView showGridLines="0" view="pageBreakPreview" zoomScale="115" zoomScaleNormal="100" zoomScaleSheetLayoutView="115" workbookViewId="0"/>
  </sheetViews>
  <sheetFormatPr defaultColWidth="9.33203125" defaultRowHeight="25.5" customHeight="1"/>
  <cols>
    <col min="1" max="1" width="2.1640625" style="87" customWidth="1"/>
    <col min="2" max="2" width="4.6640625" style="87" customWidth="1"/>
    <col min="3" max="3" width="39.5" style="87" customWidth="1"/>
    <col min="4" max="6" width="23.5" style="87" customWidth="1"/>
    <col min="7" max="16384" width="9.33203125" style="87"/>
  </cols>
  <sheetData>
    <row r="1" spans="2:23" ht="15" customHeight="1"/>
    <row r="2" spans="2:23" ht="20.25" customHeight="1">
      <c r="B2" s="595" t="s">
        <v>169</v>
      </c>
      <c r="C2" s="596"/>
      <c r="D2" s="88"/>
    </row>
    <row r="3" spans="2:23" ht="20.25" customHeight="1">
      <c r="F3" s="89" t="s">
        <v>170</v>
      </c>
    </row>
    <row r="4" spans="2:23" ht="22.5" customHeight="1">
      <c r="B4" s="657" t="s">
        <v>171</v>
      </c>
      <c r="C4" s="658"/>
      <c r="D4" s="661" t="s">
        <v>172</v>
      </c>
      <c r="E4" s="662"/>
      <c r="F4" s="663"/>
    </row>
    <row r="5" spans="2:23" s="96" customFormat="1" ht="22.5" customHeight="1">
      <c r="B5" s="659"/>
      <c r="C5" s="660"/>
      <c r="D5" s="90" t="s">
        <v>173</v>
      </c>
      <c r="E5" s="91" t="s">
        <v>174</v>
      </c>
      <c r="F5" s="92" t="s">
        <v>175</v>
      </c>
      <c r="G5" s="93"/>
      <c r="H5" s="94"/>
      <c r="I5" s="94"/>
      <c r="J5" s="94"/>
      <c r="K5" s="94"/>
      <c r="L5" s="93"/>
      <c r="M5" s="93"/>
      <c r="N5" s="93"/>
      <c r="O5" s="93"/>
      <c r="P5" s="93"/>
      <c r="Q5" s="93"/>
      <c r="R5" s="93"/>
      <c r="S5" s="93"/>
      <c r="T5" s="95"/>
      <c r="U5" s="95"/>
      <c r="V5" s="95"/>
      <c r="W5" s="95"/>
    </row>
    <row r="6" spans="2:23" s="102" customFormat="1" ht="20.25" customHeight="1">
      <c r="B6" s="97" t="s">
        <v>176</v>
      </c>
      <c r="C6" s="98" t="s">
        <v>0</v>
      </c>
      <c r="D6" s="99">
        <f>★波及効果計算ｼｰﾄ!T8</f>
        <v>0</v>
      </c>
      <c r="E6" s="100">
        <f>★波及効果計算ｼｰﾄ!U8</f>
        <v>0</v>
      </c>
      <c r="F6" s="101">
        <f>★波及効果計算ｼｰﾄ!V8</f>
        <v>0</v>
      </c>
    </row>
    <row r="7" spans="2:23" s="102" customFormat="1" ht="20.25" customHeight="1">
      <c r="B7" s="103" t="s">
        <v>177</v>
      </c>
      <c r="C7" s="104" t="s">
        <v>178</v>
      </c>
      <c r="D7" s="105">
        <f>★波及効果計算ｼｰﾄ!T9</f>
        <v>0</v>
      </c>
      <c r="E7" s="106">
        <f>★波及効果計算ｼｰﾄ!U9</f>
        <v>0</v>
      </c>
      <c r="F7" s="107">
        <f>★波及効果計算ｼｰﾄ!V9</f>
        <v>0</v>
      </c>
    </row>
    <row r="8" spans="2:23" s="102" customFormat="1" ht="20.25" customHeight="1">
      <c r="B8" s="103" t="s">
        <v>179</v>
      </c>
      <c r="C8" s="104" t="s">
        <v>180</v>
      </c>
      <c r="D8" s="105">
        <f>★波及効果計算ｼｰﾄ!T10</f>
        <v>0</v>
      </c>
      <c r="E8" s="106">
        <f>★波及効果計算ｼｰﾄ!U10</f>
        <v>0</v>
      </c>
      <c r="F8" s="107">
        <f>★波及効果計算ｼｰﾄ!V10</f>
        <v>0</v>
      </c>
    </row>
    <row r="9" spans="2:23" s="102" customFormat="1" ht="20.25" customHeight="1">
      <c r="B9" s="103" t="s">
        <v>181</v>
      </c>
      <c r="C9" s="104" t="s">
        <v>3</v>
      </c>
      <c r="D9" s="105">
        <f>★波及効果計算ｼｰﾄ!T11</f>
        <v>0</v>
      </c>
      <c r="E9" s="106">
        <f>★波及効果計算ｼｰﾄ!U11</f>
        <v>0</v>
      </c>
      <c r="F9" s="107">
        <f>★波及効果計算ｼｰﾄ!V11</f>
        <v>0</v>
      </c>
    </row>
    <row r="10" spans="2:23" s="102" customFormat="1" ht="20.25" customHeight="1">
      <c r="B10" s="103" t="s">
        <v>182</v>
      </c>
      <c r="C10" s="104" t="s">
        <v>4</v>
      </c>
      <c r="D10" s="105">
        <f>★波及効果計算ｼｰﾄ!T12</f>
        <v>0</v>
      </c>
      <c r="E10" s="106">
        <f>★波及効果計算ｼｰﾄ!U12</f>
        <v>0</v>
      </c>
      <c r="F10" s="107">
        <f>★波及効果計算ｼｰﾄ!V12</f>
        <v>0</v>
      </c>
    </row>
    <row r="11" spans="2:23" s="102" customFormat="1" ht="20.25" customHeight="1">
      <c r="B11" s="103" t="s">
        <v>183</v>
      </c>
      <c r="C11" s="104" t="s">
        <v>5</v>
      </c>
      <c r="D11" s="105">
        <f>★波及効果計算ｼｰﾄ!T13</f>
        <v>0</v>
      </c>
      <c r="E11" s="106">
        <f>★波及効果計算ｼｰﾄ!U13</f>
        <v>0</v>
      </c>
      <c r="F11" s="107">
        <f>★波及効果計算ｼｰﾄ!V13</f>
        <v>0</v>
      </c>
    </row>
    <row r="12" spans="2:23" s="102" customFormat="1" ht="20.25" customHeight="1">
      <c r="B12" s="103" t="s">
        <v>184</v>
      </c>
      <c r="C12" s="108" t="s">
        <v>6</v>
      </c>
      <c r="D12" s="105">
        <f>★波及効果計算ｼｰﾄ!T14</f>
        <v>0</v>
      </c>
      <c r="E12" s="106">
        <f>★波及効果計算ｼｰﾄ!U14</f>
        <v>0</v>
      </c>
      <c r="F12" s="107">
        <f>★波及効果計算ｼｰﾄ!V14</f>
        <v>0</v>
      </c>
    </row>
    <row r="13" spans="2:23" s="102" customFormat="1" ht="20.25" customHeight="1">
      <c r="B13" s="103" t="s">
        <v>185</v>
      </c>
      <c r="C13" s="104" t="s">
        <v>7</v>
      </c>
      <c r="D13" s="105">
        <f>★波及効果計算ｼｰﾄ!T15</f>
        <v>0</v>
      </c>
      <c r="E13" s="106">
        <f>★波及効果計算ｼｰﾄ!U15</f>
        <v>0</v>
      </c>
      <c r="F13" s="107">
        <f>★波及効果計算ｼｰﾄ!V15</f>
        <v>0</v>
      </c>
    </row>
    <row r="14" spans="2:23" s="102" customFormat="1" ht="20.25" customHeight="1">
      <c r="B14" s="103" t="s">
        <v>186</v>
      </c>
      <c r="C14" s="104" t="s">
        <v>8</v>
      </c>
      <c r="D14" s="105">
        <f>★波及効果計算ｼｰﾄ!T16</f>
        <v>0</v>
      </c>
      <c r="E14" s="106">
        <f>★波及効果計算ｼｰﾄ!U16</f>
        <v>0</v>
      </c>
      <c r="F14" s="107">
        <f>★波及効果計算ｼｰﾄ!V16</f>
        <v>0</v>
      </c>
    </row>
    <row r="15" spans="2:23" s="102" customFormat="1" ht="20.25" customHeight="1">
      <c r="B15" s="103" t="s">
        <v>187</v>
      </c>
      <c r="C15" s="104" t="s">
        <v>188</v>
      </c>
      <c r="D15" s="105">
        <f>★波及効果計算ｼｰﾄ!T17</f>
        <v>0</v>
      </c>
      <c r="E15" s="106">
        <f>★波及効果計算ｼｰﾄ!U17</f>
        <v>0</v>
      </c>
      <c r="F15" s="107">
        <f>★波及効果計算ｼｰﾄ!V17</f>
        <v>0</v>
      </c>
    </row>
    <row r="16" spans="2:23" s="102" customFormat="1" ht="20.25" customHeight="1">
      <c r="B16" s="103" t="s">
        <v>189</v>
      </c>
      <c r="C16" s="104" t="s">
        <v>9</v>
      </c>
      <c r="D16" s="105">
        <f>★波及効果計算ｼｰﾄ!T18</f>
        <v>0</v>
      </c>
      <c r="E16" s="106">
        <f>★波及効果計算ｼｰﾄ!U18</f>
        <v>0</v>
      </c>
      <c r="F16" s="107">
        <f>★波及効果計算ｼｰﾄ!V18</f>
        <v>0</v>
      </c>
    </row>
    <row r="17" spans="2:6" s="102" customFormat="1" ht="20.25" customHeight="1">
      <c r="B17" s="103" t="s">
        <v>190</v>
      </c>
      <c r="C17" s="104" t="s">
        <v>10</v>
      </c>
      <c r="D17" s="105">
        <f>★波及効果計算ｼｰﾄ!T19</f>
        <v>0</v>
      </c>
      <c r="E17" s="106">
        <f>★波及効果計算ｼｰﾄ!U19</f>
        <v>0</v>
      </c>
      <c r="F17" s="107">
        <f>★波及効果計算ｼｰﾄ!V19</f>
        <v>0</v>
      </c>
    </row>
    <row r="18" spans="2:6" s="102" customFormat="1" ht="20.25" customHeight="1">
      <c r="B18" s="103" t="s">
        <v>191</v>
      </c>
      <c r="C18" s="104" t="s">
        <v>11</v>
      </c>
      <c r="D18" s="105">
        <f>★波及効果計算ｼｰﾄ!T20</f>
        <v>0</v>
      </c>
      <c r="E18" s="106">
        <f>★波及効果計算ｼｰﾄ!U20</f>
        <v>0</v>
      </c>
      <c r="F18" s="107">
        <f>★波及効果計算ｼｰﾄ!V20</f>
        <v>0</v>
      </c>
    </row>
    <row r="19" spans="2:6" s="102" customFormat="1" ht="20.25" customHeight="1">
      <c r="B19" s="103" t="s">
        <v>192</v>
      </c>
      <c r="C19" s="104" t="s">
        <v>12</v>
      </c>
      <c r="D19" s="105">
        <f>★波及効果計算ｼｰﾄ!T21</f>
        <v>0</v>
      </c>
      <c r="E19" s="106">
        <f>★波及効果計算ｼｰﾄ!U21</f>
        <v>0</v>
      </c>
      <c r="F19" s="107">
        <f>★波及効果計算ｼｰﾄ!V21</f>
        <v>0</v>
      </c>
    </row>
    <row r="20" spans="2:6" s="102" customFormat="1" ht="20.25" customHeight="1">
      <c r="B20" s="103" t="s">
        <v>193</v>
      </c>
      <c r="C20" s="104" t="s">
        <v>194</v>
      </c>
      <c r="D20" s="105">
        <f>★波及効果計算ｼｰﾄ!T22</f>
        <v>0</v>
      </c>
      <c r="E20" s="106">
        <f>★波及効果計算ｼｰﾄ!U22</f>
        <v>0</v>
      </c>
      <c r="F20" s="107">
        <f>★波及効果計算ｼｰﾄ!V22</f>
        <v>0</v>
      </c>
    </row>
    <row r="21" spans="2:6" s="102" customFormat="1" ht="20.25" customHeight="1">
      <c r="B21" s="97" t="s">
        <v>195</v>
      </c>
      <c r="C21" s="98" t="s">
        <v>196</v>
      </c>
      <c r="D21" s="99">
        <f>★波及効果計算ｼｰﾄ!T23</f>
        <v>0</v>
      </c>
      <c r="E21" s="100">
        <f>★波及効果計算ｼｰﾄ!U23</f>
        <v>0</v>
      </c>
      <c r="F21" s="101">
        <f>★波及効果計算ｼｰﾄ!V23</f>
        <v>0</v>
      </c>
    </row>
    <row r="22" spans="2:6" s="102" customFormat="1" ht="20.25" customHeight="1">
      <c r="B22" s="103" t="s">
        <v>197</v>
      </c>
      <c r="C22" s="104" t="s">
        <v>198</v>
      </c>
      <c r="D22" s="105">
        <f>★波及効果計算ｼｰﾄ!T24</f>
        <v>0</v>
      </c>
      <c r="E22" s="106">
        <f>★波及効果計算ｼｰﾄ!U24</f>
        <v>0</v>
      </c>
      <c r="F22" s="107">
        <f>★波及効果計算ｼｰﾄ!V24</f>
        <v>0</v>
      </c>
    </row>
    <row r="23" spans="2:6" s="102" customFormat="1" ht="20.25" customHeight="1">
      <c r="B23" s="103" t="s">
        <v>199</v>
      </c>
      <c r="C23" s="104" t="s">
        <v>14</v>
      </c>
      <c r="D23" s="105">
        <f>★波及効果計算ｼｰﾄ!T25</f>
        <v>0</v>
      </c>
      <c r="E23" s="106">
        <f>★波及効果計算ｼｰﾄ!U25</f>
        <v>0</v>
      </c>
      <c r="F23" s="107">
        <f>★波及効果計算ｼｰﾄ!V25</f>
        <v>0</v>
      </c>
    </row>
    <row r="24" spans="2:6" s="102" customFormat="1" ht="20.25" customHeight="1">
      <c r="B24" s="103" t="s">
        <v>200</v>
      </c>
      <c r="C24" s="104" t="s">
        <v>13</v>
      </c>
      <c r="D24" s="105">
        <f>★波及効果計算ｼｰﾄ!T26</f>
        <v>0</v>
      </c>
      <c r="E24" s="106">
        <f>★波及効果計算ｼｰﾄ!U26</f>
        <v>0</v>
      </c>
      <c r="F24" s="107">
        <f>★波及効果計算ｼｰﾄ!V26</f>
        <v>0</v>
      </c>
    </row>
    <row r="25" spans="2:6" s="102" customFormat="1" ht="20.25" customHeight="1">
      <c r="B25" s="103" t="s">
        <v>201</v>
      </c>
      <c r="C25" s="104" t="s">
        <v>202</v>
      </c>
      <c r="D25" s="105">
        <f>★波及効果計算ｼｰﾄ!T27</f>
        <v>0</v>
      </c>
      <c r="E25" s="106">
        <f>★波及効果計算ｼｰﾄ!U27</f>
        <v>0</v>
      </c>
      <c r="F25" s="107">
        <f>★波及効果計算ｼｰﾄ!V27</f>
        <v>0</v>
      </c>
    </row>
    <row r="26" spans="2:6" s="102" customFormat="1" ht="20.25" customHeight="1">
      <c r="B26" s="103" t="s">
        <v>203</v>
      </c>
      <c r="C26" s="104" t="s">
        <v>15</v>
      </c>
      <c r="D26" s="105">
        <f>★波及効果計算ｼｰﾄ!T28</f>
        <v>0</v>
      </c>
      <c r="E26" s="106">
        <f>★波及効果計算ｼｰﾄ!U28</f>
        <v>0</v>
      </c>
      <c r="F26" s="107">
        <f>★波及効果計算ｼｰﾄ!V28</f>
        <v>0</v>
      </c>
    </row>
    <row r="27" spans="2:6" s="102" customFormat="1" ht="20.25" customHeight="1">
      <c r="B27" s="103" t="s">
        <v>204</v>
      </c>
      <c r="C27" s="108" t="s">
        <v>16</v>
      </c>
      <c r="D27" s="105">
        <f>★波及効果計算ｼｰﾄ!T29</f>
        <v>0</v>
      </c>
      <c r="E27" s="106">
        <f>★波及効果計算ｼｰﾄ!U29</f>
        <v>0</v>
      </c>
      <c r="F27" s="107">
        <f>★波及効果計算ｼｰﾄ!V29</f>
        <v>0</v>
      </c>
    </row>
    <row r="28" spans="2:6" s="102" customFormat="1" ht="20.25" customHeight="1">
      <c r="B28" s="103" t="s">
        <v>205</v>
      </c>
      <c r="C28" s="104" t="s">
        <v>17</v>
      </c>
      <c r="D28" s="105">
        <f>★波及効果計算ｼｰﾄ!T30</f>
        <v>0</v>
      </c>
      <c r="E28" s="106">
        <f>★波及効果計算ｼｰﾄ!U30</f>
        <v>0</v>
      </c>
      <c r="F28" s="107">
        <f>★波及効果計算ｼｰﾄ!V30</f>
        <v>0</v>
      </c>
    </row>
    <row r="29" spans="2:6" s="102" customFormat="1" ht="20.25" customHeight="1">
      <c r="B29" s="103" t="s">
        <v>206</v>
      </c>
      <c r="C29" s="104" t="s">
        <v>18</v>
      </c>
      <c r="D29" s="105">
        <f>★波及効果計算ｼｰﾄ!T31</f>
        <v>0</v>
      </c>
      <c r="E29" s="106">
        <f>★波及効果計算ｼｰﾄ!U31</f>
        <v>0</v>
      </c>
      <c r="F29" s="107">
        <f>★波及効果計算ｼｰﾄ!V31</f>
        <v>0</v>
      </c>
    </row>
    <row r="30" spans="2:6" s="102" customFormat="1" ht="20.25" customHeight="1">
      <c r="B30" s="103" t="s">
        <v>207</v>
      </c>
      <c r="C30" s="104" t="s">
        <v>46</v>
      </c>
      <c r="D30" s="105">
        <f>★波及効果計算ｼｰﾄ!T32</f>
        <v>0</v>
      </c>
      <c r="E30" s="106">
        <f>★波及効果計算ｼｰﾄ!U32</f>
        <v>0</v>
      </c>
      <c r="F30" s="107">
        <f>★波及効果計算ｼｰﾄ!V32</f>
        <v>0</v>
      </c>
    </row>
    <row r="31" spans="2:6" s="102" customFormat="1" ht="20.25" customHeight="1">
      <c r="B31" s="103" t="s">
        <v>208</v>
      </c>
      <c r="C31" s="104" t="s">
        <v>47</v>
      </c>
      <c r="D31" s="105">
        <f>★波及効果計算ｼｰﾄ!T33</f>
        <v>0</v>
      </c>
      <c r="E31" s="106">
        <f>★波及効果計算ｼｰﾄ!U33</f>
        <v>0</v>
      </c>
      <c r="F31" s="107">
        <f>★波及効果計算ｼｰﾄ!V33</f>
        <v>0</v>
      </c>
    </row>
    <row r="32" spans="2:6" s="102" customFormat="1" ht="20.25" customHeight="1">
      <c r="B32" s="103" t="s">
        <v>209</v>
      </c>
      <c r="C32" s="104" t="s">
        <v>19</v>
      </c>
      <c r="D32" s="105">
        <f>★波及効果計算ｼｰﾄ!T34</f>
        <v>0</v>
      </c>
      <c r="E32" s="106">
        <f>★波及効果計算ｼｰﾄ!U34</f>
        <v>0</v>
      </c>
      <c r="F32" s="107">
        <f>★波及効果計算ｼｰﾄ!V34</f>
        <v>0</v>
      </c>
    </row>
    <row r="33" spans="2:6" s="102" customFormat="1" ht="20.25" customHeight="1">
      <c r="B33" s="103" t="s">
        <v>210</v>
      </c>
      <c r="C33" s="104" t="s">
        <v>20</v>
      </c>
      <c r="D33" s="105">
        <f>★波及効果計算ｼｰﾄ!T35</f>
        <v>0</v>
      </c>
      <c r="E33" s="106">
        <f>★波及効果計算ｼｰﾄ!U35</f>
        <v>0</v>
      </c>
      <c r="F33" s="107">
        <f>★波及効果計算ｼｰﾄ!V35</f>
        <v>0</v>
      </c>
    </row>
    <row r="34" spans="2:6" s="102" customFormat="1" ht="20.25" customHeight="1">
      <c r="B34" s="103" t="s">
        <v>211</v>
      </c>
      <c r="C34" s="104" t="s">
        <v>21</v>
      </c>
      <c r="D34" s="105">
        <f>★波及効果計算ｼｰﾄ!T36</f>
        <v>0</v>
      </c>
      <c r="E34" s="106">
        <f>★波及効果計算ｼｰﾄ!U36</f>
        <v>0</v>
      </c>
      <c r="F34" s="107">
        <f>★波及効果計算ｼｰﾄ!V36</f>
        <v>0</v>
      </c>
    </row>
    <row r="35" spans="2:6" s="102" customFormat="1" ht="20.25" customHeight="1">
      <c r="B35" s="103" t="s">
        <v>212</v>
      </c>
      <c r="C35" s="104" t="s">
        <v>49</v>
      </c>
      <c r="D35" s="105">
        <f>★波及効果計算ｼｰﾄ!T37</f>
        <v>0</v>
      </c>
      <c r="E35" s="106">
        <f>★波及効果計算ｼｰﾄ!U37</f>
        <v>0</v>
      </c>
      <c r="F35" s="107">
        <f>★波及効果計算ｼｰﾄ!V37</f>
        <v>0</v>
      </c>
    </row>
    <row r="36" spans="2:6" s="102" customFormat="1" ht="20.25" customHeight="1">
      <c r="B36" s="103" t="s">
        <v>213</v>
      </c>
      <c r="C36" s="104" t="s">
        <v>22</v>
      </c>
      <c r="D36" s="105">
        <f>★波及効果計算ｼｰﾄ!T38</f>
        <v>0</v>
      </c>
      <c r="E36" s="106">
        <f>★波及効果計算ｼｰﾄ!U38</f>
        <v>0</v>
      </c>
      <c r="F36" s="107">
        <f>★波及効果計算ｼｰﾄ!V38</f>
        <v>0</v>
      </c>
    </row>
    <row r="37" spans="2:6" s="102" customFormat="1" ht="20.25" customHeight="1">
      <c r="B37" s="103" t="s">
        <v>214</v>
      </c>
      <c r="C37" s="104" t="s">
        <v>23</v>
      </c>
      <c r="D37" s="105">
        <f>★波及効果計算ｼｰﾄ!T39</f>
        <v>0</v>
      </c>
      <c r="E37" s="106">
        <f>★波及効果計算ｼｰﾄ!U39</f>
        <v>0</v>
      </c>
      <c r="F37" s="107">
        <f>★波及効果計算ｼｰﾄ!V39</f>
        <v>0</v>
      </c>
    </row>
    <row r="38" spans="2:6" s="102" customFormat="1" ht="20.25" customHeight="1">
      <c r="B38" s="103" t="s">
        <v>215</v>
      </c>
      <c r="C38" s="104" t="s">
        <v>24</v>
      </c>
      <c r="D38" s="105">
        <f>★波及効果計算ｼｰﾄ!T40</f>
        <v>0</v>
      </c>
      <c r="E38" s="106">
        <f>★波及効果計算ｼｰﾄ!U40</f>
        <v>0</v>
      </c>
      <c r="F38" s="107">
        <f>★波及効果計算ｼｰﾄ!V40</f>
        <v>0</v>
      </c>
    </row>
    <row r="39" spans="2:6" s="102" customFormat="1" ht="20.25" customHeight="1">
      <c r="B39" s="109" t="s">
        <v>216</v>
      </c>
      <c r="C39" s="110" t="s">
        <v>48</v>
      </c>
      <c r="D39" s="111">
        <f>★波及効果計算ｼｰﾄ!T41</f>
        <v>0</v>
      </c>
      <c r="E39" s="112">
        <f>★波及効果計算ｼｰﾄ!U41</f>
        <v>0</v>
      </c>
      <c r="F39" s="113">
        <f>★波及効果計算ｼｰﾄ!V41</f>
        <v>0</v>
      </c>
    </row>
    <row r="40" spans="2:6" s="102" customFormat="1" ht="20.25" customHeight="1">
      <c r="B40" s="103" t="s">
        <v>217</v>
      </c>
      <c r="C40" s="104" t="s">
        <v>218</v>
      </c>
      <c r="D40" s="105">
        <f>★波及効果計算ｼｰﾄ!T42</f>
        <v>0</v>
      </c>
      <c r="E40" s="106">
        <f>★波及効果計算ｼｰﾄ!U42</f>
        <v>0</v>
      </c>
      <c r="F40" s="107">
        <f>★波及効果計算ｼｰﾄ!V42</f>
        <v>0</v>
      </c>
    </row>
    <row r="41" spans="2:6" s="102" customFormat="1" ht="20.25" customHeight="1">
      <c r="B41" s="97" t="s">
        <v>219</v>
      </c>
      <c r="C41" s="98" t="s">
        <v>25</v>
      </c>
      <c r="D41" s="99">
        <f>★波及効果計算ｼｰﾄ!T43</f>
        <v>0</v>
      </c>
      <c r="E41" s="100">
        <f>★波及効果計算ｼｰﾄ!U43</f>
        <v>0</v>
      </c>
      <c r="F41" s="101">
        <f>★波及効果計算ｼｰﾄ!V43</f>
        <v>0</v>
      </c>
    </row>
    <row r="42" spans="2:6" s="102" customFormat="1" ht="20.25" customHeight="1">
      <c r="B42" s="103" t="s">
        <v>220</v>
      </c>
      <c r="C42" s="104" t="s">
        <v>26</v>
      </c>
      <c r="D42" s="105">
        <f>★波及効果計算ｼｰﾄ!T44</f>
        <v>0</v>
      </c>
      <c r="E42" s="106">
        <f>★波及効果計算ｼｰﾄ!U44</f>
        <v>0</v>
      </c>
      <c r="F42" s="107">
        <f>★波及効果計算ｼｰﾄ!V44</f>
        <v>0</v>
      </c>
    </row>
    <row r="43" spans="2:6" s="102" customFormat="1" ht="20.25" customHeight="1">
      <c r="B43" s="103" t="s">
        <v>221</v>
      </c>
      <c r="C43" s="104" t="s">
        <v>27</v>
      </c>
      <c r="D43" s="105">
        <f>★波及効果計算ｼｰﾄ!T45</f>
        <v>0</v>
      </c>
      <c r="E43" s="106">
        <f>★波及効果計算ｼｰﾄ!U45</f>
        <v>0</v>
      </c>
      <c r="F43" s="107">
        <f>★波及効果計算ｼｰﾄ!V45</f>
        <v>0</v>
      </c>
    </row>
    <row r="44" spans="2:6" s="102" customFormat="1" ht="20.25" customHeight="1">
      <c r="B44" s="97" t="s">
        <v>222</v>
      </c>
      <c r="C44" s="98" t="s">
        <v>28</v>
      </c>
      <c r="D44" s="99">
        <f>★波及効果計算ｼｰﾄ!T46</f>
        <v>0</v>
      </c>
      <c r="E44" s="100">
        <f>★波及効果計算ｼｰﾄ!U46</f>
        <v>0</v>
      </c>
      <c r="F44" s="101">
        <f>★波及効果計算ｼｰﾄ!V46</f>
        <v>0</v>
      </c>
    </row>
    <row r="45" spans="2:6" s="102" customFormat="1" ht="20.25" customHeight="1">
      <c r="B45" s="114"/>
      <c r="C45" s="115" t="s">
        <v>223</v>
      </c>
      <c r="D45" s="116">
        <f>SUM(D6:D44)</f>
        <v>0</v>
      </c>
      <c r="E45" s="117">
        <f>SUM(E6:E44)</f>
        <v>0</v>
      </c>
      <c r="F45" s="118">
        <f>SUM(F6:F44)</f>
        <v>0</v>
      </c>
    </row>
    <row r="46" spans="2:6" ht="20.25" customHeight="1">
      <c r="B46" s="87" t="s">
        <v>224</v>
      </c>
    </row>
    <row r="47" spans="2:6" ht="20.25" customHeight="1"/>
    <row r="48" spans="2:6" ht="20.25" customHeight="1">
      <c r="B48" s="595" t="s">
        <v>225</v>
      </c>
      <c r="C48" s="596"/>
      <c r="D48" s="88"/>
    </row>
    <row r="49" spans="2:5" ht="20.25" customHeight="1">
      <c r="E49" s="89" t="s">
        <v>226</v>
      </c>
    </row>
    <row r="50" spans="2:5" ht="20.25" customHeight="1">
      <c r="B50" s="657" t="s">
        <v>227</v>
      </c>
      <c r="C50" s="658"/>
      <c r="D50" s="661" t="s">
        <v>228</v>
      </c>
      <c r="E50" s="663"/>
    </row>
    <row r="51" spans="2:5" ht="20.25" customHeight="1">
      <c r="B51" s="659"/>
      <c r="C51" s="660"/>
      <c r="D51" s="90" t="s">
        <v>229</v>
      </c>
      <c r="E51" s="92" t="s">
        <v>230</v>
      </c>
    </row>
    <row r="52" spans="2:5" ht="20.25" customHeight="1">
      <c r="B52" s="97" t="s">
        <v>176</v>
      </c>
      <c r="C52" s="98" t="s">
        <v>0</v>
      </c>
      <c r="D52" s="99">
        <f>★波及効果計算ｼｰﾄ!J54</f>
        <v>0</v>
      </c>
      <c r="E52" s="101">
        <f>★波及効果計算ｼｰﾄ!K54</f>
        <v>0</v>
      </c>
    </row>
    <row r="53" spans="2:5" ht="20.25" customHeight="1">
      <c r="B53" s="103" t="s">
        <v>177</v>
      </c>
      <c r="C53" s="104" t="s">
        <v>178</v>
      </c>
      <c r="D53" s="105">
        <f>★波及効果計算ｼｰﾄ!J55</f>
        <v>0</v>
      </c>
      <c r="E53" s="107">
        <f>★波及効果計算ｼｰﾄ!K55</f>
        <v>0</v>
      </c>
    </row>
    <row r="54" spans="2:5" ht="20.25" customHeight="1">
      <c r="B54" s="103" t="s">
        <v>179</v>
      </c>
      <c r="C54" s="104" t="s">
        <v>180</v>
      </c>
      <c r="D54" s="105">
        <f>★波及効果計算ｼｰﾄ!J56</f>
        <v>0</v>
      </c>
      <c r="E54" s="107">
        <f>★波及効果計算ｼｰﾄ!K56</f>
        <v>0</v>
      </c>
    </row>
    <row r="55" spans="2:5" ht="20.25" customHeight="1">
      <c r="B55" s="103" t="s">
        <v>181</v>
      </c>
      <c r="C55" s="104" t="s">
        <v>3</v>
      </c>
      <c r="D55" s="105">
        <f>★波及効果計算ｼｰﾄ!J57</f>
        <v>0</v>
      </c>
      <c r="E55" s="107">
        <f>★波及効果計算ｼｰﾄ!K57</f>
        <v>0</v>
      </c>
    </row>
    <row r="56" spans="2:5" ht="20.25" customHeight="1">
      <c r="B56" s="103" t="s">
        <v>182</v>
      </c>
      <c r="C56" s="104" t="s">
        <v>4</v>
      </c>
      <c r="D56" s="105">
        <f>★波及効果計算ｼｰﾄ!J58</f>
        <v>0</v>
      </c>
      <c r="E56" s="107">
        <f>★波及効果計算ｼｰﾄ!K58</f>
        <v>0</v>
      </c>
    </row>
    <row r="57" spans="2:5" ht="20.25" customHeight="1">
      <c r="B57" s="103" t="s">
        <v>183</v>
      </c>
      <c r="C57" s="104" t="s">
        <v>5</v>
      </c>
      <c r="D57" s="105">
        <f>★波及効果計算ｼｰﾄ!J59</f>
        <v>0</v>
      </c>
      <c r="E57" s="107">
        <f>★波及効果計算ｼｰﾄ!K59</f>
        <v>0</v>
      </c>
    </row>
    <row r="58" spans="2:5" ht="20.25" customHeight="1">
      <c r="B58" s="103" t="s">
        <v>184</v>
      </c>
      <c r="C58" s="108" t="s">
        <v>6</v>
      </c>
      <c r="D58" s="105">
        <f>★波及効果計算ｼｰﾄ!J60</f>
        <v>0</v>
      </c>
      <c r="E58" s="107">
        <f>★波及効果計算ｼｰﾄ!K60</f>
        <v>0</v>
      </c>
    </row>
    <row r="59" spans="2:5" ht="20.25" customHeight="1">
      <c r="B59" s="103" t="s">
        <v>185</v>
      </c>
      <c r="C59" s="104" t="s">
        <v>7</v>
      </c>
      <c r="D59" s="105">
        <f>★波及効果計算ｼｰﾄ!J61</f>
        <v>0</v>
      </c>
      <c r="E59" s="107">
        <f>★波及効果計算ｼｰﾄ!K61</f>
        <v>0</v>
      </c>
    </row>
    <row r="60" spans="2:5" ht="20.25" customHeight="1">
      <c r="B60" s="103" t="s">
        <v>186</v>
      </c>
      <c r="C60" s="104" t="s">
        <v>8</v>
      </c>
      <c r="D60" s="105">
        <f>★波及効果計算ｼｰﾄ!J62</f>
        <v>0</v>
      </c>
      <c r="E60" s="107">
        <f>★波及効果計算ｼｰﾄ!K62</f>
        <v>0</v>
      </c>
    </row>
    <row r="61" spans="2:5" ht="20.25" customHeight="1">
      <c r="B61" s="103" t="s">
        <v>187</v>
      </c>
      <c r="C61" s="104" t="s">
        <v>188</v>
      </c>
      <c r="D61" s="105">
        <f>★波及効果計算ｼｰﾄ!J63</f>
        <v>0</v>
      </c>
      <c r="E61" s="107">
        <f>★波及効果計算ｼｰﾄ!K63</f>
        <v>0</v>
      </c>
    </row>
    <row r="62" spans="2:5" ht="20.25" customHeight="1">
      <c r="B62" s="103" t="s">
        <v>189</v>
      </c>
      <c r="C62" s="104" t="s">
        <v>9</v>
      </c>
      <c r="D62" s="105">
        <f>★波及効果計算ｼｰﾄ!J64</f>
        <v>0</v>
      </c>
      <c r="E62" s="107">
        <f>★波及効果計算ｼｰﾄ!K64</f>
        <v>0</v>
      </c>
    </row>
    <row r="63" spans="2:5" ht="20.25" customHeight="1">
      <c r="B63" s="103" t="s">
        <v>190</v>
      </c>
      <c r="C63" s="104" t="s">
        <v>10</v>
      </c>
      <c r="D63" s="105">
        <f>★波及効果計算ｼｰﾄ!J65</f>
        <v>0</v>
      </c>
      <c r="E63" s="107">
        <f>★波及効果計算ｼｰﾄ!K65</f>
        <v>0</v>
      </c>
    </row>
    <row r="64" spans="2:5" ht="20.25" customHeight="1">
      <c r="B64" s="103" t="s">
        <v>191</v>
      </c>
      <c r="C64" s="104" t="s">
        <v>11</v>
      </c>
      <c r="D64" s="105">
        <f>★波及効果計算ｼｰﾄ!J66</f>
        <v>0</v>
      </c>
      <c r="E64" s="107">
        <f>★波及効果計算ｼｰﾄ!K66</f>
        <v>0</v>
      </c>
    </row>
    <row r="65" spans="2:5" ht="20.25" customHeight="1">
      <c r="B65" s="103" t="s">
        <v>192</v>
      </c>
      <c r="C65" s="104" t="s">
        <v>12</v>
      </c>
      <c r="D65" s="105">
        <f>★波及効果計算ｼｰﾄ!J67</f>
        <v>0</v>
      </c>
      <c r="E65" s="107">
        <f>★波及効果計算ｼｰﾄ!K67</f>
        <v>0</v>
      </c>
    </row>
    <row r="66" spans="2:5" ht="20.25" customHeight="1">
      <c r="B66" s="103" t="s">
        <v>193</v>
      </c>
      <c r="C66" s="104" t="s">
        <v>194</v>
      </c>
      <c r="D66" s="105">
        <f>★波及効果計算ｼｰﾄ!J68</f>
        <v>0</v>
      </c>
      <c r="E66" s="107">
        <f>★波及効果計算ｼｰﾄ!K68</f>
        <v>0</v>
      </c>
    </row>
    <row r="67" spans="2:5" ht="20.25" customHeight="1">
      <c r="B67" s="97" t="s">
        <v>195</v>
      </c>
      <c r="C67" s="98" t="s">
        <v>196</v>
      </c>
      <c r="D67" s="99">
        <f>★波及効果計算ｼｰﾄ!J69</f>
        <v>0</v>
      </c>
      <c r="E67" s="101">
        <f>★波及効果計算ｼｰﾄ!K69</f>
        <v>0</v>
      </c>
    </row>
    <row r="68" spans="2:5" ht="20.25" customHeight="1">
      <c r="B68" s="103" t="s">
        <v>197</v>
      </c>
      <c r="C68" s="104" t="s">
        <v>198</v>
      </c>
      <c r="D68" s="105">
        <f>★波及効果計算ｼｰﾄ!J70</f>
        <v>0</v>
      </c>
      <c r="E68" s="107">
        <f>★波及効果計算ｼｰﾄ!K70</f>
        <v>0</v>
      </c>
    </row>
    <row r="69" spans="2:5" ht="20.25" customHeight="1">
      <c r="B69" s="103" t="s">
        <v>199</v>
      </c>
      <c r="C69" s="104" t="s">
        <v>14</v>
      </c>
      <c r="D69" s="105">
        <f>★波及効果計算ｼｰﾄ!J71</f>
        <v>0</v>
      </c>
      <c r="E69" s="107">
        <f>★波及効果計算ｼｰﾄ!K71</f>
        <v>0</v>
      </c>
    </row>
    <row r="70" spans="2:5" ht="20.25" customHeight="1">
      <c r="B70" s="103" t="s">
        <v>200</v>
      </c>
      <c r="C70" s="104" t="s">
        <v>13</v>
      </c>
      <c r="D70" s="105">
        <f>★波及効果計算ｼｰﾄ!J72</f>
        <v>0</v>
      </c>
      <c r="E70" s="107">
        <f>★波及効果計算ｼｰﾄ!K72</f>
        <v>0</v>
      </c>
    </row>
    <row r="71" spans="2:5" ht="20.25" customHeight="1">
      <c r="B71" s="103" t="s">
        <v>201</v>
      </c>
      <c r="C71" s="104" t="s">
        <v>202</v>
      </c>
      <c r="D71" s="105">
        <f>★波及効果計算ｼｰﾄ!J73</f>
        <v>0</v>
      </c>
      <c r="E71" s="107">
        <f>★波及効果計算ｼｰﾄ!K73</f>
        <v>0</v>
      </c>
    </row>
    <row r="72" spans="2:5" ht="20.25" customHeight="1">
      <c r="B72" s="103" t="s">
        <v>203</v>
      </c>
      <c r="C72" s="104" t="s">
        <v>15</v>
      </c>
      <c r="D72" s="105">
        <f>★波及効果計算ｼｰﾄ!J74</f>
        <v>0</v>
      </c>
      <c r="E72" s="107">
        <f>★波及効果計算ｼｰﾄ!K74</f>
        <v>0</v>
      </c>
    </row>
    <row r="73" spans="2:5" ht="20.25" customHeight="1">
      <c r="B73" s="103" t="s">
        <v>204</v>
      </c>
      <c r="C73" s="108" t="s">
        <v>16</v>
      </c>
      <c r="D73" s="105">
        <f>★波及効果計算ｼｰﾄ!J75</f>
        <v>0</v>
      </c>
      <c r="E73" s="107">
        <f>★波及効果計算ｼｰﾄ!K75</f>
        <v>0</v>
      </c>
    </row>
    <row r="74" spans="2:5" ht="20.25" customHeight="1">
      <c r="B74" s="103" t="s">
        <v>205</v>
      </c>
      <c r="C74" s="104" t="s">
        <v>17</v>
      </c>
      <c r="D74" s="105">
        <f>★波及効果計算ｼｰﾄ!J76</f>
        <v>0</v>
      </c>
      <c r="E74" s="107">
        <f>★波及効果計算ｼｰﾄ!K76</f>
        <v>0</v>
      </c>
    </row>
    <row r="75" spans="2:5" ht="20.25" customHeight="1">
      <c r="B75" s="103" t="s">
        <v>206</v>
      </c>
      <c r="C75" s="104" t="s">
        <v>18</v>
      </c>
      <c r="D75" s="105">
        <f>★波及効果計算ｼｰﾄ!J77</f>
        <v>0</v>
      </c>
      <c r="E75" s="107">
        <f>★波及効果計算ｼｰﾄ!K77</f>
        <v>0</v>
      </c>
    </row>
    <row r="76" spans="2:5" ht="20.25" customHeight="1">
      <c r="B76" s="103" t="s">
        <v>207</v>
      </c>
      <c r="C76" s="104" t="s">
        <v>46</v>
      </c>
      <c r="D76" s="105">
        <f>★波及効果計算ｼｰﾄ!J78</f>
        <v>0</v>
      </c>
      <c r="E76" s="107">
        <f>★波及効果計算ｼｰﾄ!K78</f>
        <v>0</v>
      </c>
    </row>
    <row r="77" spans="2:5" ht="20.25" customHeight="1">
      <c r="B77" s="103" t="s">
        <v>208</v>
      </c>
      <c r="C77" s="104" t="s">
        <v>47</v>
      </c>
      <c r="D77" s="105">
        <f>★波及効果計算ｼｰﾄ!J79</f>
        <v>0</v>
      </c>
      <c r="E77" s="107">
        <f>★波及効果計算ｼｰﾄ!K79</f>
        <v>0</v>
      </c>
    </row>
    <row r="78" spans="2:5" ht="20.25" customHeight="1">
      <c r="B78" s="103" t="s">
        <v>209</v>
      </c>
      <c r="C78" s="104" t="s">
        <v>19</v>
      </c>
      <c r="D78" s="105">
        <f>★波及効果計算ｼｰﾄ!J80</f>
        <v>0</v>
      </c>
      <c r="E78" s="107">
        <f>★波及効果計算ｼｰﾄ!K80</f>
        <v>0</v>
      </c>
    </row>
    <row r="79" spans="2:5" ht="20.25" customHeight="1">
      <c r="B79" s="103" t="s">
        <v>210</v>
      </c>
      <c r="C79" s="104" t="s">
        <v>20</v>
      </c>
      <c r="D79" s="105">
        <f>★波及効果計算ｼｰﾄ!J81</f>
        <v>0</v>
      </c>
      <c r="E79" s="107">
        <f>★波及効果計算ｼｰﾄ!K81</f>
        <v>0</v>
      </c>
    </row>
    <row r="80" spans="2:5" ht="20.25" customHeight="1">
      <c r="B80" s="103" t="s">
        <v>211</v>
      </c>
      <c r="C80" s="104" t="s">
        <v>21</v>
      </c>
      <c r="D80" s="105">
        <f>★波及効果計算ｼｰﾄ!J82</f>
        <v>0</v>
      </c>
      <c r="E80" s="107">
        <f>★波及効果計算ｼｰﾄ!K82</f>
        <v>0</v>
      </c>
    </row>
    <row r="81" spans="2:5" ht="20.25" customHeight="1">
      <c r="B81" s="103" t="s">
        <v>212</v>
      </c>
      <c r="C81" s="104" t="s">
        <v>49</v>
      </c>
      <c r="D81" s="105">
        <f>★波及効果計算ｼｰﾄ!J83</f>
        <v>0</v>
      </c>
      <c r="E81" s="107">
        <f>★波及効果計算ｼｰﾄ!K83</f>
        <v>0</v>
      </c>
    </row>
    <row r="82" spans="2:5" ht="20.25" customHeight="1">
      <c r="B82" s="103" t="s">
        <v>213</v>
      </c>
      <c r="C82" s="104" t="s">
        <v>22</v>
      </c>
      <c r="D82" s="105">
        <f>★波及効果計算ｼｰﾄ!J84</f>
        <v>0</v>
      </c>
      <c r="E82" s="107">
        <f>★波及効果計算ｼｰﾄ!K84</f>
        <v>0</v>
      </c>
    </row>
    <row r="83" spans="2:5" ht="20.25" customHeight="1">
      <c r="B83" s="103" t="s">
        <v>214</v>
      </c>
      <c r="C83" s="104" t="s">
        <v>23</v>
      </c>
      <c r="D83" s="105">
        <f>★波及効果計算ｼｰﾄ!J85</f>
        <v>0</v>
      </c>
      <c r="E83" s="107">
        <f>★波及効果計算ｼｰﾄ!K85</f>
        <v>0</v>
      </c>
    </row>
    <row r="84" spans="2:5" ht="20.25" customHeight="1">
      <c r="B84" s="103" t="s">
        <v>215</v>
      </c>
      <c r="C84" s="104" t="s">
        <v>24</v>
      </c>
      <c r="D84" s="105">
        <f>★波及効果計算ｼｰﾄ!J86</f>
        <v>0</v>
      </c>
      <c r="E84" s="107">
        <f>★波及効果計算ｼｰﾄ!K86</f>
        <v>0</v>
      </c>
    </row>
    <row r="85" spans="2:5" ht="20.25" customHeight="1">
      <c r="B85" s="109" t="s">
        <v>216</v>
      </c>
      <c r="C85" s="110" t="s">
        <v>48</v>
      </c>
      <c r="D85" s="111">
        <f>★波及効果計算ｼｰﾄ!J87</f>
        <v>0</v>
      </c>
      <c r="E85" s="113">
        <f>★波及効果計算ｼｰﾄ!K87</f>
        <v>0</v>
      </c>
    </row>
    <row r="86" spans="2:5" ht="20.25" customHeight="1">
      <c r="B86" s="103" t="s">
        <v>217</v>
      </c>
      <c r="C86" s="104" t="s">
        <v>218</v>
      </c>
      <c r="D86" s="105">
        <f>★波及効果計算ｼｰﾄ!J88</f>
        <v>0</v>
      </c>
      <c r="E86" s="107">
        <f>★波及効果計算ｼｰﾄ!K88</f>
        <v>0</v>
      </c>
    </row>
    <row r="87" spans="2:5" ht="20.25" customHeight="1">
      <c r="B87" s="97" t="s">
        <v>219</v>
      </c>
      <c r="C87" s="98" t="s">
        <v>25</v>
      </c>
      <c r="D87" s="99">
        <f>★波及効果計算ｼｰﾄ!J89</f>
        <v>0</v>
      </c>
      <c r="E87" s="101">
        <f>★波及効果計算ｼｰﾄ!K89</f>
        <v>0</v>
      </c>
    </row>
    <row r="88" spans="2:5" ht="20.25" customHeight="1">
      <c r="B88" s="103" t="s">
        <v>220</v>
      </c>
      <c r="C88" s="104" t="s">
        <v>26</v>
      </c>
      <c r="D88" s="105">
        <f>★波及効果計算ｼｰﾄ!J90</f>
        <v>0</v>
      </c>
      <c r="E88" s="107">
        <f>★波及効果計算ｼｰﾄ!K90</f>
        <v>0</v>
      </c>
    </row>
    <row r="89" spans="2:5" ht="20.25" customHeight="1">
      <c r="B89" s="103" t="s">
        <v>221</v>
      </c>
      <c r="C89" s="104" t="s">
        <v>27</v>
      </c>
      <c r="D89" s="105">
        <f>★波及効果計算ｼｰﾄ!J91</f>
        <v>0</v>
      </c>
      <c r="E89" s="107">
        <f>★波及効果計算ｼｰﾄ!K91</f>
        <v>0</v>
      </c>
    </row>
    <row r="90" spans="2:5" ht="20.25" customHeight="1">
      <c r="B90" s="97" t="s">
        <v>222</v>
      </c>
      <c r="C90" s="98" t="s">
        <v>28</v>
      </c>
      <c r="D90" s="99">
        <f>★波及効果計算ｼｰﾄ!J92</f>
        <v>0</v>
      </c>
      <c r="E90" s="101">
        <f>★波及効果計算ｼｰﾄ!K92</f>
        <v>0</v>
      </c>
    </row>
    <row r="91" spans="2:5" ht="20.25" customHeight="1">
      <c r="B91" s="114"/>
      <c r="C91" s="115" t="s">
        <v>223</v>
      </c>
      <c r="D91" s="116">
        <f>SUM(D52:D90)</f>
        <v>0</v>
      </c>
      <c r="E91" s="118">
        <f>SUM(E52:E90)</f>
        <v>0</v>
      </c>
    </row>
  </sheetData>
  <sheetProtection sheet="1" selectLockedCells="1" selectUnlockedCells="1"/>
  <mergeCells count="6">
    <mergeCell ref="B2:C2"/>
    <mergeCell ref="B4:C5"/>
    <mergeCell ref="D4:F4"/>
    <mergeCell ref="B48:C48"/>
    <mergeCell ref="B50:C51"/>
    <mergeCell ref="D50:E50"/>
  </mergeCells>
  <phoneticPr fontId="31"/>
  <pageMargins left="0.78740157480314965" right="0.78740157480314965" top="0.78740157480314965" bottom="0.78740157480314965" header="0" footer="0.19685039370078741"/>
  <pageSetup paperSize="9" scale="84" firstPageNumber="2" orientation="portrait" useFirstPageNumber="1" r:id="rId1"/>
  <headerFooter alignWithMargins="0">
    <oddFooter>&amp;P ページ</oddFooter>
  </headerFooter>
  <rowBreaks count="1" manualBreakCount="1">
    <brk id="46" min="1" max="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sheetPr>
  <dimension ref="B1:AH100"/>
  <sheetViews>
    <sheetView showGridLines="0" view="pageBreakPreview" zoomScaleNormal="100" workbookViewId="0"/>
  </sheetViews>
  <sheetFormatPr defaultColWidth="3.5" defaultRowHeight="15.75" customHeight="1"/>
  <cols>
    <col min="1" max="1" width="2.1640625" style="119" customWidth="1"/>
    <col min="2" max="16384" width="3.5" style="119"/>
  </cols>
  <sheetData>
    <row r="1" spans="2:33" ht="15" customHeight="1"/>
    <row r="2" spans="2:33" ht="20.25" customHeight="1">
      <c r="B2" s="595" t="s">
        <v>231</v>
      </c>
      <c r="C2" s="692"/>
      <c r="D2" s="692"/>
      <c r="E2" s="692"/>
      <c r="F2" s="692"/>
      <c r="G2" s="692"/>
      <c r="H2" s="692"/>
      <c r="I2" s="692"/>
      <c r="J2" s="692"/>
      <c r="K2" s="692"/>
      <c r="L2" s="596"/>
    </row>
    <row r="3" spans="2:33" ht="9" customHeight="1">
      <c r="B3" s="120"/>
    </row>
    <row r="4" spans="2:33" ht="16.5" customHeight="1">
      <c r="B4" s="121"/>
      <c r="C4" s="121"/>
      <c r="D4" s="121"/>
      <c r="E4" s="121"/>
      <c r="F4" s="121"/>
      <c r="G4" s="121"/>
      <c r="H4" s="121"/>
      <c r="I4" s="121"/>
      <c r="J4" s="121"/>
      <c r="K4" s="121"/>
      <c r="M4" s="121"/>
      <c r="N4" s="121"/>
      <c r="AG4" s="122" t="s">
        <v>232</v>
      </c>
    </row>
    <row r="5" spans="2:33" ht="16.5" customHeight="1">
      <c r="B5" s="121"/>
      <c r="C5" s="664" t="s">
        <v>150</v>
      </c>
      <c r="D5" s="665"/>
      <c r="E5" s="665"/>
      <c r="F5" s="665"/>
      <c r="G5" s="665"/>
      <c r="H5" s="665"/>
      <c r="I5" s="665"/>
      <c r="J5" s="665"/>
      <c r="K5" s="665"/>
      <c r="L5" s="665"/>
      <c r="M5" s="665"/>
      <c r="N5" s="665"/>
      <c r="O5" s="665"/>
      <c r="P5" s="665"/>
      <c r="Q5" s="665"/>
      <c r="R5" s="665"/>
      <c r="S5" s="665"/>
      <c r="T5" s="665"/>
      <c r="U5" s="665"/>
      <c r="V5" s="665"/>
      <c r="W5" s="665"/>
      <c r="X5" s="665"/>
      <c r="Y5" s="665"/>
      <c r="Z5" s="665"/>
      <c r="AA5" s="665"/>
      <c r="AB5" s="665"/>
      <c r="AC5" s="665"/>
      <c r="AD5" s="665"/>
      <c r="AE5" s="665"/>
      <c r="AF5" s="665"/>
      <c r="AG5" s="666"/>
    </row>
    <row r="6" spans="2:33" ht="16.5" customHeight="1">
      <c r="B6" s="121"/>
      <c r="C6" s="667"/>
      <c r="D6" s="668"/>
      <c r="E6" s="668"/>
      <c r="F6" s="668"/>
      <c r="G6" s="668"/>
      <c r="H6" s="668"/>
      <c r="I6" s="668"/>
      <c r="J6" s="668"/>
      <c r="K6" s="668"/>
      <c r="L6" s="668"/>
      <c r="M6" s="668"/>
      <c r="N6" s="668"/>
      <c r="O6" s="668"/>
      <c r="P6" s="668"/>
      <c r="Q6" s="668"/>
      <c r="R6" s="668"/>
      <c r="S6" s="668"/>
      <c r="T6" s="668"/>
      <c r="U6" s="668"/>
      <c r="V6" s="668"/>
      <c r="W6" s="668"/>
      <c r="X6" s="668"/>
      <c r="Y6" s="668"/>
      <c r="Z6" s="668"/>
      <c r="AA6" s="668"/>
      <c r="AB6" s="668"/>
      <c r="AC6" s="668"/>
      <c r="AD6" s="668"/>
      <c r="AE6" s="668"/>
      <c r="AF6" s="668"/>
      <c r="AG6" s="669"/>
    </row>
    <row r="7" spans="2:33" ht="16.5" customHeight="1">
      <c r="B7" s="121"/>
      <c r="C7" s="670">
        <f>★波及効果計算ｼｰﾄ!D47</f>
        <v>0</v>
      </c>
      <c r="D7" s="671"/>
      <c r="E7" s="671"/>
      <c r="F7" s="671"/>
      <c r="G7" s="671"/>
      <c r="H7" s="671"/>
      <c r="I7" s="671"/>
      <c r="J7" s="671"/>
      <c r="K7" s="671"/>
      <c r="L7" s="671"/>
      <c r="M7" s="671"/>
      <c r="N7" s="671"/>
      <c r="O7" s="671"/>
      <c r="P7" s="671"/>
      <c r="Q7" s="671"/>
      <c r="R7" s="671"/>
      <c r="S7" s="671"/>
      <c r="T7" s="671"/>
      <c r="U7" s="671"/>
      <c r="V7" s="671"/>
      <c r="W7" s="671"/>
      <c r="X7" s="671"/>
      <c r="Y7" s="671"/>
      <c r="Z7" s="671"/>
      <c r="AA7" s="671"/>
      <c r="AB7" s="671"/>
      <c r="AC7" s="671"/>
      <c r="AD7" s="671"/>
      <c r="AE7" s="671"/>
      <c r="AF7" s="671"/>
      <c r="AG7" s="672"/>
    </row>
    <row r="8" spans="2:33" ht="16.5" customHeight="1">
      <c r="B8" s="121"/>
      <c r="C8" s="121"/>
      <c r="D8" s="123"/>
      <c r="E8" s="123"/>
      <c r="F8" s="124"/>
      <c r="G8" s="123"/>
      <c r="H8" s="123"/>
      <c r="I8" s="123"/>
      <c r="J8" s="123"/>
      <c r="K8" s="123"/>
      <c r="L8" s="121"/>
      <c r="M8" s="121"/>
      <c r="N8" s="121"/>
    </row>
    <row r="9" spans="2:33" ht="16.5" customHeight="1">
      <c r="C9" s="123"/>
      <c r="D9" s="125"/>
      <c r="E9" s="123"/>
      <c r="F9" s="123"/>
      <c r="G9" s="123"/>
      <c r="H9" s="121"/>
      <c r="I9" s="123"/>
      <c r="J9" s="123"/>
      <c r="K9" s="123"/>
      <c r="L9" s="123"/>
      <c r="M9" s="121"/>
      <c r="N9" s="121"/>
      <c r="Q9" s="121" t="s">
        <v>233</v>
      </c>
    </row>
    <row r="10" spans="2:33" ht="16.5" customHeight="1">
      <c r="B10" s="126" t="s">
        <v>234</v>
      </c>
      <c r="C10" s="127"/>
      <c r="D10" s="127"/>
      <c r="E10" s="127"/>
      <c r="F10" s="127"/>
      <c r="G10" s="127"/>
      <c r="H10" s="127"/>
      <c r="I10" s="127"/>
      <c r="J10" s="127"/>
      <c r="K10" s="127"/>
      <c r="L10" s="127"/>
      <c r="M10" s="128"/>
      <c r="N10" s="128"/>
      <c r="O10" s="129"/>
      <c r="P10" s="129"/>
      <c r="Q10" s="129"/>
      <c r="R10" s="129"/>
      <c r="S10" s="129"/>
      <c r="T10" s="129"/>
      <c r="U10" s="129"/>
      <c r="V10" s="129"/>
      <c r="W10" s="129"/>
      <c r="X10" s="129"/>
      <c r="Y10" s="129"/>
      <c r="Z10" s="129"/>
      <c r="AA10" s="129"/>
      <c r="AB10" s="129"/>
      <c r="AC10" s="129"/>
      <c r="AD10" s="129"/>
      <c r="AE10" s="129"/>
      <c r="AF10" s="129"/>
      <c r="AG10" s="129"/>
    </row>
    <row r="11" spans="2:33" ht="16.5" customHeight="1">
      <c r="B11" s="128"/>
      <c r="C11" s="664" t="s">
        <v>235</v>
      </c>
      <c r="D11" s="665"/>
      <c r="E11" s="665"/>
      <c r="F11" s="665"/>
      <c r="G11" s="665"/>
      <c r="H11" s="665"/>
      <c r="I11" s="665"/>
      <c r="J11" s="665"/>
      <c r="K11" s="665"/>
      <c r="L11" s="665"/>
      <c r="M11" s="665"/>
      <c r="N11" s="665"/>
      <c r="O11" s="665"/>
      <c r="P11" s="665"/>
      <c r="Q11" s="665"/>
      <c r="R11" s="665"/>
      <c r="S11" s="665"/>
      <c r="T11" s="665"/>
      <c r="U11" s="665"/>
      <c r="V11" s="665"/>
      <c r="W11" s="665"/>
      <c r="X11" s="665"/>
      <c r="Y11" s="665"/>
      <c r="Z11" s="665"/>
      <c r="AA11" s="665"/>
      <c r="AB11" s="665"/>
      <c r="AC11" s="665"/>
      <c r="AD11" s="665"/>
      <c r="AE11" s="665"/>
      <c r="AF11" s="666"/>
      <c r="AG11" s="129"/>
    </row>
    <row r="12" spans="2:33" ht="16.5" customHeight="1">
      <c r="B12" s="128"/>
      <c r="C12" s="667"/>
      <c r="D12" s="668"/>
      <c r="E12" s="668"/>
      <c r="F12" s="668"/>
      <c r="G12" s="668"/>
      <c r="H12" s="668"/>
      <c r="I12" s="668"/>
      <c r="J12" s="668"/>
      <c r="K12" s="668"/>
      <c r="L12" s="668"/>
      <c r="M12" s="668"/>
      <c r="N12" s="668"/>
      <c r="O12" s="668"/>
      <c r="P12" s="668"/>
      <c r="Q12" s="668"/>
      <c r="R12" s="668"/>
      <c r="S12" s="668"/>
      <c r="T12" s="668"/>
      <c r="U12" s="668"/>
      <c r="V12" s="668"/>
      <c r="W12" s="668"/>
      <c r="X12" s="668"/>
      <c r="Y12" s="668"/>
      <c r="Z12" s="668"/>
      <c r="AA12" s="668"/>
      <c r="AB12" s="668"/>
      <c r="AC12" s="668"/>
      <c r="AD12" s="668"/>
      <c r="AE12" s="668"/>
      <c r="AF12" s="669"/>
      <c r="AG12" s="129"/>
    </row>
    <row r="13" spans="2:33" ht="16.5" customHeight="1">
      <c r="B13" s="128"/>
      <c r="C13" s="670">
        <f>★波及効果計算ｼｰﾄ!E47</f>
        <v>0</v>
      </c>
      <c r="D13" s="671"/>
      <c r="E13" s="671"/>
      <c r="F13" s="671"/>
      <c r="G13" s="671"/>
      <c r="H13" s="671"/>
      <c r="I13" s="671"/>
      <c r="J13" s="671"/>
      <c r="K13" s="671"/>
      <c r="L13" s="671"/>
      <c r="M13" s="671"/>
      <c r="N13" s="671"/>
      <c r="O13" s="671"/>
      <c r="P13" s="671"/>
      <c r="Q13" s="671"/>
      <c r="R13" s="671"/>
      <c r="S13" s="671"/>
      <c r="T13" s="671"/>
      <c r="U13" s="671"/>
      <c r="V13" s="671"/>
      <c r="W13" s="671"/>
      <c r="X13" s="671"/>
      <c r="Y13" s="671"/>
      <c r="Z13" s="671"/>
      <c r="AA13" s="671"/>
      <c r="AB13" s="671"/>
      <c r="AC13" s="671"/>
      <c r="AD13" s="671"/>
      <c r="AE13" s="671"/>
      <c r="AF13" s="672"/>
      <c r="AG13" s="129"/>
    </row>
    <row r="14" spans="2:33" ht="16.5" customHeight="1">
      <c r="B14" s="128"/>
      <c r="C14" s="127"/>
      <c r="D14" s="127"/>
      <c r="E14" s="127"/>
      <c r="F14" s="127"/>
      <c r="G14" s="127"/>
      <c r="H14" s="127"/>
      <c r="I14" s="127"/>
      <c r="J14" s="127"/>
      <c r="K14" s="127"/>
      <c r="L14" s="127"/>
      <c r="M14" s="128"/>
      <c r="N14" s="128"/>
      <c r="O14" s="129"/>
      <c r="P14" s="129"/>
      <c r="Q14" s="129"/>
      <c r="R14" s="129"/>
      <c r="S14" s="129"/>
      <c r="T14" s="129"/>
      <c r="U14" s="129"/>
      <c r="V14" s="129"/>
      <c r="W14" s="129"/>
      <c r="X14" s="129"/>
      <c r="Y14" s="129"/>
      <c r="Z14" s="129"/>
      <c r="AA14" s="129"/>
      <c r="AB14" s="129"/>
      <c r="AC14" s="129"/>
      <c r="AD14" s="129"/>
      <c r="AE14" s="129"/>
      <c r="AF14" s="129"/>
      <c r="AG14" s="129"/>
    </row>
    <row r="15" spans="2:33" ht="16.5" customHeight="1">
      <c r="B15" s="121"/>
      <c r="C15" s="123"/>
      <c r="D15" s="125"/>
      <c r="E15" s="123"/>
      <c r="F15" s="123"/>
      <c r="G15" s="121"/>
      <c r="H15" s="123"/>
      <c r="I15" s="123"/>
      <c r="J15" s="123" t="s">
        <v>236</v>
      </c>
      <c r="K15" s="123"/>
      <c r="L15" s="123"/>
      <c r="M15" s="121"/>
      <c r="N15" s="121"/>
      <c r="R15" s="123"/>
      <c r="S15" s="129"/>
      <c r="T15" s="127" t="s">
        <v>237</v>
      </c>
      <c r="U15" s="129"/>
      <c r="V15" s="129"/>
      <c r="W15" s="127"/>
      <c r="X15" s="127"/>
      <c r="Y15" s="129"/>
      <c r="Z15" s="129"/>
      <c r="AA15" s="127" t="s">
        <v>238</v>
      </c>
      <c r="AB15" s="129"/>
      <c r="AC15" s="129"/>
      <c r="AD15" s="129"/>
      <c r="AE15" s="129"/>
      <c r="AF15" s="129"/>
      <c r="AG15" s="129"/>
    </row>
    <row r="16" spans="2:33" ht="16.5" customHeight="1">
      <c r="B16" s="121"/>
      <c r="C16" s="123"/>
      <c r="D16" s="123"/>
      <c r="E16" s="123"/>
      <c r="F16" s="123"/>
      <c r="G16" s="123"/>
      <c r="H16" s="123"/>
      <c r="I16" s="123"/>
      <c r="J16" s="123"/>
      <c r="K16" s="123"/>
      <c r="L16" s="123"/>
      <c r="M16" s="121"/>
      <c r="N16" s="121"/>
      <c r="S16" s="129"/>
      <c r="T16" s="129"/>
      <c r="U16" s="129"/>
      <c r="V16" s="129"/>
      <c r="W16" s="129"/>
      <c r="X16" s="129"/>
      <c r="Y16" s="129"/>
      <c r="Z16" s="129"/>
      <c r="AA16" s="129"/>
      <c r="AB16" s="129"/>
      <c r="AC16" s="129"/>
      <c r="AD16" s="129"/>
      <c r="AE16" s="129"/>
      <c r="AF16" s="129"/>
      <c r="AG16" s="129"/>
    </row>
    <row r="17" spans="2:33" ht="16.5" customHeight="1">
      <c r="B17" s="121"/>
      <c r="C17" s="693" t="s">
        <v>239</v>
      </c>
      <c r="D17" s="694"/>
      <c r="E17" s="694"/>
      <c r="F17" s="694"/>
      <c r="G17" s="694"/>
      <c r="H17" s="694"/>
      <c r="I17" s="694"/>
      <c r="J17" s="694"/>
      <c r="K17" s="694"/>
      <c r="L17" s="694"/>
      <c r="M17" s="694"/>
      <c r="N17" s="694"/>
      <c r="O17" s="694"/>
      <c r="P17" s="694"/>
      <c r="Q17" s="694"/>
      <c r="R17" s="695"/>
      <c r="S17" s="707" t="s">
        <v>240</v>
      </c>
      <c r="T17" s="685"/>
      <c r="U17" s="685"/>
      <c r="V17" s="685"/>
      <c r="W17" s="685"/>
      <c r="X17" s="685"/>
      <c r="Y17" s="685"/>
      <c r="Z17" s="685"/>
      <c r="AA17" s="685"/>
      <c r="AB17" s="685"/>
      <c r="AC17" s="685"/>
      <c r="AD17" s="685"/>
      <c r="AE17" s="685"/>
      <c r="AF17" s="686"/>
      <c r="AG17" s="128"/>
    </row>
    <row r="18" spans="2:33" ht="16.5" customHeight="1">
      <c r="B18" s="121"/>
      <c r="C18" s="696"/>
      <c r="D18" s="697"/>
      <c r="E18" s="697"/>
      <c r="F18" s="697"/>
      <c r="G18" s="697"/>
      <c r="H18" s="697"/>
      <c r="I18" s="697"/>
      <c r="J18" s="697"/>
      <c r="K18" s="697"/>
      <c r="L18" s="697"/>
      <c r="M18" s="697"/>
      <c r="N18" s="697"/>
      <c r="O18" s="697"/>
      <c r="P18" s="697"/>
      <c r="Q18" s="697"/>
      <c r="R18" s="698"/>
      <c r="S18" s="130"/>
      <c r="T18" s="131"/>
      <c r="U18" s="687" t="s">
        <v>241</v>
      </c>
      <c r="V18" s="688"/>
      <c r="W18" s="688"/>
      <c r="X18" s="688"/>
      <c r="Y18" s="688"/>
      <c r="Z18" s="688"/>
      <c r="AA18" s="688"/>
      <c r="AB18" s="688"/>
      <c r="AC18" s="688"/>
      <c r="AD18" s="688"/>
      <c r="AE18" s="688"/>
      <c r="AF18" s="689"/>
      <c r="AG18" s="128"/>
    </row>
    <row r="19" spans="2:33" s="133" customFormat="1" ht="16.5" customHeight="1">
      <c r="B19" s="588"/>
      <c r="C19" s="670">
        <f>★波及効果計算ｼｰﾄ!H47</f>
        <v>0</v>
      </c>
      <c r="D19" s="671"/>
      <c r="E19" s="671"/>
      <c r="F19" s="671"/>
      <c r="G19" s="671"/>
      <c r="H19" s="671"/>
      <c r="I19" s="671"/>
      <c r="J19" s="671"/>
      <c r="K19" s="671"/>
      <c r="L19" s="671"/>
      <c r="M19" s="671"/>
      <c r="N19" s="671"/>
      <c r="O19" s="671"/>
      <c r="P19" s="671"/>
      <c r="Q19" s="671"/>
      <c r="R19" s="690"/>
      <c r="S19" s="691">
        <f>★波及効果計算ｼｰﾄ!F47</f>
        <v>0</v>
      </c>
      <c r="T19" s="690"/>
      <c r="U19" s="691">
        <f>★波及効果計算ｼｰﾄ!G47</f>
        <v>0</v>
      </c>
      <c r="V19" s="671"/>
      <c r="W19" s="671"/>
      <c r="X19" s="671"/>
      <c r="Y19" s="671"/>
      <c r="Z19" s="671"/>
      <c r="AA19" s="671"/>
      <c r="AB19" s="671"/>
      <c r="AC19" s="671"/>
      <c r="AD19" s="671"/>
      <c r="AE19" s="671"/>
      <c r="AF19" s="672"/>
      <c r="AG19" s="132"/>
    </row>
    <row r="20" spans="2:33" ht="16.5" customHeight="1">
      <c r="B20" s="121"/>
      <c r="C20" s="123"/>
      <c r="D20" s="123"/>
      <c r="E20" s="123"/>
      <c r="F20" s="123"/>
      <c r="G20" s="123"/>
      <c r="H20" s="123"/>
      <c r="I20" s="123"/>
      <c r="J20" s="123"/>
      <c r="K20" s="123"/>
      <c r="L20" s="123"/>
      <c r="M20" s="121"/>
      <c r="N20" s="121"/>
      <c r="S20" s="129"/>
      <c r="T20" s="129"/>
      <c r="U20" s="129"/>
      <c r="V20" s="129"/>
      <c r="W20" s="129"/>
      <c r="X20" s="129"/>
      <c r="Y20" s="129"/>
      <c r="Z20" s="129"/>
      <c r="AA20" s="129"/>
      <c r="AB20" s="129"/>
      <c r="AC20" s="129"/>
      <c r="AD20" s="129"/>
      <c r="AE20" s="129"/>
      <c r="AF20" s="129"/>
      <c r="AG20" s="129"/>
    </row>
    <row r="21" spans="2:33" ht="16.5" customHeight="1">
      <c r="B21" s="121"/>
      <c r="C21" s="121"/>
      <c r="D21" s="121"/>
      <c r="E21" s="121"/>
      <c r="F21" s="121"/>
      <c r="G21" s="121"/>
      <c r="H21" s="121"/>
      <c r="I21" s="121"/>
      <c r="J21" s="121" t="s">
        <v>233</v>
      </c>
      <c r="K21" s="121"/>
      <c r="L21" s="121"/>
      <c r="M21" s="121"/>
      <c r="N21" s="121"/>
    </row>
    <row r="22" spans="2:33" ht="16.5" customHeight="1">
      <c r="B22" s="121"/>
      <c r="C22" s="121"/>
      <c r="D22" s="121"/>
      <c r="E22" s="121"/>
      <c r="F22" s="121"/>
      <c r="G22" s="121"/>
      <c r="H22" s="121"/>
      <c r="I22" s="121"/>
      <c r="J22" s="121"/>
      <c r="K22" s="121"/>
      <c r="L22" s="121"/>
      <c r="M22" s="121"/>
      <c r="N22" s="121"/>
    </row>
    <row r="23" spans="2:33" ht="16.5" customHeight="1">
      <c r="B23" s="121"/>
      <c r="C23" s="693" t="s">
        <v>242</v>
      </c>
      <c r="D23" s="694"/>
      <c r="E23" s="694"/>
      <c r="F23" s="694"/>
      <c r="G23" s="694"/>
      <c r="H23" s="694"/>
      <c r="I23" s="694"/>
      <c r="J23" s="694"/>
      <c r="K23" s="694"/>
      <c r="L23" s="694"/>
      <c r="M23" s="694"/>
      <c r="N23" s="694"/>
      <c r="O23" s="694"/>
      <c r="P23" s="694"/>
      <c r="Q23" s="695"/>
      <c r="R23" s="699" t="s">
        <v>243</v>
      </c>
      <c r="S23" s="123"/>
      <c r="T23" s="123"/>
      <c r="U23" s="121"/>
      <c r="V23" s="693" t="s">
        <v>244</v>
      </c>
      <c r="W23" s="694"/>
      <c r="X23" s="694"/>
      <c r="Y23" s="694"/>
      <c r="Z23" s="694"/>
      <c r="AA23" s="694"/>
      <c r="AB23" s="694"/>
      <c r="AC23" s="694"/>
      <c r="AD23" s="694"/>
      <c r="AE23" s="694"/>
      <c r="AF23" s="694"/>
      <c r="AG23" s="702"/>
    </row>
    <row r="24" spans="2:33" ht="16.5" customHeight="1">
      <c r="B24" s="121"/>
      <c r="C24" s="696"/>
      <c r="D24" s="697"/>
      <c r="E24" s="697"/>
      <c r="F24" s="697"/>
      <c r="G24" s="697"/>
      <c r="H24" s="697"/>
      <c r="I24" s="697"/>
      <c r="J24" s="697"/>
      <c r="K24" s="697"/>
      <c r="L24" s="697"/>
      <c r="M24" s="697"/>
      <c r="N24" s="697"/>
      <c r="O24" s="697"/>
      <c r="P24" s="697"/>
      <c r="Q24" s="698"/>
      <c r="R24" s="700"/>
      <c r="S24" s="123"/>
      <c r="T24" s="123"/>
      <c r="U24" s="121"/>
      <c r="V24" s="696"/>
      <c r="W24" s="697"/>
      <c r="X24" s="697"/>
      <c r="Y24" s="697"/>
      <c r="Z24" s="697"/>
      <c r="AA24" s="697"/>
      <c r="AB24" s="697"/>
      <c r="AC24" s="697"/>
      <c r="AD24" s="697"/>
      <c r="AE24" s="697"/>
      <c r="AF24" s="697"/>
      <c r="AG24" s="703"/>
    </row>
    <row r="25" spans="2:33" ht="16.5" customHeight="1">
      <c r="B25" s="121"/>
      <c r="C25" s="670">
        <f>★波及効果計算ｼｰﾄ!I47</f>
        <v>0</v>
      </c>
      <c r="D25" s="671"/>
      <c r="E25" s="671"/>
      <c r="F25" s="671"/>
      <c r="G25" s="671"/>
      <c r="H25" s="671"/>
      <c r="I25" s="671"/>
      <c r="J25" s="671"/>
      <c r="K25" s="671"/>
      <c r="L25" s="671"/>
      <c r="M25" s="671"/>
      <c r="N25" s="671"/>
      <c r="O25" s="671"/>
      <c r="P25" s="671"/>
      <c r="Q25" s="690"/>
      <c r="R25" s="701"/>
      <c r="S25" s="123"/>
      <c r="T25" s="123"/>
      <c r="U25" s="121"/>
      <c r="V25" s="670">
        <f>★波及効果計算ｼｰﾄ!M47</f>
        <v>0</v>
      </c>
      <c r="W25" s="671"/>
      <c r="X25" s="671"/>
      <c r="Y25" s="671"/>
      <c r="Z25" s="671"/>
      <c r="AA25" s="671"/>
      <c r="AB25" s="671"/>
      <c r="AC25" s="671"/>
      <c r="AD25" s="671"/>
      <c r="AE25" s="671"/>
      <c r="AF25" s="671"/>
      <c r="AG25" s="672"/>
    </row>
    <row r="26" spans="2:33" ht="16.5" customHeight="1">
      <c r="B26" s="121"/>
      <c r="C26" s="123"/>
      <c r="D26" s="123"/>
      <c r="E26" s="123"/>
      <c r="F26" s="123"/>
      <c r="G26" s="123"/>
      <c r="H26" s="123"/>
      <c r="I26" s="123"/>
      <c r="J26" s="121"/>
      <c r="K26" s="121"/>
      <c r="L26" s="121"/>
      <c r="M26" s="121"/>
      <c r="N26" s="121"/>
    </row>
    <row r="27" spans="2:33" ht="16.5" customHeight="1">
      <c r="C27" s="125"/>
      <c r="D27" s="125"/>
      <c r="E27" s="123"/>
      <c r="F27" s="123"/>
      <c r="G27" s="123"/>
      <c r="H27" s="123"/>
      <c r="I27" s="123"/>
      <c r="J27" s="123" t="s">
        <v>245</v>
      </c>
      <c r="K27" s="121"/>
      <c r="L27" s="121"/>
      <c r="M27" s="121"/>
      <c r="N27" s="121"/>
      <c r="AB27" s="121" t="s">
        <v>246</v>
      </c>
    </row>
    <row r="28" spans="2:33" ht="16.5" customHeight="1">
      <c r="B28" s="126" t="s">
        <v>160</v>
      </c>
      <c r="C28" s="127"/>
      <c r="D28" s="127"/>
      <c r="E28" s="127"/>
      <c r="F28" s="127"/>
      <c r="G28" s="127"/>
      <c r="H28" s="127"/>
      <c r="I28" s="127"/>
      <c r="J28" s="128"/>
      <c r="K28" s="128"/>
      <c r="L28" s="128"/>
      <c r="M28" s="128"/>
      <c r="N28" s="128"/>
      <c r="O28" s="128"/>
      <c r="P28" s="129"/>
      <c r="Q28" s="129"/>
      <c r="R28" s="129"/>
      <c r="S28" s="129"/>
    </row>
    <row r="29" spans="2:33" ht="16.5" customHeight="1">
      <c r="B29" s="127"/>
      <c r="C29" s="664" t="s">
        <v>247</v>
      </c>
      <c r="D29" s="665"/>
      <c r="E29" s="665"/>
      <c r="F29" s="665"/>
      <c r="G29" s="665"/>
      <c r="H29" s="665"/>
      <c r="I29" s="665"/>
      <c r="J29" s="665"/>
      <c r="K29" s="665"/>
      <c r="L29" s="665"/>
      <c r="M29" s="665"/>
      <c r="N29" s="665"/>
      <c r="O29" s="665"/>
      <c r="P29" s="665"/>
      <c r="Q29" s="665"/>
      <c r="R29" s="666"/>
      <c r="S29" s="128"/>
      <c r="T29" s="121"/>
      <c r="U29" s="121"/>
      <c r="V29" s="121"/>
      <c r="W29" s="664" t="s">
        <v>248</v>
      </c>
      <c r="X29" s="665"/>
      <c r="Y29" s="665"/>
      <c r="Z29" s="665"/>
      <c r="AA29" s="665"/>
      <c r="AB29" s="665"/>
      <c r="AC29" s="665"/>
      <c r="AD29" s="665"/>
      <c r="AE29" s="665"/>
      <c r="AF29" s="665"/>
      <c r="AG29" s="666"/>
    </row>
    <row r="30" spans="2:33" ht="16.5" customHeight="1">
      <c r="B30" s="127"/>
      <c r="C30" s="667"/>
      <c r="D30" s="668"/>
      <c r="E30" s="668"/>
      <c r="F30" s="668"/>
      <c r="G30" s="668"/>
      <c r="H30" s="668"/>
      <c r="I30" s="668"/>
      <c r="J30" s="668"/>
      <c r="K30" s="668"/>
      <c r="L30" s="668"/>
      <c r="M30" s="668"/>
      <c r="N30" s="668"/>
      <c r="O30" s="668"/>
      <c r="P30" s="668"/>
      <c r="Q30" s="668"/>
      <c r="R30" s="669"/>
      <c r="S30" s="128"/>
      <c r="T30" s="121"/>
      <c r="U30" s="121"/>
      <c r="V30" s="121"/>
      <c r="W30" s="667"/>
      <c r="X30" s="668"/>
      <c r="Y30" s="668"/>
      <c r="Z30" s="668"/>
      <c r="AA30" s="668"/>
      <c r="AB30" s="668"/>
      <c r="AC30" s="668"/>
      <c r="AD30" s="668"/>
      <c r="AE30" s="668"/>
      <c r="AF30" s="668"/>
      <c r="AG30" s="669"/>
    </row>
    <row r="31" spans="2:33" ht="16.5" customHeight="1">
      <c r="B31" s="127"/>
      <c r="C31" s="670">
        <f>★波及効果計算ｼｰﾄ!J47</f>
        <v>0</v>
      </c>
      <c r="D31" s="671"/>
      <c r="E31" s="671"/>
      <c r="F31" s="671"/>
      <c r="G31" s="671"/>
      <c r="H31" s="671"/>
      <c r="I31" s="671"/>
      <c r="J31" s="671"/>
      <c r="K31" s="671"/>
      <c r="L31" s="671"/>
      <c r="M31" s="671"/>
      <c r="N31" s="671"/>
      <c r="O31" s="671"/>
      <c r="P31" s="671"/>
      <c r="Q31" s="671"/>
      <c r="R31" s="672"/>
      <c r="S31" s="127"/>
      <c r="T31" s="123"/>
      <c r="U31" s="121"/>
      <c r="V31" s="121"/>
      <c r="W31" s="670">
        <f>★波及効果計算ｼｰﾄ!N47</f>
        <v>0</v>
      </c>
      <c r="X31" s="671"/>
      <c r="Y31" s="671"/>
      <c r="Z31" s="671"/>
      <c r="AA31" s="671"/>
      <c r="AB31" s="671"/>
      <c r="AC31" s="671"/>
      <c r="AD31" s="671"/>
      <c r="AE31" s="671"/>
      <c r="AF31" s="671"/>
      <c r="AG31" s="672"/>
    </row>
    <row r="32" spans="2:33" ht="16.5" customHeight="1">
      <c r="B32" s="127"/>
      <c r="C32" s="127"/>
      <c r="D32" s="127"/>
      <c r="E32" s="127"/>
      <c r="F32" s="127"/>
      <c r="G32" s="127"/>
      <c r="H32" s="127"/>
      <c r="I32" s="127"/>
      <c r="J32" s="127"/>
      <c r="K32" s="128"/>
      <c r="L32" s="128"/>
      <c r="M32" s="128"/>
      <c r="N32" s="128"/>
      <c r="O32" s="128"/>
      <c r="P32" s="128"/>
      <c r="Q32" s="129"/>
      <c r="R32" s="129"/>
      <c r="S32" s="129"/>
    </row>
    <row r="33" spans="2:33" ht="16.5" customHeight="1">
      <c r="B33" s="127"/>
      <c r="C33" s="127"/>
      <c r="D33" s="127"/>
      <c r="E33" s="127" t="s">
        <v>237</v>
      </c>
      <c r="F33" s="127"/>
      <c r="G33" s="127"/>
      <c r="H33" s="127"/>
      <c r="I33" s="127"/>
      <c r="J33" s="128"/>
      <c r="K33" s="128"/>
      <c r="L33" s="127" t="s">
        <v>238</v>
      </c>
      <c r="M33" s="128"/>
      <c r="N33" s="128"/>
      <c r="O33" s="128"/>
      <c r="P33" s="128"/>
      <c r="Q33" s="129"/>
      <c r="R33" s="129"/>
      <c r="S33" s="129"/>
      <c r="AB33" s="121" t="s">
        <v>249</v>
      </c>
    </row>
    <row r="34" spans="2:33" ht="16.5" customHeight="1">
      <c r="B34" s="127"/>
      <c r="C34" s="127"/>
      <c r="D34" s="127"/>
      <c r="E34" s="127"/>
      <c r="F34" s="127"/>
      <c r="G34" s="127"/>
      <c r="H34" s="127"/>
      <c r="I34" s="127"/>
      <c r="J34" s="128"/>
      <c r="K34" s="128"/>
      <c r="L34" s="128"/>
      <c r="M34" s="128"/>
      <c r="N34" s="128"/>
      <c r="O34" s="128"/>
      <c r="P34" s="128"/>
      <c r="Q34" s="129"/>
      <c r="R34" s="129"/>
      <c r="S34" s="129"/>
    </row>
    <row r="35" spans="2:33" ht="16.5" customHeight="1">
      <c r="B35" s="127"/>
      <c r="C35" s="684" t="s">
        <v>250</v>
      </c>
      <c r="D35" s="685"/>
      <c r="E35" s="685"/>
      <c r="F35" s="685"/>
      <c r="G35" s="685"/>
      <c r="H35" s="685"/>
      <c r="I35" s="685"/>
      <c r="J35" s="685"/>
      <c r="K35" s="685"/>
      <c r="L35" s="685"/>
      <c r="M35" s="685"/>
      <c r="N35" s="685"/>
      <c r="O35" s="685"/>
      <c r="P35" s="685"/>
      <c r="Q35" s="686"/>
      <c r="R35" s="127"/>
      <c r="S35" s="128"/>
      <c r="T35" s="121"/>
      <c r="W35" s="693" t="s">
        <v>251</v>
      </c>
      <c r="X35" s="694"/>
      <c r="Y35" s="694"/>
      <c r="Z35" s="694"/>
      <c r="AA35" s="694"/>
      <c r="AB35" s="694"/>
      <c r="AC35" s="694"/>
      <c r="AD35" s="694"/>
      <c r="AE35" s="694"/>
      <c r="AF35" s="694"/>
      <c r="AG35" s="702"/>
    </row>
    <row r="36" spans="2:33" ht="16.5" customHeight="1">
      <c r="B36" s="127"/>
      <c r="C36" s="134"/>
      <c r="D36" s="135"/>
      <c r="E36" s="704" t="s">
        <v>252</v>
      </c>
      <c r="F36" s="705"/>
      <c r="G36" s="705"/>
      <c r="H36" s="705"/>
      <c r="I36" s="705"/>
      <c r="J36" s="705"/>
      <c r="K36" s="705"/>
      <c r="L36" s="705"/>
      <c r="M36" s="705"/>
      <c r="N36" s="705"/>
      <c r="O36" s="705"/>
      <c r="P36" s="705"/>
      <c r="Q36" s="706"/>
      <c r="R36" s="127"/>
      <c r="S36" s="128"/>
      <c r="T36" s="121"/>
      <c r="W36" s="696"/>
      <c r="X36" s="697"/>
      <c r="Y36" s="697"/>
      <c r="Z36" s="697"/>
      <c r="AA36" s="697"/>
      <c r="AB36" s="697"/>
      <c r="AC36" s="697"/>
      <c r="AD36" s="697"/>
      <c r="AE36" s="697"/>
      <c r="AF36" s="697"/>
      <c r="AG36" s="703"/>
    </row>
    <row r="37" spans="2:33" ht="16.5" customHeight="1">
      <c r="B37" s="127"/>
      <c r="C37" s="670">
        <f>★波及効果計算ｼｰﾄ!K47</f>
        <v>0</v>
      </c>
      <c r="D37" s="690"/>
      <c r="E37" s="691">
        <f>★波及効果計算ｼｰﾄ!L47</f>
        <v>0</v>
      </c>
      <c r="F37" s="671"/>
      <c r="G37" s="671"/>
      <c r="H37" s="671"/>
      <c r="I37" s="671"/>
      <c r="J37" s="671"/>
      <c r="K37" s="671"/>
      <c r="L37" s="671"/>
      <c r="M37" s="671"/>
      <c r="N37" s="671"/>
      <c r="O37" s="671"/>
      <c r="P37" s="671"/>
      <c r="Q37" s="672"/>
      <c r="R37" s="127"/>
      <c r="S37" s="128"/>
      <c r="T37" s="121"/>
      <c r="W37" s="670">
        <f>★波及効果計算ｼｰﾄ!O47</f>
        <v>0</v>
      </c>
      <c r="X37" s="671"/>
      <c r="Y37" s="671"/>
      <c r="Z37" s="671"/>
      <c r="AA37" s="671"/>
      <c r="AB37" s="671"/>
      <c r="AC37" s="671"/>
      <c r="AD37" s="671"/>
      <c r="AE37" s="671"/>
      <c r="AF37" s="671"/>
      <c r="AG37" s="672"/>
    </row>
    <row r="38" spans="2:33" ht="16.5" customHeight="1">
      <c r="B38" s="127"/>
      <c r="C38" s="127"/>
      <c r="D38" s="127"/>
      <c r="E38" s="127"/>
      <c r="F38" s="127"/>
      <c r="G38" s="127"/>
      <c r="H38" s="127"/>
      <c r="I38" s="127"/>
      <c r="J38" s="127"/>
      <c r="K38" s="128"/>
      <c r="L38" s="128"/>
      <c r="M38" s="128"/>
      <c r="N38" s="128"/>
      <c r="O38" s="128"/>
      <c r="P38" s="129"/>
      <c r="Q38" s="129"/>
      <c r="R38" s="129"/>
      <c r="S38" s="129"/>
    </row>
    <row r="39" spans="2:33" ht="16.5" customHeight="1">
      <c r="C39" s="125"/>
      <c r="D39" s="123"/>
      <c r="E39" s="123"/>
      <c r="F39" s="123"/>
      <c r="G39" s="123"/>
      <c r="H39" s="123"/>
      <c r="I39" s="121"/>
      <c r="J39" s="121"/>
      <c r="AB39" s="121" t="s">
        <v>233</v>
      </c>
    </row>
    <row r="40" spans="2:33" ht="16.5" customHeight="1">
      <c r="B40" s="126" t="s">
        <v>161</v>
      </c>
      <c r="C40" s="127"/>
      <c r="D40" s="127"/>
      <c r="E40" s="127"/>
      <c r="F40" s="127"/>
      <c r="G40" s="127"/>
      <c r="H40" s="127"/>
      <c r="I40" s="128"/>
      <c r="J40" s="128"/>
      <c r="K40" s="129"/>
      <c r="L40" s="129"/>
      <c r="M40" s="129"/>
      <c r="N40" s="129"/>
    </row>
    <row r="41" spans="2:33" ht="16.5" customHeight="1">
      <c r="B41" s="127"/>
      <c r="C41" s="664" t="s">
        <v>253</v>
      </c>
      <c r="D41" s="665"/>
      <c r="E41" s="665"/>
      <c r="F41" s="665"/>
      <c r="G41" s="665"/>
      <c r="H41" s="665"/>
      <c r="I41" s="665"/>
      <c r="J41" s="665"/>
      <c r="K41" s="665"/>
      <c r="L41" s="665"/>
      <c r="M41" s="666"/>
      <c r="N41" s="128"/>
      <c r="O41" s="668"/>
      <c r="P41" s="668"/>
      <c r="Q41" s="668"/>
      <c r="R41" s="668"/>
      <c r="S41" s="668"/>
      <c r="T41" s="668"/>
      <c r="U41" s="668"/>
      <c r="V41" s="669"/>
      <c r="W41" s="693" t="s">
        <v>254</v>
      </c>
      <c r="X41" s="694"/>
      <c r="Y41" s="694"/>
      <c r="Z41" s="694"/>
      <c r="AA41" s="694"/>
      <c r="AB41" s="694"/>
      <c r="AC41" s="694"/>
      <c r="AD41" s="694"/>
      <c r="AE41" s="694"/>
      <c r="AF41" s="695"/>
      <c r="AG41" s="699" t="s">
        <v>243</v>
      </c>
    </row>
    <row r="42" spans="2:33" ht="16.5" customHeight="1">
      <c r="B42" s="127"/>
      <c r="C42" s="667"/>
      <c r="D42" s="668"/>
      <c r="E42" s="668"/>
      <c r="F42" s="668"/>
      <c r="G42" s="668"/>
      <c r="H42" s="668"/>
      <c r="I42" s="668"/>
      <c r="J42" s="668"/>
      <c r="K42" s="668"/>
      <c r="L42" s="668"/>
      <c r="M42" s="669"/>
      <c r="N42" s="128"/>
      <c r="P42" s="136" t="s">
        <v>255</v>
      </c>
      <c r="R42" s="137"/>
      <c r="S42" s="137"/>
      <c r="T42" s="137"/>
      <c r="U42" s="137"/>
      <c r="V42" s="137"/>
      <c r="W42" s="696"/>
      <c r="X42" s="697"/>
      <c r="Y42" s="697"/>
      <c r="Z42" s="697"/>
      <c r="AA42" s="697"/>
      <c r="AB42" s="697"/>
      <c r="AC42" s="697"/>
      <c r="AD42" s="697"/>
      <c r="AE42" s="697"/>
      <c r="AF42" s="698"/>
      <c r="AG42" s="700"/>
    </row>
    <row r="43" spans="2:33" ht="16.5" customHeight="1">
      <c r="B43" s="127"/>
      <c r="C43" s="670">
        <f>★波及効果計算ｼｰﾄ!Q47</f>
        <v>0</v>
      </c>
      <c r="D43" s="671"/>
      <c r="E43" s="671"/>
      <c r="F43" s="671"/>
      <c r="G43" s="671"/>
      <c r="H43" s="671"/>
      <c r="I43" s="671"/>
      <c r="J43" s="671"/>
      <c r="K43" s="671"/>
      <c r="L43" s="671"/>
      <c r="M43" s="672"/>
      <c r="N43" s="127"/>
      <c r="O43" s="121"/>
      <c r="P43" s="124"/>
      <c r="Q43" s="123" t="s">
        <v>256</v>
      </c>
      <c r="R43" s="121"/>
      <c r="S43" s="121"/>
      <c r="W43" s="670">
        <f>★波及効果計算ｼｰﾄ!P47</f>
        <v>0</v>
      </c>
      <c r="X43" s="671"/>
      <c r="Y43" s="671"/>
      <c r="Z43" s="671"/>
      <c r="AA43" s="671"/>
      <c r="AB43" s="671"/>
      <c r="AC43" s="671"/>
      <c r="AD43" s="671"/>
      <c r="AE43" s="671"/>
      <c r="AF43" s="690"/>
      <c r="AG43" s="701"/>
    </row>
    <row r="44" spans="2:33" ht="16.5" customHeight="1">
      <c r="B44" s="127"/>
      <c r="C44" s="127"/>
      <c r="D44" s="127"/>
      <c r="E44" s="127"/>
      <c r="F44" s="127"/>
      <c r="G44" s="127"/>
      <c r="H44" s="127"/>
      <c r="I44" s="127"/>
      <c r="J44" s="127"/>
      <c r="K44" s="127"/>
      <c r="L44" s="128"/>
      <c r="M44" s="138"/>
      <c r="N44" s="127"/>
      <c r="O44" s="121"/>
      <c r="P44" s="121"/>
    </row>
    <row r="45" spans="2:33" ht="16.5" customHeight="1">
      <c r="B45" s="127"/>
      <c r="C45" s="127"/>
      <c r="D45" s="127" t="s">
        <v>237</v>
      </c>
      <c r="E45" s="127"/>
      <c r="F45" s="127"/>
      <c r="G45" s="127"/>
      <c r="H45" s="127"/>
      <c r="I45" s="127"/>
      <c r="J45" s="127"/>
      <c r="K45" s="128"/>
      <c r="L45" s="127" t="s">
        <v>238</v>
      </c>
      <c r="M45" s="127"/>
      <c r="N45" s="128"/>
      <c r="O45" s="121"/>
      <c r="P45" s="121"/>
      <c r="AB45" s="123"/>
    </row>
    <row r="46" spans="2:33" ht="16.5" customHeight="1">
      <c r="B46" s="127"/>
      <c r="C46" s="127"/>
      <c r="D46" s="127"/>
      <c r="E46" s="127"/>
      <c r="F46" s="127"/>
      <c r="G46" s="127"/>
      <c r="H46" s="127"/>
      <c r="I46" s="127"/>
      <c r="J46" s="127"/>
      <c r="K46" s="128"/>
      <c r="L46" s="128"/>
      <c r="M46" s="128"/>
      <c r="N46" s="128"/>
      <c r="O46" s="121"/>
      <c r="P46" s="121"/>
    </row>
    <row r="47" spans="2:33" ht="16.5" customHeight="1">
      <c r="B47" s="127"/>
      <c r="C47" s="684" t="s">
        <v>257</v>
      </c>
      <c r="D47" s="685"/>
      <c r="E47" s="685"/>
      <c r="F47" s="685"/>
      <c r="G47" s="685"/>
      <c r="H47" s="685"/>
      <c r="I47" s="685"/>
      <c r="J47" s="685"/>
      <c r="K47" s="685"/>
      <c r="L47" s="686"/>
      <c r="M47" s="127"/>
      <c r="N47" s="128"/>
      <c r="O47" s="121"/>
      <c r="P47" s="121"/>
      <c r="Q47" s="121"/>
      <c r="R47" s="121"/>
    </row>
    <row r="48" spans="2:33" ht="16.5" customHeight="1">
      <c r="B48" s="127"/>
      <c r="C48" s="139"/>
      <c r="D48" s="137"/>
      <c r="E48" s="687" t="s">
        <v>258</v>
      </c>
      <c r="F48" s="688"/>
      <c r="G48" s="688"/>
      <c r="H48" s="688"/>
      <c r="I48" s="688"/>
      <c r="J48" s="688"/>
      <c r="K48" s="688"/>
      <c r="L48" s="689"/>
      <c r="M48" s="127"/>
      <c r="N48" s="140"/>
      <c r="O48" s="121"/>
      <c r="P48" s="121"/>
      <c r="Q48" s="121"/>
      <c r="R48" s="121"/>
    </row>
    <row r="49" spans="2:33" ht="16.5" customHeight="1">
      <c r="B49" s="127"/>
      <c r="C49" s="670">
        <f>★波及効果計算ｼｰﾄ!R47</f>
        <v>0</v>
      </c>
      <c r="D49" s="690"/>
      <c r="E49" s="691">
        <f>★波及効果計算ｼｰﾄ!S47</f>
        <v>0</v>
      </c>
      <c r="F49" s="671"/>
      <c r="G49" s="671"/>
      <c r="H49" s="671"/>
      <c r="I49" s="671"/>
      <c r="J49" s="671"/>
      <c r="K49" s="671"/>
      <c r="L49" s="672"/>
      <c r="M49" s="127"/>
      <c r="N49" s="128"/>
      <c r="O49" s="121"/>
      <c r="P49" s="121"/>
      <c r="Q49" s="121"/>
      <c r="R49" s="121"/>
    </row>
    <row r="50" spans="2:33" ht="16.5" customHeight="1">
      <c r="B50" s="127"/>
      <c r="C50" s="127"/>
      <c r="D50" s="127"/>
      <c r="E50" s="127"/>
      <c r="F50" s="127"/>
      <c r="G50" s="127"/>
      <c r="H50" s="127"/>
      <c r="I50" s="128"/>
      <c r="J50" s="128"/>
      <c r="K50" s="128"/>
      <c r="L50" s="128"/>
      <c r="M50" s="128"/>
      <c r="N50" s="128"/>
    </row>
    <row r="51" spans="2:33" ht="16.5" customHeight="1">
      <c r="B51" s="123"/>
      <c r="C51" s="123"/>
      <c r="D51" s="123"/>
      <c r="E51" s="123"/>
      <c r="F51" s="123"/>
      <c r="G51" s="123"/>
      <c r="H51" s="123"/>
      <c r="I51" s="121"/>
      <c r="J51" s="121"/>
      <c r="K51" s="121"/>
      <c r="L51" s="121"/>
      <c r="M51" s="121"/>
      <c r="N51" s="121"/>
    </row>
    <row r="52" spans="2:33" ht="20.25" customHeight="1">
      <c r="B52" s="595" t="s">
        <v>259</v>
      </c>
      <c r="C52" s="692"/>
      <c r="D52" s="692"/>
      <c r="E52" s="692"/>
      <c r="F52" s="692"/>
      <c r="G52" s="692"/>
      <c r="H52" s="692"/>
      <c r="I52" s="692"/>
      <c r="J52" s="692"/>
      <c r="K52" s="692"/>
      <c r="L52" s="596"/>
    </row>
    <row r="53" spans="2:33" ht="9" customHeight="1">
      <c r="B53" s="120"/>
    </row>
    <row r="54" spans="2:33" ht="15.75" customHeight="1">
      <c r="B54" s="121"/>
      <c r="C54" s="121"/>
      <c r="D54" s="121"/>
      <c r="E54" s="121"/>
      <c r="F54" s="121"/>
      <c r="G54" s="121"/>
      <c r="H54" s="121"/>
      <c r="I54" s="121"/>
      <c r="J54" s="121"/>
      <c r="K54" s="121"/>
      <c r="M54" s="121"/>
      <c r="N54" s="121"/>
      <c r="AG54" s="122" t="s">
        <v>260</v>
      </c>
    </row>
    <row r="55" spans="2:33" ht="15.75" customHeight="1">
      <c r="B55" s="121"/>
      <c r="C55" s="121"/>
      <c r="D55" s="121"/>
      <c r="E55" s="121"/>
      <c r="F55" s="121"/>
      <c r="G55" s="121"/>
      <c r="H55" s="121"/>
      <c r="I55" s="121"/>
      <c r="J55" s="121"/>
      <c r="K55" s="121"/>
      <c r="M55" s="121"/>
      <c r="N55" s="121"/>
      <c r="AG55" s="122"/>
    </row>
    <row r="56" spans="2:33" ht="15.75" customHeight="1">
      <c r="B56" s="121"/>
      <c r="C56" s="121"/>
      <c r="D56" s="121"/>
      <c r="E56" s="121"/>
      <c r="F56" s="121"/>
      <c r="G56" s="121"/>
      <c r="H56" s="121"/>
      <c r="I56" s="121"/>
      <c r="J56" s="121"/>
      <c r="K56" s="121"/>
      <c r="M56" s="121"/>
      <c r="N56" s="121"/>
      <c r="AG56" s="122"/>
    </row>
    <row r="57" spans="2:33" ht="15.75" customHeight="1">
      <c r="B57" s="121"/>
      <c r="C57" s="664" t="s">
        <v>150</v>
      </c>
      <c r="D57" s="665"/>
      <c r="E57" s="665"/>
      <c r="F57" s="665"/>
      <c r="G57" s="665"/>
      <c r="H57" s="665"/>
      <c r="I57" s="665"/>
      <c r="J57" s="665"/>
      <c r="K57" s="665"/>
      <c r="L57" s="665"/>
      <c r="M57" s="665"/>
      <c r="N57" s="665"/>
      <c r="O57" s="666"/>
      <c r="P57" s="123"/>
      <c r="Q57" s="123"/>
      <c r="R57" s="123"/>
      <c r="AG57" s="122"/>
    </row>
    <row r="58" spans="2:33" ht="15.75" customHeight="1">
      <c r="B58" s="121"/>
      <c r="C58" s="667"/>
      <c r="D58" s="668"/>
      <c r="E58" s="668"/>
      <c r="F58" s="668"/>
      <c r="G58" s="668"/>
      <c r="H58" s="668"/>
      <c r="I58" s="668"/>
      <c r="J58" s="668"/>
      <c r="K58" s="668"/>
      <c r="L58" s="668"/>
      <c r="M58" s="668"/>
      <c r="N58" s="668"/>
      <c r="O58" s="669"/>
      <c r="P58" s="123"/>
      <c r="Q58" s="123"/>
      <c r="R58" s="123"/>
      <c r="AG58" s="122"/>
    </row>
    <row r="59" spans="2:33" ht="15.75" customHeight="1">
      <c r="B59" s="121"/>
      <c r="C59" s="670">
        <f>★波及効果計算ｼｰﾄ!D47</f>
        <v>0</v>
      </c>
      <c r="D59" s="671"/>
      <c r="E59" s="671"/>
      <c r="F59" s="671"/>
      <c r="G59" s="671"/>
      <c r="H59" s="671"/>
      <c r="I59" s="671"/>
      <c r="J59" s="671"/>
      <c r="K59" s="671"/>
      <c r="L59" s="671"/>
      <c r="M59" s="671"/>
      <c r="N59" s="671"/>
      <c r="O59" s="672"/>
      <c r="P59" s="141"/>
      <c r="Q59" s="141"/>
      <c r="R59" s="141"/>
      <c r="S59" s="123"/>
      <c r="T59" s="123"/>
      <c r="U59" s="123"/>
      <c r="V59" s="123"/>
      <c r="W59" s="123"/>
      <c r="X59" s="123"/>
      <c r="Y59" s="123"/>
      <c r="Z59" s="123"/>
      <c r="AA59" s="123"/>
      <c r="AB59" s="123"/>
      <c r="AC59" s="123"/>
      <c r="AD59" s="123"/>
      <c r="AE59" s="123"/>
      <c r="AF59" s="123"/>
      <c r="AG59" s="123"/>
    </row>
    <row r="60" spans="2:33" ht="15.75" customHeight="1">
      <c r="B60" s="121"/>
      <c r="S60" s="123"/>
      <c r="T60" s="123"/>
      <c r="U60" s="123"/>
      <c r="V60" s="123"/>
      <c r="W60" s="123"/>
      <c r="X60" s="123"/>
      <c r="Y60" s="123"/>
      <c r="Z60" s="123"/>
      <c r="AA60" s="123"/>
      <c r="AB60" s="123"/>
      <c r="AC60" s="123"/>
      <c r="AD60" s="123"/>
      <c r="AE60" s="123"/>
      <c r="AF60" s="123"/>
      <c r="AG60" s="123"/>
    </row>
    <row r="61" spans="2:33" ht="15.75" customHeight="1">
      <c r="B61" s="121"/>
      <c r="S61" s="141"/>
      <c r="T61" s="141"/>
      <c r="U61" s="141"/>
      <c r="V61" s="141"/>
      <c r="W61" s="141"/>
      <c r="X61" s="141"/>
      <c r="Y61" s="141"/>
      <c r="Z61" s="141"/>
      <c r="AA61" s="141"/>
      <c r="AB61" s="141"/>
      <c r="AC61" s="141"/>
      <c r="AD61" s="141"/>
      <c r="AE61" s="141"/>
      <c r="AF61" s="141"/>
      <c r="AG61" s="141"/>
    </row>
    <row r="62" spans="2:33" ht="15.75" customHeight="1">
      <c r="B62" s="121"/>
      <c r="C62" s="121"/>
      <c r="D62" s="123"/>
      <c r="E62" s="123"/>
      <c r="F62" s="124"/>
      <c r="G62" s="123"/>
      <c r="H62" s="123"/>
      <c r="I62" s="123"/>
      <c r="J62" s="123"/>
      <c r="K62" s="123"/>
      <c r="L62" s="121"/>
      <c r="M62" s="121"/>
      <c r="N62" s="121"/>
    </row>
    <row r="63" spans="2:33" ht="15.75" customHeight="1">
      <c r="C63" s="123"/>
      <c r="D63" s="125"/>
      <c r="E63" s="123"/>
      <c r="F63" s="123"/>
      <c r="G63" s="123"/>
      <c r="H63" s="121"/>
      <c r="I63" s="123"/>
      <c r="J63" s="123"/>
      <c r="K63" s="123"/>
      <c r="L63" s="123"/>
      <c r="M63" s="121"/>
      <c r="N63" s="121"/>
      <c r="Q63" s="121"/>
    </row>
    <row r="64" spans="2:33" ht="15.75" customHeight="1">
      <c r="B64" s="126" t="s">
        <v>234</v>
      </c>
      <c r="C64" s="127"/>
      <c r="D64" s="127"/>
      <c r="E64" s="127"/>
      <c r="F64" s="127"/>
      <c r="G64" s="127"/>
      <c r="H64" s="127"/>
      <c r="I64" s="127"/>
      <c r="J64" s="127"/>
      <c r="K64" s="127"/>
      <c r="L64" s="127"/>
      <c r="M64" s="127"/>
      <c r="N64" s="127"/>
      <c r="O64" s="142"/>
      <c r="P64" s="142"/>
      <c r="Q64" s="143"/>
      <c r="R64" s="143"/>
      <c r="Y64" s="121"/>
      <c r="AA64" s="121"/>
    </row>
    <row r="65" spans="2:33" ht="15.75" customHeight="1">
      <c r="B65" s="127"/>
      <c r="C65" s="664" t="s">
        <v>235</v>
      </c>
      <c r="D65" s="665"/>
      <c r="E65" s="665"/>
      <c r="F65" s="665"/>
      <c r="G65" s="665"/>
      <c r="H65" s="665"/>
      <c r="I65" s="665"/>
      <c r="J65" s="665"/>
      <c r="K65" s="665"/>
      <c r="L65" s="665"/>
      <c r="M65" s="665"/>
      <c r="N65" s="665"/>
      <c r="O65" s="666"/>
      <c r="P65" s="127"/>
      <c r="Q65" s="123"/>
      <c r="R65" s="123"/>
      <c r="S65" s="123"/>
      <c r="T65" s="123"/>
      <c r="U65" s="123"/>
      <c r="V65" s="123"/>
      <c r="W65" s="123"/>
      <c r="X65" s="123"/>
      <c r="Y65" s="121"/>
      <c r="Z65" s="123"/>
      <c r="AA65" s="123"/>
      <c r="AB65" s="123"/>
      <c r="AC65" s="123"/>
      <c r="AD65" s="123"/>
      <c r="AE65" s="123"/>
      <c r="AF65" s="123"/>
    </row>
    <row r="66" spans="2:33" ht="15.75" customHeight="1">
      <c r="B66" s="127"/>
      <c r="C66" s="667"/>
      <c r="D66" s="668"/>
      <c r="E66" s="668"/>
      <c r="F66" s="668"/>
      <c r="G66" s="668"/>
      <c r="H66" s="668"/>
      <c r="I66" s="668"/>
      <c r="J66" s="668"/>
      <c r="K66" s="668"/>
      <c r="L66" s="668"/>
      <c r="M66" s="668"/>
      <c r="N66" s="668"/>
      <c r="O66" s="669"/>
      <c r="P66" s="127"/>
      <c r="Q66" s="123"/>
      <c r="R66" s="123"/>
      <c r="S66" s="123"/>
      <c r="T66" s="123"/>
      <c r="U66" s="123"/>
      <c r="V66" s="123"/>
      <c r="W66" s="123"/>
      <c r="X66" s="123"/>
      <c r="Y66" s="123"/>
      <c r="Z66" s="123"/>
      <c r="AA66" s="123"/>
      <c r="AB66" s="123"/>
      <c r="AC66" s="123"/>
      <c r="AD66" s="123"/>
      <c r="AE66" s="123"/>
      <c r="AF66" s="123"/>
    </row>
    <row r="67" spans="2:33" ht="15.75" customHeight="1">
      <c r="B67" s="127"/>
      <c r="C67" s="670">
        <f>★波及効果計算ｼｰﾄ!E47</f>
        <v>0</v>
      </c>
      <c r="D67" s="671"/>
      <c r="E67" s="671"/>
      <c r="F67" s="671"/>
      <c r="G67" s="671"/>
      <c r="H67" s="671"/>
      <c r="I67" s="671"/>
      <c r="J67" s="671"/>
      <c r="K67" s="671"/>
      <c r="L67" s="671"/>
      <c r="M67" s="671"/>
      <c r="N67" s="671"/>
      <c r="O67" s="672"/>
      <c r="P67" s="144"/>
      <c r="Q67" s="141"/>
      <c r="R67" s="121" t="s">
        <v>261</v>
      </c>
      <c r="S67" s="141"/>
      <c r="T67" s="141"/>
      <c r="U67" s="121"/>
      <c r="V67" s="121"/>
      <c r="W67" s="121"/>
      <c r="X67" s="121"/>
      <c r="Y67" s="141"/>
      <c r="Z67" s="141"/>
      <c r="AA67" s="141"/>
      <c r="AB67" s="121" t="s">
        <v>262</v>
      </c>
      <c r="AC67" s="141"/>
      <c r="AD67" s="141"/>
      <c r="AE67" s="141"/>
      <c r="AF67" s="141"/>
    </row>
    <row r="68" spans="2:33" ht="15.75" customHeight="1">
      <c r="B68" s="127"/>
      <c r="C68" s="127"/>
      <c r="D68" s="127"/>
      <c r="E68" s="127"/>
      <c r="F68" s="127"/>
      <c r="G68" s="127"/>
      <c r="H68" s="127"/>
      <c r="I68" s="127"/>
      <c r="J68" s="127"/>
      <c r="K68" s="127"/>
      <c r="L68" s="127"/>
      <c r="M68" s="127"/>
      <c r="N68" s="127"/>
      <c r="O68" s="142"/>
      <c r="P68" s="142"/>
      <c r="Q68" s="143"/>
      <c r="R68" s="121"/>
    </row>
    <row r="69" spans="2:33" ht="15.75" customHeight="1">
      <c r="B69" s="121"/>
      <c r="C69" s="123"/>
      <c r="D69" s="125"/>
      <c r="E69" s="123"/>
      <c r="F69" s="123"/>
      <c r="G69" s="121"/>
      <c r="H69" s="123"/>
      <c r="I69" s="123"/>
      <c r="J69" s="123"/>
      <c r="K69" s="123"/>
      <c r="L69" s="123"/>
      <c r="M69" s="121"/>
      <c r="N69" s="121"/>
      <c r="R69" s="123"/>
      <c r="T69" s="123"/>
    </row>
    <row r="70" spans="2:33" ht="15.75" customHeight="1">
      <c r="B70" s="123"/>
      <c r="C70" s="123"/>
      <c r="D70" s="123"/>
      <c r="E70" s="123"/>
      <c r="F70" s="123"/>
      <c r="G70" s="123"/>
      <c r="H70" s="123"/>
      <c r="I70" s="123"/>
      <c r="J70" s="123"/>
      <c r="K70" s="123"/>
      <c r="L70" s="123"/>
      <c r="M70" s="123"/>
      <c r="N70" s="123"/>
      <c r="O70" s="143"/>
      <c r="P70" s="143"/>
      <c r="Q70" s="143"/>
      <c r="R70" s="145" t="s">
        <v>234</v>
      </c>
      <c r="S70" s="146"/>
      <c r="T70" s="147"/>
      <c r="U70" s="147"/>
      <c r="V70" s="147"/>
      <c r="W70" s="147"/>
      <c r="X70" s="147"/>
      <c r="Y70" s="147"/>
      <c r="Z70" s="147"/>
      <c r="AA70" s="147"/>
      <c r="AB70" s="147"/>
      <c r="AC70" s="147"/>
      <c r="AD70" s="147"/>
      <c r="AE70" s="147"/>
      <c r="AF70" s="147"/>
      <c r="AG70" s="147"/>
    </row>
    <row r="71" spans="2:33" ht="15.75" customHeight="1">
      <c r="B71" s="123"/>
      <c r="C71" s="148"/>
      <c r="D71" s="148"/>
      <c r="E71" s="148"/>
      <c r="F71" s="148"/>
      <c r="G71" s="148"/>
      <c r="H71" s="148"/>
      <c r="I71" s="148"/>
      <c r="J71" s="148"/>
      <c r="K71" s="148"/>
      <c r="L71" s="148"/>
      <c r="M71" s="148"/>
      <c r="N71" s="148"/>
      <c r="O71" s="148"/>
      <c r="P71" s="148"/>
      <c r="Q71" s="148"/>
      <c r="R71" s="149"/>
      <c r="S71" s="673" t="s">
        <v>263</v>
      </c>
      <c r="T71" s="674"/>
      <c r="U71" s="674"/>
      <c r="V71" s="674"/>
      <c r="W71" s="674"/>
      <c r="X71" s="674"/>
      <c r="Y71" s="674"/>
      <c r="Z71" s="674"/>
      <c r="AA71" s="674"/>
      <c r="AB71" s="674"/>
      <c r="AC71" s="674"/>
      <c r="AD71" s="674"/>
      <c r="AE71" s="674"/>
      <c r="AF71" s="675"/>
      <c r="AG71" s="147"/>
    </row>
    <row r="72" spans="2:33" ht="15.75" customHeight="1">
      <c r="B72" s="123"/>
      <c r="C72" s="148"/>
      <c r="D72" s="148"/>
      <c r="E72" s="148"/>
      <c r="F72" s="148"/>
      <c r="G72" s="148"/>
      <c r="H72" s="148"/>
      <c r="I72" s="148"/>
      <c r="J72" s="148"/>
      <c r="K72" s="148"/>
      <c r="L72" s="148"/>
      <c r="M72" s="148"/>
      <c r="N72" s="148"/>
      <c r="O72" s="148"/>
      <c r="P72" s="148"/>
      <c r="Q72" s="148"/>
      <c r="R72" s="146"/>
      <c r="S72" s="150"/>
      <c r="T72" s="143"/>
      <c r="U72" s="676" t="s">
        <v>264</v>
      </c>
      <c r="V72" s="677"/>
      <c r="W72" s="677"/>
      <c r="X72" s="677"/>
      <c r="Y72" s="677"/>
      <c r="Z72" s="677"/>
      <c r="AA72" s="677"/>
      <c r="AB72" s="677"/>
      <c r="AC72" s="677"/>
      <c r="AD72" s="677"/>
      <c r="AE72" s="677"/>
      <c r="AF72" s="678"/>
      <c r="AG72" s="147"/>
    </row>
    <row r="73" spans="2:33" ht="15.75" customHeight="1">
      <c r="B73" s="123"/>
      <c r="C73" s="148"/>
      <c r="D73" s="148"/>
      <c r="E73" s="148"/>
      <c r="F73" s="148"/>
      <c r="G73" s="148"/>
      <c r="H73" s="148"/>
      <c r="I73" s="148"/>
      <c r="J73" s="148"/>
      <c r="K73" s="148"/>
      <c r="L73" s="148"/>
      <c r="M73" s="148"/>
      <c r="N73" s="148"/>
      <c r="O73" s="148"/>
      <c r="P73" s="148"/>
      <c r="Q73" s="148"/>
      <c r="R73" s="149"/>
      <c r="S73" s="679">
        <f>★波及効果計算ｼｰﾄ!D93</f>
        <v>0</v>
      </c>
      <c r="T73" s="683"/>
      <c r="U73" s="681">
        <f>★波及効果計算ｼｰﾄ!E93</f>
        <v>0</v>
      </c>
      <c r="V73" s="680"/>
      <c r="W73" s="680"/>
      <c r="X73" s="680"/>
      <c r="Y73" s="680"/>
      <c r="Z73" s="680"/>
      <c r="AA73" s="680"/>
      <c r="AB73" s="680"/>
      <c r="AC73" s="680"/>
      <c r="AD73" s="680"/>
      <c r="AE73" s="680"/>
      <c r="AF73" s="682"/>
      <c r="AG73" s="147"/>
    </row>
    <row r="74" spans="2:33" ht="15.75" customHeight="1">
      <c r="B74" s="123"/>
      <c r="C74" s="148"/>
      <c r="D74" s="148"/>
      <c r="E74" s="148"/>
      <c r="F74" s="148"/>
      <c r="G74" s="148"/>
      <c r="H74" s="148"/>
      <c r="I74" s="148"/>
      <c r="J74" s="148"/>
      <c r="K74" s="148"/>
      <c r="L74" s="148"/>
      <c r="M74" s="148"/>
      <c r="N74" s="148"/>
      <c r="O74" s="148"/>
      <c r="P74" s="148"/>
      <c r="Q74" s="148"/>
      <c r="R74" s="149"/>
      <c r="S74" s="149"/>
      <c r="T74" s="149"/>
      <c r="U74" s="149"/>
      <c r="V74" s="149"/>
      <c r="W74" s="149"/>
      <c r="X74" s="149"/>
      <c r="Y74" s="149"/>
      <c r="Z74" s="149"/>
      <c r="AA74" s="149"/>
      <c r="AB74" s="149"/>
      <c r="AC74" s="149"/>
      <c r="AD74" s="149"/>
      <c r="AE74" s="149"/>
      <c r="AF74" s="151"/>
      <c r="AG74" s="147"/>
    </row>
    <row r="75" spans="2:33" ht="15.75" customHeight="1">
      <c r="T75" s="148"/>
      <c r="U75" s="148"/>
      <c r="V75" s="148"/>
      <c r="W75" s="148"/>
      <c r="X75" s="148"/>
      <c r="Y75" s="148"/>
      <c r="Z75" s="148"/>
      <c r="AA75" s="148"/>
      <c r="AB75" s="148"/>
      <c r="AC75" s="148"/>
      <c r="AD75" s="148"/>
      <c r="AE75" s="148"/>
      <c r="AF75" s="148"/>
      <c r="AG75" s="123"/>
    </row>
    <row r="76" spans="2:33" ht="15.75" customHeight="1">
      <c r="B76" s="126" t="s">
        <v>265</v>
      </c>
      <c r="C76" s="127"/>
      <c r="D76" s="127"/>
      <c r="E76" s="127"/>
      <c r="F76" s="127"/>
      <c r="G76" s="127"/>
      <c r="H76" s="127"/>
      <c r="I76" s="127"/>
      <c r="J76" s="127"/>
      <c r="K76" s="127"/>
      <c r="L76" s="127"/>
      <c r="M76" s="128"/>
      <c r="N76" s="128"/>
      <c r="R76" s="123"/>
      <c r="S76" s="123"/>
      <c r="T76" s="148"/>
      <c r="U76" s="148"/>
      <c r="V76" s="148"/>
      <c r="W76" s="148"/>
      <c r="X76" s="148"/>
      <c r="Y76" s="121"/>
      <c r="Z76" s="148"/>
      <c r="AA76" s="121"/>
      <c r="AB76" s="148"/>
      <c r="AC76" s="148"/>
      <c r="AD76" s="148"/>
      <c r="AE76" s="148"/>
      <c r="AF76" s="148"/>
      <c r="AG76" s="123"/>
    </row>
    <row r="77" spans="2:33" ht="15.75" customHeight="1">
      <c r="B77" s="128"/>
      <c r="C77" s="664" t="s">
        <v>266</v>
      </c>
      <c r="D77" s="665"/>
      <c r="E77" s="665"/>
      <c r="F77" s="665"/>
      <c r="G77" s="665"/>
      <c r="H77" s="665"/>
      <c r="I77" s="665"/>
      <c r="J77" s="665"/>
      <c r="K77" s="665"/>
      <c r="L77" s="665"/>
      <c r="M77" s="666"/>
      <c r="N77" s="127"/>
      <c r="O77" s="123"/>
      <c r="P77" s="123"/>
      <c r="Q77" s="123"/>
      <c r="R77" s="123"/>
      <c r="S77" s="123"/>
      <c r="T77" s="148"/>
      <c r="U77" s="148"/>
      <c r="V77" s="148"/>
      <c r="W77" s="148"/>
      <c r="X77" s="148"/>
      <c r="Y77" s="121"/>
      <c r="Z77" s="148"/>
      <c r="AA77" s="148"/>
      <c r="AB77" s="148"/>
      <c r="AC77" s="148"/>
      <c r="AD77" s="148"/>
      <c r="AE77" s="148"/>
      <c r="AF77" s="148"/>
      <c r="AG77" s="123"/>
    </row>
    <row r="78" spans="2:33" ht="15.75" customHeight="1">
      <c r="B78" s="128"/>
      <c r="C78" s="667"/>
      <c r="D78" s="668"/>
      <c r="E78" s="668"/>
      <c r="F78" s="668"/>
      <c r="G78" s="668"/>
      <c r="H78" s="668"/>
      <c r="I78" s="668"/>
      <c r="J78" s="668"/>
      <c r="K78" s="668"/>
      <c r="L78" s="668"/>
      <c r="M78" s="669"/>
      <c r="N78" s="127"/>
      <c r="O78" s="123"/>
      <c r="P78" s="123"/>
      <c r="Q78" s="123"/>
      <c r="R78" s="141"/>
      <c r="S78" s="141"/>
      <c r="T78" s="148"/>
      <c r="U78" s="148"/>
      <c r="V78" s="148"/>
      <c r="W78" s="148"/>
      <c r="X78" s="148"/>
      <c r="Y78" s="148"/>
      <c r="Z78" s="148"/>
      <c r="AA78" s="148"/>
      <c r="AB78" s="148"/>
      <c r="AC78" s="148"/>
      <c r="AD78" s="148"/>
      <c r="AE78" s="148"/>
      <c r="AF78" s="148"/>
      <c r="AG78" s="123"/>
    </row>
    <row r="79" spans="2:33" ht="15.75" customHeight="1">
      <c r="B79" s="128"/>
      <c r="C79" s="670">
        <f>★波及効果計算ｼｰﾄ!J47</f>
        <v>0</v>
      </c>
      <c r="D79" s="671"/>
      <c r="E79" s="671"/>
      <c r="F79" s="671"/>
      <c r="G79" s="671"/>
      <c r="H79" s="671"/>
      <c r="I79" s="671"/>
      <c r="J79" s="671"/>
      <c r="K79" s="671"/>
      <c r="L79" s="671"/>
      <c r="M79" s="672"/>
      <c r="N79" s="144"/>
      <c r="O79" s="141"/>
      <c r="P79" s="141"/>
      <c r="Q79" s="141"/>
      <c r="R79" s="121" t="s">
        <v>261</v>
      </c>
      <c r="T79" s="148"/>
      <c r="U79" s="121"/>
      <c r="V79" s="148"/>
      <c r="W79" s="121"/>
      <c r="X79" s="121"/>
      <c r="Y79" s="148"/>
      <c r="Z79" s="148"/>
      <c r="AA79" s="148"/>
      <c r="AB79" s="121" t="s">
        <v>262</v>
      </c>
      <c r="AC79" s="148"/>
      <c r="AD79" s="148"/>
      <c r="AE79" s="148"/>
      <c r="AF79" s="148"/>
      <c r="AG79" s="123"/>
    </row>
    <row r="80" spans="2:33" ht="15.75" customHeight="1">
      <c r="B80" s="128"/>
      <c r="C80" s="127"/>
      <c r="D80" s="127"/>
      <c r="E80" s="127"/>
      <c r="F80" s="127"/>
      <c r="G80" s="127"/>
      <c r="H80" s="127"/>
      <c r="I80" s="127"/>
      <c r="J80" s="127"/>
      <c r="K80" s="127"/>
      <c r="L80" s="127"/>
      <c r="M80" s="128"/>
      <c r="N80" s="128"/>
      <c r="R80" s="121"/>
      <c r="S80" s="148"/>
      <c r="T80" s="148"/>
      <c r="U80" s="148"/>
      <c r="V80" s="148"/>
      <c r="W80" s="148"/>
      <c r="X80" s="148"/>
      <c r="Y80" s="148"/>
      <c r="Z80" s="148"/>
      <c r="AA80" s="148"/>
      <c r="AB80" s="148"/>
      <c r="AC80" s="148"/>
      <c r="AD80" s="148"/>
      <c r="AE80" s="148"/>
      <c r="AF80" s="148"/>
      <c r="AG80" s="123"/>
    </row>
    <row r="81" spans="2:34" ht="15.75" customHeight="1">
      <c r="B81" s="152"/>
      <c r="C81" s="141"/>
      <c r="D81" s="141"/>
      <c r="E81" s="141"/>
      <c r="F81" s="141"/>
      <c r="G81" s="141"/>
      <c r="H81" s="141"/>
      <c r="I81" s="141"/>
      <c r="J81" s="141"/>
      <c r="K81" s="141"/>
      <c r="L81" s="141"/>
      <c r="M81" s="141"/>
      <c r="N81" s="141"/>
      <c r="O81" s="141"/>
      <c r="P81" s="141"/>
      <c r="Q81" s="141"/>
      <c r="R81" s="141"/>
      <c r="S81" s="141"/>
      <c r="T81" s="141"/>
      <c r="U81" s="141"/>
      <c r="V81" s="141"/>
      <c r="W81" s="141"/>
      <c r="X81" s="141"/>
      <c r="Y81" s="141"/>
      <c r="Z81" s="141"/>
      <c r="AA81" s="141"/>
      <c r="AB81" s="141"/>
      <c r="AC81" s="141"/>
      <c r="AD81" s="141"/>
      <c r="AE81" s="141"/>
      <c r="AF81" s="141"/>
      <c r="AG81" s="152"/>
      <c r="AH81" s="133"/>
    </row>
    <row r="82" spans="2:34" ht="15.75" customHeight="1">
      <c r="B82" s="152"/>
      <c r="C82" s="141"/>
      <c r="D82" s="141"/>
      <c r="E82" s="141"/>
      <c r="F82" s="141"/>
      <c r="G82" s="141"/>
      <c r="H82" s="141"/>
      <c r="I82" s="141"/>
      <c r="J82" s="141"/>
      <c r="K82" s="141"/>
      <c r="L82" s="141"/>
      <c r="M82" s="141"/>
      <c r="N82" s="141"/>
      <c r="O82" s="141"/>
      <c r="P82" s="141"/>
      <c r="Q82" s="141"/>
      <c r="R82" s="145" t="s">
        <v>265</v>
      </c>
      <c r="S82" s="147"/>
      <c r="T82" s="147"/>
      <c r="U82" s="147"/>
      <c r="V82" s="147"/>
      <c r="W82" s="147"/>
      <c r="X82" s="147"/>
      <c r="Y82" s="147"/>
      <c r="Z82" s="147"/>
      <c r="AA82" s="147"/>
      <c r="AB82" s="147"/>
      <c r="AC82" s="147"/>
      <c r="AD82" s="147"/>
      <c r="AE82" s="147"/>
      <c r="AF82" s="133"/>
      <c r="AG82" s="133"/>
      <c r="AH82" s="133"/>
    </row>
    <row r="83" spans="2:34" ht="15.75" customHeight="1">
      <c r="B83" s="152"/>
      <c r="C83" s="141"/>
      <c r="D83" s="141"/>
      <c r="E83" s="141"/>
      <c r="F83" s="141"/>
      <c r="G83" s="141"/>
      <c r="H83" s="141"/>
      <c r="I83" s="141"/>
      <c r="J83" s="141"/>
      <c r="K83" s="141"/>
      <c r="L83" s="141"/>
      <c r="M83" s="141"/>
      <c r="N83" s="141"/>
      <c r="O83" s="141"/>
      <c r="P83" s="141"/>
      <c r="Q83" s="141"/>
      <c r="R83" s="147"/>
      <c r="S83" s="673" t="s">
        <v>267</v>
      </c>
      <c r="T83" s="674"/>
      <c r="U83" s="674"/>
      <c r="V83" s="674"/>
      <c r="W83" s="674"/>
      <c r="X83" s="674"/>
      <c r="Y83" s="674"/>
      <c r="Z83" s="674"/>
      <c r="AA83" s="674"/>
      <c r="AB83" s="674"/>
      <c r="AC83" s="674"/>
      <c r="AD83" s="675"/>
      <c r="AE83" s="147"/>
      <c r="AF83" s="133"/>
      <c r="AG83" s="133"/>
      <c r="AH83" s="133"/>
    </row>
    <row r="84" spans="2:34" ht="15.75" customHeight="1">
      <c r="B84" s="152"/>
      <c r="C84" s="141"/>
      <c r="D84" s="141"/>
      <c r="E84" s="141"/>
      <c r="F84" s="141"/>
      <c r="G84" s="141"/>
      <c r="H84" s="141"/>
      <c r="I84" s="141"/>
      <c r="J84" s="141"/>
      <c r="K84" s="141"/>
      <c r="L84" s="141"/>
      <c r="M84" s="141"/>
      <c r="N84" s="141"/>
      <c r="O84" s="141"/>
      <c r="P84" s="141"/>
      <c r="Q84" s="141"/>
      <c r="R84" s="146"/>
      <c r="S84" s="150"/>
      <c r="T84" s="143"/>
      <c r="U84" s="676" t="s">
        <v>268</v>
      </c>
      <c r="V84" s="677"/>
      <c r="W84" s="677"/>
      <c r="X84" s="677"/>
      <c r="Y84" s="677"/>
      <c r="Z84" s="677"/>
      <c r="AA84" s="677"/>
      <c r="AB84" s="677"/>
      <c r="AC84" s="677"/>
      <c r="AD84" s="678"/>
      <c r="AE84" s="147"/>
      <c r="AF84" s="133"/>
      <c r="AG84" s="133"/>
      <c r="AH84" s="133"/>
    </row>
    <row r="85" spans="2:34" ht="15.75" customHeight="1">
      <c r="B85" s="152"/>
      <c r="C85" s="141"/>
      <c r="D85" s="141"/>
      <c r="E85" s="141"/>
      <c r="F85" s="141"/>
      <c r="G85" s="141"/>
      <c r="H85" s="141"/>
      <c r="I85" s="141"/>
      <c r="J85" s="141"/>
      <c r="K85" s="141"/>
      <c r="L85" s="141"/>
      <c r="M85" s="141"/>
      <c r="N85" s="141"/>
      <c r="O85" s="141"/>
      <c r="P85" s="141"/>
      <c r="Q85" s="141"/>
      <c r="R85" s="149"/>
      <c r="S85" s="679">
        <f>★波及効果計算ｼｰﾄ!F93</f>
        <v>0</v>
      </c>
      <c r="T85" s="683"/>
      <c r="U85" s="681">
        <f>★波及効果計算ｼｰﾄ!G93</f>
        <v>0</v>
      </c>
      <c r="V85" s="680"/>
      <c r="W85" s="680"/>
      <c r="X85" s="680"/>
      <c r="Y85" s="680"/>
      <c r="Z85" s="680"/>
      <c r="AA85" s="680"/>
      <c r="AB85" s="680"/>
      <c r="AC85" s="680"/>
      <c r="AD85" s="682"/>
      <c r="AE85" s="147"/>
      <c r="AF85" s="133"/>
      <c r="AG85" s="133"/>
      <c r="AH85" s="133"/>
    </row>
    <row r="86" spans="2:34" ht="15.75" customHeight="1">
      <c r="B86" s="152"/>
      <c r="C86" s="141"/>
      <c r="D86" s="141"/>
      <c r="E86" s="141"/>
      <c r="F86" s="141"/>
      <c r="G86" s="141"/>
      <c r="H86" s="141"/>
      <c r="I86" s="141"/>
      <c r="J86" s="141"/>
      <c r="K86" s="141"/>
      <c r="L86" s="141"/>
      <c r="M86" s="141"/>
      <c r="N86" s="141"/>
      <c r="O86" s="141"/>
      <c r="P86" s="141"/>
      <c r="Q86" s="141"/>
      <c r="R86" s="149"/>
      <c r="S86" s="149"/>
      <c r="T86" s="149"/>
      <c r="U86" s="149"/>
      <c r="V86" s="149"/>
      <c r="W86" s="149"/>
      <c r="X86" s="149"/>
      <c r="Y86" s="149"/>
      <c r="Z86" s="149"/>
      <c r="AA86" s="149"/>
      <c r="AB86" s="149"/>
      <c r="AC86" s="149"/>
      <c r="AD86" s="151"/>
      <c r="AE86" s="147"/>
      <c r="AF86" s="133"/>
      <c r="AG86" s="133"/>
      <c r="AH86" s="133"/>
    </row>
    <row r="87" spans="2:34" ht="15.75" customHeight="1">
      <c r="B87" s="152"/>
      <c r="C87" s="141"/>
      <c r="D87" s="141"/>
      <c r="E87" s="141"/>
      <c r="F87" s="141"/>
      <c r="G87" s="141"/>
      <c r="H87" s="141"/>
      <c r="I87" s="141"/>
      <c r="J87" s="141"/>
      <c r="K87" s="141"/>
      <c r="L87" s="141"/>
      <c r="M87" s="141"/>
      <c r="N87" s="141"/>
      <c r="O87" s="141"/>
      <c r="P87" s="141"/>
      <c r="Q87" s="141"/>
      <c r="R87" s="141"/>
      <c r="S87" s="141"/>
      <c r="T87" s="141"/>
      <c r="U87" s="141"/>
      <c r="V87" s="141"/>
      <c r="W87" s="141"/>
      <c r="X87" s="141"/>
      <c r="Y87" s="141"/>
      <c r="Z87" s="141"/>
      <c r="AA87" s="141"/>
      <c r="AB87" s="141"/>
      <c r="AC87" s="141"/>
      <c r="AD87" s="141"/>
      <c r="AE87" s="141"/>
      <c r="AF87" s="141"/>
      <c r="AG87" s="152"/>
      <c r="AH87" s="133"/>
    </row>
    <row r="88" spans="2:34" ht="15.75" customHeight="1">
      <c r="B88" s="126" t="s">
        <v>269</v>
      </c>
      <c r="C88" s="127"/>
      <c r="D88" s="127"/>
      <c r="E88" s="127"/>
      <c r="F88" s="127"/>
      <c r="G88" s="127"/>
      <c r="H88" s="127"/>
      <c r="I88" s="127"/>
      <c r="J88" s="127"/>
      <c r="K88" s="127"/>
      <c r="L88" s="127"/>
      <c r="M88" s="121"/>
      <c r="N88" s="121"/>
      <c r="R88" s="123"/>
      <c r="S88" s="123"/>
      <c r="T88" s="148"/>
      <c r="U88" s="148"/>
      <c r="V88" s="148"/>
      <c r="W88" s="148"/>
      <c r="X88" s="148"/>
      <c r="Y88" s="121"/>
      <c r="Z88" s="148"/>
      <c r="AA88" s="121"/>
      <c r="AB88" s="148"/>
      <c r="AC88" s="148"/>
      <c r="AD88" s="148"/>
      <c r="AE88" s="148"/>
      <c r="AF88" s="148"/>
      <c r="AG88" s="123"/>
    </row>
    <row r="89" spans="2:34" ht="15.75" customHeight="1">
      <c r="B89" s="128"/>
      <c r="C89" s="664" t="s">
        <v>270</v>
      </c>
      <c r="D89" s="665"/>
      <c r="E89" s="665"/>
      <c r="F89" s="665"/>
      <c r="G89" s="665"/>
      <c r="H89" s="665"/>
      <c r="I89" s="665"/>
      <c r="J89" s="665"/>
      <c r="K89" s="666"/>
      <c r="L89" s="127"/>
      <c r="M89" s="123"/>
      <c r="N89" s="123"/>
      <c r="O89" s="123"/>
      <c r="P89" s="123"/>
      <c r="Q89" s="123"/>
      <c r="R89" s="123"/>
      <c r="S89" s="123"/>
      <c r="T89" s="148"/>
      <c r="U89" s="148"/>
      <c r="V89" s="148"/>
      <c r="W89" s="148"/>
      <c r="X89" s="148"/>
      <c r="Y89" s="121"/>
      <c r="Z89" s="148"/>
      <c r="AA89" s="148"/>
      <c r="AB89" s="148"/>
      <c r="AC89" s="148"/>
      <c r="AD89" s="148"/>
      <c r="AE89" s="148"/>
      <c r="AF89" s="148"/>
      <c r="AG89" s="123"/>
    </row>
    <row r="90" spans="2:34" ht="15.75" customHeight="1">
      <c r="B90" s="128"/>
      <c r="C90" s="667"/>
      <c r="D90" s="668"/>
      <c r="E90" s="668"/>
      <c r="F90" s="668"/>
      <c r="G90" s="668"/>
      <c r="H90" s="668"/>
      <c r="I90" s="668"/>
      <c r="J90" s="668"/>
      <c r="K90" s="669"/>
      <c r="L90" s="127"/>
      <c r="M90" s="123"/>
      <c r="N90" s="123"/>
      <c r="O90" s="123"/>
      <c r="P90" s="123"/>
      <c r="Q90" s="123"/>
      <c r="R90" s="141"/>
      <c r="S90" s="141"/>
      <c r="T90" s="148"/>
      <c r="U90" s="148"/>
      <c r="V90" s="148"/>
      <c r="W90" s="148"/>
      <c r="X90" s="148"/>
      <c r="Y90" s="148"/>
      <c r="Z90" s="148"/>
      <c r="AA90" s="148"/>
      <c r="AB90" s="148"/>
      <c r="AC90" s="148"/>
      <c r="AD90" s="148"/>
      <c r="AE90" s="148"/>
      <c r="AF90" s="148"/>
      <c r="AG90" s="123"/>
    </row>
    <row r="91" spans="2:34" ht="15.75" customHeight="1">
      <c r="B91" s="128"/>
      <c r="C91" s="670">
        <f>★波及効果計算ｼｰﾄ!Q47</f>
        <v>0</v>
      </c>
      <c r="D91" s="671"/>
      <c r="E91" s="671"/>
      <c r="F91" s="671"/>
      <c r="G91" s="671"/>
      <c r="H91" s="671"/>
      <c r="I91" s="671"/>
      <c r="J91" s="671"/>
      <c r="K91" s="672"/>
      <c r="L91" s="144"/>
      <c r="M91" s="141"/>
      <c r="N91" s="141"/>
      <c r="O91" s="141"/>
      <c r="P91" s="141"/>
      <c r="Q91" s="141"/>
      <c r="R91" s="121" t="s">
        <v>261</v>
      </c>
      <c r="T91" s="148"/>
      <c r="U91" s="121"/>
      <c r="V91" s="148"/>
      <c r="W91" s="121"/>
      <c r="X91" s="121"/>
      <c r="Y91" s="148"/>
      <c r="Z91" s="148"/>
      <c r="AA91" s="148"/>
      <c r="AB91" s="121" t="s">
        <v>262</v>
      </c>
      <c r="AC91" s="148"/>
      <c r="AD91" s="148"/>
      <c r="AE91" s="148"/>
      <c r="AF91" s="148"/>
      <c r="AG91" s="123"/>
    </row>
    <row r="92" spans="2:34" ht="15.75" customHeight="1">
      <c r="B92" s="128"/>
      <c r="C92" s="127"/>
      <c r="D92" s="127"/>
      <c r="E92" s="127"/>
      <c r="F92" s="127"/>
      <c r="G92" s="127"/>
      <c r="H92" s="127"/>
      <c r="I92" s="127"/>
      <c r="J92" s="127"/>
      <c r="K92" s="127"/>
      <c r="L92" s="127"/>
      <c r="M92" s="121"/>
      <c r="N92" s="121"/>
      <c r="R92" s="121"/>
      <c r="S92" s="148"/>
      <c r="T92" s="148"/>
      <c r="U92" s="148"/>
      <c r="V92" s="148"/>
      <c r="W92" s="148"/>
      <c r="X92" s="148"/>
      <c r="Y92" s="148"/>
      <c r="Z92" s="148"/>
      <c r="AA92" s="148"/>
      <c r="AB92" s="148"/>
      <c r="AC92" s="148"/>
      <c r="AD92" s="148"/>
      <c r="AE92" s="148"/>
      <c r="AF92" s="148"/>
      <c r="AG92" s="123"/>
    </row>
    <row r="93" spans="2:34" ht="15.75" customHeight="1">
      <c r="B93" s="152"/>
      <c r="C93" s="141"/>
      <c r="D93" s="141"/>
      <c r="E93" s="141"/>
      <c r="F93" s="141"/>
      <c r="G93" s="141"/>
      <c r="H93" s="141"/>
      <c r="I93" s="141"/>
      <c r="J93" s="141"/>
      <c r="K93" s="141"/>
      <c r="L93" s="141"/>
      <c r="M93" s="141"/>
      <c r="N93" s="141"/>
      <c r="O93" s="141"/>
      <c r="P93" s="141"/>
      <c r="Q93" s="141"/>
      <c r="R93" s="141"/>
      <c r="S93" s="141"/>
      <c r="T93" s="141"/>
      <c r="U93" s="141"/>
      <c r="V93" s="141"/>
      <c r="W93" s="141"/>
      <c r="X93" s="141"/>
      <c r="Y93" s="141"/>
      <c r="Z93" s="141"/>
      <c r="AA93" s="141"/>
      <c r="AB93" s="141"/>
      <c r="AC93" s="141"/>
      <c r="AD93" s="141"/>
      <c r="AE93" s="141"/>
      <c r="AF93" s="141"/>
      <c r="AG93" s="152"/>
      <c r="AH93" s="133"/>
    </row>
    <row r="94" spans="2:34" ht="15.75" customHeight="1">
      <c r="B94" s="152"/>
      <c r="C94" s="141"/>
      <c r="D94" s="141"/>
      <c r="E94" s="141"/>
      <c r="F94" s="141"/>
      <c r="G94" s="141"/>
      <c r="H94" s="141"/>
      <c r="I94" s="141"/>
      <c r="J94" s="141"/>
      <c r="K94" s="141"/>
      <c r="L94" s="141"/>
      <c r="M94" s="141"/>
      <c r="N94" s="141"/>
      <c r="O94" s="141"/>
      <c r="P94" s="141"/>
      <c r="Q94" s="141"/>
      <c r="R94" s="145" t="s">
        <v>269</v>
      </c>
      <c r="S94" s="147"/>
      <c r="T94" s="147"/>
      <c r="U94" s="147"/>
      <c r="V94" s="147"/>
      <c r="W94" s="147"/>
      <c r="X94" s="147"/>
      <c r="Y94" s="147"/>
      <c r="Z94" s="147"/>
      <c r="AA94" s="147"/>
      <c r="AB94" s="147"/>
      <c r="AC94" s="147"/>
      <c r="AF94" s="133"/>
      <c r="AG94" s="133"/>
      <c r="AH94" s="133"/>
    </row>
    <row r="95" spans="2:34" ht="15.75" customHeight="1">
      <c r="B95" s="152"/>
      <c r="C95" s="141"/>
      <c r="D95" s="141"/>
      <c r="E95" s="141"/>
      <c r="F95" s="141"/>
      <c r="G95" s="141"/>
      <c r="H95" s="141"/>
      <c r="I95" s="141"/>
      <c r="J95" s="141"/>
      <c r="K95" s="141"/>
      <c r="L95" s="141"/>
      <c r="M95" s="141"/>
      <c r="N95" s="141"/>
      <c r="O95" s="141"/>
      <c r="P95" s="141"/>
      <c r="Q95" s="141"/>
      <c r="R95" s="147"/>
      <c r="S95" s="673" t="s">
        <v>271</v>
      </c>
      <c r="T95" s="674"/>
      <c r="U95" s="674"/>
      <c r="V95" s="674"/>
      <c r="W95" s="674"/>
      <c r="X95" s="674"/>
      <c r="Y95" s="674"/>
      <c r="Z95" s="674"/>
      <c r="AA95" s="674"/>
      <c r="AB95" s="675"/>
      <c r="AC95" s="146"/>
      <c r="AD95" s="143"/>
      <c r="AF95" s="133"/>
      <c r="AG95" s="133"/>
      <c r="AH95" s="133"/>
    </row>
    <row r="96" spans="2:34" ht="15.75" customHeight="1">
      <c r="B96" s="152"/>
      <c r="C96" s="141"/>
      <c r="D96" s="141"/>
      <c r="E96" s="141"/>
      <c r="F96" s="141"/>
      <c r="G96" s="141"/>
      <c r="H96" s="141"/>
      <c r="I96" s="141"/>
      <c r="J96" s="141"/>
      <c r="K96" s="141"/>
      <c r="L96" s="141"/>
      <c r="M96" s="141"/>
      <c r="N96" s="141"/>
      <c r="O96" s="141"/>
      <c r="P96" s="141"/>
      <c r="Q96" s="141"/>
      <c r="R96" s="146"/>
      <c r="S96" s="150"/>
      <c r="T96" s="143"/>
      <c r="U96" s="676" t="s">
        <v>272</v>
      </c>
      <c r="V96" s="677"/>
      <c r="W96" s="677"/>
      <c r="X96" s="677"/>
      <c r="Y96" s="677"/>
      <c r="Z96" s="677"/>
      <c r="AA96" s="677"/>
      <c r="AB96" s="678"/>
      <c r="AC96" s="146"/>
      <c r="AD96" s="143"/>
      <c r="AF96" s="133"/>
      <c r="AG96" s="133"/>
      <c r="AH96" s="133"/>
    </row>
    <row r="97" spans="2:34" ht="15.75" customHeight="1">
      <c r="B97" s="152"/>
      <c r="C97" s="141"/>
      <c r="D97" s="141"/>
      <c r="E97" s="141"/>
      <c r="F97" s="141"/>
      <c r="G97" s="141"/>
      <c r="H97" s="141"/>
      <c r="I97" s="141"/>
      <c r="J97" s="141"/>
      <c r="K97" s="141"/>
      <c r="L97" s="141"/>
      <c r="M97" s="141"/>
      <c r="N97" s="141"/>
      <c r="O97" s="141"/>
      <c r="P97" s="141"/>
      <c r="Q97" s="141"/>
      <c r="R97" s="149"/>
      <c r="S97" s="679">
        <f>★波及効果計算ｼｰﾄ!H93</f>
        <v>0</v>
      </c>
      <c r="T97" s="680"/>
      <c r="U97" s="681">
        <f>★波及効果計算ｼｰﾄ!I93</f>
        <v>0</v>
      </c>
      <c r="V97" s="680"/>
      <c r="W97" s="680"/>
      <c r="X97" s="680"/>
      <c r="Y97" s="680"/>
      <c r="Z97" s="680"/>
      <c r="AA97" s="680"/>
      <c r="AB97" s="682"/>
      <c r="AC97" s="153"/>
      <c r="AD97" s="154"/>
      <c r="AF97" s="133"/>
      <c r="AG97" s="133"/>
      <c r="AH97" s="133"/>
    </row>
    <row r="98" spans="2:34" ht="15.75" customHeight="1">
      <c r="B98" s="152"/>
      <c r="C98" s="141"/>
      <c r="D98" s="141"/>
      <c r="E98" s="141"/>
      <c r="F98" s="141"/>
      <c r="G98" s="141"/>
      <c r="H98" s="141"/>
      <c r="I98" s="141"/>
      <c r="J98" s="141"/>
      <c r="K98" s="141"/>
      <c r="L98" s="141"/>
      <c r="M98" s="141"/>
      <c r="N98" s="141"/>
      <c r="O98" s="141"/>
      <c r="P98" s="141"/>
      <c r="Q98" s="141"/>
      <c r="R98" s="149"/>
      <c r="S98" s="149"/>
      <c r="T98" s="149"/>
      <c r="U98" s="149"/>
      <c r="V98" s="149"/>
      <c r="W98" s="149"/>
      <c r="X98" s="149"/>
      <c r="Y98" s="149"/>
      <c r="Z98" s="149"/>
      <c r="AA98" s="149"/>
      <c r="AB98" s="149"/>
      <c r="AC98" s="149"/>
      <c r="AD98" s="123"/>
      <c r="AF98" s="133"/>
      <c r="AG98" s="133"/>
      <c r="AH98" s="133"/>
    </row>
    <row r="99" spans="2:34" ht="15.75" customHeight="1">
      <c r="B99" s="152"/>
      <c r="C99" s="141"/>
      <c r="D99" s="141"/>
      <c r="E99" s="141"/>
      <c r="F99" s="141"/>
      <c r="G99" s="141"/>
      <c r="H99" s="141"/>
      <c r="I99" s="141"/>
      <c r="J99" s="141"/>
      <c r="K99" s="141"/>
      <c r="L99" s="141"/>
      <c r="M99" s="141"/>
      <c r="N99" s="141"/>
      <c r="O99" s="141"/>
      <c r="P99" s="141"/>
      <c r="Q99" s="141"/>
      <c r="R99" s="141"/>
      <c r="S99" s="141"/>
      <c r="T99" s="141"/>
      <c r="U99" s="141"/>
      <c r="V99" s="141"/>
      <c r="W99" s="141"/>
      <c r="X99" s="141"/>
      <c r="Y99" s="141"/>
      <c r="Z99" s="141"/>
      <c r="AA99" s="141"/>
      <c r="AB99" s="141"/>
      <c r="AC99" s="141"/>
      <c r="AD99" s="141"/>
      <c r="AE99" s="141"/>
      <c r="AF99" s="141"/>
      <c r="AG99" s="152"/>
      <c r="AH99" s="133"/>
    </row>
    <row r="100" spans="2:34" ht="15.75" customHeight="1">
      <c r="B100" s="123"/>
      <c r="C100" s="123"/>
      <c r="D100" s="123"/>
      <c r="E100" s="123"/>
      <c r="F100" s="123"/>
      <c r="G100" s="123"/>
      <c r="H100" s="123"/>
      <c r="I100" s="123"/>
      <c r="J100" s="123"/>
      <c r="K100" s="123"/>
      <c r="L100" s="123"/>
      <c r="M100" s="123"/>
      <c r="N100" s="123"/>
      <c r="O100" s="143"/>
      <c r="P100" s="143"/>
      <c r="Q100" s="143"/>
      <c r="R100" s="143"/>
      <c r="S100" s="143"/>
      <c r="T100" s="143"/>
      <c r="U100" s="143"/>
      <c r="V100" s="143"/>
      <c r="W100" s="143"/>
      <c r="X100" s="143"/>
      <c r="Y100" s="143"/>
      <c r="Z100" s="143"/>
      <c r="AA100" s="143"/>
      <c r="AB100" s="143"/>
      <c r="AC100" s="143"/>
      <c r="AD100" s="143"/>
      <c r="AE100" s="143"/>
      <c r="AF100" s="143"/>
      <c r="AG100" s="143"/>
    </row>
  </sheetData>
  <sheetProtection sheet="1" selectLockedCells="1" selectUnlockedCells="1"/>
  <mergeCells count="57">
    <mergeCell ref="C17:R18"/>
    <mergeCell ref="S17:AF17"/>
    <mergeCell ref="U18:AF18"/>
    <mergeCell ref="B2:L2"/>
    <mergeCell ref="C5:AG6"/>
    <mergeCell ref="C7:AG7"/>
    <mergeCell ref="C11:AF12"/>
    <mergeCell ref="C13:AF13"/>
    <mergeCell ref="C19:R19"/>
    <mergeCell ref="S19:T19"/>
    <mergeCell ref="U19:AF19"/>
    <mergeCell ref="C23:Q24"/>
    <mergeCell ref="R23:R25"/>
    <mergeCell ref="V23:AG24"/>
    <mergeCell ref="C25:Q25"/>
    <mergeCell ref="V25:AG25"/>
    <mergeCell ref="C29:R30"/>
    <mergeCell ref="W29:AG30"/>
    <mergeCell ref="C31:R31"/>
    <mergeCell ref="W31:AG31"/>
    <mergeCell ref="C35:Q35"/>
    <mergeCell ref="W35:AG36"/>
    <mergeCell ref="E36:Q36"/>
    <mergeCell ref="C37:D37"/>
    <mergeCell ref="E37:Q37"/>
    <mergeCell ref="W37:AG37"/>
    <mergeCell ref="C41:M42"/>
    <mergeCell ref="O41:V41"/>
    <mergeCell ref="W41:AF42"/>
    <mergeCell ref="AG41:AG43"/>
    <mergeCell ref="C43:M43"/>
    <mergeCell ref="W43:AF43"/>
    <mergeCell ref="S73:T73"/>
    <mergeCell ref="U73:AF73"/>
    <mergeCell ref="C47:L47"/>
    <mergeCell ref="E48:L48"/>
    <mergeCell ref="C49:D49"/>
    <mergeCell ref="E49:L49"/>
    <mergeCell ref="B52:L52"/>
    <mergeCell ref="C57:O58"/>
    <mergeCell ref="C59:O59"/>
    <mergeCell ref="C65:O66"/>
    <mergeCell ref="C67:O67"/>
    <mergeCell ref="S71:AF71"/>
    <mergeCell ref="U72:AF72"/>
    <mergeCell ref="C77:M78"/>
    <mergeCell ref="C79:M79"/>
    <mergeCell ref="S83:AD83"/>
    <mergeCell ref="U84:AD84"/>
    <mergeCell ref="S85:T85"/>
    <mergeCell ref="U85:AD85"/>
    <mergeCell ref="C89:K90"/>
    <mergeCell ref="C91:K91"/>
    <mergeCell ref="S95:AB95"/>
    <mergeCell ref="U96:AB96"/>
    <mergeCell ref="S97:T97"/>
    <mergeCell ref="U97:AB97"/>
  </mergeCells>
  <phoneticPr fontId="31"/>
  <pageMargins left="0.78740157480314965" right="0.78740157480314965" top="0.78740157480314965" bottom="0.78740157480314965" header="0" footer="0.19685039370078741"/>
  <pageSetup paperSize="9" scale="90" firstPageNumber="4" orientation="portrait" useFirstPageNumber="1" r:id="rId1"/>
  <headerFooter alignWithMargins="0">
    <oddFooter>&amp;P ページ</oddFooter>
  </headerFooter>
  <rowBreaks count="1" manualBreakCount="1">
    <brk id="51" min="1" max="3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000"/>
  </sheetPr>
  <dimension ref="A1:E37"/>
  <sheetViews>
    <sheetView showGridLines="0" view="pageBreakPreview" zoomScaleNormal="100" workbookViewId="0"/>
  </sheetViews>
  <sheetFormatPr defaultColWidth="9.33203125" defaultRowHeight="25.5" customHeight="1"/>
  <cols>
    <col min="1" max="1" width="2.1640625" style="155" customWidth="1"/>
    <col min="2" max="2" width="6.1640625" style="155" customWidth="1"/>
    <col min="3" max="3" width="53.33203125" style="155" customWidth="1"/>
    <col min="4" max="4" width="35" style="155" customWidth="1"/>
    <col min="5" max="5" width="18.6640625" style="156" customWidth="1"/>
    <col min="6" max="16384" width="9.33203125" style="155"/>
  </cols>
  <sheetData>
    <row r="1" spans="2:5" ht="15" customHeight="1"/>
    <row r="2" spans="2:5" ht="20.25" customHeight="1">
      <c r="B2" s="710" t="s">
        <v>273</v>
      </c>
      <c r="C2" s="711"/>
      <c r="D2" s="156"/>
      <c r="E2" s="155"/>
    </row>
    <row r="3" spans="2:5" ht="20.25" customHeight="1">
      <c r="B3" s="157"/>
    </row>
    <row r="4" spans="2:5" ht="20.25" customHeight="1">
      <c r="B4" s="158" t="s">
        <v>274</v>
      </c>
      <c r="C4" s="159" t="s">
        <v>275</v>
      </c>
      <c r="D4" s="159" t="s">
        <v>276</v>
      </c>
      <c r="E4" s="160" t="s">
        <v>277</v>
      </c>
    </row>
    <row r="5" spans="2:5" ht="39" customHeight="1">
      <c r="B5" s="161" t="s">
        <v>278</v>
      </c>
      <c r="C5" s="162" t="s">
        <v>279</v>
      </c>
      <c r="D5" s="163"/>
      <c r="E5" s="505"/>
    </row>
    <row r="6" spans="2:5" ht="39" customHeight="1">
      <c r="B6" s="161" t="s">
        <v>280</v>
      </c>
      <c r="C6" s="162" t="s">
        <v>281</v>
      </c>
      <c r="D6" s="163" t="s">
        <v>282</v>
      </c>
      <c r="E6" s="712" t="s">
        <v>34</v>
      </c>
    </row>
    <row r="7" spans="2:5" ht="39" customHeight="1">
      <c r="B7" s="161" t="s">
        <v>283</v>
      </c>
      <c r="C7" s="589" t="s">
        <v>656</v>
      </c>
      <c r="D7" s="163" t="s">
        <v>284</v>
      </c>
      <c r="E7" s="713"/>
    </row>
    <row r="8" spans="2:5" ht="39" customHeight="1">
      <c r="B8" s="161" t="s">
        <v>285</v>
      </c>
      <c r="C8" s="164" t="s">
        <v>286</v>
      </c>
      <c r="D8" s="163" t="s">
        <v>287</v>
      </c>
      <c r="E8" s="714"/>
    </row>
    <row r="9" spans="2:5" ht="39" customHeight="1">
      <c r="B9" s="161" t="s">
        <v>288</v>
      </c>
      <c r="C9" s="164" t="s">
        <v>289</v>
      </c>
      <c r="D9" s="163" t="s">
        <v>290</v>
      </c>
      <c r="E9" s="165"/>
    </row>
    <row r="10" spans="2:5" ht="39" customHeight="1">
      <c r="B10" s="161" t="s">
        <v>291</v>
      </c>
      <c r="C10" s="589" t="s">
        <v>657</v>
      </c>
      <c r="D10" s="163" t="s">
        <v>645</v>
      </c>
      <c r="E10" s="166"/>
    </row>
    <row r="11" spans="2:5" ht="39" customHeight="1">
      <c r="B11" s="161" t="s">
        <v>292</v>
      </c>
      <c r="C11" s="589" t="s">
        <v>663</v>
      </c>
      <c r="D11" s="163" t="s">
        <v>293</v>
      </c>
      <c r="E11" s="712" t="s">
        <v>294</v>
      </c>
    </row>
    <row r="12" spans="2:5" ht="39" customHeight="1">
      <c r="B12" s="161" t="s">
        <v>295</v>
      </c>
      <c r="C12" s="589" t="s">
        <v>659</v>
      </c>
      <c r="D12" s="163" t="s">
        <v>296</v>
      </c>
      <c r="E12" s="713"/>
    </row>
    <row r="13" spans="2:5" ht="39" customHeight="1">
      <c r="B13" s="161" t="s">
        <v>297</v>
      </c>
      <c r="C13" s="589" t="s">
        <v>660</v>
      </c>
      <c r="D13" s="163" t="s">
        <v>298</v>
      </c>
      <c r="E13" s="714"/>
    </row>
    <row r="14" spans="2:5" ht="39" customHeight="1">
      <c r="B14" s="161" t="s">
        <v>299</v>
      </c>
      <c r="C14" s="162" t="s">
        <v>300</v>
      </c>
      <c r="D14" s="163" t="s">
        <v>301</v>
      </c>
      <c r="E14" s="166"/>
    </row>
    <row r="15" spans="2:5" ht="39" customHeight="1">
      <c r="B15" s="161" t="s">
        <v>302</v>
      </c>
      <c r="C15" s="164" t="s">
        <v>303</v>
      </c>
      <c r="D15" s="163" t="s">
        <v>304</v>
      </c>
      <c r="E15" s="166"/>
    </row>
    <row r="16" spans="2:5" ht="39" customHeight="1">
      <c r="B16" s="161" t="s">
        <v>305</v>
      </c>
      <c r="C16" s="164" t="s">
        <v>306</v>
      </c>
      <c r="D16" s="163" t="s">
        <v>307</v>
      </c>
      <c r="E16" s="166"/>
    </row>
    <row r="17" spans="1:5" ht="39" customHeight="1">
      <c r="B17" s="161" t="s">
        <v>308</v>
      </c>
      <c r="C17" s="164" t="s">
        <v>309</v>
      </c>
      <c r="D17" s="163" t="s">
        <v>310</v>
      </c>
      <c r="E17" s="166"/>
    </row>
    <row r="18" spans="1:5" ht="39" customHeight="1">
      <c r="B18" s="161" t="s">
        <v>311</v>
      </c>
      <c r="C18" s="164" t="s">
        <v>312</v>
      </c>
      <c r="D18" s="163" t="s">
        <v>313</v>
      </c>
      <c r="E18" s="712" t="s">
        <v>314</v>
      </c>
    </row>
    <row r="19" spans="1:5" ht="39" customHeight="1">
      <c r="B19" s="161" t="s">
        <v>315</v>
      </c>
      <c r="C19" s="589" t="s">
        <v>661</v>
      </c>
      <c r="D19" s="163" t="s">
        <v>316</v>
      </c>
      <c r="E19" s="713"/>
    </row>
    <row r="20" spans="1:5" ht="39" customHeight="1">
      <c r="B20" s="161" t="s">
        <v>317</v>
      </c>
      <c r="C20" s="589" t="s">
        <v>662</v>
      </c>
      <c r="D20" s="163" t="s">
        <v>318</v>
      </c>
      <c r="E20" s="714"/>
    </row>
    <row r="21" spans="1:5" ht="39" customHeight="1">
      <c r="B21" s="161" t="s">
        <v>319</v>
      </c>
      <c r="C21" s="162" t="s">
        <v>320</v>
      </c>
      <c r="D21" s="163" t="s">
        <v>321</v>
      </c>
      <c r="E21" s="712" t="s">
        <v>322</v>
      </c>
    </row>
    <row r="22" spans="1:5" ht="39" customHeight="1">
      <c r="B22" s="161" t="s">
        <v>323</v>
      </c>
      <c r="C22" s="162" t="s">
        <v>324</v>
      </c>
      <c r="D22" s="163" t="s">
        <v>325</v>
      </c>
      <c r="E22" s="713"/>
    </row>
    <row r="23" spans="1:5" ht="39" customHeight="1">
      <c r="B23" s="167" t="s">
        <v>326</v>
      </c>
      <c r="C23" s="168" t="s">
        <v>327</v>
      </c>
      <c r="D23" s="169" t="s">
        <v>328</v>
      </c>
      <c r="E23" s="715"/>
    </row>
    <row r="24" spans="1:5" ht="39" customHeight="1">
      <c r="A24" s="170"/>
      <c r="B24" s="171"/>
      <c r="C24" s="172"/>
      <c r="D24" s="173"/>
      <c r="E24" s="174"/>
    </row>
    <row r="25" spans="1:5" ht="20.25" customHeight="1">
      <c r="B25" s="158" t="s">
        <v>274</v>
      </c>
      <c r="C25" s="159" t="s">
        <v>275</v>
      </c>
      <c r="D25" s="159" t="s">
        <v>276</v>
      </c>
      <c r="E25" s="160" t="s">
        <v>277</v>
      </c>
    </row>
    <row r="26" spans="1:5" ht="39" customHeight="1">
      <c r="B26" s="175" t="s">
        <v>329</v>
      </c>
      <c r="C26" s="176" t="s">
        <v>330</v>
      </c>
      <c r="D26" s="177" t="s">
        <v>331</v>
      </c>
      <c r="E26" s="714" t="s">
        <v>34</v>
      </c>
    </row>
    <row r="27" spans="1:5" ht="39" customHeight="1">
      <c r="B27" s="161" t="s">
        <v>332</v>
      </c>
      <c r="C27" s="164" t="s">
        <v>333</v>
      </c>
      <c r="D27" s="163" t="s">
        <v>334</v>
      </c>
      <c r="E27" s="708"/>
    </row>
    <row r="28" spans="1:5" ht="39" customHeight="1">
      <c r="B28" s="161" t="s">
        <v>335</v>
      </c>
      <c r="C28" s="164" t="s">
        <v>336</v>
      </c>
      <c r="D28" s="163" t="s">
        <v>337</v>
      </c>
      <c r="E28" s="708" t="s">
        <v>294</v>
      </c>
    </row>
    <row r="29" spans="1:5" ht="39" customHeight="1">
      <c r="B29" s="161" t="s">
        <v>338</v>
      </c>
      <c r="C29" s="164" t="s">
        <v>339</v>
      </c>
      <c r="D29" s="163" t="s">
        <v>340</v>
      </c>
      <c r="E29" s="708"/>
    </row>
    <row r="30" spans="1:5" ht="39" customHeight="1">
      <c r="B30" s="161" t="s">
        <v>341</v>
      </c>
      <c r="C30" s="164" t="s">
        <v>342</v>
      </c>
      <c r="D30" s="163" t="s">
        <v>343</v>
      </c>
      <c r="E30" s="708" t="s">
        <v>314</v>
      </c>
    </row>
    <row r="31" spans="1:5" ht="39" customHeight="1">
      <c r="B31" s="161" t="s">
        <v>344</v>
      </c>
      <c r="C31" s="164" t="s">
        <v>345</v>
      </c>
      <c r="D31" s="163" t="s">
        <v>346</v>
      </c>
      <c r="E31" s="708"/>
    </row>
    <row r="32" spans="1:5" ht="39" customHeight="1">
      <c r="B32" s="161" t="s">
        <v>347</v>
      </c>
      <c r="C32" s="164" t="s">
        <v>348</v>
      </c>
      <c r="D32" s="163" t="s">
        <v>349</v>
      </c>
      <c r="E32" s="708" t="s">
        <v>322</v>
      </c>
    </row>
    <row r="33" spans="2:5" ht="39" customHeight="1">
      <c r="B33" s="167" t="s">
        <v>350</v>
      </c>
      <c r="C33" s="178" t="s">
        <v>351</v>
      </c>
      <c r="D33" s="169" t="s">
        <v>352</v>
      </c>
      <c r="E33" s="709"/>
    </row>
    <row r="34" spans="2:5" ht="39" customHeight="1"/>
    <row r="35" spans="2:5" ht="39" customHeight="1"/>
    <row r="36" spans="2:5" ht="39" customHeight="1"/>
    <row r="37" spans="2:5" ht="39" customHeight="1"/>
  </sheetData>
  <sheetProtection sheet="1" selectLockedCells="1" selectUnlockedCells="1"/>
  <mergeCells count="9">
    <mergeCell ref="E28:E29"/>
    <mergeCell ref="E30:E31"/>
    <mergeCell ref="E32:E33"/>
    <mergeCell ref="B2:C2"/>
    <mergeCell ref="E6:E8"/>
    <mergeCell ref="E11:E13"/>
    <mergeCell ref="E18:E20"/>
    <mergeCell ref="E21:E23"/>
    <mergeCell ref="E26:E27"/>
  </mergeCells>
  <phoneticPr fontId="31"/>
  <pageMargins left="0.78740157480314965" right="0.78740157480314965" top="0.78740157480314965" bottom="0.78740157480314965" header="0" footer="0.19685039370078741"/>
  <pageSetup paperSize="9" scale="91" firstPageNumber="6" orientation="portrait" useFirstPageNumber="1" r:id="rId1"/>
  <headerFooter alignWithMargins="0">
    <oddFooter>&amp;P ページ</oddFooter>
  </headerFooter>
  <rowBreaks count="1" manualBreakCount="1">
    <brk id="23" max="4"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sheetPr>
  <dimension ref="B1:W183"/>
  <sheetViews>
    <sheetView showGridLines="0" view="pageBreakPreview" zoomScale="130" zoomScaleNormal="100" zoomScaleSheetLayoutView="130" workbookViewId="0"/>
  </sheetViews>
  <sheetFormatPr defaultColWidth="9.33203125" defaultRowHeight="18.75" customHeight="1"/>
  <cols>
    <col min="1" max="1" width="2.1640625" style="179" customWidth="1"/>
    <col min="2" max="2" width="3.5" style="179" bestFit="1" customWidth="1"/>
    <col min="3" max="3" width="33" style="179" bestFit="1" customWidth="1"/>
    <col min="4" max="4" width="11" style="179" customWidth="1"/>
    <col min="5" max="5" width="10.83203125" style="179" customWidth="1"/>
    <col min="6" max="8" width="11.33203125" style="179" customWidth="1"/>
    <col min="9" max="9" width="10.83203125" style="179" customWidth="1"/>
    <col min="10" max="16384" width="9.33203125" style="179"/>
  </cols>
  <sheetData>
    <row r="1" spans="2:23" ht="15" customHeight="1"/>
    <row r="2" spans="2:23" ht="20.25" customHeight="1">
      <c r="B2" s="710" t="s">
        <v>353</v>
      </c>
      <c r="C2" s="711"/>
    </row>
    <row r="3" spans="2:23" s="180" customFormat="1" ht="18.75" customHeight="1">
      <c r="I3" s="181" t="s">
        <v>354</v>
      </c>
      <c r="W3" s="182"/>
    </row>
    <row r="4" spans="2:23" s="182" customFormat="1" ht="18.75" customHeight="1">
      <c r="B4" s="183"/>
      <c r="C4" s="184"/>
      <c r="D4" s="732" t="s">
        <v>355</v>
      </c>
      <c r="E4" s="725" t="s">
        <v>34</v>
      </c>
      <c r="F4" s="725"/>
      <c r="G4" s="720"/>
      <c r="H4" s="732" t="s">
        <v>356</v>
      </c>
      <c r="I4" s="730" t="s">
        <v>357</v>
      </c>
    </row>
    <row r="5" spans="2:23" s="189" customFormat="1" ht="36" customHeight="1">
      <c r="B5" s="185"/>
      <c r="C5" s="186"/>
      <c r="D5" s="733"/>
      <c r="E5" s="187" t="s">
        <v>358</v>
      </c>
      <c r="F5" s="187" t="s">
        <v>359</v>
      </c>
      <c r="G5" s="188" t="s">
        <v>360</v>
      </c>
      <c r="H5" s="733"/>
      <c r="I5" s="731"/>
    </row>
    <row r="6" spans="2:23" s="193" customFormat="1" ht="18.75" customHeight="1">
      <c r="B6" s="716" t="s">
        <v>274</v>
      </c>
      <c r="C6" s="717"/>
      <c r="D6" s="190" t="s">
        <v>361</v>
      </c>
      <c r="E6" s="190" t="s">
        <v>362</v>
      </c>
      <c r="F6" s="190" t="s">
        <v>363</v>
      </c>
      <c r="G6" s="191" t="s">
        <v>364</v>
      </c>
      <c r="H6" s="190" t="s">
        <v>365</v>
      </c>
      <c r="I6" s="192" t="s">
        <v>366</v>
      </c>
    </row>
    <row r="7" spans="2:23" s="197" customFormat="1" ht="18.75" customHeight="1">
      <c r="B7" s="723" t="s">
        <v>276</v>
      </c>
      <c r="C7" s="724"/>
      <c r="D7" s="194"/>
      <c r="E7" s="194" t="s">
        <v>367</v>
      </c>
      <c r="F7" s="194" t="s">
        <v>368</v>
      </c>
      <c r="G7" s="195" t="s">
        <v>369</v>
      </c>
      <c r="H7" s="194" t="s">
        <v>370</v>
      </c>
      <c r="I7" s="196" t="s">
        <v>371</v>
      </c>
    </row>
    <row r="8" spans="2:23" s="180" customFormat="1" ht="18.75" customHeight="1">
      <c r="B8" s="198" t="s">
        <v>176</v>
      </c>
      <c r="C8" s="199" t="s">
        <v>0</v>
      </c>
      <c r="D8" s="200">
        <f>★波及効果計算ｼｰﾄ!D8</f>
        <v>0</v>
      </c>
      <c r="E8" s="200">
        <f>★波及効果計算ｼｰﾄ!E8</f>
        <v>0</v>
      </c>
      <c r="F8" s="200">
        <f>★波及効果計算ｼｰﾄ!F8</f>
        <v>0</v>
      </c>
      <c r="G8" s="201">
        <f>★波及効果計算ｼｰﾄ!G8</f>
        <v>0</v>
      </c>
      <c r="H8" s="200">
        <f>★波及効果計算ｼｰﾄ!H8</f>
        <v>0</v>
      </c>
      <c r="I8" s="202">
        <f>★波及効果計算ｼｰﾄ!I8</f>
        <v>0</v>
      </c>
    </row>
    <row r="9" spans="2:23" s="180" customFormat="1" ht="18.75" customHeight="1">
      <c r="B9" s="203" t="s">
        <v>177</v>
      </c>
      <c r="C9" s="204" t="s">
        <v>178</v>
      </c>
      <c r="D9" s="205">
        <f>★波及効果計算ｼｰﾄ!D9</f>
        <v>0</v>
      </c>
      <c r="E9" s="205">
        <f>★波及効果計算ｼｰﾄ!E9</f>
        <v>0</v>
      </c>
      <c r="F9" s="205">
        <f>★波及効果計算ｼｰﾄ!F9</f>
        <v>0</v>
      </c>
      <c r="G9" s="206">
        <f>★波及効果計算ｼｰﾄ!G9</f>
        <v>0</v>
      </c>
      <c r="H9" s="205">
        <f>★波及効果計算ｼｰﾄ!H9</f>
        <v>0</v>
      </c>
      <c r="I9" s="207">
        <f>★波及効果計算ｼｰﾄ!I9</f>
        <v>0</v>
      </c>
    </row>
    <row r="10" spans="2:23" s="180" customFormat="1" ht="18.75" customHeight="1">
      <c r="B10" s="203" t="s">
        <v>179</v>
      </c>
      <c r="C10" s="204" t="s">
        <v>180</v>
      </c>
      <c r="D10" s="205">
        <f>★波及効果計算ｼｰﾄ!D10</f>
        <v>0</v>
      </c>
      <c r="E10" s="205">
        <f>★波及効果計算ｼｰﾄ!E10</f>
        <v>0</v>
      </c>
      <c r="F10" s="205">
        <f>★波及効果計算ｼｰﾄ!F10</f>
        <v>0</v>
      </c>
      <c r="G10" s="206">
        <f>★波及効果計算ｼｰﾄ!G10</f>
        <v>0</v>
      </c>
      <c r="H10" s="205">
        <f>★波及効果計算ｼｰﾄ!H10</f>
        <v>0</v>
      </c>
      <c r="I10" s="207">
        <f>★波及効果計算ｼｰﾄ!I10</f>
        <v>0</v>
      </c>
    </row>
    <row r="11" spans="2:23" s="180" customFormat="1" ht="18.75" customHeight="1">
      <c r="B11" s="203" t="s">
        <v>181</v>
      </c>
      <c r="C11" s="204" t="s">
        <v>3</v>
      </c>
      <c r="D11" s="205">
        <f>★波及効果計算ｼｰﾄ!D11</f>
        <v>0</v>
      </c>
      <c r="E11" s="205">
        <f>★波及効果計算ｼｰﾄ!E11</f>
        <v>0</v>
      </c>
      <c r="F11" s="205">
        <f>★波及効果計算ｼｰﾄ!F11</f>
        <v>0</v>
      </c>
      <c r="G11" s="206">
        <f>★波及効果計算ｼｰﾄ!G11</f>
        <v>0</v>
      </c>
      <c r="H11" s="205">
        <f>★波及効果計算ｼｰﾄ!H11</f>
        <v>0</v>
      </c>
      <c r="I11" s="207">
        <f>★波及効果計算ｼｰﾄ!I11</f>
        <v>0</v>
      </c>
    </row>
    <row r="12" spans="2:23" s="180" customFormat="1" ht="18.75" customHeight="1">
      <c r="B12" s="203" t="s">
        <v>182</v>
      </c>
      <c r="C12" s="204" t="s">
        <v>4</v>
      </c>
      <c r="D12" s="205">
        <f>★波及効果計算ｼｰﾄ!D12</f>
        <v>0</v>
      </c>
      <c r="E12" s="205">
        <f>★波及効果計算ｼｰﾄ!E12</f>
        <v>0</v>
      </c>
      <c r="F12" s="205">
        <f>★波及効果計算ｼｰﾄ!F12</f>
        <v>0</v>
      </c>
      <c r="G12" s="206">
        <f>★波及効果計算ｼｰﾄ!G12</f>
        <v>0</v>
      </c>
      <c r="H12" s="205">
        <f>★波及効果計算ｼｰﾄ!H12</f>
        <v>0</v>
      </c>
      <c r="I12" s="207">
        <f>★波及効果計算ｼｰﾄ!I12</f>
        <v>0</v>
      </c>
    </row>
    <row r="13" spans="2:23" s="180" customFormat="1" ht="18.75" customHeight="1">
      <c r="B13" s="203" t="s">
        <v>183</v>
      </c>
      <c r="C13" s="204" t="s">
        <v>5</v>
      </c>
      <c r="D13" s="205">
        <f>★波及効果計算ｼｰﾄ!D13</f>
        <v>0</v>
      </c>
      <c r="E13" s="205">
        <f>★波及効果計算ｼｰﾄ!E13</f>
        <v>0</v>
      </c>
      <c r="F13" s="205">
        <f>★波及効果計算ｼｰﾄ!F13</f>
        <v>0</v>
      </c>
      <c r="G13" s="206">
        <f>★波及効果計算ｼｰﾄ!G13</f>
        <v>0</v>
      </c>
      <c r="H13" s="205">
        <f>★波及効果計算ｼｰﾄ!H13</f>
        <v>0</v>
      </c>
      <c r="I13" s="207">
        <f>★波及効果計算ｼｰﾄ!I13</f>
        <v>0</v>
      </c>
    </row>
    <row r="14" spans="2:23" s="180" customFormat="1" ht="18.75" customHeight="1">
      <c r="B14" s="203" t="s">
        <v>184</v>
      </c>
      <c r="C14" s="208" t="s">
        <v>6</v>
      </c>
      <c r="D14" s="205">
        <f>★波及効果計算ｼｰﾄ!D14</f>
        <v>0</v>
      </c>
      <c r="E14" s="205">
        <f>★波及効果計算ｼｰﾄ!E14</f>
        <v>0</v>
      </c>
      <c r="F14" s="205">
        <f>★波及効果計算ｼｰﾄ!F14</f>
        <v>0</v>
      </c>
      <c r="G14" s="206">
        <f>★波及効果計算ｼｰﾄ!G14</f>
        <v>0</v>
      </c>
      <c r="H14" s="205">
        <f>★波及効果計算ｼｰﾄ!H14</f>
        <v>0</v>
      </c>
      <c r="I14" s="207">
        <f>★波及効果計算ｼｰﾄ!I14</f>
        <v>0</v>
      </c>
    </row>
    <row r="15" spans="2:23" s="180" customFormat="1" ht="18.75" customHeight="1">
      <c r="B15" s="203" t="s">
        <v>185</v>
      </c>
      <c r="C15" s="204" t="s">
        <v>7</v>
      </c>
      <c r="D15" s="205">
        <f>★波及効果計算ｼｰﾄ!D15</f>
        <v>0</v>
      </c>
      <c r="E15" s="205">
        <f>★波及効果計算ｼｰﾄ!E15</f>
        <v>0</v>
      </c>
      <c r="F15" s="205">
        <f>★波及効果計算ｼｰﾄ!F15</f>
        <v>0</v>
      </c>
      <c r="G15" s="206">
        <f>★波及効果計算ｼｰﾄ!G15</f>
        <v>0</v>
      </c>
      <c r="H15" s="205">
        <f>★波及効果計算ｼｰﾄ!H15</f>
        <v>0</v>
      </c>
      <c r="I15" s="207">
        <f>★波及効果計算ｼｰﾄ!I15</f>
        <v>0</v>
      </c>
    </row>
    <row r="16" spans="2:23" s="180" customFormat="1" ht="18.75" customHeight="1">
      <c r="B16" s="203" t="s">
        <v>186</v>
      </c>
      <c r="C16" s="208" t="s">
        <v>8</v>
      </c>
      <c r="D16" s="205">
        <f>★波及効果計算ｼｰﾄ!D16</f>
        <v>0</v>
      </c>
      <c r="E16" s="205">
        <f>★波及効果計算ｼｰﾄ!E16</f>
        <v>0</v>
      </c>
      <c r="F16" s="205">
        <f>★波及効果計算ｼｰﾄ!F16</f>
        <v>0</v>
      </c>
      <c r="G16" s="206">
        <f>★波及効果計算ｼｰﾄ!G16</f>
        <v>0</v>
      </c>
      <c r="H16" s="205">
        <f>★波及効果計算ｼｰﾄ!H16</f>
        <v>0</v>
      </c>
      <c r="I16" s="207">
        <f>★波及効果計算ｼｰﾄ!I16</f>
        <v>0</v>
      </c>
    </row>
    <row r="17" spans="2:9" s="180" customFormat="1" ht="18.75" customHeight="1">
      <c r="B17" s="203" t="s">
        <v>187</v>
      </c>
      <c r="C17" s="208" t="s">
        <v>188</v>
      </c>
      <c r="D17" s="205">
        <f>★波及効果計算ｼｰﾄ!D17</f>
        <v>0</v>
      </c>
      <c r="E17" s="205">
        <f>★波及効果計算ｼｰﾄ!E17</f>
        <v>0</v>
      </c>
      <c r="F17" s="205">
        <f>★波及効果計算ｼｰﾄ!F17</f>
        <v>0</v>
      </c>
      <c r="G17" s="206">
        <f>★波及効果計算ｼｰﾄ!G17</f>
        <v>0</v>
      </c>
      <c r="H17" s="205">
        <f>★波及効果計算ｼｰﾄ!H17</f>
        <v>0</v>
      </c>
      <c r="I17" s="207">
        <f>★波及効果計算ｼｰﾄ!I17</f>
        <v>0</v>
      </c>
    </row>
    <row r="18" spans="2:9" s="180" customFormat="1" ht="18.75" customHeight="1">
      <c r="B18" s="203" t="s">
        <v>189</v>
      </c>
      <c r="C18" s="204" t="s">
        <v>9</v>
      </c>
      <c r="D18" s="205">
        <f>★波及効果計算ｼｰﾄ!D18</f>
        <v>0</v>
      </c>
      <c r="E18" s="205">
        <f>★波及効果計算ｼｰﾄ!E18</f>
        <v>0</v>
      </c>
      <c r="F18" s="205">
        <f>★波及効果計算ｼｰﾄ!F18</f>
        <v>0</v>
      </c>
      <c r="G18" s="206">
        <f>★波及効果計算ｼｰﾄ!G18</f>
        <v>0</v>
      </c>
      <c r="H18" s="205">
        <f>★波及効果計算ｼｰﾄ!H18</f>
        <v>0</v>
      </c>
      <c r="I18" s="207">
        <f>★波及効果計算ｼｰﾄ!I18</f>
        <v>0</v>
      </c>
    </row>
    <row r="19" spans="2:9" s="180" customFormat="1" ht="18.75" customHeight="1">
      <c r="B19" s="203" t="s">
        <v>190</v>
      </c>
      <c r="C19" s="204" t="s">
        <v>10</v>
      </c>
      <c r="D19" s="205">
        <f>★波及効果計算ｼｰﾄ!D19</f>
        <v>0</v>
      </c>
      <c r="E19" s="205">
        <f>★波及効果計算ｼｰﾄ!E19</f>
        <v>0</v>
      </c>
      <c r="F19" s="205">
        <f>★波及効果計算ｼｰﾄ!F19</f>
        <v>0</v>
      </c>
      <c r="G19" s="206">
        <f>★波及効果計算ｼｰﾄ!G19</f>
        <v>0</v>
      </c>
      <c r="H19" s="205">
        <f>★波及効果計算ｼｰﾄ!H19</f>
        <v>0</v>
      </c>
      <c r="I19" s="207">
        <f>★波及効果計算ｼｰﾄ!I19</f>
        <v>0</v>
      </c>
    </row>
    <row r="20" spans="2:9" s="180" customFormat="1" ht="18.75" customHeight="1">
      <c r="B20" s="203" t="s">
        <v>191</v>
      </c>
      <c r="C20" s="204" t="s">
        <v>11</v>
      </c>
      <c r="D20" s="205">
        <f>★波及効果計算ｼｰﾄ!D20</f>
        <v>0</v>
      </c>
      <c r="E20" s="205">
        <f>★波及効果計算ｼｰﾄ!E20</f>
        <v>0</v>
      </c>
      <c r="F20" s="205">
        <f>★波及効果計算ｼｰﾄ!F20</f>
        <v>0</v>
      </c>
      <c r="G20" s="206">
        <f>★波及効果計算ｼｰﾄ!G20</f>
        <v>0</v>
      </c>
      <c r="H20" s="205">
        <f>★波及効果計算ｼｰﾄ!H20</f>
        <v>0</v>
      </c>
      <c r="I20" s="207">
        <f>★波及効果計算ｼｰﾄ!I20</f>
        <v>0</v>
      </c>
    </row>
    <row r="21" spans="2:9" s="180" customFormat="1" ht="18.75" customHeight="1">
      <c r="B21" s="203" t="s">
        <v>192</v>
      </c>
      <c r="C21" s="204" t="s">
        <v>12</v>
      </c>
      <c r="D21" s="205">
        <f>★波及効果計算ｼｰﾄ!D21</f>
        <v>0</v>
      </c>
      <c r="E21" s="205">
        <f>★波及効果計算ｼｰﾄ!E21</f>
        <v>0</v>
      </c>
      <c r="F21" s="205">
        <f>★波及効果計算ｼｰﾄ!F21</f>
        <v>0</v>
      </c>
      <c r="G21" s="206">
        <f>★波及効果計算ｼｰﾄ!G21</f>
        <v>0</v>
      </c>
      <c r="H21" s="205">
        <f>★波及効果計算ｼｰﾄ!H21</f>
        <v>0</v>
      </c>
      <c r="I21" s="207">
        <f>★波及効果計算ｼｰﾄ!I21</f>
        <v>0</v>
      </c>
    </row>
    <row r="22" spans="2:9" s="180" customFormat="1" ht="18.75" customHeight="1">
      <c r="B22" s="203" t="s">
        <v>193</v>
      </c>
      <c r="C22" s="204" t="s">
        <v>194</v>
      </c>
      <c r="D22" s="205">
        <f>★波及効果計算ｼｰﾄ!D22</f>
        <v>0</v>
      </c>
      <c r="E22" s="205">
        <f>★波及効果計算ｼｰﾄ!E22</f>
        <v>0</v>
      </c>
      <c r="F22" s="205">
        <f>★波及効果計算ｼｰﾄ!F22</f>
        <v>0</v>
      </c>
      <c r="G22" s="206">
        <f>★波及効果計算ｼｰﾄ!G22</f>
        <v>0</v>
      </c>
      <c r="H22" s="205">
        <f>★波及効果計算ｼｰﾄ!H22</f>
        <v>0</v>
      </c>
      <c r="I22" s="207">
        <f>★波及効果計算ｼｰﾄ!I22</f>
        <v>0</v>
      </c>
    </row>
    <row r="23" spans="2:9" s="180" customFormat="1" ht="18.75" customHeight="1">
      <c r="B23" s="203" t="s">
        <v>195</v>
      </c>
      <c r="C23" s="204" t="s">
        <v>196</v>
      </c>
      <c r="D23" s="205">
        <f>★波及効果計算ｼｰﾄ!D23</f>
        <v>0</v>
      </c>
      <c r="E23" s="205">
        <f>★波及効果計算ｼｰﾄ!E23</f>
        <v>0</v>
      </c>
      <c r="F23" s="205">
        <f>★波及効果計算ｼｰﾄ!F23</f>
        <v>0</v>
      </c>
      <c r="G23" s="206">
        <f>★波及効果計算ｼｰﾄ!G23</f>
        <v>0</v>
      </c>
      <c r="H23" s="205">
        <f>★波及効果計算ｼｰﾄ!H23</f>
        <v>0</v>
      </c>
      <c r="I23" s="207">
        <f>★波及効果計算ｼｰﾄ!I23</f>
        <v>0</v>
      </c>
    </row>
    <row r="24" spans="2:9" s="180" customFormat="1" ht="18.75" customHeight="1">
      <c r="B24" s="203" t="s">
        <v>197</v>
      </c>
      <c r="C24" s="204" t="s">
        <v>198</v>
      </c>
      <c r="D24" s="205">
        <f>★波及効果計算ｼｰﾄ!D24</f>
        <v>0</v>
      </c>
      <c r="E24" s="205">
        <f>★波及効果計算ｼｰﾄ!E24</f>
        <v>0</v>
      </c>
      <c r="F24" s="205">
        <f>★波及効果計算ｼｰﾄ!F24</f>
        <v>0</v>
      </c>
      <c r="G24" s="206">
        <f>★波及効果計算ｼｰﾄ!G24</f>
        <v>0</v>
      </c>
      <c r="H24" s="205">
        <f>★波及効果計算ｼｰﾄ!H24</f>
        <v>0</v>
      </c>
      <c r="I24" s="207">
        <f>★波及効果計算ｼｰﾄ!I24</f>
        <v>0</v>
      </c>
    </row>
    <row r="25" spans="2:9" s="180" customFormat="1" ht="18.75" customHeight="1">
      <c r="B25" s="203" t="s">
        <v>199</v>
      </c>
      <c r="C25" s="204" t="s">
        <v>14</v>
      </c>
      <c r="D25" s="205">
        <f>★波及効果計算ｼｰﾄ!D25</f>
        <v>0</v>
      </c>
      <c r="E25" s="205">
        <f>★波及効果計算ｼｰﾄ!E25</f>
        <v>0</v>
      </c>
      <c r="F25" s="205">
        <f>★波及効果計算ｼｰﾄ!F25</f>
        <v>0</v>
      </c>
      <c r="G25" s="206">
        <f>★波及効果計算ｼｰﾄ!G25</f>
        <v>0</v>
      </c>
      <c r="H25" s="205">
        <f>★波及効果計算ｼｰﾄ!H25</f>
        <v>0</v>
      </c>
      <c r="I25" s="207">
        <f>★波及効果計算ｼｰﾄ!I25</f>
        <v>0</v>
      </c>
    </row>
    <row r="26" spans="2:9" s="180" customFormat="1" ht="18.75" customHeight="1">
      <c r="B26" s="203" t="s">
        <v>200</v>
      </c>
      <c r="C26" s="204" t="s">
        <v>13</v>
      </c>
      <c r="D26" s="205">
        <f>★波及効果計算ｼｰﾄ!D26</f>
        <v>0</v>
      </c>
      <c r="E26" s="205">
        <f>★波及効果計算ｼｰﾄ!E26</f>
        <v>0</v>
      </c>
      <c r="F26" s="205">
        <f>★波及効果計算ｼｰﾄ!F26</f>
        <v>0</v>
      </c>
      <c r="G26" s="206">
        <f>★波及効果計算ｼｰﾄ!G26</f>
        <v>0</v>
      </c>
      <c r="H26" s="205">
        <f>★波及効果計算ｼｰﾄ!H26</f>
        <v>0</v>
      </c>
      <c r="I26" s="207">
        <f>★波及効果計算ｼｰﾄ!I26</f>
        <v>0</v>
      </c>
    </row>
    <row r="27" spans="2:9" s="180" customFormat="1" ht="18.75" customHeight="1">
      <c r="B27" s="203" t="s">
        <v>201</v>
      </c>
      <c r="C27" s="204" t="s">
        <v>202</v>
      </c>
      <c r="D27" s="205">
        <f>★波及効果計算ｼｰﾄ!D27</f>
        <v>0</v>
      </c>
      <c r="E27" s="205">
        <f>★波及効果計算ｼｰﾄ!E27</f>
        <v>0</v>
      </c>
      <c r="F27" s="205">
        <f>★波及効果計算ｼｰﾄ!F27</f>
        <v>0</v>
      </c>
      <c r="G27" s="206">
        <f>★波及効果計算ｼｰﾄ!G27</f>
        <v>0</v>
      </c>
      <c r="H27" s="205">
        <f>★波及効果計算ｼｰﾄ!H27</f>
        <v>0</v>
      </c>
      <c r="I27" s="207">
        <f>★波及効果計算ｼｰﾄ!I27</f>
        <v>0</v>
      </c>
    </row>
    <row r="28" spans="2:9" s="180" customFormat="1" ht="18.75" customHeight="1">
      <c r="B28" s="203" t="s">
        <v>203</v>
      </c>
      <c r="C28" s="204" t="s">
        <v>15</v>
      </c>
      <c r="D28" s="205">
        <f>★波及効果計算ｼｰﾄ!D28</f>
        <v>0</v>
      </c>
      <c r="E28" s="205">
        <f>★波及効果計算ｼｰﾄ!E28</f>
        <v>0</v>
      </c>
      <c r="F28" s="205">
        <f>★波及効果計算ｼｰﾄ!F28</f>
        <v>0</v>
      </c>
      <c r="G28" s="206">
        <f>★波及効果計算ｼｰﾄ!G28</f>
        <v>0</v>
      </c>
      <c r="H28" s="205">
        <f>★波及効果計算ｼｰﾄ!H28</f>
        <v>0</v>
      </c>
      <c r="I28" s="207">
        <f>★波及効果計算ｼｰﾄ!I28</f>
        <v>0</v>
      </c>
    </row>
    <row r="29" spans="2:9" s="180" customFormat="1" ht="18.75" customHeight="1">
      <c r="B29" s="203" t="s">
        <v>204</v>
      </c>
      <c r="C29" s="204" t="s">
        <v>16</v>
      </c>
      <c r="D29" s="205">
        <f>★波及効果計算ｼｰﾄ!D29</f>
        <v>0</v>
      </c>
      <c r="E29" s="205">
        <f>★波及効果計算ｼｰﾄ!E29</f>
        <v>0</v>
      </c>
      <c r="F29" s="205">
        <f>★波及効果計算ｼｰﾄ!F29</f>
        <v>0</v>
      </c>
      <c r="G29" s="206">
        <f>★波及効果計算ｼｰﾄ!G29</f>
        <v>0</v>
      </c>
      <c r="H29" s="205">
        <f>★波及効果計算ｼｰﾄ!H29</f>
        <v>0</v>
      </c>
      <c r="I29" s="207">
        <f>★波及効果計算ｼｰﾄ!I29</f>
        <v>0</v>
      </c>
    </row>
    <row r="30" spans="2:9" s="180" customFormat="1" ht="18.75" customHeight="1">
      <c r="B30" s="203" t="s">
        <v>205</v>
      </c>
      <c r="C30" s="204" t="s">
        <v>17</v>
      </c>
      <c r="D30" s="205">
        <f>★波及効果計算ｼｰﾄ!D30</f>
        <v>0</v>
      </c>
      <c r="E30" s="205">
        <f>★波及効果計算ｼｰﾄ!E30</f>
        <v>0</v>
      </c>
      <c r="F30" s="205">
        <f>★波及効果計算ｼｰﾄ!F30</f>
        <v>0</v>
      </c>
      <c r="G30" s="206">
        <f>★波及効果計算ｼｰﾄ!G30</f>
        <v>0</v>
      </c>
      <c r="H30" s="205">
        <f>★波及効果計算ｼｰﾄ!H30</f>
        <v>0</v>
      </c>
      <c r="I30" s="207">
        <f>★波及効果計算ｼｰﾄ!I30</f>
        <v>0</v>
      </c>
    </row>
    <row r="31" spans="2:9" s="180" customFormat="1" ht="18.75" customHeight="1">
      <c r="B31" s="203" t="s">
        <v>206</v>
      </c>
      <c r="C31" s="204" t="s">
        <v>18</v>
      </c>
      <c r="D31" s="205">
        <f>★波及効果計算ｼｰﾄ!D31</f>
        <v>0</v>
      </c>
      <c r="E31" s="205">
        <f>★波及効果計算ｼｰﾄ!E31</f>
        <v>0</v>
      </c>
      <c r="F31" s="205">
        <f>★波及効果計算ｼｰﾄ!F31</f>
        <v>0</v>
      </c>
      <c r="G31" s="206">
        <f>★波及効果計算ｼｰﾄ!G31</f>
        <v>0</v>
      </c>
      <c r="H31" s="205">
        <f>★波及効果計算ｼｰﾄ!H31</f>
        <v>0</v>
      </c>
      <c r="I31" s="207">
        <f>★波及効果計算ｼｰﾄ!I31</f>
        <v>0</v>
      </c>
    </row>
    <row r="32" spans="2:9" s="180" customFormat="1" ht="18.75" customHeight="1">
      <c r="B32" s="203" t="s">
        <v>207</v>
      </c>
      <c r="C32" s="204" t="s">
        <v>46</v>
      </c>
      <c r="D32" s="205">
        <f>★波及効果計算ｼｰﾄ!D32</f>
        <v>0</v>
      </c>
      <c r="E32" s="205">
        <f>★波及効果計算ｼｰﾄ!E32</f>
        <v>0</v>
      </c>
      <c r="F32" s="205">
        <f>★波及効果計算ｼｰﾄ!F32</f>
        <v>0</v>
      </c>
      <c r="G32" s="206">
        <f>★波及効果計算ｼｰﾄ!G32</f>
        <v>0</v>
      </c>
      <c r="H32" s="205">
        <f>★波及効果計算ｼｰﾄ!H32</f>
        <v>0</v>
      </c>
      <c r="I32" s="207">
        <f>★波及効果計算ｼｰﾄ!I32</f>
        <v>0</v>
      </c>
    </row>
    <row r="33" spans="2:9" s="180" customFormat="1" ht="18.75" customHeight="1">
      <c r="B33" s="203" t="s">
        <v>208</v>
      </c>
      <c r="C33" s="204" t="s">
        <v>47</v>
      </c>
      <c r="D33" s="205">
        <f>★波及効果計算ｼｰﾄ!D33</f>
        <v>0</v>
      </c>
      <c r="E33" s="205">
        <f>★波及効果計算ｼｰﾄ!E33</f>
        <v>0</v>
      </c>
      <c r="F33" s="205">
        <f>★波及効果計算ｼｰﾄ!F33</f>
        <v>0</v>
      </c>
      <c r="G33" s="206">
        <f>★波及効果計算ｼｰﾄ!G33</f>
        <v>0</v>
      </c>
      <c r="H33" s="205">
        <f>★波及効果計算ｼｰﾄ!H33</f>
        <v>0</v>
      </c>
      <c r="I33" s="207">
        <f>★波及効果計算ｼｰﾄ!I33</f>
        <v>0</v>
      </c>
    </row>
    <row r="34" spans="2:9" s="180" customFormat="1" ht="18.75" customHeight="1">
      <c r="B34" s="203" t="s">
        <v>209</v>
      </c>
      <c r="C34" s="204" t="s">
        <v>19</v>
      </c>
      <c r="D34" s="205">
        <f>★波及効果計算ｼｰﾄ!D34</f>
        <v>0</v>
      </c>
      <c r="E34" s="205">
        <f>★波及効果計算ｼｰﾄ!E34</f>
        <v>0</v>
      </c>
      <c r="F34" s="205">
        <f>★波及効果計算ｼｰﾄ!F34</f>
        <v>0</v>
      </c>
      <c r="G34" s="206">
        <f>★波及効果計算ｼｰﾄ!G34</f>
        <v>0</v>
      </c>
      <c r="H34" s="205">
        <f>★波及効果計算ｼｰﾄ!H34</f>
        <v>0</v>
      </c>
      <c r="I34" s="207">
        <f>★波及効果計算ｼｰﾄ!I34</f>
        <v>0</v>
      </c>
    </row>
    <row r="35" spans="2:9" s="180" customFormat="1" ht="18.75" customHeight="1">
      <c r="B35" s="203" t="s">
        <v>210</v>
      </c>
      <c r="C35" s="204" t="s">
        <v>20</v>
      </c>
      <c r="D35" s="205">
        <f>★波及効果計算ｼｰﾄ!D35</f>
        <v>0</v>
      </c>
      <c r="E35" s="205">
        <f>★波及効果計算ｼｰﾄ!E35</f>
        <v>0</v>
      </c>
      <c r="F35" s="205">
        <f>★波及効果計算ｼｰﾄ!F35</f>
        <v>0</v>
      </c>
      <c r="G35" s="206">
        <f>★波及効果計算ｼｰﾄ!G35</f>
        <v>0</v>
      </c>
      <c r="H35" s="205">
        <f>★波及効果計算ｼｰﾄ!H35</f>
        <v>0</v>
      </c>
      <c r="I35" s="207">
        <f>★波及効果計算ｼｰﾄ!I35</f>
        <v>0</v>
      </c>
    </row>
    <row r="36" spans="2:9" s="180" customFormat="1" ht="18.75" customHeight="1">
      <c r="B36" s="203" t="s">
        <v>211</v>
      </c>
      <c r="C36" s="204" t="s">
        <v>21</v>
      </c>
      <c r="D36" s="205">
        <f>★波及効果計算ｼｰﾄ!D36</f>
        <v>0</v>
      </c>
      <c r="E36" s="205">
        <f>★波及効果計算ｼｰﾄ!E36</f>
        <v>0</v>
      </c>
      <c r="F36" s="205">
        <f>★波及効果計算ｼｰﾄ!F36</f>
        <v>0</v>
      </c>
      <c r="G36" s="206">
        <f>★波及効果計算ｼｰﾄ!G36</f>
        <v>0</v>
      </c>
      <c r="H36" s="205">
        <f>★波及効果計算ｼｰﾄ!H36</f>
        <v>0</v>
      </c>
      <c r="I36" s="207">
        <f>★波及効果計算ｼｰﾄ!I36</f>
        <v>0</v>
      </c>
    </row>
    <row r="37" spans="2:9" s="180" customFormat="1" ht="18.75" customHeight="1">
      <c r="B37" s="203" t="s">
        <v>212</v>
      </c>
      <c r="C37" s="204" t="s">
        <v>49</v>
      </c>
      <c r="D37" s="205">
        <f>★波及効果計算ｼｰﾄ!D37</f>
        <v>0</v>
      </c>
      <c r="E37" s="205">
        <f>★波及効果計算ｼｰﾄ!E37</f>
        <v>0</v>
      </c>
      <c r="F37" s="205">
        <f>★波及効果計算ｼｰﾄ!F37</f>
        <v>0</v>
      </c>
      <c r="G37" s="206">
        <f>★波及効果計算ｼｰﾄ!G37</f>
        <v>0</v>
      </c>
      <c r="H37" s="205">
        <f>★波及効果計算ｼｰﾄ!H37</f>
        <v>0</v>
      </c>
      <c r="I37" s="207">
        <f>★波及効果計算ｼｰﾄ!I37</f>
        <v>0</v>
      </c>
    </row>
    <row r="38" spans="2:9" s="180" customFormat="1" ht="18.75" customHeight="1">
      <c r="B38" s="203" t="s">
        <v>213</v>
      </c>
      <c r="C38" s="204" t="s">
        <v>22</v>
      </c>
      <c r="D38" s="205">
        <f>★波及効果計算ｼｰﾄ!D38</f>
        <v>0</v>
      </c>
      <c r="E38" s="205">
        <f>★波及効果計算ｼｰﾄ!E38</f>
        <v>0</v>
      </c>
      <c r="F38" s="205">
        <f>★波及効果計算ｼｰﾄ!F38</f>
        <v>0</v>
      </c>
      <c r="G38" s="206">
        <f>★波及効果計算ｼｰﾄ!G38</f>
        <v>0</v>
      </c>
      <c r="H38" s="205">
        <f>★波及効果計算ｼｰﾄ!H38</f>
        <v>0</v>
      </c>
      <c r="I38" s="207">
        <f>★波及効果計算ｼｰﾄ!I38</f>
        <v>0</v>
      </c>
    </row>
    <row r="39" spans="2:9" s="180" customFormat="1" ht="18.75" customHeight="1">
      <c r="B39" s="203" t="s">
        <v>214</v>
      </c>
      <c r="C39" s="204" t="s">
        <v>23</v>
      </c>
      <c r="D39" s="205">
        <f>★波及効果計算ｼｰﾄ!D39</f>
        <v>0</v>
      </c>
      <c r="E39" s="205">
        <f>★波及効果計算ｼｰﾄ!E39</f>
        <v>0</v>
      </c>
      <c r="F39" s="205">
        <f>★波及効果計算ｼｰﾄ!F39</f>
        <v>0</v>
      </c>
      <c r="G39" s="206">
        <f>★波及効果計算ｼｰﾄ!G39</f>
        <v>0</v>
      </c>
      <c r="H39" s="205">
        <f>★波及効果計算ｼｰﾄ!H39</f>
        <v>0</v>
      </c>
      <c r="I39" s="207">
        <f>★波及効果計算ｼｰﾄ!I39</f>
        <v>0</v>
      </c>
    </row>
    <row r="40" spans="2:9" s="180" customFormat="1" ht="18.75" customHeight="1">
      <c r="B40" s="203" t="s">
        <v>215</v>
      </c>
      <c r="C40" s="204" t="s">
        <v>24</v>
      </c>
      <c r="D40" s="205">
        <f>★波及効果計算ｼｰﾄ!D40</f>
        <v>0</v>
      </c>
      <c r="E40" s="205">
        <f>★波及効果計算ｼｰﾄ!E40</f>
        <v>0</v>
      </c>
      <c r="F40" s="205">
        <f>★波及効果計算ｼｰﾄ!F40</f>
        <v>0</v>
      </c>
      <c r="G40" s="206">
        <f>★波及効果計算ｼｰﾄ!G40</f>
        <v>0</v>
      </c>
      <c r="H40" s="205">
        <f>★波及効果計算ｼｰﾄ!H40</f>
        <v>0</v>
      </c>
      <c r="I40" s="207">
        <f>★波及効果計算ｼｰﾄ!I40</f>
        <v>0</v>
      </c>
    </row>
    <row r="41" spans="2:9" s="180" customFormat="1" ht="18.75" customHeight="1">
      <c r="B41" s="203" t="s">
        <v>216</v>
      </c>
      <c r="C41" s="204" t="s">
        <v>48</v>
      </c>
      <c r="D41" s="205">
        <f>★波及効果計算ｼｰﾄ!D41</f>
        <v>0</v>
      </c>
      <c r="E41" s="205">
        <f>★波及効果計算ｼｰﾄ!E41</f>
        <v>0</v>
      </c>
      <c r="F41" s="205">
        <f>★波及効果計算ｼｰﾄ!F41</f>
        <v>0</v>
      </c>
      <c r="G41" s="206">
        <f>★波及効果計算ｼｰﾄ!G41</f>
        <v>0</v>
      </c>
      <c r="H41" s="205">
        <f>★波及効果計算ｼｰﾄ!H41</f>
        <v>0</v>
      </c>
      <c r="I41" s="207">
        <f>★波及効果計算ｼｰﾄ!I41</f>
        <v>0</v>
      </c>
    </row>
    <row r="42" spans="2:9" s="180" customFormat="1" ht="18.75" customHeight="1">
      <c r="B42" s="203" t="s">
        <v>217</v>
      </c>
      <c r="C42" s="204" t="s">
        <v>218</v>
      </c>
      <c r="D42" s="205">
        <f>★波及効果計算ｼｰﾄ!D42</f>
        <v>0</v>
      </c>
      <c r="E42" s="205">
        <f>★波及効果計算ｼｰﾄ!E42</f>
        <v>0</v>
      </c>
      <c r="F42" s="205">
        <f>★波及効果計算ｼｰﾄ!F42</f>
        <v>0</v>
      </c>
      <c r="G42" s="206">
        <f>★波及効果計算ｼｰﾄ!G42</f>
        <v>0</v>
      </c>
      <c r="H42" s="205">
        <f>★波及効果計算ｼｰﾄ!H42</f>
        <v>0</v>
      </c>
      <c r="I42" s="207">
        <f>★波及効果計算ｼｰﾄ!I42</f>
        <v>0</v>
      </c>
    </row>
    <row r="43" spans="2:9" s="180" customFormat="1" ht="18.75" customHeight="1">
      <c r="B43" s="203" t="s">
        <v>219</v>
      </c>
      <c r="C43" s="204" t="s">
        <v>25</v>
      </c>
      <c r="D43" s="205">
        <f>★波及効果計算ｼｰﾄ!D43</f>
        <v>0</v>
      </c>
      <c r="E43" s="205">
        <f>★波及効果計算ｼｰﾄ!E43</f>
        <v>0</v>
      </c>
      <c r="F43" s="205">
        <f>★波及効果計算ｼｰﾄ!F43</f>
        <v>0</v>
      </c>
      <c r="G43" s="206">
        <f>★波及効果計算ｼｰﾄ!G43</f>
        <v>0</v>
      </c>
      <c r="H43" s="205">
        <f>★波及効果計算ｼｰﾄ!H43</f>
        <v>0</v>
      </c>
      <c r="I43" s="207">
        <f>★波及効果計算ｼｰﾄ!I43</f>
        <v>0</v>
      </c>
    </row>
    <row r="44" spans="2:9" s="180" customFormat="1" ht="18.75" customHeight="1">
      <c r="B44" s="203" t="s">
        <v>220</v>
      </c>
      <c r="C44" s="204" t="s">
        <v>26</v>
      </c>
      <c r="D44" s="205">
        <f>★波及効果計算ｼｰﾄ!D44</f>
        <v>0</v>
      </c>
      <c r="E44" s="205">
        <f>★波及効果計算ｼｰﾄ!E44</f>
        <v>0</v>
      </c>
      <c r="F44" s="205">
        <f>★波及効果計算ｼｰﾄ!F44</f>
        <v>0</v>
      </c>
      <c r="G44" s="206">
        <f>★波及効果計算ｼｰﾄ!G44</f>
        <v>0</v>
      </c>
      <c r="H44" s="205">
        <f>★波及効果計算ｼｰﾄ!H44</f>
        <v>0</v>
      </c>
      <c r="I44" s="207">
        <f>★波及効果計算ｼｰﾄ!I44</f>
        <v>0</v>
      </c>
    </row>
    <row r="45" spans="2:9" s="180" customFormat="1" ht="18.75" customHeight="1">
      <c r="B45" s="203" t="s">
        <v>221</v>
      </c>
      <c r="C45" s="204" t="s">
        <v>27</v>
      </c>
      <c r="D45" s="205">
        <f>★波及効果計算ｼｰﾄ!D45</f>
        <v>0</v>
      </c>
      <c r="E45" s="205">
        <f>★波及効果計算ｼｰﾄ!E45</f>
        <v>0</v>
      </c>
      <c r="F45" s="205">
        <f>★波及効果計算ｼｰﾄ!F45</f>
        <v>0</v>
      </c>
      <c r="G45" s="206">
        <f>★波及効果計算ｼｰﾄ!G45</f>
        <v>0</v>
      </c>
      <c r="H45" s="205">
        <f>★波及効果計算ｼｰﾄ!H45</f>
        <v>0</v>
      </c>
      <c r="I45" s="207">
        <f>★波及効果計算ｼｰﾄ!I45</f>
        <v>0</v>
      </c>
    </row>
    <row r="46" spans="2:9" s="180" customFormat="1" ht="18.75" customHeight="1">
      <c r="B46" s="203" t="s">
        <v>222</v>
      </c>
      <c r="C46" s="204" t="s">
        <v>28</v>
      </c>
      <c r="D46" s="205">
        <f>★波及効果計算ｼｰﾄ!D46</f>
        <v>0</v>
      </c>
      <c r="E46" s="205">
        <f>★波及効果計算ｼｰﾄ!E46</f>
        <v>0</v>
      </c>
      <c r="F46" s="205">
        <f>★波及効果計算ｼｰﾄ!F46</f>
        <v>0</v>
      </c>
      <c r="G46" s="206">
        <f>★波及効果計算ｼｰﾄ!G46</f>
        <v>0</v>
      </c>
      <c r="H46" s="205">
        <f>★波及効果計算ｼｰﾄ!H46</f>
        <v>0</v>
      </c>
      <c r="I46" s="207">
        <f>★波及効果計算ｼｰﾄ!I46</f>
        <v>0</v>
      </c>
    </row>
    <row r="47" spans="2:9" s="180" customFormat="1" ht="18.75" customHeight="1">
      <c r="B47" s="209"/>
      <c r="C47" s="210" t="s">
        <v>223</v>
      </c>
      <c r="D47" s="211">
        <f>★波及効果計算ｼｰﾄ!D47</f>
        <v>0</v>
      </c>
      <c r="E47" s="211">
        <f>★波及効果計算ｼｰﾄ!E47</f>
        <v>0</v>
      </c>
      <c r="F47" s="211">
        <f>★波及効果計算ｼｰﾄ!F47</f>
        <v>0</v>
      </c>
      <c r="G47" s="212">
        <f>★波及効果計算ｼｰﾄ!G47</f>
        <v>0</v>
      </c>
      <c r="H47" s="211">
        <f>★波及効果計算ｼｰﾄ!H47</f>
        <v>0</v>
      </c>
      <c r="I47" s="213">
        <f>★波及効果計算ｼｰﾄ!I47</f>
        <v>0</v>
      </c>
    </row>
    <row r="49" spans="2:10" ht="18.75" customHeight="1">
      <c r="B49" s="183"/>
      <c r="C49" s="184"/>
      <c r="D49" s="725" t="s">
        <v>372</v>
      </c>
      <c r="E49" s="725"/>
      <c r="F49" s="725"/>
      <c r="G49" s="734" t="s">
        <v>373</v>
      </c>
      <c r="H49" s="732" t="s">
        <v>374</v>
      </c>
      <c r="I49" s="732" t="s">
        <v>375</v>
      </c>
      <c r="J49" s="730" t="s">
        <v>376</v>
      </c>
    </row>
    <row r="50" spans="2:10" ht="36" customHeight="1">
      <c r="B50" s="185"/>
      <c r="C50" s="186"/>
      <c r="D50" s="187" t="s">
        <v>377</v>
      </c>
      <c r="E50" s="187" t="s">
        <v>378</v>
      </c>
      <c r="F50" s="187" t="s">
        <v>379</v>
      </c>
      <c r="G50" s="735"/>
      <c r="H50" s="733"/>
      <c r="I50" s="733"/>
      <c r="J50" s="731"/>
    </row>
    <row r="51" spans="2:10" ht="18.75" customHeight="1">
      <c r="B51" s="716" t="s">
        <v>274</v>
      </c>
      <c r="C51" s="717"/>
      <c r="D51" s="190" t="s">
        <v>380</v>
      </c>
      <c r="E51" s="190" t="s">
        <v>381</v>
      </c>
      <c r="F51" s="190" t="s">
        <v>382</v>
      </c>
      <c r="G51" s="214" t="s">
        <v>383</v>
      </c>
      <c r="H51" s="190" t="s">
        <v>384</v>
      </c>
      <c r="I51" s="190" t="s">
        <v>385</v>
      </c>
      <c r="J51" s="192" t="s">
        <v>386</v>
      </c>
    </row>
    <row r="52" spans="2:10" ht="18.75" customHeight="1">
      <c r="B52" s="723" t="s">
        <v>276</v>
      </c>
      <c r="C52" s="724"/>
      <c r="D52" s="194" t="s">
        <v>387</v>
      </c>
      <c r="E52" s="194" t="s">
        <v>388</v>
      </c>
      <c r="F52" s="194" t="s">
        <v>389</v>
      </c>
      <c r="G52" s="215" t="s">
        <v>301</v>
      </c>
      <c r="H52" s="216" t="s">
        <v>390</v>
      </c>
      <c r="I52" s="216" t="s">
        <v>391</v>
      </c>
      <c r="J52" s="217" t="s">
        <v>392</v>
      </c>
    </row>
    <row r="53" spans="2:10" ht="18.75" customHeight="1">
      <c r="B53" s="198" t="s">
        <v>176</v>
      </c>
      <c r="C53" s="199" t="s">
        <v>0</v>
      </c>
      <c r="D53" s="200">
        <f>★波及効果計算ｼｰﾄ!J8</f>
        <v>0</v>
      </c>
      <c r="E53" s="200">
        <f>★波及効果計算ｼｰﾄ!K8</f>
        <v>0</v>
      </c>
      <c r="F53" s="200">
        <f>★波及効果計算ｼｰﾄ!L8</f>
        <v>0</v>
      </c>
      <c r="G53" s="727"/>
      <c r="H53" s="727"/>
      <c r="I53" s="205">
        <f>★波及効果計算ｼｰﾄ!O8</f>
        <v>0</v>
      </c>
      <c r="J53" s="207">
        <f>★波及効果計算ｼｰﾄ!P8</f>
        <v>0</v>
      </c>
    </row>
    <row r="54" spans="2:10" ht="18.75" customHeight="1">
      <c r="B54" s="203" t="s">
        <v>177</v>
      </c>
      <c r="C54" s="204" t="s">
        <v>178</v>
      </c>
      <c r="D54" s="205">
        <f>★波及効果計算ｼｰﾄ!J9</f>
        <v>0</v>
      </c>
      <c r="E54" s="205">
        <f>★波及効果計算ｼｰﾄ!K9</f>
        <v>0</v>
      </c>
      <c r="F54" s="205">
        <f>★波及効果計算ｼｰﾄ!L9</f>
        <v>0</v>
      </c>
      <c r="G54" s="728"/>
      <c r="H54" s="728"/>
      <c r="I54" s="205">
        <f>★波及効果計算ｼｰﾄ!O9</f>
        <v>0</v>
      </c>
      <c r="J54" s="207">
        <f>★波及効果計算ｼｰﾄ!P9</f>
        <v>0</v>
      </c>
    </row>
    <row r="55" spans="2:10" ht="18.75" customHeight="1">
      <c r="B55" s="203" t="s">
        <v>179</v>
      </c>
      <c r="C55" s="204" t="s">
        <v>180</v>
      </c>
      <c r="D55" s="205">
        <f>★波及効果計算ｼｰﾄ!J10</f>
        <v>0</v>
      </c>
      <c r="E55" s="205">
        <f>★波及効果計算ｼｰﾄ!K10</f>
        <v>0</v>
      </c>
      <c r="F55" s="205">
        <f>★波及効果計算ｼｰﾄ!L10</f>
        <v>0</v>
      </c>
      <c r="G55" s="728"/>
      <c r="H55" s="728"/>
      <c r="I55" s="205">
        <f>★波及効果計算ｼｰﾄ!O10</f>
        <v>0</v>
      </c>
      <c r="J55" s="207">
        <f>★波及効果計算ｼｰﾄ!P10</f>
        <v>0</v>
      </c>
    </row>
    <row r="56" spans="2:10" ht="18.75" customHeight="1">
      <c r="B56" s="203" t="s">
        <v>181</v>
      </c>
      <c r="C56" s="204" t="s">
        <v>3</v>
      </c>
      <c r="D56" s="205">
        <f>★波及効果計算ｼｰﾄ!J11</f>
        <v>0</v>
      </c>
      <c r="E56" s="205">
        <f>★波及効果計算ｼｰﾄ!K11</f>
        <v>0</v>
      </c>
      <c r="F56" s="205">
        <f>★波及効果計算ｼｰﾄ!L11</f>
        <v>0</v>
      </c>
      <c r="G56" s="728"/>
      <c r="H56" s="728"/>
      <c r="I56" s="205">
        <f>★波及効果計算ｼｰﾄ!O11</f>
        <v>0</v>
      </c>
      <c r="J56" s="207">
        <f>★波及効果計算ｼｰﾄ!P11</f>
        <v>0</v>
      </c>
    </row>
    <row r="57" spans="2:10" ht="18.75" customHeight="1">
      <c r="B57" s="203" t="s">
        <v>182</v>
      </c>
      <c r="C57" s="204" t="s">
        <v>4</v>
      </c>
      <c r="D57" s="205">
        <f>★波及効果計算ｼｰﾄ!J12</f>
        <v>0</v>
      </c>
      <c r="E57" s="205">
        <f>★波及効果計算ｼｰﾄ!K12</f>
        <v>0</v>
      </c>
      <c r="F57" s="205">
        <f>★波及効果計算ｼｰﾄ!L12</f>
        <v>0</v>
      </c>
      <c r="G57" s="728"/>
      <c r="H57" s="728"/>
      <c r="I57" s="205">
        <f>★波及効果計算ｼｰﾄ!O12</f>
        <v>0</v>
      </c>
      <c r="J57" s="207">
        <f>★波及効果計算ｼｰﾄ!P12</f>
        <v>0</v>
      </c>
    </row>
    <row r="58" spans="2:10" ht="18.75" customHeight="1">
      <c r="B58" s="203" t="s">
        <v>183</v>
      </c>
      <c r="C58" s="204" t="s">
        <v>5</v>
      </c>
      <c r="D58" s="205">
        <f>★波及効果計算ｼｰﾄ!J13</f>
        <v>0</v>
      </c>
      <c r="E58" s="205">
        <f>★波及効果計算ｼｰﾄ!K13</f>
        <v>0</v>
      </c>
      <c r="F58" s="205">
        <f>★波及効果計算ｼｰﾄ!L13</f>
        <v>0</v>
      </c>
      <c r="G58" s="728"/>
      <c r="H58" s="728"/>
      <c r="I58" s="205">
        <f>★波及効果計算ｼｰﾄ!O13</f>
        <v>0</v>
      </c>
      <c r="J58" s="207">
        <f>★波及効果計算ｼｰﾄ!P13</f>
        <v>0</v>
      </c>
    </row>
    <row r="59" spans="2:10" ht="18.75" customHeight="1">
      <c r="B59" s="203" t="s">
        <v>184</v>
      </c>
      <c r="C59" s="208" t="s">
        <v>6</v>
      </c>
      <c r="D59" s="205">
        <f>★波及効果計算ｼｰﾄ!J14</f>
        <v>0</v>
      </c>
      <c r="E59" s="205">
        <f>★波及効果計算ｼｰﾄ!K14</f>
        <v>0</v>
      </c>
      <c r="F59" s="205">
        <f>★波及効果計算ｼｰﾄ!L14</f>
        <v>0</v>
      </c>
      <c r="G59" s="728"/>
      <c r="H59" s="728"/>
      <c r="I59" s="205">
        <f>★波及効果計算ｼｰﾄ!O14</f>
        <v>0</v>
      </c>
      <c r="J59" s="207">
        <f>★波及効果計算ｼｰﾄ!P14</f>
        <v>0</v>
      </c>
    </row>
    <row r="60" spans="2:10" ht="18.75" customHeight="1">
      <c r="B60" s="203" t="s">
        <v>185</v>
      </c>
      <c r="C60" s="204" t="s">
        <v>7</v>
      </c>
      <c r="D60" s="205">
        <f>★波及効果計算ｼｰﾄ!J15</f>
        <v>0</v>
      </c>
      <c r="E60" s="205">
        <f>★波及効果計算ｼｰﾄ!K15</f>
        <v>0</v>
      </c>
      <c r="F60" s="205">
        <f>★波及効果計算ｼｰﾄ!L15</f>
        <v>0</v>
      </c>
      <c r="G60" s="728"/>
      <c r="H60" s="728"/>
      <c r="I60" s="205">
        <f>★波及効果計算ｼｰﾄ!O15</f>
        <v>0</v>
      </c>
      <c r="J60" s="207">
        <f>★波及効果計算ｼｰﾄ!P15</f>
        <v>0</v>
      </c>
    </row>
    <row r="61" spans="2:10" ht="18.75" customHeight="1">
      <c r="B61" s="203" t="s">
        <v>186</v>
      </c>
      <c r="C61" s="208" t="s">
        <v>8</v>
      </c>
      <c r="D61" s="205">
        <f>★波及効果計算ｼｰﾄ!J16</f>
        <v>0</v>
      </c>
      <c r="E61" s="205">
        <f>★波及効果計算ｼｰﾄ!K16</f>
        <v>0</v>
      </c>
      <c r="F61" s="205">
        <f>★波及効果計算ｼｰﾄ!L16</f>
        <v>0</v>
      </c>
      <c r="G61" s="728"/>
      <c r="H61" s="728"/>
      <c r="I61" s="205">
        <f>★波及効果計算ｼｰﾄ!O16</f>
        <v>0</v>
      </c>
      <c r="J61" s="207">
        <f>★波及効果計算ｼｰﾄ!P16</f>
        <v>0</v>
      </c>
    </row>
    <row r="62" spans="2:10" ht="18.75" customHeight="1">
      <c r="B62" s="203" t="s">
        <v>187</v>
      </c>
      <c r="C62" s="208" t="s">
        <v>188</v>
      </c>
      <c r="D62" s="205">
        <f>★波及効果計算ｼｰﾄ!J17</f>
        <v>0</v>
      </c>
      <c r="E62" s="205">
        <f>★波及効果計算ｼｰﾄ!K17</f>
        <v>0</v>
      </c>
      <c r="F62" s="205">
        <f>★波及効果計算ｼｰﾄ!L17</f>
        <v>0</v>
      </c>
      <c r="G62" s="728"/>
      <c r="H62" s="728"/>
      <c r="I62" s="205">
        <f>★波及効果計算ｼｰﾄ!O17</f>
        <v>0</v>
      </c>
      <c r="J62" s="207">
        <f>★波及効果計算ｼｰﾄ!P17</f>
        <v>0</v>
      </c>
    </row>
    <row r="63" spans="2:10" ht="18.75" customHeight="1">
      <c r="B63" s="203" t="s">
        <v>189</v>
      </c>
      <c r="C63" s="204" t="s">
        <v>9</v>
      </c>
      <c r="D63" s="205">
        <f>★波及効果計算ｼｰﾄ!J18</f>
        <v>0</v>
      </c>
      <c r="E63" s="205">
        <f>★波及効果計算ｼｰﾄ!K18</f>
        <v>0</v>
      </c>
      <c r="F63" s="205">
        <f>★波及効果計算ｼｰﾄ!L18</f>
        <v>0</v>
      </c>
      <c r="G63" s="728"/>
      <c r="H63" s="728"/>
      <c r="I63" s="205">
        <f>★波及効果計算ｼｰﾄ!O18</f>
        <v>0</v>
      </c>
      <c r="J63" s="207">
        <f>★波及効果計算ｼｰﾄ!P18</f>
        <v>0</v>
      </c>
    </row>
    <row r="64" spans="2:10" ht="18.75" customHeight="1">
      <c r="B64" s="203" t="s">
        <v>190</v>
      </c>
      <c r="C64" s="204" t="s">
        <v>10</v>
      </c>
      <c r="D64" s="205">
        <f>★波及効果計算ｼｰﾄ!J19</f>
        <v>0</v>
      </c>
      <c r="E64" s="205">
        <f>★波及効果計算ｼｰﾄ!K19</f>
        <v>0</v>
      </c>
      <c r="F64" s="205">
        <f>★波及効果計算ｼｰﾄ!L19</f>
        <v>0</v>
      </c>
      <c r="G64" s="728"/>
      <c r="H64" s="728"/>
      <c r="I64" s="205">
        <f>★波及効果計算ｼｰﾄ!O19</f>
        <v>0</v>
      </c>
      <c r="J64" s="207">
        <f>★波及効果計算ｼｰﾄ!P19</f>
        <v>0</v>
      </c>
    </row>
    <row r="65" spans="2:10" ht="18.75" customHeight="1">
      <c r="B65" s="203" t="s">
        <v>191</v>
      </c>
      <c r="C65" s="204" t="s">
        <v>11</v>
      </c>
      <c r="D65" s="205">
        <f>★波及効果計算ｼｰﾄ!J20</f>
        <v>0</v>
      </c>
      <c r="E65" s="205">
        <f>★波及効果計算ｼｰﾄ!K20</f>
        <v>0</v>
      </c>
      <c r="F65" s="205">
        <f>★波及効果計算ｼｰﾄ!L20</f>
        <v>0</v>
      </c>
      <c r="G65" s="728"/>
      <c r="H65" s="728"/>
      <c r="I65" s="205">
        <f>★波及効果計算ｼｰﾄ!O20</f>
        <v>0</v>
      </c>
      <c r="J65" s="207">
        <f>★波及効果計算ｼｰﾄ!P20</f>
        <v>0</v>
      </c>
    </row>
    <row r="66" spans="2:10" ht="18.75" customHeight="1">
      <c r="B66" s="203" t="s">
        <v>192</v>
      </c>
      <c r="C66" s="204" t="s">
        <v>12</v>
      </c>
      <c r="D66" s="205">
        <f>★波及効果計算ｼｰﾄ!J21</f>
        <v>0</v>
      </c>
      <c r="E66" s="205">
        <f>★波及効果計算ｼｰﾄ!K21</f>
        <v>0</v>
      </c>
      <c r="F66" s="205">
        <f>★波及効果計算ｼｰﾄ!L21</f>
        <v>0</v>
      </c>
      <c r="G66" s="728"/>
      <c r="H66" s="728"/>
      <c r="I66" s="205">
        <f>★波及効果計算ｼｰﾄ!O21</f>
        <v>0</v>
      </c>
      <c r="J66" s="207">
        <f>★波及効果計算ｼｰﾄ!P21</f>
        <v>0</v>
      </c>
    </row>
    <row r="67" spans="2:10" ht="18.75" customHeight="1">
      <c r="B67" s="203" t="s">
        <v>193</v>
      </c>
      <c r="C67" s="204" t="s">
        <v>194</v>
      </c>
      <c r="D67" s="205">
        <f>★波及効果計算ｼｰﾄ!J22</f>
        <v>0</v>
      </c>
      <c r="E67" s="205">
        <f>★波及効果計算ｼｰﾄ!K22</f>
        <v>0</v>
      </c>
      <c r="F67" s="205">
        <f>★波及効果計算ｼｰﾄ!L22</f>
        <v>0</v>
      </c>
      <c r="G67" s="728"/>
      <c r="H67" s="728"/>
      <c r="I67" s="205">
        <f>★波及効果計算ｼｰﾄ!O22</f>
        <v>0</v>
      </c>
      <c r="J67" s="207">
        <f>★波及効果計算ｼｰﾄ!P22</f>
        <v>0</v>
      </c>
    </row>
    <row r="68" spans="2:10" ht="18.75" customHeight="1">
      <c r="B68" s="203" t="s">
        <v>195</v>
      </c>
      <c r="C68" s="204" t="s">
        <v>196</v>
      </c>
      <c r="D68" s="205">
        <f>★波及効果計算ｼｰﾄ!J23</f>
        <v>0</v>
      </c>
      <c r="E68" s="205">
        <f>★波及効果計算ｼｰﾄ!K23</f>
        <v>0</v>
      </c>
      <c r="F68" s="205">
        <f>★波及効果計算ｼｰﾄ!L23</f>
        <v>0</v>
      </c>
      <c r="G68" s="728"/>
      <c r="H68" s="728"/>
      <c r="I68" s="205">
        <f>★波及効果計算ｼｰﾄ!O23</f>
        <v>0</v>
      </c>
      <c r="J68" s="207">
        <f>★波及効果計算ｼｰﾄ!P23</f>
        <v>0</v>
      </c>
    </row>
    <row r="69" spans="2:10" ht="18.75" customHeight="1">
      <c r="B69" s="203" t="s">
        <v>197</v>
      </c>
      <c r="C69" s="204" t="s">
        <v>198</v>
      </c>
      <c r="D69" s="205">
        <f>★波及効果計算ｼｰﾄ!J24</f>
        <v>0</v>
      </c>
      <c r="E69" s="205">
        <f>★波及効果計算ｼｰﾄ!K24</f>
        <v>0</v>
      </c>
      <c r="F69" s="205">
        <f>★波及効果計算ｼｰﾄ!L24</f>
        <v>0</v>
      </c>
      <c r="G69" s="728"/>
      <c r="H69" s="728"/>
      <c r="I69" s="205">
        <f>★波及効果計算ｼｰﾄ!O24</f>
        <v>0</v>
      </c>
      <c r="J69" s="207">
        <f>★波及効果計算ｼｰﾄ!P24</f>
        <v>0</v>
      </c>
    </row>
    <row r="70" spans="2:10" ht="18.75" customHeight="1">
      <c r="B70" s="203" t="s">
        <v>199</v>
      </c>
      <c r="C70" s="204" t="s">
        <v>14</v>
      </c>
      <c r="D70" s="205">
        <f>★波及効果計算ｼｰﾄ!J25</f>
        <v>0</v>
      </c>
      <c r="E70" s="205">
        <f>★波及効果計算ｼｰﾄ!K25</f>
        <v>0</v>
      </c>
      <c r="F70" s="205">
        <f>★波及効果計算ｼｰﾄ!L25</f>
        <v>0</v>
      </c>
      <c r="G70" s="728"/>
      <c r="H70" s="728"/>
      <c r="I70" s="205">
        <f>★波及効果計算ｼｰﾄ!O25</f>
        <v>0</v>
      </c>
      <c r="J70" s="207">
        <f>★波及効果計算ｼｰﾄ!P25</f>
        <v>0</v>
      </c>
    </row>
    <row r="71" spans="2:10" ht="18.75" customHeight="1">
      <c r="B71" s="203" t="s">
        <v>200</v>
      </c>
      <c r="C71" s="204" t="s">
        <v>13</v>
      </c>
      <c r="D71" s="205">
        <f>★波及効果計算ｼｰﾄ!J26</f>
        <v>0</v>
      </c>
      <c r="E71" s="205">
        <f>★波及効果計算ｼｰﾄ!K26</f>
        <v>0</v>
      </c>
      <c r="F71" s="205">
        <f>★波及効果計算ｼｰﾄ!L26</f>
        <v>0</v>
      </c>
      <c r="G71" s="728"/>
      <c r="H71" s="728"/>
      <c r="I71" s="205">
        <f>★波及効果計算ｼｰﾄ!O26</f>
        <v>0</v>
      </c>
      <c r="J71" s="207">
        <f>★波及効果計算ｼｰﾄ!P26</f>
        <v>0</v>
      </c>
    </row>
    <row r="72" spans="2:10" ht="18.75" customHeight="1">
      <c r="B72" s="203" t="s">
        <v>201</v>
      </c>
      <c r="C72" s="204" t="s">
        <v>202</v>
      </c>
      <c r="D72" s="205">
        <f>★波及効果計算ｼｰﾄ!J27</f>
        <v>0</v>
      </c>
      <c r="E72" s="205">
        <f>★波及効果計算ｼｰﾄ!K27</f>
        <v>0</v>
      </c>
      <c r="F72" s="205">
        <f>★波及効果計算ｼｰﾄ!L27</f>
        <v>0</v>
      </c>
      <c r="G72" s="728"/>
      <c r="H72" s="728"/>
      <c r="I72" s="205">
        <f>★波及効果計算ｼｰﾄ!O27</f>
        <v>0</v>
      </c>
      <c r="J72" s="207">
        <f>★波及効果計算ｼｰﾄ!P27</f>
        <v>0</v>
      </c>
    </row>
    <row r="73" spans="2:10" ht="18.75" customHeight="1">
      <c r="B73" s="203" t="s">
        <v>203</v>
      </c>
      <c r="C73" s="204" t="s">
        <v>15</v>
      </c>
      <c r="D73" s="205">
        <f>★波及効果計算ｼｰﾄ!J28</f>
        <v>0</v>
      </c>
      <c r="E73" s="205">
        <f>★波及効果計算ｼｰﾄ!K28</f>
        <v>0</v>
      </c>
      <c r="F73" s="205">
        <f>★波及効果計算ｼｰﾄ!L28</f>
        <v>0</v>
      </c>
      <c r="G73" s="728"/>
      <c r="H73" s="728"/>
      <c r="I73" s="205">
        <f>★波及効果計算ｼｰﾄ!O28</f>
        <v>0</v>
      </c>
      <c r="J73" s="207">
        <f>★波及効果計算ｼｰﾄ!P28</f>
        <v>0</v>
      </c>
    </row>
    <row r="74" spans="2:10" ht="18.75" customHeight="1">
      <c r="B74" s="203" t="s">
        <v>204</v>
      </c>
      <c r="C74" s="204" t="s">
        <v>16</v>
      </c>
      <c r="D74" s="205">
        <f>★波及効果計算ｼｰﾄ!J29</f>
        <v>0</v>
      </c>
      <c r="E74" s="205">
        <f>★波及効果計算ｼｰﾄ!K29</f>
        <v>0</v>
      </c>
      <c r="F74" s="205">
        <f>★波及効果計算ｼｰﾄ!L29</f>
        <v>0</v>
      </c>
      <c r="G74" s="728"/>
      <c r="H74" s="728"/>
      <c r="I74" s="205">
        <f>★波及効果計算ｼｰﾄ!O29</f>
        <v>0</v>
      </c>
      <c r="J74" s="207">
        <f>★波及効果計算ｼｰﾄ!P29</f>
        <v>0</v>
      </c>
    </row>
    <row r="75" spans="2:10" ht="18.75" customHeight="1">
      <c r="B75" s="203" t="s">
        <v>205</v>
      </c>
      <c r="C75" s="204" t="s">
        <v>17</v>
      </c>
      <c r="D75" s="205">
        <f>★波及効果計算ｼｰﾄ!J30</f>
        <v>0</v>
      </c>
      <c r="E75" s="205">
        <f>★波及効果計算ｼｰﾄ!K30</f>
        <v>0</v>
      </c>
      <c r="F75" s="205">
        <f>★波及効果計算ｼｰﾄ!L30</f>
        <v>0</v>
      </c>
      <c r="G75" s="728"/>
      <c r="H75" s="728"/>
      <c r="I75" s="205">
        <f>★波及効果計算ｼｰﾄ!O30</f>
        <v>0</v>
      </c>
      <c r="J75" s="207">
        <f>★波及効果計算ｼｰﾄ!P30</f>
        <v>0</v>
      </c>
    </row>
    <row r="76" spans="2:10" ht="18.75" customHeight="1">
      <c r="B76" s="203" t="s">
        <v>206</v>
      </c>
      <c r="C76" s="204" t="s">
        <v>18</v>
      </c>
      <c r="D76" s="205">
        <f>★波及効果計算ｼｰﾄ!J31</f>
        <v>0</v>
      </c>
      <c r="E76" s="205">
        <f>★波及効果計算ｼｰﾄ!K31</f>
        <v>0</v>
      </c>
      <c r="F76" s="205">
        <f>★波及効果計算ｼｰﾄ!L31</f>
        <v>0</v>
      </c>
      <c r="G76" s="728"/>
      <c r="H76" s="728"/>
      <c r="I76" s="205">
        <f>★波及効果計算ｼｰﾄ!O31</f>
        <v>0</v>
      </c>
      <c r="J76" s="207">
        <f>★波及効果計算ｼｰﾄ!P31</f>
        <v>0</v>
      </c>
    </row>
    <row r="77" spans="2:10" ht="18.75" customHeight="1">
      <c r="B77" s="203" t="s">
        <v>207</v>
      </c>
      <c r="C77" s="204" t="s">
        <v>46</v>
      </c>
      <c r="D77" s="205">
        <f>★波及効果計算ｼｰﾄ!J32</f>
        <v>0</v>
      </c>
      <c r="E77" s="205">
        <f>★波及効果計算ｼｰﾄ!K32</f>
        <v>0</v>
      </c>
      <c r="F77" s="205">
        <f>★波及効果計算ｼｰﾄ!L32</f>
        <v>0</v>
      </c>
      <c r="G77" s="728"/>
      <c r="H77" s="728"/>
      <c r="I77" s="205">
        <f>★波及効果計算ｼｰﾄ!O32</f>
        <v>0</v>
      </c>
      <c r="J77" s="207">
        <f>★波及効果計算ｼｰﾄ!P32</f>
        <v>0</v>
      </c>
    </row>
    <row r="78" spans="2:10" ht="18.75" customHeight="1">
      <c r="B78" s="203" t="s">
        <v>208</v>
      </c>
      <c r="C78" s="204" t="s">
        <v>47</v>
      </c>
      <c r="D78" s="205">
        <f>★波及効果計算ｼｰﾄ!J33</f>
        <v>0</v>
      </c>
      <c r="E78" s="205">
        <f>★波及効果計算ｼｰﾄ!K33</f>
        <v>0</v>
      </c>
      <c r="F78" s="205">
        <f>★波及効果計算ｼｰﾄ!L33</f>
        <v>0</v>
      </c>
      <c r="G78" s="728"/>
      <c r="H78" s="728"/>
      <c r="I78" s="205">
        <f>★波及効果計算ｼｰﾄ!O33</f>
        <v>0</v>
      </c>
      <c r="J78" s="207">
        <f>★波及効果計算ｼｰﾄ!P33</f>
        <v>0</v>
      </c>
    </row>
    <row r="79" spans="2:10" ht="18.75" customHeight="1">
      <c r="B79" s="203" t="s">
        <v>209</v>
      </c>
      <c r="C79" s="204" t="s">
        <v>19</v>
      </c>
      <c r="D79" s="205">
        <f>★波及効果計算ｼｰﾄ!J34</f>
        <v>0</v>
      </c>
      <c r="E79" s="205">
        <f>★波及効果計算ｼｰﾄ!K34</f>
        <v>0</v>
      </c>
      <c r="F79" s="205">
        <f>★波及効果計算ｼｰﾄ!L34</f>
        <v>0</v>
      </c>
      <c r="G79" s="728"/>
      <c r="H79" s="728"/>
      <c r="I79" s="205">
        <f>★波及効果計算ｼｰﾄ!O34</f>
        <v>0</v>
      </c>
      <c r="J79" s="207">
        <f>★波及効果計算ｼｰﾄ!P34</f>
        <v>0</v>
      </c>
    </row>
    <row r="80" spans="2:10" ht="18.75" customHeight="1">
      <c r="B80" s="203" t="s">
        <v>210</v>
      </c>
      <c r="C80" s="204" t="s">
        <v>20</v>
      </c>
      <c r="D80" s="205">
        <f>★波及効果計算ｼｰﾄ!J35</f>
        <v>0</v>
      </c>
      <c r="E80" s="205">
        <f>★波及効果計算ｼｰﾄ!K35</f>
        <v>0</v>
      </c>
      <c r="F80" s="205">
        <f>★波及効果計算ｼｰﾄ!L35</f>
        <v>0</v>
      </c>
      <c r="G80" s="728"/>
      <c r="H80" s="728"/>
      <c r="I80" s="205">
        <f>★波及効果計算ｼｰﾄ!O35</f>
        <v>0</v>
      </c>
      <c r="J80" s="207">
        <f>★波及効果計算ｼｰﾄ!P35</f>
        <v>0</v>
      </c>
    </row>
    <row r="81" spans="2:10" ht="18.75" customHeight="1">
      <c r="B81" s="203" t="s">
        <v>211</v>
      </c>
      <c r="C81" s="204" t="s">
        <v>21</v>
      </c>
      <c r="D81" s="205">
        <f>★波及効果計算ｼｰﾄ!J36</f>
        <v>0</v>
      </c>
      <c r="E81" s="205">
        <f>★波及効果計算ｼｰﾄ!K36</f>
        <v>0</v>
      </c>
      <c r="F81" s="205">
        <f>★波及効果計算ｼｰﾄ!L36</f>
        <v>0</v>
      </c>
      <c r="G81" s="728"/>
      <c r="H81" s="728"/>
      <c r="I81" s="205">
        <f>★波及効果計算ｼｰﾄ!O36</f>
        <v>0</v>
      </c>
      <c r="J81" s="207">
        <f>★波及効果計算ｼｰﾄ!P36</f>
        <v>0</v>
      </c>
    </row>
    <row r="82" spans="2:10" ht="18.75" customHeight="1">
      <c r="B82" s="203" t="s">
        <v>212</v>
      </c>
      <c r="C82" s="204" t="s">
        <v>49</v>
      </c>
      <c r="D82" s="205">
        <f>★波及効果計算ｼｰﾄ!J37</f>
        <v>0</v>
      </c>
      <c r="E82" s="205">
        <f>★波及効果計算ｼｰﾄ!K37</f>
        <v>0</v>
      </c>
      <c r="F82" s="205">
        <f>★波及効果計算ｼｰﾄ!L37</f>
        <v>0</v>
      </c>
      <c r="G82" s="728"/>
      <c r="H82" s="728"/>
      <c r="I82" s="205">
        <f>★波及効果計算ｼｰﾄ!O37</f>
        <v>0</v>
      </c>
      <c r="J82" s="207">
        <f>★波及効果計算ｼｰﾄ!P37</f>
        <v>0</v>
      </c>
    </row>
    <row r="83" spans="2:10" ht="18.75" customHeight="1">
      <c r="B83" s="203" t="s">
        <v>213</v>
      </c>
      <c r="C83" s="204" t="s">
        <v>22</v>
      </c>
      <c r="D83" s="205">
        <f>★波及効果計算ｼｰﾄ!J38</f>
        <v>0</v>
      </c>
      <c r="E83" s="205">
        <f>★波及効果計算ｼｰﾄ!K38</f>
        <v>0</v>
      </c>
      <c r="F83" s="205">
        <f>★波及効果計算ｼｰﾄ!L38</f>
        <v>0</v>
      </c>
      <c r="G83" s="728"/>
      <c r="H83" s="728"/>
      <c r="I83" s="205">
        <f>★波及効果計算ｼｰﾄ!O38</f>
        <v>0</v>
      </c>
      <c r="J83" s="207">
        <f>★波及効果計算ｼｰﾄ!P38</f>
        <v>0</v>
      </c>
    </row>
    <row r="84" spans="2:10" ht="18.75" customHeight="1">
      <c r="B84" s="203" t="s">
        <v>214</v>
      </c>
      <c r="C84" s="204" t="s">
        <v>23</v>
      </c>
      <c r="D84" s="205">
        <f>★波及効果計算ｼｰﾄ!J39</f>
        <v>0</v>
      </c>
      <c r="E84" s="205">
        <f>★波及効果計算ｼｰﾄ!K39</f>
        <v>0</v>
      </c>
      <c r="F84" s="205">
        <f>★波及効果計算ｼｰﾄ!L39</f>
        <v>0</v>
      </c>
      <c r="G84" s="728"/>
      <c r="H84" s="728"/>
      <c r="I84" s="205">
        <f>★波及効果計算ｼｰﾄ!O39</f>
        <v>0</v>
      </c>
      <c r="J84" s="207">
        <f>★波及効果計算ｼｰﾄ!P39</f>
        <v>0</v>
      </c>
    </row>
    <row r="85" spans="2:10" ht="18.75" customHeight="1">
      <c r="B85" s="203" t="s">
        <v>215</v>
      </c>
      <c r="C85" s="204" t="s">
        <v>24</v>
      </c>
      <c r="D85" s="205">
        <f>★波及効果計算ｼｰﾄ!J40</f>
        <v>0</v>
      </c>
      <c r="E85" s="205">
        <f>★波及効果計算ｼｰﾄ!K40</f>
        <v>0</v>
      </c>
      <c r="F85" s="205">
        <f>★波及効果計算ｼｰﾄ!L40</f>
        <v>0</v>
      </c>
      <c r="G85" s="728"/>
      <c r="H85" s="728"/>
      <c r="I85" s="205">
        <f>★波及効果計算ｼｰﾄ!O40</f>
        <v>0</v>
      </c>
      <c r="J85" s="207">
        <f>★波及効果計算ｼｰﾄ!P40</f>
        <v>0</v>
      </c>
    </row>
    <row r="86" spans="2:10" ht="18.75" customHeight="1">
      <c r="B86" s="203" t="s">
        <v>216</v>
      </c>
      <c r="C86" s="204" t="s">
        <v>48</v>
      </c>
      <c r="D86" s="205">
        <f>★波及効果計算ｼｰﾄ!J41</f>
        <v>0</v>
      </c>
      <c r="E86" s="205">
        <f>★波及効果計算ｼｰﾄ!K41</f>
        <v>0</v>
      </c>
      <c r="F86" s="205">
        <f>★波及効果計算ｼｰﾄ!L41</f>
        <v>0</v>
      </c>
      <c r="G86" s="728"/>
      <c r="H86" s="728"/>
      <c r="I86" s="205">
        <f>★波及効果計算ｼｰﾄ!O41</f>
        <v>0</v>
      </c>
      <c r="J86" s="207">
        <f>★波及効果計算ｼｰﾄ!P41</f>
        <v>0</v>
      </c>
    </row>
    <row r="87" spans="2:10" ht="18.75" customHeight="1">
      <c r="B87" s="203" t="s">
        <v>217</v>
      </c>
      <c r="C87" s="204" t="s">
        <v>218</v>
      </c>
      <c r="D87" s="205">
        <f>★波及効果計算ｼｰﾄ!J42</f>
        <v>0</v>
      </c>
      <c r="E87" s="205">
        <f>★波及効果計算ｼｰﾄ!K42</f>
        <v>0</v>
      </c>
      <c r="F87" s="205">
        <f>★波及効果計算ｼｰﾄ!L42</f>
        <v>0</v>
      </c>
      <c r="G87" s="728"/>
      <c r="H87" s="728"/>
      <c r="I87" s="205">
        <f>★波及効果計算ｼｰﾄ!O42</f>
        <v>0</v>
      </c>
      <c r="J87" s="207">
        <f>★波及効果計算ｼｰﾄ!P42</f>
        <v>0</v>
      </c>
    </row>
    <row r="88" spans="2:10" ht="18.75" customHeight="1">
      <c r="B88" s="203" t="s">
        <v>219</v>
      </c>
      <c r="C88" s="204" t="s">
        <v>25</v>
      </c>
      <c r="D88" s="205">
        <f>★波及効果計算ｼｰﾄ!J43</f>
        <v>0</v>
      </c>
      <c r="E88" s="205">
        <f>★波及効果計算ｼｰﾄ!K43</f>
        <v>0</v>
      </c>
      <c r="F88" s="205">
        <f>★波及効果計算ｼｰﾄ!L43</f>
        <v>0</v>
      </c>
      <c r="G88" s="728"/>
      <c r="H88" s="728"/>
      <c r="I88" s="205">
        <f>★波及効果計算ｼｰﾄ!O43</f>
        <v>0</v>
      </c>
      <c r="J88" s="207">
        <f>★波及効果計算ｼｰﾄ!P43</f>
        <v>0</v>
      </c>
    </row>
    <row r="89" spans="2:10" ht="18.75" customHeight="1">
      <c r="B89" s="203" t="s">
        <v>220</v>
      </c>
      <c r="C89" s="204" t="s">
        <v>26</v>
      </c>
      <c r="D89" s="205">
        <f>★波及効果計算ｼｰﾄ!J44</f>
        <v>0</v>
      </c>
      <c r="E89" s="205">
        <f>★波及効果計算ｼｰﾄ!K44</f>
        <v>0</v>
      </c>
      <c r="F89" s="205">
        <f>★波及効果計算ｼｰﾄ!L44</f>
        <v>0</v>
      </c>
      <c r="G89" s="728"/>
      <c r="H89" s="728"/>
      <c r="I89" s="205">
        <f>★波及効果計算ｼｰﾄ!O44</f>
        <v>0</v>
      </c>
      <c r="J89" s="207">
        <f>★波及効果計算ｼｰﾄ!P44</f>
        <v>0</v>
      </c>
    </row>
    <row r="90" spans="2:10" ht="18.75" customHeight="1">
      <c r="B90" s="203" t="s">
        <v>221</v>
      </c>
      <c r="C90" s="204" t="s">
        <v>27</v>
      </c>
      <c r="D90" s="205">
        <f>★波及効果計算ｼｰﾄ!J45</f>
        <v>0</v>
      </c>
      <c r="E90" s="205">
        <f>★波及効果計算ｼｰﾄ!K45</f>
        <v>0</v>
      </c>
      <c r="F90" s="205">
        <f>★波及効果計算ｼｰﾄ!L45</f>
        <v>0</v>
      </c>
      <c r="G90" s="728"/>
      <c r="H90" s="728"/>
      <c r="I90" s="205">
        <f>★波及効果計算ｼｰﾄ!O45</f>
        <v>0</v>
      </c>
      <c r="J90" s="207">
        <f>★波及効果計算ｼｰﾄ!P45</f>
        <v>0</v>
      </c>
    </row>
    <row r="91" spans="2:10" ht="18.75" customHeight="1">
      <c r="B91" s="203" t="s">
        <v>222</v>
      </c>
      <c r="C91" s="204" t="s">
        <v>28</v>
      </c>
      <c r="D91" s="205">
        <f>★波及効果計算ｼｰﾄ!J46</f>
        <v>0</v>
      </c>
      <c r="E91" s="205">
        <f>★波及効果計算ｼｰﾄ!K46</f>
        <v>0</v>
      </c>
      <c r="F91" s="205">
        <f>★波及効果計算ｼｰﾄ!L46</f>
        <v>0</v>
      </c>
      <c r="G91" s="729"/>
      <c r="H91" s="729"/>
      <c r="I91" s="205">
        <f>★波及効果計算ｼｰﾄ!O46</f>
        <v>0</v>
      </c>
      <c r="J91" s="207">
        <f>★波及効果計算ｼｰﾄ!P46</f>
        <v>0</v>
      </c>
    </row>
    <row r="92" spans="2:10" ht="18.75" customHeight="1">
      <c r="B92" s="209"/>
      <c r="C92" s="210" t="s">
        <v>223</v>
      </c>
      <c r="D92" s="211">
        <f>★波及効果計算ｼｰﾄ!J47</f>
        <v>0</v>
      </c>
      <c r="E92" s="211">
        <f>★波及効果計算ｼｰﾄ!K47</f>
        <v>0</v>
      </c>
      <c r="F92" s="211">
        <f>★波及効果計算ｼｰﾄ!L47</f>
        <v>0</v>
      </c>
      <c r="G92" s="218">
        <f>★波及効果計算ｼｰﾄ!M47</f>
        <v>0</v>
      </c>
      <c r="H92" s="211">
        <f>★波及効果計算ｼｰﾄ!N47</f>
        <v>0</v>
      </c>
      <c r="I92" s="211">
        <f>★波及効果計算ｼｰﾄ!O47</f>
        <v>0</v>
      </c>
      <c r="J92" s="213">
        <f>★波及効果計算ｼｰﾄ!P47</f>
        <v>0</v>
      </c>
    </row>
    <row r="94" spans="2:10" ht="18.75" customHeight="1">
      <c r="B94" s="183"/>
      <c r="C94" s="184"/>
      <c r="D94" s="725" t="s">
        <v>393</v>
      </c>
      <c r="E94" s="725"/>
      <c r="F94" s="725"/>
      <c r="G94" s="725" t="s">
        <v>322</v>
      </c>
      <c r="H94" s="725"/>
      <c r="I94" s="726"/>
    </row>
    <row r="95" spans="2:10" ht="36" customHeight="1">
      <c r="B95" s="185"/>
      <c r="C95" s="186"/>
      <c r="D95" s="187" t="s">
        <v>394</v>
      </c>
      <c r="E95" s="187" t="s">
        <v>395</v>
      </c>
      <c r="F95" s="187" t="s">
        <v>396</v>
      </c>
      <c r="G95" s="187" t="s">
        <v>397</v>
      </c>
      <c r="H95" s="187" t="s">
        <v>398</v>
      </c>
      <c r="I95" s="219" t="s">
        <v>399</v>
      </c>
    </row>
    <row r="96" spans="2:10" ht="18.75" customHeight="1">
      <c r="B96" s="716" t="s">
        <v>274</v>
      </c>
      <c r="C96" s="717"/>
      <c r="D96" s="190" t="s">
        <v>400</v>
      </c>
      <c r="E96" s="190" t="s">
        <v>401</v>
      </c>
      <c r="F96" s="190" t="s">
        <v>402</v>
      </c>
      <c r="G96" s="190" t="s">
        <v>403</v>
      </c>
      <c r="H96" s="190" t="s">
        <v>404</v>
      </c>
      <c r="I96" s="192" t="s">
        <v>405</v>
      </c>
    </row>
    <row r="97" spans="2:9" ht="18.75" customHeight="1">
      <c r="B97" s="718" t="s">
        <v>276</v>
      </c>
      <c r="C97" s="719"/>
      <c r="D97" s="216" t="s">
        <v>406</v>
      </c>
      <c r="E97" s="216" t="s">
        <v>407</v>
      </c>
      <c r="F97" s="216" t="s">
        <v>408</v>
      </c>
      <c r="G97" s="216" t="s">
        <v>409</v>
      </c>
      <c r="H97" s="216" t="s">
        <v>410</v>
      </c>
      <c r="I97" s="217" t="s">
        <v>411</v>
      </c>
    </row>
    <row r="98" spans="2:9" ht="18.75" customHeight="1">
      <c r="B98" s="203" t="s">
        <v>176</v>
      </c>
      <c r="C98" s="204" t="s">
        <v>0</v>
      </c>
      <c r="D98" s="205">
        <f>★波及効果計算ｼｰﾄ!Q8</f>
        <v>0</v>
      </c>
      <c r="E98" s="205">
        <f>★波及効果計算ｼｰﾄ!R8</f>
        <v>0</v>
      </c>
      <c r="F98" s="205">
        <f>★波及効果計算ｼｰﾄ!S8</f>
        <v>0</v>
      </c>
      <c r="G98" s="220">
        <f>★波及効果計算ｼｰﾄ!T8</f>
        <v>0</v>
      </c>
      <c r="H98" s="205">
        <f>★波及効果計算ｼｰﾄ!U8</f>
        <v>0</v>
      </c>
      <c r="I98" s="207">
        <f>★波及効果計算ｼｰﾄ!V8</f>
        <v>0</v>
      </c>
    </row>
    <row r="99" spans="2:9" ht="18.75" customHeight="1">
      <c r="B99" s="203" t="s">
        <v>177</v>
      </c>
      <c r="C99" s="204" t="s">
        <v>178</v>
      </c>
      <c r="D99" s="205">
        <f>★波及効果計算ｼｰﾄ!Q9</f>
        <v>0</v>
      </c>
      <c r="E99" s="205">
        <f>★波及効果計算ｼｰﾄ!R9</f>
        <v>0</v>
      </c>
      <c r="F99" s="205">
        <f>★波及効果計算ｼｰﾄ!S9</f>
        <v>0</v>
      </c>
      <c r="G99" s="220">
        <f>★波及効果計算ｼｰﾄ!T9</f>
        <v>0</v>
      </c>
      <c r="H99" s="205">
        <f>★波及効果計算ｼｰﾄ!U9</f>
        <v>0</v>
      </c>
      <c r="I99" s="207">
        <f>★波及効果計算ｼｰﾄ!V9</f>
        <v>0</v>
      </c>
    </row>
    <row r="100" spans="2:9" ht="18.75" customHeight="1">
      <c r="B100" s="203" t="s">
        <v>179</v>
      </c>
      <c r="C100" s="204" t="s">
        <v>180</v>
      </c>
      <c r="D100" s="205">
        <f>★波及効果計算ｼｰﾄ!Q10</f>
        <v>0</v>
      </c>
      <c r="E100" s="205">
        <f>★波及効果計算ｼｰﾄ!R10</f>
        <v>0</v>
      </c>
      <c r="F100" s="205">
        <f>★波及効果計算ｼｰﾄ!S10</f>
        <v>0</v>
      </c>
      <c r="G100" s="220">
        <f>★波及効果計算ｼｰﾄ!T10</f>
        <v>0</v>
      </c>
      <c r="H100" s="205">
        <f>★波及効果計算ｼｰﾄ!U10</f>
        <v>0</v>
      </c>
      <c r="I100" s="207">
        <f>★波及効果計算ｼｰﾄ!V10</f>
        <v>0</v>
      </c>
    </row>
    <row r="101" spans="2:9" ht="18.75" customHeight="1">
      <c r="B101" s="203" t="s">
        <v>181</v>
      </c>
      <c r="C101" s="204" t="s">
        <v>3</v>
      </c>
      <c r="D101" s="205">
        <f>★波及効果計算ｼｰﾄ!Q11</f>
        <v>0</v>
      </c>
      <c r="E101" s="205">
        <f>★波及効果計算ｼｰﾄ!R11</f>
        <v>0</v>
      </c>
      <c r="F101" s="205">
        <f>★波及効果計算ｼｰﾄ!S11</f>
        <v>0</v>
      </c>
      <c r="G101" s="220">
        <f>★波及効果計算ｼｰﾄ!T11</f>
        <v>0</v>
      </c>
      <c r="H101" s="205">
        <f>★波及効果計算ｼｰﾄ!U11</f>
        <v>0</v>
      </c>
      <c r="I101" s="207">
        <f>★波及効果計算ｼｰﾄ!V11</f>
        <v>0</v>
      </c>
    </row>
    <row r="102" spans="2:9" ht="18.75" customHeight="1">
      <c r="B102" s="203" t="s">
        <v>182</v>
      </c>
      <c r="C102" s="204" t="s">
        <v>4</v>
      </c>
      <c r="D102" s="205">
        <f>★波及効果計算ｼｰﾄ!Q12</f>
        <v>0</v>
      </c>
      <c r="E102" s="205">
        <f>★波及効果計算ｼｰﾄ!R12</f>
        <v>0</v>
      </c>
      <c r="F102" s="205">
        <f>★波及効果計算ｼｰﾄ!S12</f>
        <v>0</v>
      </c>
      <c r="G102" s="220">
        <f>★波及効果計算ｼｰﾄ!T12</f>
        <v>0</v>
      </c>
      <c r="H102" s="205">
        <f>★波及効果計算ｼｰﾄ!U12</f>
        <v>0</v>
      </c>
      <c r="I102" s="207">
        <f>★波及効果計算ｼｰﾄ!V12</f>
        <v>0</v>
      </c>
    </row>
    <row r="103" spans="2:9" ht="18.75" customHeight="1">
      <c r="B103" s="203" t="s">
        <v>183</v>
      </c>
      <c r="C103" s="204" t="s">
        <v>5</v>
      </c>
      <c r="D103" s="205">
        <f>★波及効果計算ｼｰﾄ!Q13</f>
        <v>0</v>
      </c>
      <c r="E103" s="205">
        <f>★波及効果計算ｼｰﾄ!R13</f>
        <v>0</v>
      </c>
      <c r="F103" s="205">
        <f>★波及効果計算ｼｰﾄ!S13</f>
        <v>0</v>
      </c>
      <c r="G103" s="220">
        <f>★波及効果計算ｼｰﾄ!T13</f>
        <v>0</v>
      </c>
      <c r="H103" s="205">
        <f>★波及効果計算ｼｰﾄ!U13</f>
        <v>0</v>
      </c>
      <c r="I103" s="207">
        <f>★波及効果計算ｼｰﾄ!V13</f>
        <v>0</v>
      </c>
    </row>
    <row r="104" spans="2:9" ht="18.75" customHeight="1">
      <c r="B104" s="203" t="s">
        <v>184</v>
      </c>
      <c r="C104" s="208" t="s">
        <v>6</v>
      </c>
      <c r="D104" s="205">
        <f>★波及効果計算ｼｰﾄ!Q14</f>
        <v>0</v>
      </c>
      <c r="E104" s="205">
        <f>★波及効果計算ｼｰﾄ!R14</f>
        <v>0</v>
      </c>
      <c r="F104" s="205">
        <f>★波及効果計算ｼｰﾄ!S14</f>
        <v>0</v>
      </c>
      <c r="G104" s="220">
        <f>★波及効果計算ｼｰﾄ!T14</f>
        <v>0</v>
      </c>
      <c r="H104" s="205">
        <f>★波及効果計算ｼｰﾄ!U14</f>
        <v>0</v>
      </c>
      <c r="I104" s="207">
        <f>★波及効果計算ｼｰﾄ!V14</f>
        <v>0</v>
      </c>
    </row>
    <row r="105" spans="2:9" ht="18.75" customHeight="1">
      <c r="B105" s="203" t="s">
        <v>185</v>
      </c>
      <c r="C105" s="204" t="s">
        <v>7</v>
      </c>
      <c r="D105" s="205">
        <f>★波及効果計算ｼｰﾄ!Q15</f>
        <v>0</v>
      </c>
      <c r="E105" s="205">
        <f>★波及効果計算ｼｰﾄ!R15</f>
        <v>0</v>
      </c>
      <c r="F105" s="205">
        <f>★波及効果計算ｼｰﾄ!S15</f>
        <v>0</v>
      </c>
      <c r="G105" s="220">
        <f>★波及効果計算ｼｰﾄ!T15</f>
        <v>0</v>
      </c>
      <c r="H105" s="205">
        <f>★波及効果計算ｼｰﾄ!U15</f>
        <v>0</v>
      </c>
      <c r="I105" s="207">
        <f>★波及効果計算ｼｰﾄ!V15</f>
        <v>0</v>
      </c>
    </row>
    <row r="106" spans="2:9" ht="18.75" customHeight="1">
      <c r="B106" s="203" t="s">
        <v>186</v>
      </c>
      <c r="C106" s="208" t="s">
        <v>8</v>
      </c>
      <c r="D106" s="205">
        <f>★波及効果計算ｼｰﾄ!Q16</f>
        <v>0</v>
      </c>
      <c r="E106" s="205">
        <f>★波及効果計算ｼｰﾄ!R16</f>
        <v>0</v>
      </c>
      <c r="F106" s="205">
        <f>★波及効果計算ｼｰﾄ!S16</f>
        <v>0</v>
      </c>
      <c r="G106" s="220">
        <f>★波及効果計算ｼｰﾄ!T16</f>
        <v>0</v>
      </c>
      <c r="H106" s="205">
        <f>★波及効果計算ｼｰﾄ!U16</f>
        <v>0</v>
      </c>
      <c r="I106" s="207">
        <f>★波及効果計算ｼｰﾄ!V16</f>
        <v>0</v>
      </c>
    </row>
    <row r="107" spans="2:9" ht="18.75" customHeight="1">
      <c r="B107" s="203" t="s">
        <v>187</v>
      </c>
      <c r="C107" s="208" t="s">
        <v>188</v>
      </c>
      <c r="D107" s="205">
        <f>★波及効果計算ｼｰﾄ!Q17</f>
        <v>0</v>
      </c>
      <c r="E107" s="205">
        <f>★波及効果計算ｼｰﾄ!R17</f>
        <v>0</v>
      </c>
      <c r="F107" s="205">
        <f>★波及効果計算ｼｰﾄ!S17</f>
        <v>0</v>
      </c>
      <c r="G107" s="220">
        <f>★波及効果計算ｼｰﾄ!T17</f>
        <v>0</v>
      </c>
      <c r="H107" s="205">
        <f>★波及効果計算ｼｰﾄ!U17</f>
        <v>0</v>
      </c>
      <c r="I107" s="207">
        <f>★波及効果計算ｼｰﾄ!V17</f>
        <v>0</v>
      </c>
    </row>
    <row r="108" spans="2:9" ht="18.75" customHeight="1">
      <c r="B108" s="203" t="s">
        <v>189</v>
      </c>
      <c r="C108" s="204" t="s">
        <v>9</v>
      </c>
      <c r="D108" s="205">
        <f>★波及効果計算ｼｰﾄ!Q18</f>
        <v>0</v>
      </c>
      <c r="E108" s="205">
        <f>★波及効果計算ｼｰﾄ!R18</f>
        <v>0</v>
      </c>
      <c r="F108" s="205">
        <f>★波及効果計算ｼｰﾄ!S18</f>
        <v>0</v>
      </c>
      <c r="G108" s="220">
        <f>★波及効果計算ｼｰﾄ!T18</f>
        <v>0</v>
      </c>
      <c r="H108" s="205">
        <f>★波及効果計算ｼｰﾄ!U18</f>
        <v>0</v>
      </c>
      <c r="I108" s="207">
        <f>★波及効果計算ｼｰﾄ!V18</f>
        <v>0</v>
      </c>
    </row>
    <row r="109" spans="2:9" ht="18.75" customHeight="1">
      <c r="B109" s="203" t="s">
        <v>190</v>
      </c>
      <c r="C109" s="204" t="s">
        <v>10</v>
      </c>
      <c r="D109" s="205">
        <f>★波及効果計算ｼｰﾄ!Q19</f>
        <v>0</v>
      </c>
      <c r="E109" s="205">
        <f>★波及効果計算ｼｰﾄ!R19</f>
        <v>0</v>
      </c>
      <c r="F109" s="205">
        <f>★波及効果計算ｼｰﾄ!S19</f>
        <v>0</v>
      </c>
      <c r="G109" s="220">
        <f>★波及効果計算ｼｰﾄ!T19</f>
        <v>0</v>
      </c>
      <c r="H109" s="205">
        <f>★波及効果計算ｼｰﾄ!U19</f>
        <v>0</v>
      </c>
      <c r="I109" s="207">
        <f>★波及効果計算ｼｰﾄ!V19</f>
        <v>0</v>
      </c>
    </row>
    <row r="110" spans="2:9" ht="18.75" customHeight="1">
      <c r="B110" s="203" t="s">
        <v>191</v>
      </c>
      <c r="C110" s="204" t="s">
        <v>11</v>
      </c>
      <c r="D110" s="205">
        <f>★波及効果計算ｼｰﾄ!Q20</f>
        <v>0</v>
      </c>
      <c r="E110" s="205">
        <f>★波及効果計算ｼｰﾄ!R20</f>
        <v>0</v>
      </c>
      <c r="F110" s="205">
        <f>★波及効果計算ｼｰﾄ!S20</f>
        <v>0</v>
      </c>
      <c r="G110" s="220">
        <f>★波及効果計算ｼｰﾄ!T20</f>
        <v>0</v>
      </c>
      <c r="H110" s="205">
        <f>★波及効果計算ｼｰﾄ!U20</f>
        <v>0</v>
      </c>
      <c r="I110" s="207">
        <f>★波及効果計算ｼｰﾄ!V20</f>
        <v>0</v>
      </c>
    </row>
    <row r="111" spans="2:9" ht="18.75" customHeight="1">
      <c r="B111" s="203" t="s">
        <v>192</v>
      </c>
      <c r="C111" s="204" t="s">
        <v>12</v>
      </c>
      <c r="D111" s="205">
        <f>★波及効果計算ｼｰﾄ!Q21</f>
        <v>0</v>
      </c>
      <c r="E111" s="205">
        <f>★波及効果計算ｼｰﾄ!R21</f>
        <v>0</v>
      </c>
      <c r="F111" s="205">
        <f>★波及効果計算ｼｰﾄ!S21</f>
        <v>0</v>
      </c>
      <c r="G111" s="220">
        <f>★波及効果計算ｼｰﾄ!T21</f>
        <v>0</v>
      </c>
      <c r="H111" s="205">
        <f>★波及効果計算ｼｰﾄ!U21</f>
        <v>0</v>
      </c>
      <c r="I111" s="207">
        <f>★波及効果計算ｼｰﾄ!V21</f>
        <v>0</v>
      </c>
    </row>
    <row r="112" spans="2:9" ht="18.75" customHeight="1">
      <c r="B112" s="203" t="s">
        <v>193</v>
      </c>
      <c r="C112" s="204" t="s">
        <v>194</v>
      </c>
      <c r="D112" s="205">
        <f>★波及効果計算ｼｰﾄ!Q22</f>
        <v>0</v>
      </c>
      <c r="E112" s="205">
        <f>★波及効果計算ｼｰﾄ!R22</f>
        <v>0</v>
      </c>
      <c r="F112" s="205">
        <f>★波及効果計算ｼｰﾄ!S22</f>
        <v>0</v>
      </c>
      <c r="G112" s="220">
        <f>★波及効果計算ｼｰﾄ!T22</f>
        <v>0</v>
      </c>
      <c r="H112" s="205">
        <f>★波及効果計算ｼｰﾄ!U22</f>
        <v>0</v>
      </c>
      <c r="I112" s="207">
        <f>★波及効果計算ｼｰﾄ!V22</f>
        <v>0</v>
      </c>
    </row>
    <row r="113" spans="2:9" ht="18.75" customHeight="1">
      <c r="B113" s="203" t="s">
        <v>195</v>
      </c>
      <c r="C113" s="204" t="s">
        <v>196</v>
      </c>
      <c r="D113" s="205">
        <f>★波及効果計算ｼｰﾄ!Q23</f>
        <v>0</v>
      </c>
      <c r="E113" s="205">
        <f>★波及効果計算ｼｰﾄ!R23</f>
        <v>0</v>
      </c>
      <c r="F113" s="205">
        <f>★波及効果計算ｼｰﾄ!S23</f>
        <v>0</v>
      </c>
      <c r="G113" s="220">
        <f>★波及効果計算ｼｰﾄ!T23</f>
        <v>0</v>
      </c>
      <c r="H113" s="205">
        <f>★波及効果計算ｼｰﾄ!U23</f>
        <v>0</v>
      </c>
      <c r="I113" s="207">
        <f>★波及効果計算ｼｰﾄ!V23</f>
        <v>0</v>
      </c>
    </row>
    <row r="114" spans="2:9" ht="18.75" customHeight="1">
      <c r="B114" s="203" t="s">
        <v>197</v>
      </c>
      <c r="C114" s="204" t="s">
        <v>198</v>
      </c>
      <c r="D114" s="205">
        <f>★波及効果計算ｼｰﾄ!Q24</f>
        <v>0</v>
      </c>
      <c r="E114" s="205">
        <f>★波及効果計算ｼｰﾄ!R24</f>
        <v>0</v>
      </c>
      <c r="F114" s="205">
        <f>★波及効果計算ｼｰﾄ!S24</f>
        <v>0</v>
      </c>
      <c r="G114" s="220">
        <f>★波及効果計算ｼｰﾄ!T24</f>
        <v>0</v>
      </c>
      <c r="H114" s="205">
        <f>★波及効果計算ｼｰﾄ!U24</f>
        <v>0</v>
      </c>
      <c r="I114" s="207">
        <f>★波及効果計算ｼｰﾄ!V24</f>
        <v>0</v>
      </c>
    </row>
    <row r="115" spans="2:9" ht="18.75" customHeight="1">
      <c r="B115" s="203" t="s">
        <v>199</v>
      </c>
      <c r="C115" s="204" t="s">
        <v>14</v>
      </c>
      <c r="D115" s="205">
        <f>★波及効果計算ｼｰﾄ!Q25</f>
        <v>0</v>
      </c>
      <c r="E115" s="205">
        <f>★波及効果計算ｼｰﾄ!R25</f>
        <v>0</v>
      </c>
      <c r="F115" s="205">
        <f>★波及効果計算ｼｰﾄ!S25</f>
        <v>0</v>
      </c>
      <c r="G115" s="220">
        <f>★波及効果計算ｼｰﾄ!T25</f>
        <v>0</v>
      </c>
      <c r="H115" s="205">
        <f>★波及効果計算ｼｰﾄ!U25</f>
        <v>0</v>
      </c>
      <c r="I115" s="207">
        <f>★波及効果計算ｼｰﾄ!V25</f>
        <v>0</v>
      </c>
    </row>
    <row r="116" spans="2:9" ht="18.75" customHeight="1">
      <c r="B116" s="203" t="s">
        <v>200</v>
      </c>
      <c r="C116" s="204" t="s">
        <v>13</v>
      </c>
      <c r="D116" s="205">
        <f>★波及効果計算ｼｰﾄ!Q26</f>
        <v>0</v>
      </c>
      <c r="E116" s="205">
        <f>★波及効果計算ｼｰﾄ!R26</f>
        <v>0</v>
      </c>
      <c r="F116" s="205">
        <f>★波及効果計算ｼｰﾄ!S26</f>
        <v>0</v>
      </c>
      <c r="G116" s="220">
        <f>★波及効果計算ｼｰﾄ!T26</f>
        <v>0</v>
      </c>
      <c r="H116" s="205">
        <f>★波及効果計算ｼｰﾄ!U26</f>
        <v>0</v>
      </c>
      <c r="I116" s="207">
        <f>★波及効果計算ｼｰﾄ!V26</f>
        <v>0</v>
      </c>
    </row>
    <row r="117" spans="2:9" ht="18.75" customHeight="1">
      <c r="B117" s="203" t="s">
        <v>201</v>
      </c>
      <c r="C117" s="204" t="s">
        <v>202</v>
      </c>
      <c r="D117" s="205">
        <f>★波及効果計算ｼｰﾄ!Q27</f>
        <v>0</v>
      </c>
      <c r="E117" s="205">
        <f>★波及効果計算ｼｰﾄ!R27</f>
        <v>0</v>
      </c>
      <c r="F117" s="205">
        <f>★波及効果計算ｼｰﾄ!S27</f>
        <v>0</v>
      </c>
      <c r="G117" s="220">
        <f>★波及効果計算ｼｰﾄ!T27</f>
        <v>0</v>
      </c>
      <c r="H117" s="205">
        <f>★波及効果計算ｼｰﾄ!U27</f>
        <v>0</v>
      </c>
      <c r="I117" s="207">
        <f>★波及効果計算ｼｰﾄ!V27</f>
        <v>0</v>
      </c>
    </row>
    <row r="118" spans="2:9" ht="18.75" customHeight="1">
      <c r="B118" s="203" t="s">
        <v>203</v>
      </c>
      <c r="C118" s="204" t="s">
        <v>15</v>
      </c>
      <c r="D118" s="205">
        <f>★波及効果計算ｼｰﾄ!Q28</f>
        <v>0</v>
      </c>
      <c r="E118" s="205">
        <f>★波及効果計算ｼｰﾄ!R28</f>
        <v>0</v>
      </c>
      <c r="F118" s="205">
        <f>★波及効果計算ｼｰﾄ!S28</f>
        <v>0</v>
      </c>
      <c r="G118" s="220">
        <f>★波及効果計算ｼｰﾄ!T28</f>
        <v>0</v>
      </c>
      <c r="H118" s="205">
        <f>★波及効果計算ｼｰﾄ!U28</f>
        <v>0</v>
      </c>
      <c r="I118" s="207">
        <f>★波及効果計算ｼｰﾄ!V28</f>
        <v>0</v>
      </c>
    </row>
    <row r="119" spans="2:9" ht="18.75" customHeight="1">
      <c r="B119" s="203" t="s">
        <v>204</v>
      </c>
      <c r="C119" s="204" t="s">
        <v>16</v>
      </c>
      <c r="D119" s="205">
        <f>★波及効果計算ｼｰﾄ!Q29</f>
        <v>0</v>
      </c>
      <c r="E119" s="205">
        <f>★波及効果計算ｼｰﾄ!R29</f>
        <v>0</v>
      </c>
      <c r="F119" s="205">
        <f>★波及効果計算ｼｰﾄ!S29</f>
        <v>0</v>
      </c>
      <c r="G119" s="220">
        <f>★波及効果計算ｼｰﾄ!T29</f>
        <v>0</v>
      </c>
      <c r="H119" s="205">
        <f>★波及効果計算ｼｰﾄ!U29</f>
        <v>0</v>
      </c>
      <c r="I119" s="207">
        <f>★波及効果計算ｼｰﾄ!V29</f>
        <v>0</v>
      </c>
    </row>
    <row r="120" spans="2:9" ht="18.75" customHeight="1">
      <c r="B120" s="203" t="s">
        <v>205</v>
      </c>
      <c r="C120" s="204" t="s">
        <v>17</v>
      </c>
      <c r="D120" s="205">
        <f>★波及効果計算ｼｰﾄ!Q30</f>
        <v>0</v>
      </c>
      <c r="E120" s="205">
        <f>★波及効果計算ｼｰﾄ!R30</f>
        <v>0</v>
      </c>
      <c r="F120" s="205">
        <f>★波及効果計算ｼｰﾄ!S30</f>
        <v>0</v>
      </c>
      <c r="G120" s="220">
        <f>★波及効果計算ｼｰﾄ!T30</f>
        <v>0</v>
      </c>
      <c r="H120" s="205">
        <f>★波及効果計算ｼｰﾄ!U30</f>
        <v>0</v>
      </c>
      <c r="I120" s="207">
        <f>★波及効果計算ｼｰﾄ!V30</f>
        <v>0</v>
      </c>
    </row>
    <row r="121" spans="2:9" ht="18.75" customHeight="1">
      <c r="B121" s="203" t="s">
        <v>206</v>
      </c>
      <c r="C121" s="204" t="s">
        <v>18</v>
      </c>
      <c r="D121" s="205">
        <f>★波及効果計算ｼｰﾄ!Q31</f>
        <v>0</v>
      </c>
      <c r="E121" s="205">
        <f>★波及効果計算ｼｰﾄ!R31</f>
        <v>0</v>
      </c>
      <c r="F121" s="205">
        <f>★波及効果計算ｼｰﾄ!S31</f>
        <v>0</v>
      </c>
      <c r="G121" s="220">
        <f>★波及効果計算ｼｰﾄ!T31</f>
        <v>0</v>
      </c>
      <c r="H121" s="205">
        <f>★波及効果計算ｼｰﾄ!U31</f>
        <v>0</v>
      </c>
      <c r="I121" s="207">
        <f>★波及効果計算ｼｰﾄ!V31</f>
        <v>0</v>
      </c>
    </row>
    <row r="122" spans="2:9" ht="18.75" customHeight="1">
      <c r="B122" s="203" t="s">
        <v>207</v>
      </c>
      <c r="C122" s="204" t="s">
        <v>46</v>
      </c>
      <c r="D122" s="205">
        <f>★波及効果計算ｼｰﾄ!Q32</f>
        <v>0</v>
      </c>
      <c r="E122" s="205">
        <f>★波及効果計算ｼｰﾄ!R32</f>
        <v>0</v>
      </c>
      <c r="F122" s="205">
        <f>★波及効果計算ｼｰﾄ!S32</f>
        <v>0</v>
      </c>
      <c r="G122" s="220">
        <f>★波及効果計算ｼｰﾄ!T32</f>
        <v>0</v>
      </c>
      <c r="H122" s="205">
        <f>★波及効果計算ｼｰﾄ!U32</f>
        <v>0</v>
      </c>
      <c r="I122" s="207">
        <f>★波及効果計算ｼｰﾄ!V32</f>
        <v>0</v>
      </c>
    </row>
    <row r="123" spans="2:9" ht="18.75" customHeight="1">
      <c r="B123" s="203" t="s">
        <v>208</v>
      </c>
      <c r="C123" s="204" t="s">
        <v>47</v>
      </c>
      <c r="D123" s="205">
        <f>★波及効果計算ｼｰﾄ!Q33</f>
        <v>0</v>
      </c>
      <c r="E123" s="205">
        <f>★波及効果計算ｼｰﾄ!R33</f>
        <v>0</v>
      </c>
      <c r="F123" s="205">
        <f>★波及効果計算ｼｰﾄ!S33</f>
        <v>0</v>
      </c>
      <c r="G123" s="220">
        <f>★波及効果計算ｼｰﾄ!T33</f>
        <v>0</v>
      </c>
      <c r="H123" s="205">
        <f>★波及効果計算ｼｰﾄ!U33</f>
        <v>0</v>
      </c>
      <c r="I123" s="207">
        <f>★波及効果計算ｼｰﾄ!V33</f>
        <v>0</v>
      </c>
    </row>
    <row r="124" spans="2:9" ht="18.75" customHeight="1">
      <c r="B124" s="203" t="s">
        <v>209</v>
      </c>
      <c r="C124" s="204" t="s">
        <v>19</v>
      </c>
      <c r="D124" s="205">
        <f>★波及効果計算ｼｰﾄ!Q34</f>
        <v>0</v>
      </c>
      <c r="E124" s="205">
        <f>★波及効果計算ｼｰﾄ!R34</f>
        <v>0</v>
      </c>
      <c r="F124" s="205">
        <f>★波及効果計算ｼｰﾄ!S34</f>
        <v>0</v>
      </c>
      <c r="G124" s="220">
        <f>★波及効果計算ｼｰﾄ!T34</f>
        <v>0</v>
      </c>
      <c r="H124" s="205">
        <f>★波及効果計算ｼｰﾄ!U34</f>
        <v>0</v>
      </c>
      <c r="I124" s="207">
        <f>★波及効果計算ｼｰﾄ!V34</f>
        <v>0</v>
      </c>
    </row>
    <row r="125" spans="2:9" ht="18.75" customHeight="1">
      <c r="B125" s="203" t="s">
        <v>210</v>
      </c>
      <c r="C125" s="204" t="s">
        <v>20</v>
      </c>
      <c r="D125" s="205">
        <f>★波及効果計算ｼｰﾄ!Q35</f>
        <v>0</v>
      </c>
      <c r="E125" s="205">
        <f>★波及効果計算ｼｰﾄ!R35</f>
        <v>0</v>
      </c>
      <c r="F125" s="205">
        <f>★波及効果計算ｼｰﾄ!S35</f>
        <v>0</v>
      </c>
      <c r="G125" s="220">
        <f>★波及効果計算ｼｰﾄ!T35</f>
        <v>0</v>
      </c>
      <c r="H125" s="205">
        <f>★波及効果計算ｼｰﾄ!U35</f>
        <v>0</v>
      </c>
      <c r="I125" s="207">
        <f>★波及効果計算ｼｰﾄ!V35</f>
        <v>0</v>
      </c>
    </row>
    <row r="126" spans="2:9" ht="18.75" customHeight="1">
      <c r="B126" s="203" t="s">
        <v>211</v>
      </c>
      <c r="C126" s="204" t="s">
        <v>21</v>
      </c>
      <c r="D126" s="205">
        <f>★波及効果計算ｼｰﾄ!Q36</f>
        <v>0</v>
      </c>
      <c r="E126" s="205">
        <f>★波及効果計算ｼｰﾄ!R36</f>
        <v>0</v>
      </c>
      <c r="F126" s="205">
        <f>★波及効果計算ｼｰﾄ!S36</f>
        <v>0</v>
      </c>
      <c r="G126" s="220">
        <f>★波及効果計算ｼｰﾄ!T36</f>
        <v>0</v>
      </c>
      <c r="H126" s="205">
        <f>★波及効果計算ｼｰﾄ!U36</f>
        <v>0</v>
      </c>
      <c r="I126" s="207">
        <f>★波及効果計算ｼｰﾄ!V36</f>
        <v>0</v>
      </c>
    </row>
    <row r="127" spans="2:9" ht="18.75" customHeight="1">
      <c r="B127" s="203" t="s">
        <v>212</v>
      </c>
      <c r="C127" s="204" t="s">
        <v>49</v>
      </c>
      <c r="D127" s="205">
        <f>★波及効果計算ｼｰﾄ!Q37</f>
        <v>0</v>
      </c>
      <c r="E127" s="205">
        <f>★波及効果計算ｼｰﾄ!R37</f>
        <v>0</v>
      </c>
      <c r="F127" s="205">
        <f>★波及効果計算ｼｰﾄ!S37</f>
        <v>0</v>
      </c>
      <c r="G127" s="220">
        <f>★波及効果計算ｼｰﾄ!T37</f>
        <v>0</v>
      </c>
      <c r="H127" s="205">
        <f>★波及効果計算ｼｰﾄ!U37</f>
        <v>0</v>
      </c>
      <c r="I127" s="207">
        <f>★波及効果計算ｼｰﾄ!V37</f>
        <v>0</v>
      </c>
    </row>
    <row r="128" spans="2:9" ht="18.75" customHeight="1">
      <c r="B128" s="203" t="s">
        <v>213</v>
      </c>
      <c r="C128" s="204" t="s">
        <v>22</v>
      </c>
      <c r="D128" s="205">
        <f>★波及効果計算ｼｰﾄ!Q38</f>
        <v>0</v>
      </c>
      <c r="E128" s="205">
        <f>★波及効果計算ｼｰﾄ!R38</f>
        <v>0</v>
      </c>
      <c r="F128" s="205">
        <f>★波及効果計算ｼｰﾄ!S38</f>
        <v>0</v>
      </c>
      <c r="G128" s="220">
        <f>★波及効果計算ｼｰﾄ!T38</f>
        <v>0</v>
      </c>
      <c r="H128" s="205">
        <f>★波及効果計算ｼｰﾄ!U38</f>
        <v>0</v>
      </c>
      <c r="I128" s="207">
        <f>★波及効果計算ｼｰﾄ!V38</f>
        <v>0</v>
      </c>
    </row>
    <row r="129" spans="2:11" ht="18.75" customHeight="1">
      <c r="B129" s="203" t="s">
        <v>214</v>
      </c>
      <c r="C129" s="204" t="s">
        <v>23</v>
      </c>
      <c r="D129" s="205">
        <f>★波及効果計算ｼｰﾄ!Q39</f>
        <v>0</v>
      </c>
      <c r="E129" s="205">
        <f>★波及効果計算ｼｰﾄ!R39</f>
        <v>0</v>
      </c>
      <c r="F129" s="205">
        <f>★波及効果計算ｼｰﾄ!S39</f>
        <v>0</v>
      </c>
      <c r="G129" s="220">
        <f>★波及効果計算ｼｰﾄ!T39</f>
        <v>0</v>
      </c>
      <c r="H129" s="205">
        <f>★波及効果計算ｼｰﾄ!U39</f>
        <v>0</v>
      </c>
      <c r="I129" s="207">
        <f>★波及効果計算ｼｰﾄ!V39</f>
        <v>0</v>
      </c>
    </row>
    <row r="130" spans="2:11" ht="18.75" customHeight="1">
      <c r="B130" s="203" t="s">
        <v>215</v>
      </c>
      <c r="C130" s="204" t="s">
        <v>24</v>
      </c>
      <c r="D130" s="205">
        <f>★波及効果計算ｼｰﾄ!Q40</f>
        <v>0</v>
      </c>
      <c r="E130" s="205">
        <f>★波及効果計算ｼｰﾄ!R40</f>
        <v>0</v>
      </c>
      <c r="F130" s="205">
        <f>★波及効果計算ｼｰﾄ!S40</f>
        <v>0</v>
      </c>
      <c r="G130" s="220">
        <f>★波及効果計算ｼｰﾄ!T40</f>
        <v>0</v>
      </c>
      <c r="H130" s="205">
        <f>★波及効果計算ｼｰﾄ!U40</f>
        <v>0</v>
      </c>
      <c r="I130" s="207">
        <f>★波及効果計算ｼｰﾄ!V40</f>
        <v>0</v>
      </c>
    </row>
    <row r="131" spans="2:11" ht="18.75" customHeight="1">
      <c r="B131" s="203" t="s">
        <v>216</v>
      </c>
      <c r="C131" s="204" t="s">
        <v>48</v>
      </c>
      <c r="D131" s="205">
        <f>★波及効果計算ｼｰﾄ!Q41</f>
        <v>0</v>
      </c>
      <c r="E131" s="205">
        <f>★波及効果計算ｼｰﾄ!R41</f>
        <v>0</v>
      </c>
      <c r="F131" s="205">
        <f>★波及効果計算ｼｰﾄ!S41</f>
        <v>0</v>
      </c>
      <c r="G131" s="205">
        <f>★波及効果計算ｼｰﾄ!T41</f>
        <v>0</v>
      </c>
      <c r="H131" s="205">
        <f>★波及効果計算ｼｰﾄ!U41</f>
        <v>0</v>
      </c>
      <c r="I131" s="207">
        <f>★波及効果計算ｼｰﾄ!V41</f>
        <v>0</v>
      </c>
    </row>
    <row r="132" spans="2:11" ht="18.75" customHeight="1">
      <c r="B132" s="203" t="s">
        <v>217</v>
      </c>
      <c r="C132" s="204" t="s">
        <v>218</v>
      </c>
      <c r="D132" s="205">
        <f>★波及効果計算ｼｰﾄ!Q42</f>
        <v>0</v>
      </c>
      <c r="E132" s="205">
        <f>★波及効果計算ｼｰﾄ!R42</f>
        <v>0</v>
      </c>
      <c r="F132" s="205">
        <f>★波及効果計算ｼｰﾄ!S42</f>
        <v>0</v>
      </c>
      <c r="G132" s="205">
        <f>★波及効果計算ｼｰﾄ!T42</f>
        <v>0</v>
      </c>
      <c r="H132" s="205">
        <f>★波及効果計算ｼｰﾄ!U42</f>
        <v>0</v>
      </c>
      <c r="I132" s="207">
        <f>★波及効果計算ｼｰﾄ!V42</f>
        <v>0</v>
      </c>
    </row>
    <row r="133" spans="2:11" ht="18.75" customHeight="1">
      <c r="B133" s="203" t="s">
        <v>219</v>
      </c>
      <c r="C133" s="204" t="s">
        <v>25</v>
      </c>
      <c r="D133" s="205">
        <f>★波及効果計算ｼｰﾄ!Q43</f>
        <v>0</v>
      </c>
      <c r="E133" s="205">
        <f>★波及効果計算ｼｰﾄ!R43</f>
        <v>0</v>
      </c>
      <c r="F133" s="205">
        <f>★波及効果計算ｼｰﾄ!S43</f>
        <v>0</v>
      </c>
      <c r="G133" s="205">
        <f>★波及効果計算ｼｰﾄ!T43</f>
        <v>0</v>
      </c>
      <c r="H133" s="205">
        <f>★波及効果計算ｼｰﾄ!U43</f>
        <v>0</v>
      </c>
      <c r="I133" s="207">
        <f>★波及効果計算ｼｰﾄ!V43</f>
        <v>0</v>
      </c>
    </row>
    <row r="134" spans="2:11" ht="18.75" customHeight="1">
      <c r="B134" s="203" t="s">
        <v>220</v>
      </c>
      <c r="C134" s="204" t="s">
        <v>26</v>
      </c>
      <c r="D134" s="205">
        <f>★波及効果計算ｼｰﾄ!Q44</f>
        <v>0</v>
      </c>
      <c r="E134" s="205">
        <f>★波及効果計算ｼｰﾄ!R44</f>
        <v>0</v>
      </c>
      <c r="F134" s="205">
        <f>★波及効果計算ｼｰﾄ!S44</f>
        <v>0</v>
      </c>
      <c r="G134" s="205">
        <f>★波及効果計算ｼｰﾄ!T44</f>
        <v>0</v>
      </c>
      <c r="H134" s="205">
        <f>★波及効果計算ｼｰﾄ!U44</f>
        <v>0</v>
      </c>
      <c r="I134" s="207">
        <f>★波及効果計算ｼｰﾄ!V44</f>
        <v>0</v>
      </c>
    </row>
    <row r="135" spans="2:11" ht="18.75" customHeight="1">
      <c r="B135" s="203" t="s">
        <v>221</v>
      </c>
      <c r="C135" s="204" t="s">
        <v>27</v>
      </c>
      <c r="D135" s="205">
        <f>★波及効果計算ｼｰﾄ!Q45</f>
        <v>0</v>
      </c>
      <c r="E135" s="205">
        <f>★波及効果計算ｼｰﾄ!R45</f>
        <v>0</v>
      </c>
      <c r="F135" s="205">
        <f>★波及効果計算ｼｰﾄ!S45</f>
        <v>0</v>
      </c>
      <c r="G135" s="205">
        <f>★波及効果計算ｼｰﾄ!T45</f>
        <v>0</v>
      </c>
      <c r="H135" s="205">
        <f>★波及効果計算ｼｰﾄ!U45</f>
        <v>0</v>
      </c>
      <c r="I135" s="207">
        <f>★波及効果計算ｼｰﾄ!V45</f>
        <v>0</v>
      </c>
    </row>
    <row r="136" spans="2:11" ht="18.75" customHeight="1">
      <c r="B136" s="203" t="s">
        <v>222</v>
      </c>
      <c r="C136" s="204" t="s">
        <v>28</v>
      </c>
      <c r="D136" s="205">
        <f>★波及効果計算ｼｰﾄ!Q46</f>
        <v>0</v>
      </c>
      <c r="E136" s="205">
        <f>★波及効果計算ｼｰﾄ!R46</f>
        <v>0</v>
      </c>
      <c r="F136" s="205">
        <f>★波及効果計算ｼｰﾄ!S46</f>
        <v>0</v>
      </c>
      <c r="G136" s="205">
        <f>★波及効果計算ｼｰﾄ!T46</f>
        <v>0</v>
      </c>
      <c r="H136" s="205">
        <f>★波及効果計算ｼｰﾄ!U46</f>
        <v>0</v>
      </c>
      <c r="I136" s="207">
        <f>★波及効果計算ｼｰﾄ!V46</f>
        <v>0</v>
      </c>
    </row>
    <row r="137" spans="2:11" ht="18.75" customHeight="1">
      <c r="B137" s="209"/>
      <c r="C137" s="210" t="s">
        <v>223</v>
      </c>
      <c r="D137" s="211">
        <f>★波及効果計算ｼｰﾄ!Q47</f>
        <v>0</v>
      </c>
      <c r="E137" s="211">
        <f>★波及効果計算ｼｰﾄ!R47</f>
        <v>0</v>
      </c>
      <c r="F137" s="211">
        <f>★波及効果計算ｼｰﾄ!S47</f>
        <v>0</v>
      </c>
      <c r="G137" s="211">
        <f>★波及効果計算ｼｰﾄ!T47</f>
        <v>0</v>
      </c>
      <c r="H137" s="211">
        <f>★波及効果計算ｼｰﾄ!U47</f>
        <v>0</v>
      </c>
      <c r="I137" s="213">
        <f>★波及効果計算ｼｰﾄ!V47</f>
        <v>0</v>
      </c>
    </row>
    <row r="138" spans="2:11" ht="18.75" customHeight="1">
      <c r="B138" s="221"/>
      <c r="C138" s="222"/>
      <c r="D138" s="223"/>
      <c r="E138" s="223"/>
      <c r="F138" s="223"/>
      <c r="G138" s="223"/>
      <c r="H138" s="223"/>
      <c r="I138" s="223"/>
    </row>
    <row r="139" spans="2:11" ht="18.75" customHeight="1">
      <c r="K139" s="181" t="s">
        <v>412</v>
      </c>
    </row>
    <row r="140" spans="2:11" ht="18.75" customHeight="1">
      <c r="B140" s="183"/>
      <c r="C140" s="184"/>
      <c r="D140" s="720" t="s">
        <v>34</v>
      </c>
      <c r="E140" s="721"/>
      <c r="F140" s="720" t="s">
        <v>372</v>
      </c>
      <c r="G140" s="721"/>
      <c r="H140" s="720" t="s">
        <v>393</v>
      </c>
      <c r="I140" s="721"/>
      <c r="J140" s="720" t="s">
        <v>322</v>
      </c>
      <c r="K140" s="722"/>
    </row>
    <row r="141" spans="2:11" ht="31.5">
      <c r="B141" s="185"/>
      <c r="C141" s="186"/>
      <c r="D141" s="187" t="s">
        <v>413</v>
      </c>
      <c r="E141" s="187" t="s">
        <v>414</v>
      </c>
      <c r="F141" s="187" t="s">
        <v>415</v>
      </c>
      <c r="G141" s="187" t="s">
        <v>416</v>
      </c>
      <c r="H141" s="187" t="s">
        <v>417</v>
      </c>
      <c r="I141" s="187" t="s">
        <v>418</v>
      </c>
      <c r="J141" s="187" t="s">
        <v>419</v>
      </c>
      <c r="K141" s="219" t="s">
        <v>420</v>
      </c>
    </row>
    <row r="142" spans="2:11" ht="18.75" customHeight="1">
      <c r="B142" s="716" t="s">
        <v>274</v>
      </c>
      <c r="C142" s="717"/>
      <c r="D142" s="190" t="s">
        <v>421</v>
      </c>
      <c r="E142" s="190" t="s">
        <v>332</v>
      </c>
      <c r="F142" s="190" t="s">
        <v>335</v>
      </c>
      <c r="G142" s="190" t="s">
        <v>338</v>
      </c>
      <c r="H142" s="190" t="s">
        <v>341</v>
      </c>
      <c r="I142" s="190" t="s">
        <v>344</v>
      </c>
      <c r="J142" s="190" t="s">
        <v>347</v>
      </c>
      <c r="K142" s="192" t="s">
        <v>350</v>
      </c>
    </row>
    <row r="143" spans="2:11" ht="18.75" customHeight="1">
      <c r="B143" s="718" t="s">
        <v>276</v>
      </c>
      <c r="C143" s="719"/>
      <c r="D143" s="216" t="s">
        <v>422</v>
      </c>
      <c r="E143" s="216" t="s">
        <v>423</v>
      </c>
      <c r="F143" s="216" t="s">
        <v>424</v>
      </c>
      <c r="G143" s="216" t="s">
        <v>425</v>
      </c>
      <c r="H143" s="216" t="s">
        <v>426</v>
      </c>
      <c r="I143" s="216" t="s">
        <v>427</v>
      </c>
      <c r="J143" s="216" t="s">
        <v>349</v>
      </c>
      <c r="K143" s="217" t="s">
        <v>352</v>
      </c>
    </row>
    <row r="144" spans="2:11" ht="18.75" customHeight="1">
      <c r="B144" s="203" t="s">
        <v>176</v>
      </c>
      <c r="C144" s="204" t="s">
        <v>0</v>
      </c>
      <c r="D144" s="205">
        <f>★波及効果計算ｼｰﾄ!D54</f>
        <v>0</v>
      </c>
      <c r="E144" s="205">
        <f>★波及効果計算ｼｰﾄ!E54</f>
        <v>0</v>
      </c>
      <c r="F144" s="205">
        <f>★波及効果計算ｼｰﾄ!F54</f>
        <v>0</v>
      </c>
      <c r="G144" s="205">
        <f>★波及効果計算ｼｰﾄ!G54</f>
        <v>0</v>
      </c>
      <c r="H144" s="205">
        <f>★波及効果計算ｼｰﾄ!H54</f>
        <v>0</v>
      </c>
      <c r="I144" s="205">
        <f>★波及効果計算ｼｰﾄ!I54</f>
        <v>0</v>
      </c>
      <c r="J144" s="205">
        <f>★波及効果計算ｼｰﾄ!J54</f>
        <v>0</v>
      </c>
      <c r="K144" s="207">
        <f>★波及効果計算ｼｰﾄ!K54</f>
        <v>0</v>
      </c>
    </row>
    <row r="145" spans="2:11" ht="18.75" customHeight="1">
      <c r="B145" s="203" t="s">
        <v>177</v>
      </c>
      <c r="C145" s="204" t="s">
        <v>178</v>
      </c>
      <c r="D145" s="205">
        <f>★波及効果計算ｼｰﾄ!D55</f>
        <v>0</v>
      </c>
      <c r="E145" s="205">
        <f>★波及効果計算ｼｰﾄ!E55</f>
        <v>0</v>
      </c>
      <c r="F145" s="205">
        <f>★波及効果計算ｼｰﾄ!F55</f>
        <v>0</v>
      </c>
      <c r="G145" s="205">
        <f>★波及効果計算ｼｰﾄ!G55</f>
        <v>0</v>
      </c>
      <c r="H145" s="205">
        <f>★波及効果計算ｼｰﾄ!H55</f>
        <v>0</v>
      </c>
      <c r="I145" s="205">
        <f>★波及効果計算ｼｰﾄ!I55</f>
        <v>0</v>
      </c>
      <c r="J145" s="205">
        <f>★波及効果計算ｼｰﾄ!J55</f>
        <v>0</v>
      </c>
      <c r="K145" s="207">
        <f>★波及効果計算ｼｰﾄ!K55</f>
        <v>0</v>
      </c>
    </row>
    <row r="146" spans="2:11" ht="18.75" customHeight="1">
      <c r="B146" s="203" t="s">
        <v>179</v>
      </c>
      <c r="C146" s="204" t="s">
        <v>180</v>
      </c>
      <c r="D146" s="205">
        <f>★波及効果計算ｼｰﾄ!D56</f>
        <v>0</v>
      </c>
      <c r="E146" s="205">
        <f>★波及効果計算ｼｰﾄ!E56</f>
        <v>0</v>
      </c>
      <c r="F146" s="205">
        <f>★波及効果計算ｼｰﾄ!F56</f>
        <v>0</v>
      </c>
      <c r="G146" s="205">
        <f>★波及効果計算ｼｰﾄ!G56</f>
        <v>0</v>
      </c>
      <c r="H146" s="205">
        <f>★波及効果計算ｼｰﾄ!H56</f>
        <v>0</v>
      </c>
      <c r="I146" s="205">
        <f>★波及効果計算ｼｰﾄ!I56</f>
        <v>0</v>
      </c>
      <c r="J146" s="205">
        <f>★波及効果計算ｼｰﾄ!J56</f>
        <v>0</v>
      </c>
      <c r="K146" s="207">
        <f>★波及効果計算ｼｰﾄ!K56</f>
        <v>0</v>
      </c>
    </row>
    <row r="147" spans="2:11" ht="18.75" customHeight="1">
      <c r="B147" s="203" t="s">
        <v>181</v>
      </c>
      <c r="C147" s="204" t="s">
        <v>3</v>
      </c>
      <c r="D147" s="205">
        <f>★波及効果計算ｼｰﾄ!D57</f>
        <v>0</v>
      </c>
      <c r="E147" s="205">
        <f>★波及効果計算ｼｰﾄ!E57</f>
        <v>0</v>
      </c>
      <c r="F147" s="205">
        <f>★波及効果計算ｼｰﾄ!F57</f>
        <v>0</v>
      </c>
      <c r="G147" s="205">
        <f>★波及効果計算ｼｰﾄ!G57</f>
        <v>0</v>
      </c>
      <c r="H147" s="205">
        <f>★波及効果計算ｼｰﾄ!H57</f>
        <v>0</v>
      </c>
      <c r="I147" s="205">
        <f>★波及効果計算ｼｰﾄ!I57</f>
        <v>0</v>
      </c>
      <c r="J147" s="205">
        <f>★波及効果計算ｼｰﾄ!J57</f>
        <v>0</v>
      </c>
      <c r="K147" s="207">
        <f>★波及効果計算ｼｰﾄ!K57</f>
        <v>0</v>
      </c>
    </row>
    <row r="148" spans="2:11" ht="18.75" customHeight="1">
      <c r="B148" s="203" t="s">
        <v>182</v>
      </c>
      <c r="C148" s="204" t="s">
        <v>4</v>
      </c>
      <c r="D148" s="205">
        <f>★波及効果計算ｼｰﾄ!D58</f>
        <v>0</v>
      </c>
      <c r="E148" s="205">
        <f>★波及効果計算ｼｰﾄ!E58</f>
        <v>0</v>
      </c>
      <c r="F148" s="205">
        <f>★波及効果計算ｼｰﾄ!F58</f>
        <v>0</v>
      </c>
      <c r="G148" s="205">
        <f>★波及効果計算ｼｰﾄ!G58</f>
        <v>0</v>
      </c>
      <c r="H148" s="205">
        <f>★波及効果計算ｼｰﾄ!H58</f>
        <v>0</v>
      </c>
      <c r="I148" s="205">
        <f>★波及効果計算ｼｰﾄ!I58</f>
        <v>0</v>
      </c>
      <c r="J148" s="205">
        <f>★波及効果計算ｼｰﾄ!J58</f>
        <v>0</v>
      </c>
      <c r="K148" s="207">
        <f>★波及効果計算ｼｰﾄ!K58</f>
        <v>0</v>
      </c>
    </row>
    <row r="149" spans="2:11" ht="18.75" customHeight="1">
      <c r="B149" s="203" t="s">
        <v>183</v>
      </c>
      <c r="C149" s="204" t="s">
        <v>5</v>
      </c>
      <c r="D149" s="205">
        <f>★波及効果計算ｼｰﾄ!D59</f>
        <v>0</v>
      </c>
      <c r="E149" s="205">
        <f>★波及効果計算ｼｰﾄ!E59</f>
        <v>0</v>
      </c>
      <c r="F149" s="205">
        <f>★波及効果計算ｼｰﾄ!F59</f>
        <v>0</v>
      </c>
      <c r="G149" s="205">
        <f>★波及効果計算ｼｰﾄ!G59</f>
        <v>0</v>
      </c>
      <c r="H149" s="205">
        <f>★波及効果計算ｼｰﾄ!H59</f>
        <v>0</v>
      </c>
      <c r="I149" s="205">
        <f>★波及効果計算ｼｰﾄ!I59</f>
        <v>0</v>
      </c>
      <c r="J149" s="205">
        <f>★波及効果計算ｼｰﾄ!J59</f>
        <v>0</v>
      </c>
      <c r="K149" s="207">
        <f>★波及効果計算ｼｰﾄ!K59</f>
        <v>0</v>
      </c>
    </row>
    <row r="150" spans="2:11" ht="18.75" customHeight="1">
      <c r="B150" s="203" t="s">
        <v>184</v>
      </c>
      <c r="C150" s="208" t="s">
        <v>6</v>
      </c>
      <c r="D150" s="205">
        <f>★波及効果計算ｼｰﾄ!D60</f>
        <v>0</v>
      </c>
      <c r="E150" s="205">
        <f>★波及効果計算ｼｰﾄ!E60</f>
        <v>0</v>
      </c>
      <c r="F150" s="205">
        <f>★波及効果計算ｼｰﾄ!F60</f>
        <v>0</v>
      </c>
      <c r="G150" s="205">
        <f>★波及効果計算ｼｰﾄ!G60</f>
        <v>0</v>
      </c>
      <c r="H150" s="205">
        <f>★波及効果計算ｼｰﾄ!H60</f>
        <v>0</v>
      </c>
      <c r="I150" s="205">
        <f>★波及効果計算ｼｰﾄ!I60</f>
        <v>0</v>
      </c>
      <c r="J150" s="205">
        <f>★波及効果計算ｼｰﾄ!J60</f>
        <v>0</v>
      </c>
      <c r="K150" s="207">
        <f>★波及効果計算ｼｰﾄ!K60</f>
        <v>0</v>
      </c>
    </row>
    <row r="151" spans="2:11" ht="18.75" customHeight="1">
      <c r="B151" s="203" t="s">
        <v>185</v>
      </c>
      <c r="C151" s="204" t="s">
        <v>7</v>
      </c>
      <c r="D151" s="205">
        <f>★波及効果計算ｼｰﾄ!D61</f>
        <v>0</v>
      </c>
      <c r="E151" s="205">
        <f>★波及効果計算ｼｰﾄ!E61</f>
        <v>0</v>
      </c>
      <c r="F151" s="205">
        <f>★波及効果計算ｼｰﾄ!F61</f>
        <v>0</v>
      </c>
      <c r="G151" s="205">
        <f>★波及効果計算ｼｰﾄ!G61</f>
        <v>0</v>
      </c>
      <c r="H151" s="205">
        <f>★波及効果計算ｼｰﾄ!H61</f>
        <v>0</v>
      </c>
      <c r="I151" s="205">
        <f>★波及効果計算ｼｰﾄ!I61</f>
        <v>0</v>
      </c>
      <c r="J151" s="205">
        <f>★波及効果計算ｼｰﾄ!J61</f>
        <v>0</v>
      </c>
      <c r="K151" s="207">
        <f>★波及効果計算ｼｰﾄ!K61</f>
        <v>0</v>
      </c>
    </row>
    <row r="152" spans="2:11" ht="18.75" customHeight="1">
      <c r="B152" s="203" t="s">
        <v>186</v>
      </c>
      <c r="C152" s="208" t="s">
        <v>8</v>
      </c>
      <c r="D152" s="205">
        <f>★波及効果計算ｼｰﾄ!D62</f>
        <v>0</v>
      </c>
      <c r="E152" s="205">
        <f>★波及効果計算ｼｰﾄ!E62</f>
        <v>0</v>
      </c>
      <c r="F152" s="205">
        <f>★波及効果計算ｼｰﾄ!F62</f>
        <v>0</v>
      </c>
      <c r="G152" s="205">
        <f>★波及効果計算ｼｰﾄ!G62</f>
        <v>0</v>
      </c>
      <c r="H152" s="205">
        <f>★波及効果計算ｼｰﾄ!H62</f>
        <v>0</v>
      </c>
      <c r="I152" s="205">
        <f>★波及効果計算ｼｰﾄ!I62</f>
        <v>0</v>
      </c>
      <c r="J152" s="205">
        <f>★波及効果計算ｼｰﾄ!J62</f>
        <v>0</v>
      </c>
      <c r="K152" s="207">
        <f>★波及効果計算ｼｰﾄ!K62</f>
        <v>0</v>
      </c>
    </row>
    <row r="153" spans="2:11" ht="18.75" customHeight="1">
      <c r="B153" s="203" t="s">
        <v>187</v>
      </c>
      <c r="C153" s="208" t="s">
        <v>188</v>
      </c>
      <c r="D153" s="205">
        <f>★波及効果計算ｼｰﾄ!D63</f>
        <v>0</v>
      </c>
      <c r="E153" s="205">
        <f>★波及効果計算ｼｰﾄ!E63</f>
        <v>0</v>
      </c>
      <c r="F153" s="205">
        <f>★波及効果計算ｼｰﾄ!F63</f>
        <v>0</v>
      </c>
      <c r="G153" s="205">
        <f>★波及効果計算ｼｰﾄ!G63</f>
        <v>0</v>
      </c>
      <c r="H153" s="205">
        <f>★波及効果計算ｼｰﾄ!H63</f>
        <v>0</v>
      </c>
      <c r="I153" s="205">
        <f>★波及効果計算ｼｰﾄ!I63</f>
        <v>0</v>
      </c>
      <c r="J153" s="205">
        <f>★波及効果計算ｼｰﾄ!J63</f>
        <v>0</v>
      </c>
      <c r="K153" s="207">
        <f>★波及効果計算ｼｰﾄ!K63</f>
        <v>0</v>
      </c>
    </row>
    <row r="154" spans="2:11" ht="18.75" customHeight="1">
      <c r="B154" s="203" t="s">
        <v>189</v>
      </c>
      <c r="C154" s="204" t="s">
        <v>9</v>
      </c>
      <c r="D154" s="205">
        <f>★波及効果計算ｼｰﾄ!D64</f>
        <v>0</v>
      </c>
      <c r="E154" s="205">
        <f>★波及効果計算ｼｰﾄ!E64</f>
        <v>0</v>
      </c>
      <c r="F154" s="205">
        <f>★波及効果計算ｼｰﾄ!F64</f>
        <v>0</v>
      </c>
      <c r="G154" s="205">
        <f>★波及効果計算ｼｰﾄ!G64</f>
        <v>0</v>
      </c>
      <c r="H154" s="205">
        <f>★波及効果計算ｼｰﾄ!H64</f>
        <v>0</v>
      </c>
      <c r="I154" s="205">
        <f>★波及効果計算ｼｰﾄ!I64</f>
        <v>0</v>
      </c>
      <c r="J154" s="205">
        <f>★波及効果計算ｼｰﾄ!J64</f>
        <v>0</v>
      </c>
      <c r="K154" s="207">
        <f>★波及効果計算ｼｰﾄ!K64</f>
        <v>0</v>
      </c>
    </row>
    <row r="155" spans="2:11" ht="18.75" customHeight="1">
      <c r="B155" s="203" t="s">
        <v>190</v>
      </c>
      <c r="C155" s="204" t="s">
        <v>10</v>
      </c>
      <c r="D155" s="205">
        <f>★波及効果計算ｼｰﾄ!D65</f>
        <v>0</v>
      </c>
      <c r="E155" s="205">
        <f>★波及効果計算ｼｰﾄ!E65</f>
        <v>0</v>
      </c>
      <c r="F155" s="205">
        <f>★波及効果計算ｼｰﾄ!F65</f>
        <v>0</v>
      </c>
      <c r="G155" s="205">
        <f>★波及効果計算ｼｰﾄ!G65</f>
        <v>0</v>
      </c>
      <c r="H155" s="205">
        <f>★波及効果計算ｼｰﾄ!H65</f>
        <v>0</v>
      </c>
      <c r="I155" s="205">
        <f>★波及効果計算ｼｰﾄ!I65</f>
        <v>0</v>
      </c>
      <c r="J155" s="205">
        <f>★波及効果計算ｼｰﾄ!J65</f>
        <v>0</v>
      </c>
      <c r="K155" s="207">
        <f>★波及効果計算ｼｰﾄ!K65</f>
        <v>0</v>
      </c>
    </row>
    <row r="156" spans="2:11" ht="18.75" customHeight="1">
      <c r="B156" s="203" t="s">
        <v>191</v>
      </c>
      <c r="C156" s="204" t="s">
        <v>11</v>
      </c>
      <c r="D156" s="205">
        <f>★波及効果計算ｼｰﾄ!D66</f>
        <v>0</v>
      </c>
      <c r="E156" s="205">
        <f>★波及効果計算ｼｰﾄ!E66</f>
        <v>0</v>
      </c>
      <c r="F156" s="205">
        <f>★波及効果計算ｼｰﾄ!F66</f>
        <v>0</v>
      </c>
      <c r="G156" s="205">
        <f>★波及効果計算ｼｰﾄ!G66</f>
        <v>0</v>
      </c>
      <c r="H156" s="205">
        <f>★波及効果計算ｼｰﾄ!H66</f>
        <v>0</v>
      </c>
      <c r="I156" s="205">
        <f>★波及効果計算ｼｰﾄ!I66</f>
        <v>0</v>
      </c>
      <c r="J156" s="205">
        <f>★波及効果計算ｼｰﾄ!J66</f>
        <v>0</v>
      </c>
      <c r="K156" s="207">
        <f>★波及効果計算ｼｰﾄ!K66</f>
        <v>0</v>
      </c>
    </row>
    <row r="157" spans="2:11" ht="18.75" customHeight="1">
      <c r="B157" s="203" t="s">
        <v>192</v>
      </c>
      <c r="C157" s="204" t="s">
        <v>12</v>
      </c>
      <c r="D157" s="205">
        <f>★波及効果計算ｼｰﾄ!D67</f>
        <v>0</v>
      </c>
      <c r="E157" s="205">
        <f>★波及効果計算ｼｰﾄ!E67</f>
        <v>0</v>
      </c>
      <c r="F157" s="205">
        <f>★波及効果計算ｼｰﾄ!F67</f>
        <v>0</v>
      </c>
      <c r="G157" s="205">
        <f>★波及効果計算ｼｰﾄ!G67</f>
        <v>0</v>
      </c>
      <c r="H157" s="205">
        <f>★波及効果計算ｼｰﾄ!H67</f>
        <v>0</v>
      </c>
      <c r="I157" s="205">
        <f>★波及効果計算ｼｰﾄ!I67</f>
        <v>0</v>
      </c>
      <c r="J157" s="205">
        <f>★波及効果計算ｼｰﾄ!J67</f>
        <v>0</v>
      </c>
      <c r="K157" s="207">
        <f>★波及効果計算ｼｰﾄ!K67</f>
        <v>0</v>
      </c>
    </row>
    <row r="158" spans="2:11" ht="18.75" customHeight="1">
      <c r="B158" s="203" t="s">
        <v>193</v>
      </c>
      <c r="C158" s="204" t="s">
        <v>194</v>
      </c>
      <c r="D158" s="205">
        <f>★波及効果計算ｼｰﾄ!D68</f>
        <v>0</v>
      </c>
      <c r="E158" s="205">
        <f>★波及効果計算ｼｰﾄ!E68</f>
        <v>0</v>
      </c>
      <c r="F158" s="205">
        <f>★波及効果計算ｼｰﾄ!F68</f>
        <v>0</v>
      </c>
      <c r="G158" s="205">
        <f>★波及効果計算ｼｰﾄ!G68</f>
        <v>0</v>
      </c>
      <c r="H158" s="205">
        <f>★波及効果計算ｼｰﾄ!H68</f>
        <v>0</v>
      </c>
      <c r="I158" s="205">
        <f>★波及効果計算ｼｰﾄ!I68</f>
        <v>0</v>
      </c>
      <c r="J158" s="205">
        <f>★波及効果計算ｼｰﾄ!J68</f>
        <v>0</v>
      </c>
      <c r="K158" s="207">
        <f>★波及効果計算ｼｰﾄ!K68</f>
        <v>0</v>
      </c>
    </row>
    <row r="159" spans="2:11" ht="18.75" customHeight="1">
      <c r="B159" s="203" t="s">
        <v>195</v>
      </c>
      <c r="C159" s="204" t="s">
        <v>196</v>
      </c>
      <c r="D159" s="205">
        <f>★波及効果計算ｼｰﾄ!D69</f>
        <v>0</v>
      </c>
      <c r="E159" s="205">
        <f>★波及効果計算ｼｰﾄ!E69</f>
        <v>0</v>
      </c>
      <c r="F159" s="205">
        <f>★波及効果計算ｼｰﾄ!F69</f>
        <v>0</v>
      </c>
      <c r="G159" s="205">
        <f>★波及効果計算ｼｰﾄ!G69</f>
        <v>0</v>
      </c>
      <c r="H159" s="205">
        <f>★波及効果計算ｼｰﾄ!H69</f>
        <v>0</v>
      </c>
      <c r="I159" s="205">
        <f>★波及効果計算ｼｰﾄ!I69</f>
        <v>0</v>
      </c>
      <c r="J159" s="205">
        <f>★波及効果計算ｼｰﾄ!J69</f>
        <v>0</v>
      </c>
      <c r="K159" s="207">
        <f>★波及効果計算ｼｰﾄ!K69</f>
        <v>0</v>
      </c>
    </row>
    <row r="160" spans="2:11" ht="18.75" customHeight="1">
      <c r="B160" s="203" t="s">
        <v>197</v>
      </c>
      <c r="C160" s="204" t="s">
        <v>198</v>
      </c>
      <c r="D160" s="205">
        <f>★波及効果計算ｼｰﾄ!D70</f>
        <v>0</v>
      </c>
      <c r="E160" s="205">
        <f>★波及効果計算ｼｰﾄ!E70</f>
        <v>0</v>
      </c>
      <c r="F160" s="205">
        <f>★波及効果計算ｼｰﾄ!F70</f>
        <v>0</v>
      </c>
      <c r="G160" s="205">
        <f>★波及効果計算ｼｰﾄ!G70</f>
        <v>0</v>
      </c>
      <c r="H160" s="205">
        <f>★波及効果計算ｼｰﾄ!H70</f>
        <v>0</v>
      </c>
      <c r="I160" s="205">
        <f>★波及効果計算ｼｰﾄ!I70</f>
        <v>0</v>
      </c>
      <c r="J160" s="205">
        <f>★波及効果計算ｼｰﾄ!J70</f>
        <v>0</v>
      </c>
      <c r="K160" s="207">
        <f>★波及効果計算ｼｰﾄ!K70</f>
        <v>0</v>
      </c>
    </row>
    <row r="161" spans="2:11" ht="18.75" customHeight="1">
      <c r="B161" s="203" t="s">
        <v>199</v>
      </c>
      <c r="C161" s="204" t="s">
        <v>14</v>
      </c>
      <c r="D161" s="205">
        <f>★波及効果計算ｼｰﾄ!D71</f>
        <v>0</v>
      </c>
      <c r="E161" s="205">
        <f>★波及効果計算ｼｰﾄ!E71</f>
        <v>0</v>
      </c>
      <c r="F161" s="205">
        <f>★波及効果計算ｼｰﾄ!F71</f>
        <v>0</v>
      </c>
      <c r="G161" s="205">
        <f>★波及効果計算ｼｰﾄ!G71</f>
        <v>0</v>
      </c>
      <c r="H161" s="205">
        <f>★波及効果計算ｼｰﾄ!H71</f>
        <v>0</v>
      </c>
      <c r="I161" s="205">
        <f>★波及効果計算ｼｰﾄ!I71</f>
        <v>0</v>
      </c>
      <c r="J161" s="205">
        <f>★波及効果計算ｼｰﾄ!J71</f>
        <v>0</v>
      </c>
      <c r="K161" s="207">
        <f>★波及効果計算ｼｰﾄ!K71</f>
        <v>0</v>
      </c>
    </row>
    <row r="162" spans="2:11" ht="18.75" customHeight="1">
      <c r="B162" s="203" t="s">
        <v>200</v>
      </c>
      <c r="C162" s="204" t="s">
        <v>13</v>
      </c>
      <c r="D162" s="205">
        <f>★波及効果計算ｼｰﾄ!D72</f>
        <v>0</v>
      </c>
      <c r="E162" s="205">
        <f>★波及効果計算ｼｰﾄ!E72</f>
        <v>0</v>
      </c>
      <c r="F162" s="205">
        <f>★波及効果計算ｼｰﾄ!F72</f>
        <v>0</v>
      </c>
      <c r="G162" s="205">
        <f>★波及効果計算ｼｰﾄ!G72</f>
        <v>0</v>
      </c>
      <c r="H162" s="205">
        <f>★波及効果計算ｼｰﾄ!H72</f>
        <v>0</v>
      </c>
      <c r="I162" s="205">
        <f>★波及効果計算ｼｰﾄ!I72</f>
        <v>0</v>
      </c>
      <c r="J162" s="205">
        <f>★波及効果計算ｼｰﾄ!J72</f>
        <v>0</v>
      </c>
      <c r="K162" s="207">
        <f>★波及効果計算ｼｰﾄ!K72</f>
        <v>0</v>
      </c>
    </row>
    <row r="163" spans="2:11" ht="18.75" customHeight="1">
      <c r="B163" s="203" t="s">
        <v>201</v>
      </c>
      <c r="C163" s="204" t="s">
        <v>202</v>
      </c>
      <c r="D163" s="205">
        <f>★波及効果計算ｼｰﾄ!D73</f>
        <v>0</v>
      </c>
      <c r="E163" s="205">
        <f>★波及効果計算ｼｰﾄ!E73</f>
        <v>0</v>
      </c>
      <c r="F163" s="205">
        <f>★波及効果計算ｼｰﾄ!F73</f>
        <v>0</v>
      </c>
      <c r="G163" s="205">
        <f>★波及効果計算ｼｰﾄ!G73</f>
        <v>0</v>
      </c>
      <c r="H163" s="205">
        <f>★波及効果計算ｼｰﾄ!H73</f>
        <v>0</v>
      </c>
      <c r="I163" s="205">
        <f>★波及効果計算ｼｰﾄ!I73</f>
        <v>0</v>
      </c>
      <c r="J163" s="205">
        <f>★波及効果計算ｼｰﾄ!J73</f>
        <v>0</v>
      </c>
      <c r="K163" s="207">
        <f>★波及効果計算ｼｰﾄ!K73</f>
        <v>0</v>
      </c>
    </row>
    <row r="164" spans="2:11" ht="18.75" customHeight="1">
      <c r="B164" s="203" t="s">
        <v>203</v>
      </c>
      <c r="C164" s="204" t="s">
        <v>15</v>
      </c>
      <c r="D164" s="205">
        <f>★波及効果計算ｼｰﾄ!D74</f>
        <v>0</v>
      </c>
      <c r="E164" s="205">
        <f>★波及効果計算ｼｰﾄ!E74</f>
        <v>0</v>
      </c>
      <c r="F164" s="205">
        <f>★波及効果計算ｼｰﾄ!F74</f>
        <v>0</v>
      </c>
      <c r="G164" s="205">
        <f>★波及効果計算ｼｰﾄ!G74</f>
        <v>0</v>
      </c>
      <c r="H164" s="205">
        <f>★波及効果計算ｼｰﾄ!H74</f>
        <v>0</v>
      </c>
      <c r="I164" s="205">
        <f>★波及効果計算ｼｰﾄ!I74</f>
        <v>0</v>
      </c>
      <c r="J164" s="205">
        <f>★波及効果計算ｼｰﾄ!J74</f>
        <v>0</v>
      </c>
      <c r="K164" s="207">
        <f>★波及効果計算ｼｰﾄ!K74</f>
        <v>0</v>
      </c>
    </row>
    <row r="165" spans="2:11" ht="18.75" customHeight="1">
      <c r="B165" s="203" t="s">
        <v>204</v>
      </c>
      <c r="C165" s="204" t="s">
        <v>16</v>
      </c>
      <c r="D165" s="205">
        <f>★波及効果計算ｼｰﾄ!D75</f>
        <v>0</v>
      </c>
      <c r="E165" s="205">
        <f>★波及効果計算ｼｰﾄ!E75</f>
        <v>0</v>
      </c>
      <c r="F165" s="205">
        <f>★波及効果計算ｼｰﾄ!F75</f>
        <v>0</v>
      </c>
      <c r="G165" s="205">
        <f>★波及効果計算ｼｰﾄ!G75</f>
        <v>0</v>
      </c>
      <c r="H165" s="205">
        <f>★波及効果計算ｼｰﾄ!H75</f>
        <v>0</v>
      </c>
      <c r="I165" s="205">
        <f>★波及効果計算ｼｰﾄ!I75</f>
        <v>0</v>
      </c>
      <c r="J165" s="205">
        <f>★波及効果計算ｼｰﾄ!J75</f>
        <v>0</v>
      </c>
      <c r="K165" s="207">
        <f>★波及効果計算ｼｰﾄ!K75</f>
        <v>0</v>
      </c>
    </row>
    <row r="166" spans="2:11" ht="18.75" customHeight="1">
      <c r="B166" s="203" t="s">
        <v>205</v>
      </c>
      <c r="C166" s="204" t="s">
        <v>17</v>
      </c>
      <c r="D166" s="205">
        <f>★波及効果計算ｼｰﾄ!D76</f>
        <v>0</v>
      </c>
      <c r="E166" s="205">
        <f>★波及効果計算ｼｰﾄ!E76</f>
        <v>0</v>
      </c>
      <c r="F166" s="205">
        <f>★波及効果計算ｼｰﾄ!F76</f>
        <v>0</v>
      </c>
      <c r="G166" s="205">
        <f>★波及効果計算ｼｰﾄ!G76</f>
        <v>0</v>
      </c>
      <c r="H166" s="205">
        <f>★波及効果計算ｼｰﾄ!H76</f>
        <v>0</v>
      </c>
      <c r="I166" s="205">
        <f>★波及効果計算ｼｰﾄ!I76</f>
        <v>0</v>
      </c>
      <c r="J166" s="205">
        <f>★波及効果計算ｼｰﾄ!J76</f>
        <v>0</v>
      </c>
      <c r="K166" s="207">
        <f>★波及効果計算ｼｰﾄ!K76</f>
        <v>0</v>
      </c>
    </row>
    <row r="167" spans="2:11" ht="18.75" customHeight="1">
      <c r="B167" s="203" t="s">
        <v>206</v>
      </c>
      <c r="C167" s="204" t="s">
        <v>18</v>
      </c>
      <c r="D167" s="205">
        <f>★波及効果計算ｼｰﾄ!D77</f>
        <v>0</v>
      </c>
      <c r="E167" s="205">
        <f>★波及効果計算ｼｰﾄ!E77</f>
        <v>0</v>
      </c>
      <c r="F167" s="205">
        <f>★波及効果計算ｼｰﾄ!F77</f>
        <v>0</v>
      </c>
      <c r="G167" s="205">
        <f>★波及効果計算ｼｰﾄ!G77</f>
        <v>0</v>
      </c>
      <c r="H167" s="205">
        <f>★波及効果計算ｼｰﾄ!H77</f>
        <v>0</v>
      </c>
      <c r="I167" s="205">
        <f>★波及効果計算ｼｰﾄ!I77</f>
        <v>0</v>
      </c>
      <c r="J167" s="205">
        <f>★波及効果計算ｼｰﾄ!J77</f>
        <v>0</v>
      </c>
      <c r="K167" s="207">
        <f>★波及効果計算ｼｰﾄ!K77</f>
        <v>0</v>
      </c>
    </row>
    <row r="168" spans="2:11" ht="18.75" customHeight="1">
      <c r="B168" s="203" t="s">
        <v>207</v>
      </c>
      <c r="C168" s="204" t="s">
        <v>46</v>
      </c>
      <c r="D168" s="205">
        <f>★波及効果計算ｼｰﾄ!D78</f>
        <v>0</v>
      </c>
      <c r="E168" s="205">
        <f>★波及効果計算ｼｰﾄ!E78</f>
        <v>0</v>
      </c>
      <c r="F168" s="205">
        <f>★波及効果計算ｼｰﾄ!F78</f>
        <v>0</v>
      </c>
      <c r="G168" s="205">
        <f>★波及効果計算ｼｰﾄ!G78</f>
        <v>0</v>
      </c>
      <c r="H168" s="205">
        <f>★波及効果計算ｼｰﾄ!H78</f>
        <v>0</v>
      </c>
      <c r="I168" s="205">
        <f>★波及効果計算ｼｰﾄ!I78</f>
        <v>0</v>
      </c>
      <c r="J168" s="205">
        <f>★波及効果計算ｼｰﾄ!J78</f>
        <v>0</v>
      </c>
      <c r="K168" s="207">
        <f>★波及効果計算ｼｰﾄ!K78</f>
        <v>0</v>
      </c>
    </row>
    <row r="169" spans="2:11" ht="18.75" customHeight="1">
      <c r="B169" s="203" t="s">
        <v>208</v>
      </c>
      <c r="C169" s="204" t="s">
        <v>47</v>
      </c>
      <c r="D169" s="205">
        <f>★波及効果計算ｼｰﾄ!D79</f>
        <v>0</v>
      </c>
      <c r="E169" s="205">
        <f>★波及効果計算ｼｰﾄ!E79</f>
        <v>0</v>
      </c>
      <c r="F169" s="205">
        <f>★波及効果計算ｼｰﾄ!F79</f>
        <v>0</v>
      </c>
      <c r="G169" s="205">
        <f>★波及効果計算ｼｰﾄ!G79</f>
        <v>0</v>
      </c>
      <c r="H169" s="205">
        <f>★波及効果計算ｼｰﾄ!H79</f>
        <v>0</v>
      </c>
      <c r="I169" s="205">
        <f>★波及効果計算ｼｰﾄ!I79</f>
        <v>0</v>
      </c>
      <c r="J169" s="205">
        <f>★波及効果計算ｼｰﾄ!J79</f>
        <v>0</v>
      </c>
      <c r="K169" s="207">
        <f>★波及効果計算ｼｰﾄ!K79</f>
        <v>0</v>
      </c>
    </row>
    <row r="170" spans="2:11" ht="18.75" customHeight="1">
      <c r="B170" s="203" t="s">
        <v>209</v>
      </c>
      <c r="C170" s="204" t="s">
        <v>19</v>
      </c>
      <c r="D170" s="205">
        <f>★波及効果計算ｼｰﾄ!D80</f>
        <v>0</v>
      </c>
      <c r="E170" s="205">
        <f>★波及効果計算ｼｰﾄ!E80</f>
        <v>0</v>
      </c>
      <c r="F170" s="205">
        <f>★波及効果計算ｼｰﾄ!F80</f>
        <v>0</v>
      </c>
      <c r="G170" s="205">
        <f>★波及効果計算ｼｰﾄ!G80</f>
        <v>0</v>
      </c>
      <c r="H170" s="205">
        <f>★波及効果計算ｼｰﾄ!H80</f>
        <v>0</v>
      </c>
      <c r="I170" s="205">
        <f>★波及効果計算ｼｰﾄ!I80</f>
        <v>0</v>
      </c>
      <c r="J170" s="205">
        <f>★波及効果計算ｼｰﾄ!J80</f>
        <v>0</v>
      </c>
      <c r="K170" s="207">
        <f>★波及効果計算ｼｰﾄ!K80</f>
        <v>0</v>
      </c>
    </row>
    <row r="171" spans="2:11" ht="18.75" customHeight="1">
      <c r="B171" s="203" t="s">
        <v>210</v>
      </c>
      <c r="C171" s="204" t="s">
        <v>20</v>
      </c>
      <c r="D171" s="205">
        <f>★波及効果計算ｼｰﾄ!D81</f>
        <v>0</v>
      </c>
      <c r="E171" s="205">
        <f>★波及効果計算ｼｰﾄ!E81</f>
        <v>0</v>
      </c>
      <c r="F171" s="205">
        <f>★波及効果計算ｼｰﾄ!F81</f>
        <v>0</v>
      </c>
      <c r="G171" s="205">
        <f>★波及効果計算ｼｰﾄ!G81</f>
        <v>0</v>
      </c>
      <c r="H171" s="205">
        <f>★波及効果計算ｼｰﾄ!H81</f>
        <v>0</v>
      </c>
      <c r="I171" s="205">
        <f>★波及効果計算ｼｰﾄ!I81</f>
        <v>0</v>
      </c>
      <c r="J171" s="205">
        <f>★波及効果計算ｼｰﾄ!J81</f>
        <v>0</v>
      </c>
      <c r="K171" s="207">
        <f>★波及効果計算ｼｰﾄ!K81</f>
        <v>0</v>
      </c>
    </row>
    <row r="172" spans="2:11" ht="18.75" customHeight="1">
      <c r="B172" s="203" t="s">
        <v>211</v>
      </c>
      <c r="C172" s="204" t="s">
        <v>21</v>
      </c>
      <c r="D172" s="205">
        <f>★波及効果計算ｼｰﾄ!D82</f>
        <v>0</v>
      </c>
      <c r="E172" s="205">
        <f>★波及効果計算ｼｰﾄ!E82</f>
        <v>0</v>
      </c>
      <c r="F172" s="205">
        <f>★波及効果計算ｼｰﾄ!F82</f>
        <v>0</v>
      </c>
      <c r="G172" s="205">
        <f>★波及効果計算ｼｰﾄ!G82</f>
        <v>0</v>
      </c>
      <c r="H172" s="205">
        <f>★波及効果計算ｼｰﾄ!H82</f>
        <v>0</v>
      </c>
      <c r="I172" s="205">
        <f>★波及効果計算ｼｰﾄ!I82</f>
        <v>0</v>
      </c>
      <c r="J172" s="205">
        <f>★波及効果計算ｼｰﾄ!J82</f>
        <v>0</v>
      </c>
      <c r="K172" s="207">
        <f>★波及効果計算ｼｰﾄ!K82</f>
        <v>0</v>
      </c>
    </row>
    <row r="173" spans="2:11" ht="18.75" customHeight="1">
      <c r="B173" s="203" t="s">
        <v>212</v>
      </c>
      <c r="C173" s="204" t="s">
        <v>49</v>
      </c>
      <c r="D173" s="205">
        <f>★波及効果計算ｼｰﾄ!D83</f>
        <v>0</v>
      </c>
      <c r="E173" s="205">
        <f>★波及効果計算ｼｰﾄ!E83</f>
        <v>0</v>
      </c>
      <c r="F173" s="205">
        <f>★波及効果計算ｼｰﾄ!F83</f>
        <v>0</v>
      </c>
      <c r="G173" s="205">
        <f>★波及効果計算ｼｰﾄ!G83</f>
        <v>0</v>
      </c>
      <c r="H173" s="205">
        <f>★波及効果計算ｼｰﾄ!H83</f>
        <v>0</v>
      </c>
      <c r="I173" s="205">
        <f>★波及効果計算ｼｰﾄ!I83</f>
        <v>0</v>
      </c>
      <c r="J173" s="205">
        <f>★波及効果計算ｼｰﾄ!J83</f>
        <v>0</v>
      </c>
      <c r="K173" s="207">
        <f>★波及効果計算ｼｰﾄ!K83</f>
        <v>0</v>
      </c>
    </row>
    <row r="174" spans="2:11" ht="18.75" customHeight="1">
      <c r="B174" s="203" t="s">
        <v>213</v>
      </c>
      <c r="C174" s="204" t="s">
        <v>22</v>
      </c>
      <c r="D174" s="205">
        <f>★波及効果計算ｼｰﾄ!D84</f>
        <v>0</v>
      </c>
      <c r="E174" s="205">
        <f>★波及効果計算ｼｰﾄ!E84</f>
        <v>0</v>
      </c>
      <c r="F174" s="205">
        <f>★波及効果計算ｼｰﾄ!F84</f>
        <v>0</v>
      </c>
      <c r="G174" s="205">
        <f>★波及効果計算ｼｰﾄ!G84</f>
        <v>0</v>
      </c>
      <c r="H174" s="205">
        <f>★波及効果計算ｼｰﾄ!H84</f>
        <v>0</v>
      </c>
      <c r="I174" s="205">
        <f>★波及効果計算ｼｰﾄ!I84</f>
        <v>0</v>
      </c>
      <c r="J174" s="205">
        <f>★波及効果計算ｼｰﾄ!J84</f>
        <v>0</v>
      </c>
      <c r="K174" s="207">
        <f>★波及効果計算ｼｰﾄ!K84</f>
        <v>0</v>
      </c>
    </row>
    <row r="175" spans="2:11" ht="18.75" customHeight="1">
      <c r="B175" s="203" t="s">
        <v>214</v>
      </c>
      <c r="C175" s="204" t="s">
        <v>23</v>
      </c>
      <c r="D175" s="205">
        <f>★波及効果計算ｼｰﾄ!D85</f>
        <v>0</v>
      </c>
      <c r="E175" s="205">
        <f>★波及効果計算ｼｰﾄ!E85</f>
        <v>0</v>
      </c>
      <c r="F175" s="205">
        <f>★波及効果計算ｼｰﾄ!F85</f>
        <v>0</v>
      </c>
      <c r="G175" s="205">
        <f>★波及効果計算ｼｰﾄ!G85</f>
        <v>0</v>
      </c>
      <c r="H175" s="205">
        <f>★波及効果計算ｼｰﾄ!H85</f>
        <v>0</v>
      </c>
      <c r="I175" s="205">
        <f>★波及効果計算ｼｰﾄ!I85</f>
        <v>0</v>
      </c>
      <c r="J175" s="205">
        <f>★波及効果計算ｼｰﾄ!J85</f>
        <v>0</v>
      </c>
      <c r="K175" s="207">
        <f>★波及効果計算ｼｰﾄ!K85</f>
        <v>0</v>
      </c>
    </row>
    <row r="176" spans="2:11" ht="18.75" customHeight="1">
      <c r="B176" s="203" t="s">
        <v>215</v>
      </c>
      <c r="C176" s="204" t="s">
        <v>24</v>
      </c>
      <c r="D176" s="205">
        <f>★波及効果計算ｼｰﾄ!D86</f>
        <v>0</v>
      </c>
      <c r="E176" s="205">
        <f>★波及効果計算ｼｰﾄ!E86</f>
        <v>0</v>
      </c>
      <c r="F176" s="205">
        <f>★波及効果計算ｼｰﾄ!F86</f>
        <v>0</v>
      </c>
      <c r="G176" s="205">
        <f>★波及効果計算ｼｰﾄ!G86</f>
        <v>0</v>
      </c>
      <c r="H176" s="205">
        <f>★波及効果計算ｼｰﾄ!H86</f>
        <v>0</v>
      </c>
      <c r="I176" s="205">
        <f>★波及効果計算ｼｰﾄ!I86</f>
        <v>0</v>
      </c>
      <c r="J176" s="205">
        <f>★波及効果計算ｼｰﾄ!J86</f>
        <v>0</v>
      </c>
      <c r="K176" s="207">
        <f>★波及効果計算ｼｰﾄ!K86</f>
        <v>0</v>
      </c>
    </row>
    <row r="177" spans="2:11" ht="18.75" customHeight="1">
      <c r="B177" s="203" t="s">
        <v>216</v>
      </c>
      <c r="C177" s="204" t="s">
        <v>48</v>
      </c>
      <c r="D177" s="205">
        <f>★波及効果計算ｼｰﾄ!D87</f>
        <v>0</v>
      </c>
      <c r="E177" s="205">
        <f>★波及効果計算ｼｰﾄ!E87</f>
        <v>0</v>
      </c>
      <c r="F177" s="205">
        <f>★波及効果計算ｼｰﾄ!F87</f>
        <v>0</v>
      </c>
      <c r="G177" s="205">
        <f>★波及効果計算ｼｰﾄ!G87</f>
        <v>0</v>
      </c>
      <c r="H177" s="205">
        <f>★波及効果計算ｼｰﾄ!H87</f>
        <v>0</v>
      </c>
      <c r="I177" s="205">
        <f>★波及効果計算ｼｰﾄ!I87</f>
        <v>0</v>
      </c>
      <c r="J177" s="205">
        <f>★波及効果計算ｼｰﾄ!J87</f>
        <v>0</v>
      </c>
      <c r="K177" s="207">
        <f>★波及効果計算ｼｰﾄ!K87</f>
        <v>0</v>
      </c>
    </row>
    <row r="178" spans="2:11" ht="18.75" customHeight="1">
      <c r="B178" s="203" t="s">
        <v>217</v>
      </c>
      <c r="C178" s="204" t="s">
        <v>218</v>
      </c>
      <c r="D178" s="205">
        <f>★波及効果計算ｼｰﾄ!D88</f>
        <v>0</v>
      </c>
      <c r="E178" s="205">
        <f>★波及効果計算ｼｰﾄ!E88</f>
        <v>0</v>
      </c>
      <c r="F178" s="205">
        <f>★波及効果計算ｼｰﾄ!F88</f>
        <v>0</v>
      </c>
      <c r="G178" s="205">
        <f>★波及効果計算ｼｰﾄ!G88</f>
        <v>0</v>
      </c>
      <c r="H178" s="205">
        <f>★波及効果計算ｼｰﾄ!H88</f>
        <v>0</v>
      </c>
      <c r="I178" s="205">
        <f>★波及効果計算ｼｰﾄ!I88</f>
        <v>0</v>
      </c>
      <c r="J178" s="205">
        <f>★波及効果計算ｼｰﾄ!J88</f>
        <v>0</v>
      </c>
      <c r="K178" s="207">
        <f>★波及効果計算ｼｰﾄ!K88</f>
        <v>0</v>
      </c>
    </row>
    <row r="179" spans="2:11" ht="18.75" customHeight="1">
      <c r="B179" s="203" t="s">
        <v>219</v>
      </c>
      <c r="C179" s="204" t="s">
        <v>25</v>
      </c>
      <c r="D179" s="205">
        <f>★波及効果計算ｼｰﾄ!D89</f>
        <v>0</v>
      </c>
      <c r="E179" s="205">
        <f>★波及効果計算ｼｰﾄ!E89</f>
        <v>0</v>
      </c>
      <c r="F179" s="205">
        <f>★波及効果計算ｼｰﾄ!F89</f>
        <v>0</v>
      </c>
      <c r="G179" s="205">
        <f>★波及効果計算ｼｰﾄ!G89</f>
        <v>0</v>
      </c>
      <c r="H179" s="205">
        <f>★波及効果計算ｼｰﾄ!H89</f>
        <v>0</v>
      </c>
      <c r="I179" s="205">
        <f>★波及効果計算ｼｰﾄ!I89</f>
        <v>0</v>
      </c>
      <c r="J179" s="205">
        <f>★波及効果計算ｼｰﾄ!J89</f>
        <v>0</v>
      </c>
      <c r="K179" s="207">
        <f>★波及効果計算ｼｰﾄ!K89</f>
        <v>0</v>
      </c>
    </row>
    <row r="180" spans="2:11" ht="18.75" customHeight="1">
      <c r="B180" s="203" t="s">
        <v>220</v>
      </c>
      <c r="C180" s="204" t="s">
        <v>26</v>
      </c>
      <c r="D180" s="205">
        <f>★波及効果計算ｼｰﾄ!D90</f>
        <v>0</v>
      </c>
      <c r="E180" s="205">
        <f>★波及効果計算ｼｰﾄ!E90</f>
        <v>0</v>
      </c>
      <c r="F180" s="205">
        <f>★波及効果計算ｼｰﾄ!F90</f>
        <v>0</v>
      </c>
      <c r="G180" s="205">
        <f>★波及効果計算ｼｰﾄ!G90</f>
        <v>0</v>
      </c>
      <c r="H180" s="205">
        <f>★波及効果計算ｼｰﾄ!H90</f>
        <v>0</v>
      </c>
      <c r="I180" s="205">
        <f>★波及効果計算ｼｰﾄ!I90</f>
        <v>0</v>
      </c>
      <c r="J180" s="205">
        <f>★波及効果計算ｼｰﾄ!J90</f>
        <v>0</v>
      </c>
      <c r="K180" s="207">
        <f>★波及効果計算ｼｰﾄ!K90</f>
        <v>0</v>
      </c>
    </row>
    <row r="181" spans="2:11" ht="18.75" customHeight="1">
      <c r="B181" s="203" t="s">
        <v>221</v>
      </c>
      <c r="C181" s="204" t="s">
        <v>27</v>
      </c>
      <c r="D181" s="205">
        <f>★波及効果計算ｼｰﾄ!D91</f>
        <v>0</v>
      </c>
      <c r="E181" s="205">
        <f>★波及効果計算ｼｰﾄ!E91</f>
        <v>0</v>
      </c>
      <c r="F181" s="205">
        <f>★波及効果計算ｼｰﾄ!F91</f>
        <v>0</v>
      </c>
      <c r="G181" s="205">
        <f>★波及効果計算ｼｰﾄ!G91</f>
        <v>0</v>
      </c>
      <c r="H181" s="205">
        <f>★波及効果計算ｼｰﾄ!H91</f>
        <v>0</v>
      </c>
      <c r="I181" s="205">
        <f>★波及効果計算ｼｰﾄ!I91</f>
        <v>0</v>
      </c>
      <c r="J181" s="205">
        <f>★波及効果計算ｼｰﾄ!J91</f>
        <v>0</v>
      </c>
      <c r="K181" s="207">
        <f>★波及効果計算ｼｰﾄ!K91</f>
        <v>0</v>
      </c>
    </row>
    <row r="182" spans="2:11" ht="18.75" customHeight="1">
      <c r="B182" s="203" t="s">
        <v>222</v>
      </c>
      <c r="C182" s="204" t="s">
        <v>28</v>
      </c>
      <c r="D182" s="205">
        <f>★波及効果計算ｼｰﾄ!D92</f>
        <v>0</v>
      </c>
      <c r="E182" s="205">
        <f>★波及効果計算ｼｰﾄ!E92</f>
        <v>0</v>
      </c>
      <c r="F182" s="205">
        <f>★波及効果計算ｼｰﾄ!F92</f>
        <v>0</v>
      </c>
      <c r="G182" s="205">
        <f>★波及効果計算ｼｰﾄ!G92</f>
        <v>0</v>
      </c>
      <c r="H182" s="205">
        <f>★波及効果計算ｼｰﾄ!H92</f>
        <v>0</v>
      </c>
      <c r="I182" s="205">
        <f>★波及効果計算ｼｰﾄ!I92</f>
        <v>0</v>
      </c>
      <c r="J182" s="205">
        <f>★波及効果計算ｼｰﾄ!J92</f>
        <v>0</v>
      </c>
      <c r="K182" s="207">
        <f>★波及効果計算ｼｰﾄ!K92</f>
        <v>0</v>
      </c>
    </row>
    <row r="183" spans="2:11" ht="18.75" customHeight="1">
      <c r="B183" s="209"/>
      <c r="C183" s="210" t="s">
        <v>223</v>
      </c>
      <c r="D183" s="211">
        <f>★波及効果計算ｼｰﾄ!D93</f>
        <v>0</v>
      </c>
      <c r="E183" s="211">
        <f>★波及効果計算ｼｰﾄ!E93</f>
        <v>0</v>
      </c>
      <c r="F183" s="211">
        <f>★波及効果計算ｼｰﾄ!F93</f>
        <v>0</v>
      </c>
      <c r="G183" s="211">
        <f>★波及効果計算ｼｰﾄ!G93</f>
        <v>0</v>
      </c>
      <c r="H183" s="211">
        <f>★波及効果計算ｼｰﾄ!H93</f>
        <v>0</v>
      </c>
      <c r="I183" s="211">
        <f>★波及効果計算ｼｰﾄ!I93</f>
        <v>0</v>
      </c>
      <c r="J183" s="211">
        <f>★波及効果計算ｼｰﾄ!J93</f>
        <v>0</v>
      </c>
      <c r="K183" s="213">
        <f>★波及効果計算ｼｰﾄ!K93</f>
        <v>0</v>
      </c>
    </row>
  </sheetData>
  <sheetProtection sheet="1" selectLockedCells="1" selectUnlockedCells="1"/>
  <mergeCells count="26">
    <mergeCell ref="J49:J50"/>
    <mergeCell ref="B2:C2"/>
    <mergeCell ref="D4:D5"/>
    <mergeCell ref="E4:G4"/>
    <mergeCell ref="H4:H5"/>
    <mergeCell ref="I4:I5"/>
    <mergeCell ref="B6:C6"/>
    <mergeCell ref="B7:C7"/>
    <mergeCell ref="D49:F49"/>
    <mergeCell ref="G49:G50"/>
    <mergeCell ref="H49:H50"/>
    <mergeCell ref="I49:I50"/>
    <mergeCell ref="F140:G140"/>
    <mergeCell ref="H140:I140"/>
    <mergeCell ref="J140:K140"/>
    <mergeCell ref="B51:C51"/>
    <mergeCell ref="B52:C52"/>
    <mergeCell ref="D94:F94"/>
    <mergeCell ref="G94:I94"/>
    <mergeCell ref="G53:G91"/>
    <mergeCell ref="H53:H91"/>
    <mergeCell ref="B142:C142"/>
    <mergeCell ref="B143:C143"/>
    <mergeCell ref="B96:C96"/>
    <mergeCell ref="B97:C97"/>
    <mergeCell ref="D140:E140"/>
  </mergeCells>
  <phoneticPr fontId="31"/>
  <pageMargins left="0.78740157480314965" right="0.78740157480314965" top="0.78740157480314965" bottom="0.78740157480314965" header="0" footer="0.19685039370078741"/>
  <pageSetup paperSize="9" scale="86" firstPageNumber="8" orientation="portrait" useFirstPageNumber="1" r:id="rId1"/>
  <headerFooter alignWithMargins="0">
    <oddFooter>&amp;P ページ</oddFooter>
  </headerFooter>
  <rowBreaks count="3" manualBreakCount="3">
    <brk id="47" min="1" max="10" man="1"/>
    <brk id="92" min="1" max="10" man="1"/>
    <brk id="137" min="1" max="10"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C000"/>
  </sheetPr>
  <dimension ref="B2:X61"/>
  <sheetViews>
    <sheetView showGridLines="0" view="pageBreakPreview" topLeftCell="A45" zoomScale="145" zoomScaleNormal="100" zoomScaleSheetLayoutView="145" workbookViewId="0">
      <selection activeCell="F57" sqref="F57"/>
    </sheetView>
  </sheetViews>
  <sheetFormatPr defaultColWidth="13.5" defaultRowHeight="18.75" customHeight="1"/>
  <cols>
    <col min="1" max="1" width="2.1640625" style="170" customWidth="1"/>
    <col min="2" max="2" width="3.5" style="170" customWidth="1"/>
    <col min="3" max="3" width="33" style="170" bestFit="1" customWidth="1"/>
    <col min="4" max="10" width="16.83203125" style="170" customWidth="1"/>
    <col min="11" max="18" width="13.5" style="170" customWidth="1"/>
    <col min="19" max="24" width="13.5" style="170" hidden="1" customWidth="1"/>
    <col min="25" max="16384" width="13.5" style="170"/>
  </cols>
  <sheetData>
    <row r="2" spans="2:10" ht="20.25" customHeight="1">
      <c r="B2" s="710" t="s">
        <v>428</v>
      </c>
      <c r="C2" s="711"/>
      <c r="D2" s="224"/>
    </row>
    <row r="3" spans="2:10" s="180" customFormat="1" ht="18.75" customHeight="1"/>
    <row r="4" spans="2:10" s="180" customFormat="1" ht="52.5" customHeight="1">
      <c r="B4" s="225"/>
      <c r="C4" s="226"/>
      <c r="D4" s="227" t="s">
        <v>429</v>
      </c>
      <c r="E4" s="227" t="s">
        <v>430</v>
      </c>
      <c r="F4" s="227" t="s">
        <v>431</v>
      </c>
      <c r="G4" s="227" t="s">
        <v>432</v>
      </c>
      <c r="H4" s="228" t="s">
        <v>433</v>
      </c>
      <c r="I4" s="499" t="s">
        <v>638</v>
      </c>
      <c r="J4" s="500" t="s">
        <v>639</v>
      </c>
    </row>
    <row r="5" spans="2:10" s="235" customFormat="1" ht="18.75" customHeight="1">
      <c r="B5" s="229"/>
      <c r="C5" s="230"/>
      <c r="D5" s="231" t="s">
        <v>436</v>
      </c>
      <c r="E5" s="231" t="s">
        <v>437</v>
      </c>
      <c r="F5" s="231" t="s">
        <v>438</v>
      </c>
      <c r="G5" s="231" t="s">
        <v>439</v>
      </c>
      <c r="H5" s="232" t="s">
        <v>440</v>
      </c>
      <c r="I5" s="233" t="s">
        <v>441</v>
      </c>
      <c r="J5" s="234" t="s">
        <v>442</v>
      </c>
    </row>
    <row r="6" spans="2:10" s="180" customFormat="1" ht="18.75" customHeight="1">
      <c r="B6" s="198" t="s">
        <v>176</v>
      </c>
      <c r="C6" s="199" t="s">
        <v>0</v>
      </c>
      <c r="D6" s="236">
        <f>★波及効果計算ｼｰﾄ!D99</f>
        <v>0.51620899999999992</v>
      </c>
      <c r="E6" s="236">
        <f>★波及効果計算ｼｰﾄ!E99</f>
        <v>0.51296200000000003</v>
      </c>
      <c r="F6" s="236">
        <f>★波及効果計算ｼｰﾄ!F99</f>
        <v>0.149426</v>
      </c>
      <c r="G6" s="736"/>
      <c r="H6" s="237">
        <f>★波及効果計算ｼｰﾄ!J99</f>
        <v>1.1224E-2</v>
      </c>
      <c r="I6" s="237">
        <f>★波及効果計算ｼｰﾄ!K99</f>
        <v>0.23086499999999999</v>
      </c>
      <c r="J6" s="238">
        <f>★波及効果計算ｼｰﾄ!L99</f>
        <v>5.1589999999999997E-2</v>
      </c>
    </row>
    <row r="7" spans="2:10" s="180" customFormat="1" ht="18.75" customHeight="1">
      <c r="B7" s="203" t="s">
        <v>177</v>
      </c>
      <c r="C7" s="204" t="s">
        <v>178</v>
      </c>
      <c r="D7" s="239">
        <f>★波及効果計算ｼｰﾄ!D100</f>
        <v>0.73091600000000001</v>
      </c>
      <c r="E7" s="239">
        <f>★波及効果計算ｼｰﾄ!E100</f>
        <v>0.62305299999999997</v>
      </c>
      <c r="F7" s="239">
        <f>★波及効果計算ｼｰﾄ!F100</f>
        <v>0.22922999999999999</v>
      </c>
      <c r="G7" s="737"/>
      <c r="H7" s="240">
        <f>★波及効果計算ｼｰﾄ!J100</f>
        <v>5.5800000000000001E-4</v>
      </c>
      <c r="I7" s="240">
        <f>★波及効果計算ｼｰﾄ!K100</f>
        <v>8.591E-2</v>
      </c>
      <c r="J7" s="241">
        <f>★波及効果計算ｼｰﾄ!L100</f>
        <v>8.0284999999999995E-2</v>
      </c>
    </row>
    <row r="8" spans="2:10" s="180" customFormat="1" ht="18.75" customHeight="1">
      <c r="B8" s="203" t="s">
        <v>179</v>
      </c>
      <c r="C8" s="204" t="s">
        <v>180</v>
      </c>
      <c r="D8" s="239">
        <f>★波及効果計算ｼｰﾄ!D101</f>
        <v>0.24327200000000004</v>
      </c>
      <c r="E8" s="239">
        <f>★波及効果計算ｼｰﾄ!E101</f>
        <v>0.66085499999999997</v>
      </c>
      <c r="F8" s="239">
        <f>★波及効果計算ｼｰﾄ!F101</f>
        <v>0.18427399999999999</v>
      </c>
      <c r="G8" s="737"/>
      <c r="H8" s="240">
        <f>★波及効果計算ｼｰﾄ!J101</f>
        <v>9.7900000000000005E-4</v>
      </c>
      <c r="I8" s="240">
        <f>★波及効果計算ｼｰﾄ!K101</f>
        <v>0.20581199999999999</v>
      </c>
      <c r="J8" s="241">
        <f>★波及効果計算ｼｰﾄ!L101</f>
        <v>6.4273999999999998E-2</v>
      </c>
    </row>
    <row r="9" spans="2:10" s="180" customFormat="1" ht="18.75" customHeight="1">
      <c r="B9" s="203" t="s">
        <v>181</v>
      </c>
      <c r="C9" s="204" t="s">
        <v>3</v>
      </c>
      <c r="D9" s="239">
        <f>★波及効果計算ｼｰﾄ!D102</f>
        <v>4.134199999999999E-2</v>
      </c>
      <c r="E9" s="239">
        <f>★波及効果計算ｼｰﾄ!E102</f>
        <v>0.568774</v>
      </c>
      <c r="F9" s="239">
        <f>★波及効果計算ｼｰﾄ!F102</f>
        <v>0.18184800000000001</v>
      </c>
      <c r="G9" s="737"/>
      <c r="H9" s="240">
        <f>★波及効果計算ｼｰﾄ!J102</f>
        <v>0</v>
      </c>
      <c r="I9" s="240">
        <f>★波及効果計算ｼｰﾄ!K102</f>
        <v>5.0134999999999999E-2</v>
      </c>
      <c r="J9" s="241">
        <f>★波及効果計算ｼｰﾄ!L102</f>
        <v>4.9055000000000001E-2</v>
      </c>
    </row>
    <row r="10" spans="2:10" s="180" customFormat="1" ht="18.75" customHeight="1">
      <c r="B10" s="203" t="s">
        <v>182</v>
      </c>
      <c r="C10" s="204" t="s">
        <v>4</v>
      </c>
      <c r="D10" s="239">
        <f>★波及効果計算ｼｰﾄ!D103</f>
        <v>0.17811699999999997</v>
      </c>
      <c r="E10" s="239">
        <f>★波及効果計算ｼｰﾄ!E103</f>
        <v>0.31477899999999998</v>
      </c>
      <c r="F10" s="239">
        <f>★波及効果計算ｼｰﾄ!F103</f>
        <v>0.13731099999999999</v>
      </c>
      <c r="G10" s="737"/>
      <c r="H10" s="240">
        <f>★波及効果計算ｼｰﾄ!J103</f>
        <v>9.0998999999999997E-2</v>
      </c>
      <c r="I10" s="240">
        <f>★波及効果計算ｼｰﾄ!K103</f>
        <v>7.6066999999999996E-2</v>
      </c>
      <c r="J10" s="241">
        <f>★波及効果計算ｼｰﾄ!L103</f>
        <v>7.6020000000000004E-2</v>
      </c>
    </row>
    <row r="11" spans="2:10" s="180" customFormat="1" ht="18.75" customHeight="1">
      <c r="B11" s="203" t="s">
        <v>183</v>
      </c>
      <c r="C11" s="204" t="s">
        <v>5</v>
      </c>
      <c r="D11" s="239">
        <f>★波及効果計算ｼｰﾄ!D104</f>
        <v>4.8938000000000037E-2</v>
      </c>
      <c r="E11" s="239">
        <f>★波及効果計算ｼｰﾄ!E104</f>
        <v>0.43597799999999998</v>
      </c>
      <c r="F11" s="239">
        <f>★波及効果計算ｼｰﾄ!F104</f>
        <v>0.32128099999999998</v>
      </c>
      <c r="G11" s="737"/>
      <c r="H11" s="240">
        <f>★波及効果計算ｼｰﾄ!J104</f>
        <v>1.8828000000000001E-2</v>
      </c>
      <c r="I11" s="240">
        <f>★波及効果計算ｼｰﾄ!K104</f>
        <v>0.105836</v>
      </c>
      <c r="J11" s="241">
        <f>★波及効果計算ｼｰﾄ!L104</f>
        <v>0.10580000000000001</v>
      </c>
    </row>
    <row r="12" spans="2:10" s="180" customFormat="1" ht="18.75" customHeight="1">
      <c r="B12" s="203" t="s">
        <v>184</v>
      </c>
      <c r="C12" s="208" t="s">
        <v>6</v>
      </c>
      <c r="D12" s="239">
        <f>★波及効果計算ｼｰﾄ!D105</f>
        <v>0.18819699999999995</v>
      </c>
      <c r="E12" s="239">
        <f>★波及効果計算ｼｰﾄ!E105</f>
        <v>0.33929799999999999</v>
      </c>
      <c r="F12" s="239">
        <f>★波及効果計算ｼｰﾄ!F105</f>
        <v>0.13960600000000001</v>
      </c>
      <c r="G12" s="737"/>
      <c r="H12" s="240">
        <f>★波及効果計算ｼｰﾄ!J105</f>
        <v>1.2830000000000001E-3</v>
      </c>
      <c r="I12" s="240">
        <f>★波及効果計算ｼｰﾄ!K105</f>
        <v>3.2967999999999997E-2</v>
      </c>
      <c r="J12" s="241">
        <f>★波及効果計算ｼｰﾄ!L105</f>
        <v>3.295E-2</v>
      </c>
    </row>
    <row r="13" spans="2:10" s="180" customFormat="1" ht="18.75" customHeight="1">
      <c r="B13" s="203" t="s">
        <v>185</v>
      </c>
      <c r="C13" s="204" t="s">
        <v>7</v>
      </c>
      <c r="D13" s="239">
        <f>★波及効果計算ｼｰﾄ!D106</f>
        <v>3.4070999999999962E-2</v>
      </c>
      <c r="E13" s="239">
        <f>★波及効果計算ｼｰﾄ!E106</f>
        <v>0.41248800000000002</v>
      </c>
      <c r="F13" s="239">
        <f>★波及効果計算ｼｰﾄ!F106</f>
        <v>0.108401</v>
      </c>
      <c r="G13" s="737"/>
      <c r="H13" s="240">
        <f>★波及効果計算ｼｰﾄ!J106</f>
        <v>1.2918000000000001E-2</v>
      </c>
      <c r="I13" s="240">
        <f>★波及効果計算ｼｰﾄ!K106</f>
        <v>2.7455E-2</v>
      </c>
      <c r="J13" s="241">
        <f>★波及効果計算ｼｰﾄ!L106</f>
        <v>2.7455E-2</v>
      </c>
    </row>
    <row r="14" spans="2:10" s="180" customFormat="1" ht="18.75" customHeight="1">
      <c r="B14" s="203" t="s">
        <v>186</v>
      </c>
      <c r="C14" s="208" t="s">
        <v>8</v>
      </c>
      <c r="D14" s="239">
        <f>★波及効果計算ｼｰﾄ!D107</f>
        <v>5.0819999999999976E-2</v>
      </c>
      <c r="E14" s="239">
        <f>★波及効果計算ｼｰﾄ!E107</f>
        <v>0.469225</v>
      </c>
      <c r="F14" s="239">
        <f>★波及効果計算ｼｰﾄ!F107</f>
        <v>8.6463999999999999E-2</v>
      </c>
      <c r="G14" s="737"/>
      <c r="H14" s="240">
        <f>★波及効果計算ｼｰﾄ!J107</f>
        <v>1.2262E-2</v>
      </c>
      <c r="I14" s="240">
        <f>★波及効果計算ｼｰﾄ!K107</f>
        <v>1.7052999999999999E-2</v>
      </c>
      <c r="J14" s="241">
        <f>★波及効果計算ｼｰﾄ!L107</f>
        <v>1.7052999999999999E-2</v>
      </c>
    </row>
    <row r="15" spans="2:10" s="180" customFormat="1" ht="18.75" customHeight="1">
      <c r="B15" s="203" t="s">
        <v>187</v>
      </c>
      <c r="C15" s="208" t="s">
        <v>188</v>
      </c>
      <c r="D15" s="239">
        <f>★波及効果計算ｼｰﾄ!D108</f>
        <v>0.133884</v>
      </c>
      <c r="E15" s="239">
        <f>★波及効果計算ｼｰﾄ!E108</f>
        <v>0.44791799999999998</v>
      </c>
      <c r="F15" s="239">
        <f>★波及効果計算ｼｰﾄ!F108</f>
        <v>0.24796799999999999</v>
      </c>
      <c r="G15" s="737"/>
      <c r="H15" s="240">
        <f>★波及効果計算ｼｰﾄ!J108</f>
        <v>2.7810000000000001E-3</v>
      </c>
      <c r="I15" s="240">
        <f>★波及効果計算ｼｰﾄ!K108</f>
        <v>7.5322E-2</v>
      </c>
      <c r="J15" s="241">
        <f>★波及効果計算ｼｰﾄ!L108</f>
        <v>7.5322E-2</v>
      </c>
    </row>
    <row r="16" spans="2:10" s="180" customFormat="1" ht="18.75" customHeight="1">
      <c r="B16" s="203" t="s">
        <v>189</v>
      </c>
      <c r="C16" s="204" t="s">
        <v>9</v>
      </c>
      <c r="D16" s="239">
        <f>★波及効果計算ｼｰﾄ!D109</f>
        <v>0.34493600000000002</v>
      </c>
      <c r="E16" s="239">
        <f>★波及効果計算ｼｰﾄ!E109</f>
        <v>0.51767799999999997</v>
      </c>
      <c r="F16" s="239">
        <f>★波及効果計算ｼｰﾄ!F109</f>
        <v>0.23307</v>
      </c>
      <c r="G16" s="737"/>
      <c r="H16" s="240">
        <f>★波及効果計算ｼｰﾄ!J109</f>
        <v>3.4099999999999999E-4</v>
      </c>
      <c r="I16" s="240">
        <f>★波及効果計算ｼｰﾄ!K109</f>
        <v>3.7969999999999997E-2</v>
      </c>
      <c r="J16" s="241">
        <f>★波及効果計算ｼｰﾄ!L109</f>
        <v>3.7969999999999997E-2</v>
      </c>
    </row>
    <row r="17" spans="2:10" s="180" customFormat="1" ht="18.75" customHeight="1">
      <c r="B17" s="203" t="s">
        <v>190</v>
      </c>
      <c r="C17" s="204" t="s">
        <v>10</v>
      </c>
      <c r="D17" s="239">
        <f>★波及効果計算ｼｰﾄ!D110</f>
        <v>0.15676199999999996</v>
      </c>
      <c r="E17" s="239">
        <f>★波及効果計算ｼｰﾄ!E110</f>
        <v>0.44448199999999999</v>
      </c>
      <c r="F17" s="239">
        <f>★波及効果計算ｼｰﾄ!F110</f>
        <v>0.158583</v>
      </c>
      <c r="G17" s="737"/>
      <c r="H17" s="240">
        <f>★波及効果計算ｼｰﾄ!J110</f>
        <v>2.1000000000000001E-4</v>
      </c>
      <c r="I17" s="240">
        <f>★波及効果計算ｼｰﾄ!K110</f>
        <v>4.1530999999999998E-2</v>
      </c>
      <c r="J17" s="241">
        <f>★波及効果計算ｼｰﾄ!L110</f>
        <v>4.1530999999999998E-2</v>
      </c>
    </row>
    <row r="18" spans="2:10" s="180" customFormat="1" ht="18.75" customHeight="1">
      <c r="B18" s="203" t="s">
        <v>191</v>
      </c>
      <c r="C18" s="204" t="s">
        <v>11</v>
      </c>
      <c r="D18" s="239">
        <f>★波及効果計算ｼｰﾄ!D111</f>
        <v>1.9214999999999982E-2</v>
      </c>
      <c r="E18" s="239">
        <f>★波及効果計算ｼｰﾄ!E111</f>
        <v>0.234567</v>
      </c>
      <c r="F18" s="239">
        <f>★波及効果計算ｼｰﾄ!F111</f>
        <v>7.4335999999999999E-2</v>
      </c>
      <c r="G18" s="737"/>
      <c r="H18" s="240">
        <f>★波及効果計算ｼｰﾄ!J111</f>
        <v>5.6800000000000004E-4</v>
      </c>
      <c r="I18" s="240">
        <f>★波及効果計算ｼｰﾄ!K111</f>
        <v>1.8825000000000001E-2</v>
      </c>
      <c r="J18" s="241">
        <f>★波及効果計算ｼｰﾄ!L111</f>
        <v>1.8825000000000001E-2</v>
      </c>
    </row>
    <row r="19" spans="2:10" s="180" customFormat="1" ht="18.75" customHeight="1">
      <c r="B19" s="203" t="s">
        <v>192</v>
      </c>
      <c r="C19" s="204" t="s">
        <v>12</v>
      </c>
      <c r="D19" s="239">
        <f>★波及効果計算ｼｰﾄ!D112</f>
        <v>0.21021199999999995</v>
      </c>
      <c r="E19" s="239">
        <f>★波及効果計算ｼｰﾄ!E112</f>
        <v>0.50836499999999996</v>
      </c>
      <c r="F19" s="239">
        <f>★波及効果計算ｼｰﾄ!F112</f>
        <v>0.29224800000000001</v>
      </c>
      <c r="G19" s="737"/>
      <c r="H19" s="240">
        <f>★波及効果計算ｼｰﾄ!J112</f>
        <v>8.2899999999999998E-4</v>
      </c>
      <c r="I19" s="240">
        <f>★波及効果計算ｼｰﾄ!K112</f>
        <v>6.2030000000000002E-2</v>
      </c>
      <c r="J19" s="241">
        <f>★波及効果計算ｼｰﾄ!L112</f>
        <v>6.2030000000000002E-2</v>
      </c>
    </row>
    <row r="20" spans="2:10" s="180" customFormat="1" ht="18.75" customHeight="1">
      <c r="B20" s="203" t="s">
        <v>193</v>
      </c>
      <c r="C20" s="204" t="s">
        <v>194</v>
      </c>
      <c r="D20" s="239">
        <f>★波及効果計算ｼｰﾄ!D113</f>
        <v>1.6699999999999493E-3</v>
      </c>
      <c r="E20" s="239">
        <f>★波及効果計算ｼｰﾄ!E113</f>
        <v>0.49989099999999997</v>
      </c>
      <c r="F20" s="239">
        <f>★波及効果計算ｼｰﾄ!F113</f>
        <v>0.31005199999999999</v>
      </c>
      <c r="G20" s="737"/>
      <c r="H20" s="240">
        <f>★波及効果計算ｼｰﾄ!J113</f>
        <v>4.1999999999999998E-5</v>
      </c>
      <c r="I20" s="240">
        <f>★波及効果計算ｼｰﾄ!K113</f>
        <v>8.3876999999999993E-2</v>
      </c>
      <c r="J20" s="241">
        <f>★波及効果計算ｼｰﾄ!L113</f>
        <v>8.3876999999999993E-2</v>
      </c>
    </row>
    <row r="21" spans="2:10" s="180" customFormat="1" ht="18.75" customHeight="1">
      <c r="B21" s="203" t="s">
        <v>195</v>
      </c>
      <c r="C21" s="204" t="s">
        <v>196</v>
      </c>
      <c r="D21" s="239">
        <f>★波及効果計算ｼｰﾄ!D114</f>
        <v>0.11378500000000003</v>
      </c>
      <c r="E21" s="239">
        <f>★波及効果計算ｼｰﾄ!E114</f>
        <v>0.46971499999999999</v>
      </c>
      <c r="F21" s="239">
        <f>★波及効果計算ｼｰﾄ!F114</f>
        <v>0.29608200000000001</v>
      </c>
      <c r="G21" s="737"/>
      <c r="H21" s="240">
        <f>★波及効果計算ｼｰﾄ!J114</f>
        <v>1.9000000000000001E-5</v>
      </c>
      <c r="I21" s="240">
        <f>★波及効果計算ｼｰﾄ!K114</f>
        <v>6.4284999999999995E-2</v>
      </c>
      <c r="J21" s="241">
        <f>★波及効果計算ｼｰﾄ!L114</f>
        <v>6.4270999999999995E-2</v>
      </c>
    </row>
    <row r="22" spans="2:10" s="180" customFormat="1" ht="18.75" customHeight="1">
      <c r="B22" s="203" t="s">
        <v>197</v>
      </c>
      <c r="C22" s="204" t="s">
        <v>198</v>
      </c>
      <c r="D22" s="239">
        <f>★波及効果計算ｼｰﾄ!D115</f>
        <v>0.103379</v>
      </c>
      <c r="E22" s="239">
        <f>★波及効果計算ｼｰﾄ!E115</f>
        <v>0.38527600000000001</v>
      </c>
      <c r="F22" s="239">
        <f>★波及効果計算ｼｰﾄ!F115</f>
        <v>0.29391499999999998</v>
      </c>
      <c r="G22" s="737"/>
      <c r="H22" s="240">
        <f>★波及効果計算ｼｰﾄ!J115</f>
        <v>2.92E-4</v>
      </c>
      <c r="I22" s="240">
        <f>★波及効果計算ｼｰﾄ!K115</f>
        <v>4.6435999999999998E-2</v>
      </c>
      <c r="J22" s="241">
        <f>★波及効果計算ｼｰﾄ!L115</f>
        <v>4.6435999999999998E-2</v>
      </c>
    </row>
    <row r="23" spans="2:10" s="180" customFormat="1" ht="18.75" customHeight="1">
      <c r="B23" s="203" t="s">
        <v>199</v>
      </c>
      <c r="C23" s="204" t="s">
        <v>14</v>
      </c>
      <c r="D23" s="239">
        <f>★波及効果計算ｼｰﾄ!D116</f>
        <v>0.12775899999999996</v>
      </c>
      <c r="E23" s="239">
        <f>★波及効果計算ｼｰﾄ!E116</f>
        <v>0.33567000000000002</v>
      </c>
      <c r="F23" s="239">
        <f>★波及効果計算ｼｰﾄ!F116</f>
        <v>0.246309</v>
      </c>
      <c r="G23" s="737"/>
      <c r="H23" s="240">
        <f>★波及効果計算ｼｰﾄ!J116</f>
        <v>1.07E-4</v>
      </c>
      <c r="I23" s="240">
        <f>★波及効果計算ｼｰﾄ!K116</f>
        <v>3.6773E-2</v>
      </c>
      <c r="J23" s="241">
        <f>★波及効果計算ｼｰﾄ!L116</f>
        <v>3.6773E-2</v>
      </c>
    </row>
    <row r="24" spans="2:10" s="180" customFormat="1" ht="18.75" customHeight="1">
      <c r="B24" s="203" t="s">
        <v>200</v>
      </c>
      <c r="C24" s="204" t="s">
        <v>13</v>
      </c>
      <c r="D24" s="239">
        <f>★波及効果計算ｼｰﾄ!D117</f>
        <v>1.2999999999996348E-4</v>
      </c>
      <c r="E24" s="239">
        <f>★波及効果計算ｼｰﾄ!E117</f>
        <v>0.353829</v>
      </c>
      <c r="F24" s="239">
        <f>★波及効果計算ｼｰﾄ!F117</f>
        <v>0.19761400000000001</v>
      </c>
      <c r="G24" s="737"/>
      <c r="H24" s="240">
        <f>★波及効果計算ｼｰﾄ!J117</f>
        <v>1.1495999999999999E-2</v>
      </c>
      <c r="I24" s="240">
        <f>★波及効果計算ｼｰﾄ!K117</f>
        <v>7.4369000000000005E-2</v>
      </c>
      <c r="J24" s="241">
        <f>★波及効果計算ｼｰﾄ!L117</f>
        <v>7.4369000000000005E-2</v>
      </c>
    </row>
    <row r="25" spans="2:10" s="180" customFormat="1" ht="18.75" customHeight="1">
      <c r="B25" s="203" t="s">
        <v>201</v>
      </c>
      <c r="C25" s="204" t="s">
        <v>202</v>
      </c>
      <c r="D25" s="239">
        <f>★波及効果計算ｼｰﾄ!D118</f>
        <v>0</v>
      </c>
      <c r="E25" s="239">
        <f>★波及効果計算ｼｰﾄ!E118</f>
        <v>0.385791</v>
      </c>
      <c r="F25" s="239">
        <f>★波及効果計算ｼｰﾄ!F118</f>
        <v>0.21624699999999999</v>
      </c>
      <c r="G25" s="737"/>
      <c r="H25" s="240">
        <f>★波及効果計算ｼｰﾄ!J118</f>
        <v>1.1963E-2</v>
      </c>
      <c r="I25" s="240">
        <f>★波及効果計算ｼｰﾄ!K118</f>
        <v>0.12510599999999999</v>
      </c>
      <c r="J25" s="241">
        <f>★波及効果計算ｼｰﾄ!L118</f>
        <v>0.12510599999999999</v>
      </c>
    </row>
    <row r="26" spans="2:10" s="180" customFormat="1" ht="18.75" customHeight="1">
      <c r="B26" s="203" t="s">
        <v>203</v>
      </c>
      <c r="C26" s="204" t="s">
        <v>15</v>
      </c>
      <c r="D26" s="239">
        <f>★波及効果計算ｼｰﾄ!D119</f>
        <v>5.4920000000000524E-3</v>
      </c>
      <c r="E26" s="239">
        <f>★波及効果計算ｼｰﾄ!E119</f>
        <v>0.263013</v>
      </c>
      <c r="F26" s="239">
        <f>★波及効果計算ｼｰﾄ!F119</f>
        <v>0.19570399999999999</v>
      </c>
      <c r="G26" s="737"/>
      <c r="H26" s="240">
        <f>★波及効果計算ｼｰﾄ!J119</f>
        <v>1.8232000000000002E-2</v>
      </c>
      <c r="I26" s="240">
        <f>★波及効果計算ｼｰﾄ!K119</f>
        <v>4.5523000000000001E-2</v>
      </c>
      <c r="J26" s="241">
        <f>★波及効果計算ｼｰﾄ!L119</f>
        <v>4.5523000000000001E-2</v>
      </c>
    </row>
    <row r="27" spans="2:10" s="180" customFormat="1" ht="18.75" customHeight="1">
      <c r="B27" s="203" t="s">
        <v>204</v>
      </c>
      <c r="C27" s="204" t="s">
        <v>16</v>
      </c>
      <c r="D27" s="239">
        <f>★波及効果計算ｼｰﾄ!D120</f>
        <v>0.15450900000000001</v>
      </c>
      <c r="E27" s="239">
        <f>★波及効果計算ｼｰﾄ!E120</f>
        <v>0.44815300000000002</v>
      </c>
      <c r="F27" s="239">
        <f>★波及効果計算ｼｰﾄ!F120</f>
        <v>0.28448200000000001</v>
      </c>
      <c r="G27" s="737"/>
      <c r="H27" s="240">
        <f>★波及効果計算ｼｰﾄ!J120</f>
        <v>8.541E-3</v>
      </c>
      <c r="I27" s="240">
        <f>★波及効果計算ｼｰﾄ!K120</f>
        <v>9.5101000000000005E-2</v>
      </c>
      <c r="J27" s="241">
        <f>★波及効果計算ｼｰﾄ!L120</f>
        <v>9.4006000000000006E-2</v>
      </c>
    </row>
    <row r="28" spans="2:10" s="180" customFormat="1" ht="18.75" customHeight="1">
      <c r="B28" s="203" t="s">
        <v>205</v>
      </c>
      <c r="C28" s="204" t="s">
        <v>17</v>
      </c>
      <c r="D28" s="239">
        <f>★波及効果計算ｼｰﾄ!D121</f>
        <v>1</v>
      </c>
      <c r="E28" s="239">
        <f>★波及効果計算ｼｰﾄ!E121</f>
        <v>0.49907600000000002</v>
      </c>
      <c r="F28" s="239">
        <f>★波及効果計算ｼｰﾄ!F121</f>
        <v>0.34902100000000003</v>
      </c>
      <c r="G28" s="737"/>
      <c r="H28" s="240">
        <f>★波及効果計算ｼｰﾄ!J121</f>
        <v>0</v>
      </c>
      <c r="I28" s="240">
        <f>★波及効果計算ｼｰﾄ!K121</f>
        <v>7.9978999999999995E-2</v>
      </c>
      <c r="J28" s="241">
        <f>★波及効果計算ｼｰﾄ!L121</f>
        <v>6.7444000000000004E-2</v>
      </c>
    </row>
    <row r="29" spans="2:10" s="180" customFormat="1" ht="18.75" customHeight="1">
      <c r="B29" s="203" t="s">
        <v>206</v>
      </c>
      <c r="C29" s="204" t="s">
        <v>18</v>
      </c>
      <c r="D29" s="239">
        <f>★波及効果計算ｼｰﾄ!D122</f>
        <v>0.80632999999999999</v>
      </c>
      <c r="E29" s="239">
        <f>★波及効果計算ｼｰﾄ!E122</f>
        <v>0.46501599999999998</v>
      </c>
      <c r="F29" s="239">
        <f>★波及効果計算ｼｰﾄ!F122</f>
        <v>7.6690999999999995E-2</v>
      </c>
      <c r="G29" s="737"/>
      <c r="H29" s="240">
        <f>★波及効果計算ｼｰﾄ!J122</f>
        <v>2.0920000000000001E-2</v>
      </c>
      <c r="I29" s="240">
        <f>★波及効果計算ｼｰﾄ!K122</f>
        <v>5.6129999999999999E-3</v>
      </c>
      <c r="J29" s="241">
        <f>★波及効果計算ｼｰﾄ!L122</f>
        <v>5.6129999999999999E-3</v>
      </c>
    </row>
    <row r="30" spans="2:10" s="180" customFormat="1" ht="18.75" customHeight="1">
      <c r="B30" s="203" t="s">
        <v>207</v>
      </c>
      <c r="C30" s="204" t="s">
        <v>46</v>
      </c>
      <c r="D30" s="239">
        <f>★波及効果計算ｼｰﾄ!D123</f>
        <v>0.99995000000000001</v>
      </c>
      <c r="E30" s="239">
        <f>★波及効果計算ｼｰﾄ!E123</f>
        <v>0.47894700000000001</v>
      </c>
      <c r="F30" s="239">
        <f>★波及効果計算ｼｰﾄ!F123</f>
        <v>0.119759</v>
      </c>
      <c r="G30" s="737"/>
      <c r="H30" s="240">
        <f>★波及効果計算ｼｰﾄ!J123</f>
        <v>9.2099999999999994E-3</v>
      </c>
      <c r="I30" s="240">
        <f>★波及効果計算ｼｰﾄ!K123</f>
        <v>1.0496999999999999E-2</v>
      </c>
      <c r="J30" s="241">
        <f>★波及効果計算ｼｰﾄ!L123</f>
        <v>1.0496999999999999E-2</v>
      </c>
    </row>
    <row r="31" spans="2:10" s="180" customFormat="1" ht="18.75" customHeight="1">
      <c r="B31" s="203" t="s">
        <v>208</v>
      </c>
      <c r="C31" s="204" t="s">
        <v>47</v>
      </c>
      <c r="D31" s="239">
        <f>★波及効果計算ｼｰﾄ!D124</f>
        <v>0.952762</v>
      </c>
      <c r="E31" s="239">
        <f>★波及効果計算ｼｰﾄ!E124</f>
        <v>0.652617</v>
      </c>
      <c r="F31" s="239">
        <f>★波及効果計算ｼｰﾄ!F124</f>
        <v>0.45719799999999999</v>
      </c>
      <c r="G31" s="737"/>
      <c r="H31" s="240">
        <f>★波及効果計算ｼｰﾄ!J124</f>
        <v>1.0758999999999999E-2</v>
      </c>
      <c r="I31" s="240">
        <f>★波及効果計算ｼｰﾄ!K124</f>
        <v>5.5663999999999998E-2</v>
      </c>
      <c r="J31" s="241">
        <f>★波及効果計算ｼｰﾄ!L124</f>
        <v>5.1702999999999999E-2</v>
      </c>
    </row>
    <row r="32" spans="2:10" s="180" customFormat="1" ht="18.75" customHeight="1">
      <c r="B32" s="203" t="s">
        <v>209</v>
      </c>
      <c r="C32" s="204" t="s">
        <v>19</v>
      </c>
      <c r="D32" s="239">
        <f>★波及効果計算ｼｰﾄ!D125</f>
        <v>0.53067500000000001</v>
      </c>
      <c r="E32" s="239">
        <f>★波及効果計算ｼｰﾄ!E125</f>
        <v>0.61299400000000004</v>
      </c>
      <c r="F32" s="239">
        <f>★波及効果計算ｼｰﾄ!F125</f>
        <v>0.39685999999999999</v>
      </c>
      <c r="G32" s="737"/>
      <c r="H32" s="240">
        <f>★波及効果計算ｼｰﾄ!J125</f>
        <v>0.14466399999999999</v>
      </c>
      <c r="I32" s="240">
        <f>★波及効果計算ｼｰﾄ!K125</f>
        <v>0.150866</v>
      </c>
      <c r="J32" s="241">
        <f>★波及効果計算ｼｰﾄ!L125</f>
        <v>0.135293</v>
      </c>
    </row>
    <row r="33" spans="2:10" s="180" customFormat="1" ht="18.75" customHeight="1">
      <c r="B33" s="203" t="s">
        <v>210</v>
      </c>
      <c r="C33" s="204" t="s">
        <v>20</v>
      </c>
      <c r="D33" s="239">
        <f>★波及効果計算ｼｰﾄ!D126</f>
        <v>0.81060500000000002</v>
      </c>
      <c r="E33" s="239">
        <f>★波及効果計算ｼｰﾄ!E126</f>
        <v>0.63050700000000004</v>
      </c>
      <c r="F33" s="239">
        <f>★波及効果計算ｼｰﾄ!F126</f>
        <v>0.30407299999999998</v>
      </c>
      <c r="G33" s="737"/>
      <c r="H33" s="240">
        <f>★波及効果計算ｼｰﾄ!J126</f>
        <v>5.8931999999999998E-2</v>
      </c>
      <c r="I33" s="240">
        <f>★波及効果計算ｼｰﾄ!K126</f>
        <v>2.0900999999999999E-2</v>
      </c>
      <c r="J33" s="241">
        <f>★波及効果計算ｼｰﾄ!L126</f>
        <v>1.9324000000000001E-2</v>
      </c>
    </row>
    <row r="34" spans="2:10" s="180" customFormat="1" ht="18.75" customHeight="1">
      <c r="B34" s="203" t="s">
        <v>211</v>
      </c>
      <c r="C34" s="204" t="s">
        <v>21</v>
      </c>
      <c r="D34" s="239">
        <f>★波及効果計算ｼｰﾄ!D127</f>
        <v>0.88586200000000004</v>
      </c>
      <c r="E34" s="239">
        <f>★波及効果計算ｼｰﾄ!E127</f>
        <v>0.84993399999999997</v>
      </c>
      <c r="F34" s="239">
        <f>★波及効果計算ｼｰﾄ!F127</f>
        <v>2.6121999999999999E-2</v>
      </c>
      <c r="G34" s="737"/>
      <c r="H34" s="240">
        <f>★波及効果計算ｼｰﾄ!J127</f>
        <v>0.219054</v>
      </c>
      <c r="I34" s="240">
        <f>★波及効果計算ｼｰﾄ!K127</f>
        <v>9.0830000000000008E-3</v>
      </c>
      <c r="J34" s="241">
        <f>★波及効果計算ｼｰﾄ!L127</f>
        <v>7.3889999999999997E-3</v>
      </c>
    </row>
    <row r="35" spans="2:10" s="180" customFormat="1" ht="18.75" customHeight="1">
      <c r="B35" s="203" t="s">
        <v>212</v>
      </c>
      <c r="C35" s="204" t="s">
        <v>49</v>
      </c>
      <c r="D35" s="239">
        <f>★波及効果計算ｼｰﾄ!D128</f>
        <v>0.68113699999999999</v>
      </c>
      <c r="E35" s="239">
        <f>★波及効果計算ｼｰﾄ!E128</f>
        <v>0.45240599999999997</v>
      </c>
      <c r="F35" s="239">
        <f>★波及効果計算ｼｰﾄ!F128</f>
        <v>0.30842999999999998</v>
      </c>
      <c r="G35" s="737"/>
      <c r="H35" s="240">
        <f>★波及効果計算ｼｰﾄ!J128</f>
        <v>3.3269E-2</v>
      </c>
      <c r="I35" s="240">
        <f>★波及効果計算ｼｰﾄ!K128</f>
        <v>6.3157000000000005E-2</v>
      </c>
      <c r="J35" s="241">
        <f>★波及効果計算ｼｰﾄ!L128</f>
        <v>6.2574000000000005E-2</v>
      </c>
    </row>
    <row r="36" spans="2:10" s="180" customFormat="1" ht="18.75" customHeight="1">
      <c r="B36" s="203" t="s">
        <v>213</v>
      </c>
      <c r="C36" s="204" t="s">
        <v>22</v>
      </c>
      <c r="D36" s="239">
        <f>★波及効果計算ｼｰﾄ!D129</f>
        <v>0.57168700000000006</v>
      </c>
      <c r="E36" s="239">
        <f>★波及効果計算ｼｰﾄ!E129</f>
        <v>0.48500799999999999</v>
      </c>
      <c r="F36" s="239">
        <f>★波及効果計算ｼｰﾄ!F129</f>
        <v>0.14447299999999999</v>
      </c>
      <c r="G36" s="737"/>
      <c r="H36" s="240">
        <f>★波及効果計算ｼｰﾄ!J129</f>
        <v>5.1503E-2</v>
      </c>
      <c r="I36" s="240">
        <f>★波及効果計算ｼｰﾄ!K129</f>
        <v>2.0421999999999999E-2</v>
      </c>
      <c r="J36" s="241">
        <f>★波及効果計算ｼｰﾄ!L129</f>
        <v>1.9474999999999999E-2</v>
      </c>
    </row>
    <row r="37" spans="2:10" s="180" customFormat="1" ht="18.75" customHeight="1">
      <c r="B37" s="203" t="s">
        <v>214</v>
      </c>
      <c r="C37" s="204" t="s">
        <v>23</v>
      </c>
      <c r="D37" s="239">
        <f>★波及効果計算ｼｰﾄ!D130</f>
        <v>1</v>
      </c>
      <c r="E37" s="239">
        <f>★波及効果計算ｼｰﾄ!E130</f>
        <v>0.72101499999999996</v>
      </c>
      <c r="F37" s="239">
        <f>★波及効果計算ｼｰﾄ!F130</f>
        <v>0.344167</v>
      </c>
      <c r="G37" s="737"/>
      <c r="H37" s="240">
        <f>★波及効果計算ｼｰﾄ!J130</f>
        <v>3.7399999999999998E-3</v>
      </c>
      <c r="I37" s="240">
        <f>★波及効果計算ｼｰﾄ!K130</f>
        <v>6.5609000000000001E-2</v>
      </c>
      <c r="J37" s="241">
        <f>★波及効果計算ｼｰﾄ!L130</f>
        <v>6.5609000000000001E-2</v>
      </c>
    </row>
    <row r="38" spans="2:10" s="180" customFormat="1" ht="18.75" customHeight="1">
      <c r="B38" s="203" t="s">
        <v>215</v>
      </c>
      <c r="C38" s="204" t="s">
        <v>24</v>
      </c>
      <c r="D38" s="239">
        <f>★波及効果計算ｼｰﾄ!D131</f>
        <v>0.86503099999999999</v>
      </c>
      <c r="E38" s="239">
        <f>★波及効果計算ｼｰﾄ!E131</f>
        <v>0.71847000000000005</v>
      </c>
      <c r="F38" s="239">
        <f>★波及効果計算ｼｰﾄ!F131</f>
        <v>0.478045</v>
      </c>
      <c r="G38" s="737"/>
      <c r="H38" s="240">
        <f>★波及効果計算ｼｰﾄ!J131</f>
        <v>3.2432999999999997E-2</v>
      </c>
      <c r="I38" s="240">
        <f>★波及効果計算ｼｰﾄ!K131</f>
        <v>4.7759999999999997E-2</v>
      </c>
      <c r="J38" s="241">
        <f>★波及効果計算ｼｰﾄ!L131</f>
        <v>4.5555999999999999E-2</v>
      </c>
    </row>
    <row r="39" spans="2:10" s="180" customFormat="1" ht="18.75" customHeight="1">
      <c r="B39" s="203" t="s">
        <v>216</v>
      </c>
      <c r="C39" s="204" t="s">
        <v>48</v>
      </c>
      <c r="D39" s="239">
        <f>★波及効果計算ｼｰﾄ!D132</f>
        <v>0.96843100000000004</v>
      </c>
      <c r="E39" s="239">
        <f>★波及効果計算ｼｰﾄ!E132</f>
        <v>0.59179499999999996</v>
      </c>
      <c r="F39" s="239">
        <f>★波及効果計算ｼｰﾄ!F132</f>
        <v>0.51492800000000005</v>
      </c>
      <c r="G39" s="737"/>
      <c r="H39" s="240">
        <f>★波及効果計算ｼｰﾄ!J132</f>
        <v>7.9316999999999999E-2</v>
      </c>
      <c r="I39" s="240">
        <f>★波及効果計算ｼｰﾄ!K132</f>
        <v>0.10686</v>
      </c>
      <c r="J39" s="241">
        <f>★波及効果計算ｼｰﾄ!L132</f>
        <v>0.104764</v>
      </c>
    </row>
    <row r="40" spans="2:10" s="180" customFormat="1" ht="18.75" customHeight="1">
      <c r="B40" s="203" t="s">
        <v>217</v>
      </c>
      <c r="C40" s="204" t="s">
        <v>218</v>
      </c>
      <c r="D40" s="239">
        <f>★波及効果計算ｼｰﾄ!D133</f>
        <v>0.994452</v>
      </c>
      <c r="E40" s="239">
        <f>★波及効果計算ｼｰﾄ!E133</f>
        <v>0.59497299999999997</v>
      </c>
      <c r="F40" s="239">
        <f>★波及効果計算ｼｰﾄ!F133</f>
        <v>0.525088</v>
      </c>
      <c r="G40" s="737"/>
      <c r="H40" s="240">
        <f>★波及効果計算ｼｰﾄ!J133</f>
        <v>2.0087000000000001E-2</v>
      </c>
      <c r="I40" s="240">
        <f>★波及効果計算ｼｰﾄ!K133</f>
        <v>0.12709500000000001</v>
      </c>
      <c r="J40" s="241">
        <f>★波及効果計算ｼｰﾄ!L133</f>
        <v>0.1197</v>
      </c>
    </row>
    <row r="41" spans="2:10" s="180" customFormat="1" ht="18.75" customHeight="1">
      <c r="B41" s="203" t="s">
        <v>219</v>
      </c>
      <c r="C41" s="204" t="s">
        <v>25</v>
      </c>
      <c r="D41" s="239">
        <f>★波及効果計算ｼｰﾄ!D134</f>
        <v>0.52847699999999997</v>
      </c>
      <c r="E41" s="239">
        <f>★波及効果計算ｼｰﾄ!E134</f>
        <v>0.59412600000000004</v>
      </c>
      <c r="F41" s="239">
        <f>★波及効果計算ｼｰﾄ!F134</f>
        <v>0.36177799999999999</v>
      </c>
      <c r="G41" s="737"/>
      <c r="H41" s="240">
        <f>★波及効果計算ｼｰﾄ!J134</f>
        <v>1.4847000000000001E-2</v>
      </c>
      <c r="I41" s="240">
        <f>★波及効果計算ｼｰﾄ!K134</f>
        <v>9.7421999999999995E-2</v>
      </c>
      <c r="J41" s="241">
        <f>★波及効果計算ｼｰﾄ!L134</f>
        <v>8.5857000000000003E-2</v>
      </c>
    </row>
    <row r="42" spans="2:10" s="180" customFormat="1" ht="18.75" customHeight="1">
      <c r="B42" s="203" t="s">
        <v>220</v>
      </c>
      <c r="C42" s="204" t="s">
        <v>26</v>
      </c>
      <c r="D42" s="239">
        <f>★波及効果計算ｼｰﾄ!D135</f>
        <v>0.73982799999999993</v>
      </c>
      <c r="E42" s="239">
        <f>★波及効果計算ｼｰﾄ!E135</f>
        <v>0.54114399999999996</v>
      </c>
      <c r="F42" s="239">
        <f>★波及効果計算ｼｰﾄ!F135</f>
        <v>0.31149300000000002</v>
      </c>
      <c r="G42" s="737"/>
      <c r="H42" s="240">
        <f>★波及効果計算ｼｰﾄ!J135</f>
        <v>9.6326999999999996E-2</v>
      </c>
      <c r="I42" s="240">
        <f>★波及効果計算ｼｰﾄ!K135</f>
        <v>0.23658799999999999</v>
      </c>
      <c r="J42" s="241">
        <f>★波及効果計算ｼｰﾄ!L135</f>
        <v>0.18510499999999999</v>
      </c>
    </row>
    <row r="43" spans="2:10" s="180" customFormat="1" ht="18.75" customHeight="1">
      <c r="B43" s="203" t="s">
        <v>221</v>
      </c>
      <c r="C43" s="204" t="s">
        <v>27</v>
      </c>
      <c r="D43" s="239">
        <f>★波及効果計算ｼｰﾄ!D136</f>
        <v>1</v>
      </c>
      <c r="E43" s="239">
        <f>★波及効果計算ｼｰﾄ!E136</f>
        <v>0</v>
      </c>
      <c r="F43" s="239">
        <f>★波及効果計算ｼｰﾄ!F136</f>
        <v>0</v>
      </c>
      <c r="G43" s="737"/>
      <c r="H43" s="240">
        <f>★波及効果計算ｼｰﾄ!J136</f>
        <v>0</v>
      </c>
      <c r="I43" s="240">
        <f>★波及効果計算ｼｰﾄ!K136</f>
        <v>0</v>
      </c>
      <c r="J43" s="241">
        <f>★波及効果計算ｼｰﾄ!L136</f>
        <v>0</v>
      </c>
    </row>
    <row r="44" spans="2:10" s="180" customFormat="1" ht="18.75" customHeight="1">
      <c r="B44" s="203" t="s">
        <v>222</v>
      </c>
      <c r="C44" s="204" t="s">
        <v>28</v>
      </c>
      <c r="D44" s="239">
        <f>★波及効果計算ｼｰﾄ!D137</f>
        <v>0.64418399999999998</v>
      </c>
      <c r="E44" s="239">
        <f>★波及効果計算ｼｰﾄ!E137</f>
        <v>0.65032500000000004</v>
      </c>
      <c r="F44" s="239">
        <f>★波及効果計算ｼｰﾄ!F137</f>
        <v>7.4260000000000003E-3</v>
      </c>
      <c r="G44" s="738"/>
      <c r="H44" s="240">
        <f>★波及効果計算ｼｰﾄ!J137</f>
        <v>4.66E-4</v>
      </c>
      <c r="I44" s="240">
        <f>★波及効果計算ｼｰﾄ!K137</f>
        <v>0.25379499999999999</v>
      </c>
      <c r="J44" s="241">
        <f>★波及効果計算ｼｰﾄ!L137</f>
        <v>0.20743200000000001</v>
      </c>
    </row>
    <row r="45" spans="2:10" s="180" customFormat="1" ht="18.75" customHeight="1">
      <c r="B45" s="209"/>
      <c r="C45" s="210" t="s">
        <v>223</v>
      </c>
      <c r="D45" s="242" t="s">
        <v>443</v>
      </c>
      <c r="E45" s="242" t="s">
        <v>443</v>
      </c>
      <c r="F45" s="242" t="s">
        <v>443</v>
      </c>
      <c r="G45" s="243">
        <f>★波及効果計算ｼｰﾄ!I138</f>
        <v>0.56056399999999995</v>
      </c>
      <c r="H45" s="244">
        <f>★波及効果計算ｼｰﾄ!J138</f>
        <v>0.99999999999999989</v>
      </c>
      <c r="I45" s="244">
        <f>★波及効果計算ｼｰﾄ!K138</f>
        <v>7.8061000000000005E-2</v>
      </c>
      <c r="J45" s="245">
        <f>★波及効果計算ｼｰﾄ!L138</f>
        <v>6.5894999999999995E-2</v>
      </c>
    </row>
    <row r="46" spans="2:10" s="180" customFormat="1" ht="18.75" customHeight="1">
      <c r="B46" s="180" t="s">
        <v>444</v>
      </c>
    </row>
    <row r="47" spans="2:10" s="180" customFormat="1" ht="18.75" customHeight="1"/>
    <row r="48" spans="2:10" s="235" customFormat="1" ht="18.75" customHeight="1">
      <c r="B48" s="246" t="s">
        <v>445</v>
      </c>
      <c r="C48" s="246"/>
      <c r="D48" s="247"/>
    </row>
    <row r="49" spans="2:8" s="235" customFormat="1" ht="18.75" customHeight="1">
      <c r="B49" s="739" t="s">
        <v>446</v>
      </c>
      <c r="C49" s="740"/>
      <c r="D49" s="741" t="s">
        <v>447</v>
      </c>
      <c r="E49" s="742"/>
      <c r="F49" s="742"/>
      <c r="G49" s="742"/>
      <c r="H49" s="743"/>
    </row>
    <row r="50" spans="2:8" s="235" customFormat="1" ht="18.75" customHeight="1">
      <c r="B50" s="248" t="s">
        <v>436</v>
      </c>
      <c r="C50" s="249" t="s">
        <v>429</v>
      </c>
      <c r="D50" s="250" t="s">
        <v>448</v>
      </c>
      <c r="E50" s="251"/>
      <c r="F50" s="251"/>
      <c r="G50" s="251"/>
      <c r="H50" s="252"/>
    </row>
    <row r="51" spans="2:8" s="235" customFormat="1" ht="18.75" customHeight="1">
      <c r="B51" s="248" t="s">
        <v>437</v>
      </c>
      <c r="C51" s="249" t="s">
        <v>430</v>
      </c>
      <c r="D51" s="250" t="s">
        <v>449</v>
      </c>
      <c r="E51" s="251"/>
      <c r="F51" s="251"/>
      <c r="G51" s="251"/>
      <c r="H51" s="252"/>
    </row>
    <row r="52" spans="2:8" s="235" customFormat="1" ht="18.75" customHeight="1">
      <c r="B52" s="248" t="s">
        <v>438</v>
      </c>
      <c r="C52" s="249" t="s">
        <v>431</v>
      </c>
      <c r="D52" s="250" t="s">
        <v>450</v>
      </c>
      <c r="E52" s="251"/>
      <c r="F52" s="251"/>
      <c r="G52" s="251"/>
      <c r="H52" s="252"/>
    </row>
    <row r="53" spans="2:8" s="235" customFormat="1" ht="18.75" customHeight="1">
      <c r="B53" s="248" t="s">
        <v>451</v>
      </c>
      <c r="C53" s="249" t="s">
        <v>452</v>
      </c>
      <c r="D53" s="250" t="s">
        <v>453</v>
      </c>
      <c r="E53" s="251"/>
      <c r="F53" s="251"/>
      <c r="G53" s="251"/>
      <c r="H53" s="252"/>
    </row>
    <row r="54" spans="2:8" s="235" customFormat="1" ht="18.75" customHeight="1">
      <c r="B54" s="248" t="s">
        <v>454</v>
      </c>
      <c r="C54" s="249" t="s">
        <v>455</v>
      </c>
      <c r="D54" s="250" t="s">
        <v>456</v>
      </c>
      <c r="E54" s="251"/>
      <c r="F54" s="251"/>
      <c r="G54" s="251"/>
      <c r="H54" s="252"/>
    </row>
    <row r="55" spans="2:8" s="235" customFormat="1" ht="18.75" customHeight="1">
      <c r="B55" s="744" t="s">
        <v>439</v>
      </c>
      <c r="C55" s="746" t="s">
        <v>432</v>
      </c>
      <c r="D55" s="748" t="s">
        <v>457</v>
      </c>
      <c r="E55" s="749"/>
      <c r="F55" s="749"/>
      <c r="G55" s="749"/>
      <c r="H55" s="750"/>
    </row>
    <row r="56" spans="2:8" s="235" customFormat="1" ht="18.75" customHeight="1">
      <c r="B56" s="745"/>
      <c r="C56" s="747"/>
      <c r="D56" s="751"/>
      <c r="E56" s="752"/>
      <c r="F56" s="752"/>
      <c r="G56" s="752"/>
      <c r="H56" s="753"/>
    </row>
    <row r="57" spans="2:8" s="235" customFormat="1" ht="18.75" customHeight="1">
      <c r="B57" s="253" t="s">
        <v>440</v>
      </c>
      <c r="C57" s="249" t="s">
        <v>433</v>
      </c>
      <c r="D57" s="250" t="s">
        <v>458</v>
      </c>
      <c r="E57" s="254"/>
      <c r="F57" s="254"/>
      <c r="G57" s="254"/>
      <c r="H57" s="255"/>
    </row>
    <row r="58" spans="2:8" s="235" customFormat="1" ht="18.75" customHeight="1">
      <c r="B58" s="248" t="s">
        <v>441</v>
      </c>
      <c r="C58" s="249" t="s">
        <v>434</v>
      </c>
      <c r="D58" s="501" t="s">
        <v>644</v>
      </c>
      <c r="E58" s="256"/>
      <c r="F58" s="256"/>
      <c r="G58" s="256"/>
      <c r="H58" s="257"/>
    </row>
    <row r="59" spans="2:8" s="235" customFormat="1" ht="18.75" customHeight="1">
      <c r="B59" s="258" t="s">
        <v>459</v>
      </c>
      <c r="C59" s="259" t="s">
        <v>435</v>
      </c>
      <c r="D59" s="502" t="s">
        <v>658</v>
      </c>
      <c r="E59" s="260"/>
      <c r="F59" s="260"/>
      <c r="G59" s="260"/>
      <c r="H59" s="261"/>
    </row>
    <row r="60" spans="2:8" s="235" customFormat="1" ht="18.75" customHeight="1">
      <c r="B60" s="246" t="s">
        <v>679</v>
      </c>
      <c r="C60" s="262"/>
      <c r="D60" s="247"/>
    </row>
    <row r="61" spans="2:8" s="235" customFormat="1" ht="18.75" customHeight="1">
      <c r="B61" s="246" t="s">
        <v>460</v>
      </c>
      <c r="C61" s="262"/>
      <c r="D61" s="247"/>
    </row>
  </sheetData>
  <sheetProtection sheet="1" selectLockedCells="1" selectUnlockedCells="1"/>
  <mergeCells count="7">
    <mergeCell ref="B2:C2"/>
    <mergeCell ref="G6:G44"/>
    <mergeCell ref="B49:C49"/>
    <mergeCell ref="D49:H49"/>
    <mergeCell ref="B55:B56"/>
    <mergeCell ref="C55:C56"/>
    <mergeCell ref="D55:H56"/>
  </mergeCells>
  <phoneticPr fontId="31"/>
  <pageMargins left="0.78740157480314965" right="0.78740157480314965" top="0.78740157480314965" bottom="0.78740157480314965" header="0" footer="0.19685039370078741"/>
  <pageSetup paperSize="9" scale="68" firstPageNumber="12" orientation="portrait" useFirstPageNumber="1" r:id="rId1"/>
  <headerFooter alignWithMargins="0">
    <oddFooter>&amp;P ページ</oddFooter>
  </headerFooter>
  <rowBreaks count="1" manualBreakCount="1">
    <brk id="46" min="1" max="9"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0.249977111117893"/>
  </sheetPr>
  <dimension ref="A1:CI43"/>
  <sheetViews>
    <sheetView zoomScale="160" zoomScaleNormal="160" workbookViewId="0">
      <pane xSplit="2" ySplit="3" topLeftCell="AK4" activePane="bottomRight" state="frozen"/>
      <selection activeCell="I48" sqref="I48"/>
      <selection pane="topRight" activeCell="I48" sqref="I48"/>
      <selection pane="bottomLeft" activeCell="I48" sqref="I48"/>
      <selection pane="bottomRight" activeCell="AK18" sqref="AK18"/>
    </sheetView>
  </sheetViews>
  <sheetFormatPr defaultColWidth="9.33203125" defaultRowHeight="13.5"/>
  <cols>
    <col min="1" max="1" width="15.83203125" style="24" bestFit="1" customWidth="1"/>
    <col min="2" max="2" width="42.1640625" style="24" customWidth="1"/>
    <col min="3" max="43" width="16.33203125" style="24" customWidth="1"/>
    <col min="44" max="16384" width="9.33203125" style="24"/>
  </cols>
  <sheetData>
    <row r="1" spans="1:43" ht="21" customHeight="1">
      <c r="A1" s="24" t="s">
        <v>62</v>
      </c>
      <c r="B1" s="455"/>
      <c r="AQ1" s="456" t="s">
        <v>581</v>
      </c>
    </row>
    <row r="2" spans="1:43">
      <c r="A2" s="435"/>
      <c r="B2" s="436" t="s">
        <v>63</v>
      </c>
      <c r="C2" s="437">
        <v>1</v>
      </c>
      <c r="D2" s="437">
        <v>2</v>
      </c>
      <c r="E2" s="437">
        <v>3</v>
      </c>
      <c r="F2" s="437">
        <v>4</v>
      </c>
      <c r="G2" s="437">
        <v>5</v>
      </c>
      <c r="H2" s="437">
        <v>6</v>
      </c>
      <c r="I2" s="437">
        <v>7</v>
      </c>
      <c r="J2" s="437">
        <v>8</v>
      </c>
      <c r="K2" s="437">
        <v>9</v>
      </c>
      <c r="L2" s="437">
        <v>10</v>
      </c>
      <c r="M2" s="437">
        <v>11</v>
      </c>
      <c r="N2" s="437">
        <v>12</v>
      </c>
      <c r="O2" s="437">
        <v>13</v>
      </c>
      <c r="P2" s="437">
        <v>14</v>
      </c>
      <c r="Q2" s="437">
        <v>15</v>
      </c>
      <c r="R2" s="437">
        <v>16</v>
      </c>
      <c r="S2" s="437">
        <v>17</v>
      </c>
      <c r="T2" s="437">
        <v>18</v>
      </c>
      <c r="U2" s="437">
        <v>19</v>
      </c>
      <c r="V2" s="437">
        <v>20</v>
      </c>
      <c r="W2" s="437">
        <v>21</v>
      </c>
      <c r="X2" s="437">
        <v>22</v>
      </c>
      <c r="Y2" s="437">
        <v>23</v>
      </c>
      <c r="Z2" s="437">
        <v>24</v>
      </c>
      <c r="AA2" s="437">
        <v>25</v>
      </c>
      <c r="AB2" s="437">
        <v>26</v>
      </c>
      <c r="AC2" s="437">
        <v>27</v>
      </c>
      <c r="AD2" s="437">
        <v>28</v>
      </c>
      <c r="AE2" s="437">
        <v>29</v>
      </c>
      <c r="AF2" s="437">
        <v>30</v>
      </c>
      <c r="AG2" s="437">
        <v>31</v>
      </c>
      <c r="AH2" s="437">
        <v>32</v>
      </c>
      <c r="AI2" s="437">
        <v>33</v>
      </c>
      <c r="AJ2" s="437">
        <v>34</v>
      </c>
      <c r="AK2" s="437">
        <v>35</v>
      </c>
      <c r="AL2" s="437">
        <v>36</v>
      </c>
      <c r="AM2" s="437">
        <v>37</v>
      </c>
      <c r="AN2" s="437">
        <v>38</v>
      </c>
      <c r="AO2" s="437">
        <v>39</v>
      </c>
      <c r="AP2" s="437">
        <v>70</v>
      </c>
      <c r="AQ2" s="438">
        <v>40</v>
      </c>
    </row>
    <row r="3" spans="1:43" ht="24">
      <c r="A3" s="439" t="s">
        <v>64</v>
      </c>
      <c r="B3" s="440" t="s">
        <v>580</v>
      </c>
      <c r="C3" s="441" t="s">
        <v>0</v>
      </c>
      <c r="D3" s="441" t="s">
        <v>1</v>
      </c>
      <c r="E3" s="441" t="s">
        <v>2</v>
      </c>
      <c r="F3" s="441" t="s">
        <v>3</v>
      </c>
      <c r="G3" s="441" t="s">
        <v>4</v>
      </c>
      <c r="H3" s="441" t="s">
        <v>5</v>
      </c>
      <c r="I3" s="441" t="s">
        <v>6</v>
      </c>
      <c r="J3" s="441" t="s">
        <v>7</v>
      </c>
      <c r="K3" s="441" t="s">
        <v>8</v>
      </c>
      <c r="L3" s="441" t="s">
        <v>188</v>
      </c>
      <c r="M3" s="441" t="s">
        <v>9</v>
      </c>
      <c r="N3" s="441" t="s">
        <v>10</v>
      </c>
      <c r="O3" s="441" t="s">
        <v>11</v>
      </c>
      <c r="P3" s="441" t="s">
        <v>12</v>
      </c>
      <c r="Q3" s="441" t="s">
        <v>194</v>
      </c>
      <c r="R3" s="441" t="s">
        <v>196</v>
      </c>
      <c r="S3" s="441" t="s">
        <v>198</v>
      </c>
      <c r="T3" s="441" t="s">
        <v>14</v>
      </c>
      <c r="U3" s="441" t="s">
        <v>13</v>
      </c>
      <c r="V3" s="441" t="s">
        <v>202</v>
      </c>
      <c r="W3" s="441" t="s">
        <v>15</v>
      </c>
      <c r="X3" s="441" t="s">
        <v>16</v>
      </c>
      <c r="Y3" s="441" t="s">
        <v>17</v>
      </c>
      <c r="Z3" s="441" t="s">
        <v>18</v>
      </c>
      <c r="AA3" s="441" t="s">
        <v>46</v>
      </c>
      <c r="AB3" s="441" t="s">
        <v>47</v>
      </c>
      <c r="AC3" s="441" t="s">
        <v>19</v>
      </c>
      <c r="AD3" s="441" t="s">
        <v>20</v>
      </c>
      <c r="AE3" s="441" t="s">
        <v>21</v>
      </c>
      <c r="AF3" s="442" t="s">
        <v>49</v>
      </c>
      <c r="AG3" s="441" t="s">
        <v>22</v>
      </c>
      <c r="AH3" s="441" t="s">
        <v>683</v>
      </c>
      <c r="AI3" s="441" t="s">
        <v>24</v>
      </c>
      <c r="AJ3" s="441" t="s">
        <v>48</v>
      </c>
      <c r="AK3" s="443" t="s">
        <v>218</v>
      </c>
      <c r="AL3" s="441" t="s">
        <v>25</v>
      </c>
      <c r="AM3" s="441" t="s">
        <v>26</v>
      </c>
      <c r="AN3" s="441" t="s">
        <v>684</v>
      </c>
      <c r="AO3" s="441" t="s">
        <v>28</v>
      </c>
      <c r="AP3" s="441" t="s">
        <v>575</v>
      </c>
      <c r="AQ3" s="444" t="s">
        <v>576</v>
      </c>
    </row>
    <row r="4" spans="1:43">
      <c r="A4" s="445">
        <v>1</v>
      </c>
      <c r="B4" s="446" t="s">
        <v>680</v>
      </c>
      <c r="C4" s="447">
        <v>247570</v>
      </c>
      <c r="D4" s="447">
        <v>0</v>
      </c>
      <c r="E4" s="447">
        <v>0</v>
      </c>
      <c r="F4" s="447">
        <v>0</v>
      </c>
      <c r="G4" s="447">
        <v>0</v>
      </c>
      <c r="H4" s="447">
        <v>0</v>
      </c>
      <c r="I4" s="447">
        <v>0</v>
      </c>
      <c r="J4" s="447">
        <v>0</v>
      </c>
      <c r="K4" s="447">
        <v>0</v>
      </c>
      <c r="L4" s="447">
        <v>0</v>
      </c>
      <c r="M4" s="447">
        <v>0</v>
      </c>
      <c r="N4" s="447">
        <v>0</v>
      </c>
      <c r="O4" s="447">
        <v>0</v>
      </c>
      <c r="P4" s="447">
        <v>0</v>
      </c>
      <c r="Q4" s="447">
        <v>0</v>
      </c>
      <c r="R4" s="447">
        <v>0</v>
      </c>
      <c r="S4" s="447">
        <v>0</v>
      </c>
      <c r="T4" s="447">
        <v>0</v>
      </c>
      <c r="U4" s="447">
        <v>0</v>
      </c>
      <c r="V4" s="447">
        <v>0</v>
      </c>
      <c r="W4" s="447">
        <v>0</v>
      </c>
      <c r="X4" s="447">
        <v>0</v>
      </c>
      <c r="Y4" s="447">
        <v>0</v>
      </c>
      <c r="Z4" s="447">
        <v>0</v>
      </c>
      <c r="AA4" s="447">
        <v>0</v>
      </c>
      <c r="AB4" s="447">
        <v>0</v>
      </c>
      <c r="AC4" s="447">
        <v>0</v>
      </c>
      <c r="AD4" s="447">
        <v>0</v>
      </c>
      <c r="AE4" s="447">
        <v>0</v>
      </c>
      <c r="AF4" s="447">
        <v>0</v>
      </c>
      <c r="AG4" s="447">
        <v>0</v>
      </c>
      <c r="AH4" s="447">
        <v>0</v>
      </c>
      <c r="AI4" s="447">
        <v>0</v>
      </c>
      <c r="AJ4" s="447">
        <v>0</v>
      </c>
      <c r="AK4" s="447">
        <v>0</v>
      </c>
      <c r="AL4" s="447">
        <v>0</v>
      </c>
      <c r="AM4" s="447">
        <v>55190</v>
      </c>
      <c r="AN4" s="447">
        <v>0</v>
      </c>
      <c r="AO4" s="447">
        <v>0</v>
      </c>
      <c r="AP4" s="447">
        <v>302760</v>
      </c>
      <c r="AQ4" s="448">
        <v>0</v>
      </c>
    </row>
    <row r="5" spans="1:43">
      <c r="A5" s="445">
        <v>2</v>
      </c>
      <c r="B5" s="449" t="s">
        <v>681</v>
      </c>
      <c r="C5" s="447">
        <v>0</v>
      </c>
      <c r="D5" s="447">
        <v>0</v>
      </c>
      <c r="E5" s="447">
        <v>0</v>
      </c>
      <c r="F5" s="447">
        <v>0</v>
      </c>
      <c r="G5" s="447">
        <v>0</v>
      </c>
      <c r="H5" s="447">
        <v>0</v>
      </c>
      <c r="I5" s="447">
        <v>0</v>
      </c>
      <c r="J5" s="447">
        <v>0</v>
      </c>
      <c r="K5" s="447">
        <v>0</v>
      </c>
      <c r="L5" s="447">
        <v>0</v>
      </c>
      <c r="M5" s="447">
        <v>0</v>
      </c>
      <c r="N5" s="447">
        <v>0</v>
      </c>
      <c r="O5" s="447">
        <v>0</v>
      </c>
      <c r="P5" s="447">
        <v>0</v>
      </c>
      <c r="Q5" s="447">
        <v>0</v>
      </c>
      <c r="R5" s="447">
        <v>0</v>
      </c>
      <c r="S5" s="447">
        <v>0</v>
      </c>
      <c r="T5" s="447">
        <v>0</v>
      </c>
      <c r="U5" s="447">
        <v>0</v>
      </c>
      <c r="V5" s="447">
        <v>0</v>
      </c>
      <c r="W5" s="447">
        <v>0</v>
      </c>
      <c r="X5" s="447">
        <v>0</v>
      </c>
      <c r="Y5" s="447">
        <v>0</v>
      </c>
      <c r="Z5" s="447">
        <v>0</v>
      </c>
      <c r="AA5" s="447">
        <v>0</v>
      </c>
      <c r="AB5" s="447">
        <v>0</v>
      </c>
      <c r="AC5" s="447">
        <v>0</v>
      </c>
      <c r="AD5" s="447">
        <v>0</v>
      </c>
      <c r="AE5" s="447">
        <v>0</v>
      </c>
      <c r="AF5" s="447">
        <v>0</v>
      </c>
      <c r="AG5" s="447">
        <v>0</v>
      </c>
      <c r="AH5" s="447">
        <v>0</v>
      </c>
      <c r="AI5" s="447">
        <v>0</v>
      </c>
      <c r="AJ5" s="447">
        <v>0</v>
      </c>
      <c r="AK5" s="447">
        <v>0</v>
      </c>
      <c r="AL5" s="447">
        <v>0</v>
      </c>
      <c r="AM5" s="447">
        <v>0</v>
      </c>
      <c r="AN5" s="447">
        <v>0</v>
      </c>
      <c r="AO5" s="447">
        <v>0</v>
      </c>
      <c r="AP5" s="447">
        <v>0</v>
      </c>
      <c r="AQ5" s="450">
        <v>0</v>
      </c>
    </row>
    <row r="6" spans="1:43">
      <c r="A6" s="445">
        <v>3</v>
      </c>
      <c r="B6" s="449" t="s">
        <v>682</v>
      </c>
      <c r="C6" s="447">
        <v>0</v>
      </c>
      <c r="D6" s="447">
        <v>0</v>
      </c>
      <c r="E6" s="447">
        <v>0</v>
      </c>
      <c r="F6" s="447">
        <v>0</v>
      </c>
      <c r="G6" s="447">
        <v>0</v>
      </c>
      <c r="H6" s="447">
        <v>0</v>
      </c>
      <c r="I6" s="447">
        <v>0</v>
      </c>
      <c r="J6" s="447">
        <v>0</v>
      </c>
      <c r="K6" s="447">
        <v>0</v>
      </c>
      <c r="L6" s="447">
        <v>0</v>
      </c>
      <c r="M6" s="447">
        <v>0</v>
      </c>
      <c r="N6" s="447">
        <v>0</v>
      </c>
      <c r="O6" s="447">
        <v>0</v>
      </c>
      <c r="P6" s="447">
        <v>0</v>
      </c>
      <c r="Q6" s="447">
        <v>0</v>
      </c>
      <c r="R6" s="447">
        <v>0</v>
      </c>
      <c r="S6" s="447">
        <v>0</v>
      </c>
      <c r="T6" s="447">
        <v>0</v>
      </c>
      <c r="U6" s="447">
        <v>0</v>
      </c>
      <c r="V6" s="447">
        <v>0</v>
      </c>
      <c r="W6" s="447">
        <v>0</v>
      </c>
      <c r="X6" s="447">
        <v>0</v>
      </c>
      <c r="Y6" s="447">
        <v>0</v>
      </c>
      <c r="Z6" s="447">
        <v>0</v>
      </c>
      <c r="AA6" s="447">
        <v>0</v>
      </c>
      <c r="AB6" s="447">
        <v>0</v>
      </c>
      <c r="AC6" s="447">
        <v>0</v>
      </c>
      <c r="AD6" s="447">
        <v>0</v>
      </c>
      <c r="AE6" s="447">
        <v>0</v>
      </c>
      <c r="AF6" s="447">
        <v>0</v>
      </c>
      <c r="AG6" s="447">
        <v>0</v>
      </c>
      <c r="AH6" s="447">
        <v>0</v>
      </c>
      <c r="AI6" s="447">
        <v>0</v>
      </c>
      <c r="AJ6" s="447">
        <v>0</v>
      </c>
      <c r="AK6" s="447">
        <v>0</v>
      </c>
      <c r="AL6" s="447">
        <v>0</v>
      </c>
      <c r="AM6" s="447">
        <v>0</v>
      </c>
      <c r="AN6" s="447">
        <v>0</v>
      </c>
      <c r="AO6" s="447">
        <v>0</v>
      </c>
      <c r="AP6" s="447">
        <v>0</v>
      </c>
      <c r="AQ6" s="450">
        <v>0</v>
      </c>
    </row>
    <row r="7" spans="1:43">
      <c r="A7" s="445">
        <v>4</v>
      </c>
      <c r="B7" s="449" t="s">
        <v>3</v>
      </c>
      <c r="C7" s="447">
        <v>0</v>
      </c>
      <c r="D7" s="447">
        <v>0</v>
      </c>
      <c r="E7" s="447">
        <v>0</v>
      </c>
      <c r="F7" s="447">
        <v>0</v>
      </c>
      <c r="G7" s="447">
        <v>0</v>
      </c>
      <c r="H7" s="447">
        <v>0</v>
      </c>
      <c r="I7" s="447">
        <v>0</v>
      </c>
      <c r="J7" s="447">
        <v>0</v>
      </c>
      <c r="K7" s="447">
        <v>0</v>
      </c>
      <c r="L7" s="447">
        <v>0</v>
      </c>
      <c r="M7" s="447">
        <v>0</v>
      </c>
      <c r="N7" s="447">
        <v>0</v>
      </c>
      <c r="O7" s="447">
        <v>0</v>
      </c>
      <c r="P7" s="447">
        <v>0</v>
      </c>
      <c r="Q7" s="447">
        <v>0</v>
      </c>
      <c r="R7" s="447">
        <v>0</v>
      </c>
      <c r="S7" s="447">
        <v>0</v>
      </c>
      <c r="T7" s="447">
        <v>0</v>
      </c>
      <c r="U7" s="447">
        <v>0</v>
      </c>
      <c r="V7" s="447">
        <v>0</v>
      </c>
      <c r="W7" s="447">
        <v>0</v>
      </c>
      <c r="X7" s="447">
        <v>0</v>
      </c>
      <c r="Y7" s="447">
        <v>0</v>
      </c>
      <c r="Z7" s="447">
        <v>0</v>
      </c>
      <c r="AA7" s="447">
        <v>0</v>
      </c>
      <c r="AB7" s="447">
        <v>0</v>
      </c>
      <c r="AC7" s="447">
        <v>0</v>
      </c>
      <c r="AD7" s="447">
        <v>0</v>
      </c>
      <c r="AE7" s="447">
        <v>0</v>
      </c>
      <c r="AF7" s="447">
        <v>0</v>
      </c>
      <c r="AG7" s="447">
        <v>0</v>
      </c>
      <c r="AH7" s="447">
        <v>0</v>
      </c>
      <c r="AI7" s="447">
        <v>0</v>
      </c>
      <c r="AJ7" s="447">
        <v>0</v>
      </c>
      <c r="AK7" s="447">
        <v>0</v>
      </c>
      <c r="AL7" s="447">
        <v>0</v>
      </c>
      <c r="AM7" s="447">
        <v>0</v>
      </c>
      <c r="AN7" s="447">
        <v>0</v>
      </c>
      <c r="AO7" s="447">
        <v>0</v>
      </c>
      <c r="AP7" s="447">
        <v>0</v>
      </c>
      <c r="AQ7" s="450">
        <v>0</v>
      </c>
    </row>
    <row r="8" spans="1:43">
      <c r="A8" s="445">
        <v>5</v>
      </c>
      <c r="B8" s="449" t="s">
        <v>4</v>
      </c>
      <c r="C8" s="447">
        <v>0</v>
      </c>
      <c r="D8" s="447">
        <v>0</v>
      </c>
      <c r="E8" s="447">
        <v>0</v>
      </c>
      <c r="F8" s="447">
        <v>0</v>
      </c>
      <c r="G8" s="447">
        <v>0</v>
      </c>
      <c r="H8" s="447">
        <v>0</v>
      </c>
      <c r="I8" s="447">
        <v>0</v>
      </c>
      <c r="J8" s="447">
        <v>0</v>
      </c>
      <c r="K8" s="447">
        <v>0</v>
      </c>
      <c r="L8" s="447">
        <v>0</v>
      </c>
      <c r="M8" s="447">
        <v>0</v>
      </c>
      <c r="N8" s="447">
        <v>0</v>
      </c>
      <c r="O8" s="447">
        <v>0</v>
      </c>
      <c r="P8" s="447">
        <v>0</v>
      </c>
      <c r="Q8" s="447">
        <v>0</v>
      </c>
      <c r="R8" s="447">
        <v>0</v>
      </c>
      <c r="S8" s="447">
        <v>0</v>
      </c>
      <c r="T8" s="447">
        <v>0</v>
      </c>
      <c r="U8" s="447">
        <v>0</v>
      </c>
      <c r="V8" s="447">
        <v>0</v>
      </c>
      <c r="W8" s="447">
        <v>0</v>
      </c>
      <c r="X8" s="447">
        <v>0</v>
      </c>
      <c r="Y8" s="447">
        <v>0</v>
      </c>
      <c r="Z8" s="447">
        <v>0</v>
      </c>
      <c r="AA8" s="447">
        <v>0</v>
      </c>
      <c r="AB8" s="447">
        <v>0</v>
      </c>
      <c r="AC8" s="447">
        <v>0</v>
      </c>
      <c r="AD8" s="447">
        <v>0</v>
      </c>
      <c r="AE8" s="447">
        <v>0</v>
      </c>
      <c r="AF8" s="447">
        <v>0</v>
      </c>
      <c r="AG8" s="447">
        <v>0</v>
      </c>
      <c r="AH8" s="447">
        <v>0</v>
      </c>
      <c r="AI8" s="447">
        <v>0</v>
      </c>
      <c r="AJ8" s="447">
        <v>0</v>
      </c>
      <c r="AK8" s="447">
        <v>0</v>
      </c>
      <c r="AL8" s="447">
        <v>0</v>
      </c>
      <c r="AM8" s="447">
        <v>0</v>
      </c>
      <c r="AN8" s="447">
        <v>0</v>
      </c>
      <c r="AO8" s="447">
        <v>0</v>
      </c>
      <c r="AP8" s="447">
        <v>0</v>
      </c>
      <c r="AQ8" s="450">
        <v>0</v>
      </c>
    </row>
    <row r="9" spans="1:43">
      <c r="A9" s="445">
        <v>6</v>
      </c>
      <c r="B9" s="449" t="s">
        <v>5</v>
      </c>
      <c r="C9" s="447">
        <v>84</v>
      </c>
      <c r="D9" s="447">
        <v>3</v>
      </c>
      <c r="E9" s="447">
        <v>10058</v>
      </c>
      <c r="F9" s="447">
        <v>127</v>
      </c>
      <c r="G9" s="447">
        <v>2274</v>
      </c>
      <c r="H9" s="447">
        <v>2931</v>
      </c>
      <c r="I9" s="447">
        <v>2181</v>
      </c>
      <c r="J9" s="447">
        <v>225</v>
      </c>
      <c r="K9" s="447">
        <v>31</v>
      </c>
      <c r="L9" s="447">
        <v>1234</v>
      </c>
      <c r="M9" s="447">
        <v>930</v>
      </c>
      <c r="N9" s="447">
        <v>320</v>
      </c>
      <c r="O9" s="447">
        <v>237</v>
      </c>
      <c r="P9" s="447">
        <v>2594</v>
      </c>
      <c r="Q9" s="447">
        <v>1238</v>
      </c>
      <c r="R9" s="447">
        <v>1114</v>
      </c>
      <c r="S9" s="447">
        <v>760</v>
      </c>
      <c r="T9" s="447">
        <v>582</v>
      </c>
      <c r="U9" s="447">
        <v>789</v>
      </c>
      <c r="V9" s="447">
        <v>477</v>
      </c>
      <c r="W9" s="447">
        <v>921</v>
      </c>
      <c r="X9" s="447">
        <v>2635</v>
      </c>
      <c r="Y9" s="447">
        <v>4167</v>
      </c>
      <c r="Z9" s="447">
        <v>105</v>
      </c>
      <c r="AA9" s="447">
        <v>0</v>
      </c>
      <c r="AB9" s="447">
        <v>272</v>
      </c>
      <c r="AC9" s="447">
        <v>3065</v>
      </c>
      <c r="AD9" s="447">
        <v>3015</v>
      </c>
      <c r="AE9" s="447">
        <v>8534</v>
      </c>
      <c r="AF9" s="447">
        <v>4037</v>
      </c>
      <c r="AG9" s="447">
        <v>2202</v>
      </c>
      <c r="AH9" s="447">
        <v>0</v>
      </c>
      <c r="AI9" s="447">
        <v>882</v>
      </c>
      <c r="AJ9" s="447">
        <v>12064</v>
      </c>
      <c r="AK9" s="447">
        <v>92</v>
      </c>
      <c r="AL9" s="447">
        <v>167106</v>
      </c>
      <c r="AM9" s="447">
        <v>24686</v>
      </c>
      <c r="AN9" s="447">
        <v>0</v>
      </c>
      <c r="AO9" s="447">
        <v>394</v>
      </c>
      <c r="AP9" s="447">
        <v>262366</v>
      </c>
      <c r="AQ9" s="450">
        <v>0</v>
      </c>
    </row>
    <row r="10" spans="1:43" s="26" customFormat="1">
      <c r="A10" s="445">
        <v>7</v>
      </c>
      <c r="B10" s="449" t="s">
        <v>6</v>
      </c>
      <c r="C10" s="447">
        <v>556</v>
      </c>
      <c r="D10" s="447">
        <v>19</v>
      </c>
      <c r="E10" s="447">
        <v>234</v>
      </c>
      <c r="F10" s="447">
        <v>358</v>
      </c>
      <c r="G10" s="447">
        <v>8199</v>
      </c>
      <c r="H10" s="447">
        <v>7790</v>
      </c>
      <c r="I10" s="447">
        <v>6381</v>
      </c>
      <c r="J10" s="447">
        <v>4952</v>
      </c>
      <c r="K10" s="447">
        <v>431</v>
      </c>
      <c r="L10" s="447">
        <v>4367</v>
      </c>
      <c r="M10" s="447">
        <v>2660</v>
      </c>
      <c r="N10" s="447">
        <v>1836</v>
      </c>
      <c r="O10" s="447">
        <v>874</v>
      </c>
      <c r="P10" s="447">
        <v>7072</v>
      </c>
      <c r="Q10" s="447">
        <v>3512</v>
      </c>
      <c r="R10" s="447">
        <v>3338</v>
      </c>
      <c r="S10" s="447">
        <v>3594</v>
      </c>
      <c r="T10" s="447">
        <v>2188</v>
      </c>
      <c r="U10" s="447">
        <v>3212</v>
      </c>
      <c r="V10" s="447">
        <v>2468</v>
      </c>
      <c r="W10" s="447">
        <v>4732</v>
      </c>
      <c r="X10" s="447">
        <v>16196</v>
      </c>
      <c r="Y10" s="447">
        <v>4498</v>
      </c>
      <c r="Z10" s="447">
        <v>648</v>
      </c>
      <c r="AA10" s="447">
        <v>0</v>
      </c>
      <c r="AB10" s="447">
        <v>840</v>
      </c>
      <c r="AC10" s="447">
        <v>50407</v>
      </c>
      <c r="AD10" s="447">
        <v>15940</v>
      </c>
      <c r="AE10" s="447">
        <v>25003</v>
      </c>
      <c r="AF10" s="447">
        <v>13396</v>
      </c>
      <c r="AG10" s="447">
        <v>9915</v>
      </c>
      <c r="AH10" s="447">
        <v>0</v>
      </c>
      <c r="AI10" s="447">
        <v>9563</v>
      </c>
      <c r="AJ10" s="447">
        <v>27239</v>
      </c>
      <c r="AK10" s="447">
        <v>466</v>
      </c>
      <c r="AL10" s="447">
        <v>38482</v>
      </c>
      <c r="AM10" s="447">
        <v>27770</v>
      </c>
      <c r="AN10" s="447">
        <v>0</v>
      </c>
      <c r="AO10" s="447">
        <v>1037</v>
      </c>
      <c r="AP10" s="447">
        <v>310173</v>
      </c>
      <c r="AQ10" s="450">
        <v>0</v>
      </c>
    </row>
    <row r="11" spans="1:43">
      <c r="A11" s="445">
        <v>8</v>
      </c>
      <c r="B11" s="449" t="s">
        <v>7</v>
      </c>
      <c r="C11" s="447">
        <v>0</v>
      </c>
      <c r="D11" s="447">
        <v>0</v>
      </c>
      <c r="E11" s="447">
        <v>0</v>
      </c>
      <c r="F11" s="447">
        <v>0</v>
      </c>
      <c r="G11" s="447">
        <v>0</v>
      </c>
      <c r="H11" s="447">
        <v>0</v>
      </c>
      <c r="I11" s="447">
        <v>0</v>
      </c>
      <c r="J11" s="447">
        <v>0</v>
      </c>
      <c r="K11" s="447">
        <v>0</v>
      </c>
      <c r="L11" s="447">
        <v>0</v>
      </c>
      <c r="M11" s="447">
        <v>0</v>
      </c>
      <c r="N11" s="447">
        <v>0</v>
      </c>
      <c r="O11" s="447">
        <v>0</v>
      </c>
      <c r="P11" s="447">
        <v>0</v>
      </c>
      <c r="Q11" s="447">
        <v>0</v>
      </c>
      <c r="R11" s="447">
        <v>0</v>
      </c>
      <c r="S11" s="447">
        <v>0</v>
      </c>
      <c r="T11" s="447">
        <v>0</v>
      </c>
      <c r="U11" s="447">
        <v>0</v>
      </c>
      <c r="V11" s="447">
        <v>0</v>
      </c>
      <c r="W11" s="447">
        <v>0</v>
      </c>
      <c r="X11" s="447">
        <v>0</v>
      </c>
      <c r="Y11" s="447">
        <v>0</v>
      </c>
      <c r="Z11" s="447">
        <v>0</v>
      </c>
      <c r="AA11" s="447">
        <v>0</v>
      </c>
      <c r="AB11" s="447">
        <v>0</v>
      </c>
      <c r="AC11" s="447">
        <v>0</v>
      </c>
      <c r="AD11" s="447">
        <v>0</v>
      </c>
      <c r="AE11" s="447">
        <v>0</v>
      </c>
      <c r="AF11" s="447">
        <v>0</v>
      </c>
      <c r="AG11" s="447">
        <v>0</v>
      </c>
      <c r="AH11" s="447">
        <v>0</v>
      </c>
      <c r="AI11" s="447">
        <v>0</v>
      </c>
      <c r="AJ11" s="447">
        <v>0</v>
      </c>
      <c r="AK11" s="447">
        <v>0</v>
      </c>
      <c r="AL11" s="447">
        <v>0</v>
      </c>
      <c r="AM11" s="447">
        <v>0</v>
      </c>
      <c r="AN11" s="447">
        <v>0</v>
      </c>
      <c r="AO11" s="447">
        <v>0</v>
      </c>
      <c r="AP11" s="447">
        <v>0</v>
      </c>
      <c r="AQ11" s="450">
        <v>0</v>
      </c>
    </row>
    <row r="12" spans="1:43">
      <c r="A12" s="445">
        <v>9</v>
      </c>
      <c r="B12" s="449" t="s">
        <v>8</v>
      </c>
      <c r="C12" s="447">
        <v>0</v>
      </c>
      <c r="D12" s="447">
        <v>0</v>
      </c>
      <c r="E12" s="447">
        <v>0</v>
      </c>
      <c r="F12" s="447">
        <v>0</v>
      </c>
      <c r="G12" s="447">
        <v>0</v>
      </c>
      <c r="H12" s="447">
        <v>0</v>
      </c>
      <c r="I12" s="447">
        <v>0</v>
      </c>
      <c r="J12" s="447">
        <v>0</v>
      </c>
      <c r="K12" s="447">
        <v>0</v>
      </c>
      <c r="L12" s="447">
        <v>0</v>
      </c>
      <c r="M12" s="447">
        <v>0</v>
      </c>
      <c r="N12" s="447">
        <v>0</v>
      </c>
      <c r="O12" s="447">
        <v>0</v>
      </c>
      <c r="P12" s="447">
        <v>0</v>
      </c>
      <c r="Q12" s="447">
        <v>0</v>
      </c>
      <c r="R12" s="447">
        <v>0</v>
      </c>
      <c r="S12" s="447">
        <v>0</v>
      </c>
      <c r="T12" s="447">
        <v>0</v>
      </c>
      <c r="U12" s="447">
        <v>0</v>
      </c>
      <c r="V12" s="447">
        <v>0</v>
      </c>
      <c r="W12" s="447">
        <v>0</v>
      </c>
      <c r="X12" s="447">
        <v>0</v>
      </c>
      <c r="Y12" s="447">
        <v>0</v>
      </c>
      <c r="Z12" s="447">
        <v>0</v>
      </c>
      <c r="AA12" s="447">
        <v>0</v>
      </c>
      <c r="AB12" s="447">
        <v>0</v>
      </c>
      <c r="AC12" s="447">
        <v>0</v>
      </c>
      <c r="AD12" s="447">
        <v>0</v>
      </c>
      <c r="AE12" s="447">
        <v>0</v>
      </c>
      <c r="AF12" s="447">
        <v>0</v>
      </c>
      <c r="AG12" s="447">
        <v>0</v>
      </c>
      <c r="AH12" s="447">
        <v>0</v>
      </c>
      <c r="AI12" s="447">
        <v>0</v>
      </c>
      <c r="AJ12" s="447">
        <v>0</v>
      </c>
      <c r="AK12" s="447">
        <v>0</v>
      </c>
      <c r="AL12" s="447">
        <v>0</v>
      </c>
      <c r="AM12" s="447">
        <v>0</v>
      </c>
      <c r="AN12" s="447">
        <v>0</v>
      </c>
      <c r="AO12" s="447">
        <v>0</v>
      </c>
      <c r="AP12" s="447">
        <v>0</v>
      </c>
      <c r="AQ12" s="450">
        <v>0</v>
      </c>
    </row>
    <row r="13" spans="1:43">
      <c r="A13" s="445">
        <v>10</v>
      </c>
      <c r="B13" s="449" t="s">
        <v>188</v>
      </c>
      <c r="C13" s="447">
        <v>0</v>
      </c>
      <c r="D13" s="447">
        <v>0</v>
      </c>
      <c r="E13" s="447">
        <v>0</v>
      </c>
      <c r="F13" s="447">
        <v>0</v>
      </c>
      <c r="G13" s="447">
        <v>0</v>
      </c>
      <c r="H13" s="447">
        <v>0</v>
      </c>
      <c r="I13" s="447">
        <v>0</v>
      </c>
      <c r="J13" s="447">
        <v>0</v>
      </c>
      <c r="K13" s="447">
        <v>0</v>
      </c>
      <c r="L13" s="447">
        <v>0</v>
      </c>
      <c r="M13" s="447">
        <v>0</v>
      </c>
      <c r="N13" s="447">
        <v>0</v>
      </c>
      <c r="O13" s="447">
        <v>0</v>
      </c>
      <c r="P13" s="447">
        <v>0</v>
      </c>
      <c r="Q13" s="447">
        <v>0</v>
      </c>
      <c r="R13" s="447">
        <v>0</v>
      </c>
      <c r="S13" s="447">
        <v>0</v>
      </c>
      <c r="T13" s="447">
        <v>0</v>
      </c>
      <c r="U13" s="447">
        <v>0</v>
      </c>
      <c r="V13" s="447">
        <v>0</v>
      </c>
      <c r="W13" s="447">
        <v>0</v>
      </c>
      <c r="X13" s="447">
        <v>0</v>
      </c>
      <c r="Y13" s="447">
        <v>0</v>
      </c>
      <c r="Z13" s="447">
        <v>0</v>
      </c>
      <c r="AA13" s="447">
        <v>0</v>
      </c>
      <c r="AB13" s="447">
        <v>0</v>
      </c>
      <c r="AC13" s="447">
        <v>0</v>
      </c>
      <c r="AD13" s="447">
        <v>0</v>
      </c>
      <c r="AE13" s="447">
        <v>0</v>
      </c>
      <c r="AF13" s="447">
        <v>0</v>
      </c>
      <c r="AG13" s="447">
        <v>0</v>
      </c>
      <c r="AH13" s="447">
        <v>0</v>
      </c>
      <c r="AI13" s="447">
        <v>0</v>
      </c>
      <c r="AJ13" s="447">
        <v>0</v>
      </c>
      <c r="AK13" s="447">
        <v>0</v>
      </c>
      <c r="AL13" s="447">
        <v>0</v>
      </c>
      <c r="AM13" s="447">
        <v>0</v>
      </c>
      <c r="AN13" s="447">
        <v>0</v>
      </c>
      <c r="AO13" s="447">
        <v>0</v>
      </c>
      <c r="AP13" s="447">
        <v>0</v>
      </c>
      <c r="AQ13" s="450">
        <v>0</v>
      </c>
    </row>
    <row r="14" spans="1:43">
      <c r="A14" s="445">
        <v>11</v>
      </c>
      <c r="B14" s="449" t="s">
        <v>9</v>
      </c>
      <c r="C14" s="447">
        <v>0</v>
      </c>
      <c r="D14" s="447">
        <v>0</v>
      </c>
      <c r="E14" s="447">
        <v>0</v>
      </c>
      <c r="F14" s="447">
        <v>0</v>
      </c>
      <c r="G14" s="447">
        <v>0</v>
      </c>
      <c r="H14" s="447">
        <v>0</v>
      </c>
      <c r="I14" s="447">
        <v>0</v>
      </c>
      <c r="J14" s="447">
        <v>0</v>
      </c>
      <c r="K14" s="447">
        <v>0</v>
      </c>
      <c r="L14" s="447">
        <v>0</v>
      </c>
      <c r="M14" s="447">
        <v>0</v>
      </c>
      <c r="N14" s="447">
        <v>0</v>
      </c>
      <c r="O14" s="447">
        <v>0</v>
      </c>
      <c r="P14" s="447">
        <v>0</v>
      </c>
      <c r="Q14" s="447">
        <v>0</v>
      </c>
      <c r="R14" s="447">
        <v>0</v>
      </c>
      <c r="S14" s="447">
        <v>0</v>
      </c>
      <c r="T14" s="447">
        <v>0</v>
      </c>
      <c r="U14" s="447">
        <v>0</v>
      </c>
      <c r="V14" s="447">
        <v>0</v>
      </c>
      <c r="W14" s="447">
        <v>0</v>
      </c>
      <c r="X14" s="447">
        <v>0</v>
      </c>
      <c r="Y14" s="447">
        <v>0</v>
      </c>
      <c r="Z14" s="447">
        <v>0</v>
      </c>
      <c r="AA14" s="447">
        <v>0</v>
      </c>
      <c r="AB14" s="447">
        <v>0</v>
      </c>
      <c r="AC14" s="447">
        <v>0</v>
      </c>
      <c r="AD14" s="447">
        <v>0</v>
      </c>
      <c r="AE14" s="447">
        <v>0</v>
      </c>
      <c r="AF14" s="447">
        <v>0</v>
      </c>
      <c r="AG14" s="447">
        <v>0</v>
      </c>
      <c r="AH14" s="447">
        <v>0</v>
      </c>
      <c r="AI14" s="447">
        <v>0</v>
      </c>
      <c r="AJ14" s="447">
        <v>0</v>
      </c>
      <c r="AK14" s="447">
        <v>0</v>
      </c>
      <c r="AL14" s="447">
        <v>0</v>
      </c>
      <c r="AM14" s="447">
        <v>0</v>
      </c>
      <c r="AN14" s="447">
        <v>0</v>
      </c>
      <c r="AO14" s="447">
        <v>0</v>
      </c>
      <c r="AP14" s="447">
        <v>0</v>
      </c>
      <c r="AQ14" s="450">
        <v>0</v>
      </c>
    </row>
    <row r="15" spans="1:43">
      <c r="A15" s="445">
        <v>12</v>
      </c>
      <c r="B15" s="449" t="s">
        <v>10</v>
      </c>
      <c r="C15" s="447">
        <v>0</v>
      </c>
      <c r="D15" s="447">
        <v>0</v>
      </c>
      <c r="E15" s="447">
        <v>0</v>
      </c>
      <c r="F15" s="447">
        <v>0</v>
      </c>
      <c r="G15" s="447">
        <v>0</v>
      </c>
      <c r="H15" s="447">
        <v>0</v>
      </c>
      <c r="I15" s="447">
        <v>0</v>
      </c>
      <c r="J15" s="447">
        <v>0</v>
      </c>
      <c r="K15" s="447">
        <v>0</v>
      </c>
      <c r="L15" s="447">
        <v>0</v>
      </c>
      <c r="M15" s="447">
        <v>0</v>
      </c>
      <c r="N15" s="447">
        <v>0</v>
      </c>
      <c r="O15" s="447">
        <v>0</v>
      </c>
      <c r="P15" s="447">
        <v>0</v>
      </c>
      <c r="Q15" s="447">
        <v>0</v>
      </c>
      <c r="R15" s="447">
        <v>0</v>
      </c>
      <c r="S15" s="447">
        <v>0</v>
      </c>
      <c r="T15" s="447">
        <v>0</v>
      </c>
      <c r="U15" s="447">
        <v>0</v>
      </c>
      <c r="V15" s="447">
        <v>0</v>
      </c>
      <c r="W15" s="447">
        <v>0</v>
      </c>
      <c r="X15" s="447">
        <v>0</v>
      </c>
      <c r="Y15" s="447">
        <v>0</v>
      </c>
      <c r="Z15" s="447">
        <v>0</v>
      </c>
      <c r="AA15" s="447">
        <v>0</v>
      </c>
      <c r="AB15" s="447">
        <v>0</v>
      </c>
      <c r="AC15" s="447">
        <v>0</v>
      </c>
      <c r="AD15" s="447">
        <v>0</v>
      </c>
      <c r="AE15" s="447">
        <v>0</v>
      </c>
      <c r="AF15" s="447">
        <v>0</v>
      </c>
      <c r="AG15" s="447">
        <v>0</v>
      </c>
      <c r="AH15" s="447">
        <v>0</v>
      </c>
      <c r="AI15" s="447">
        <v>0</v>
      </c>
      <c r="AJ15" s="447">
        <v>0</v>
      </c>
      <c r="AK15" s="447">
        <v>0</v>
      </c>
      <c r="AL15" s="447">
        <v>0</v>
      </c>
      <c r="AM15" s="447">
        <v>0</v>
      </c>
      <c r="AN15" s="447">
        <v>0</v>
      </c>
      <c r="AO15" s="447">
        <v>0</v>
      </c>
      <c r="AP15" s="447">
        <v>0</v>
      </c>
      <c r="AQ15" s="450">
        <v>0</v>
      </c>
    </row>
    <row r="16" spans="1:43">
      <c r="A16" s="445">
        <v>13</v>
      </c>
      <c r="B16" s="449" t="s">
        <v>11</v>
      </c>
      <c r="C16" s="447">
        <v>0</v>
      </c>
      <c r="D16" s="447">
        <v>0</v>
      </c>
      <c r="E16" s="447">
        <v>0</v>
      </c>
      <c r="F16" s="447">
        <v>0</v>
      </c>
      <c r="G16" s="447">
        <v>0</v>
      </c>
      <c r="H16" s="447">
        <v>0</v>
      </c>
      <c r="I16" s="447">
        <v>0</v>
      </c>
      <c r="J16" s="447">
        <v>0</v>
      </c>
      <c r="K16" s="447">
        <v>0</v>
      </c>
      <c r="L16" s="447">
        <v>0</v>
      </c>
      <c r="M16" s="447">
        <v>0</v>
      </c>
      <c r="N16" s="447">
        <v>0</v>
      </c>
      <c r="O16" s="447">
        <v>0</v>
      </c>
      <c r="P16" s="447">
        <v>0</v>
      </c>
      <c r="Q16" s="447">
        <v>0</v>
      </c>
      <c r="R16" s="447">
        <v>0</v>
      </c>
      <c r="S16" s="447">
        <v>0</v>
      </c>
      <c r="T16" s="447">
        <v>0</v>
      </c>
      <c r="U16" s="447">
        <v>0</v>
      </c>
      <c r="V16" s="447">
        <v>0</v>
      </c>
      <c r="W16" s="447">
        <v>0</v>
      </c>
      <c r="X16" s="447">
        <v>0</v>
      </c>
      <c r="Y16" s="447">
        <v>0</v>
      </c>
      <c r="Z16" s="447">
        <v>193382</v>
      </c>
      <c r="AA16" s="447">
        <v>0</v>
      </c>
      <c r="AB16" s="447">
        <v>0</v>
      </c>
      <c r="AC16" s="447">
        <v>0</v>
      </c>
      <c r="AD16" s="447">
        <v>0</v>
      </c>
      <c r="AE16" s="447">
        <v>0</v>
      </c>
      <c r="AF16" s="447">
        <v>0</v>
      </c>
      <c r="AG16" s="447">
        <v>0</v>
      </c>
      <c r="AH16" s="447">
        <v>0</v>
      </c>
      <c r="AI16" s="447">
        <v>0</v>
      </c>
      <c r="AJ16" s="447">
        <v>0</v>
      </c>
      <c r="AK16" s="447">
        <v>0</v>
      </c>
      <c r="AL16" s="447">
        <v>0</v>
      </c>
      <c r="AM16" s="447">
        <v>0</v>
      </c>
      <c r="AN16" s="447">
        <v>0</v>
      </c>
      <c r="AO16" s="447">
        <v>0</v>
      </c>
      <c r="AP16" s="447">
        <v>193382</v>
      </c>
      <c r="AQ16" s="450">
        <v>0</v>
      </c>
    </row>
    <row r="17" spans="1:43">
      <c r="A17" s="445">
        <v>14</v>
      </c>
      <c r="B17" s="449" t="s">
        <v>12</v>
      </c>
      <c r="C17" s="447">
        <v>323</v>
      </c>
      <c r="D17" s="447">
        <v>256</v>
      </c>
      <c r="E17" s="447">
        <v>442</v>
      </c>
      <c r="F17" s="447">
        <v>627</v>
      </c>
      <c r="G17" s="447">
        <v>28544</v>
      </c>
      <c r="H17" s="447">
        <v>12764</v>
      </c>
      <c r="I17" s="447">
        <v>10875</v>
      </c>
      <c r="J17" s="447">
        <v>1173</v>
      </c>
      <c r="K17" s="447">
        <v>162</v>
      </c>
      <c r="L17" s="447">
        <v>6025</v>
      </c>
      <c r="M17" s="447">
        <v>4379</v>
      </c>
      <c r="N17" s="447">
        <v>1697</v>
      </c>
      <c r="O17" s="447">
        <v>1087</v>
      </c>
      <c r="P17" s="447">
        <v>23267</v>
      </c>
      <c r="Q17" s="447">
        <v>6041</v>
      </c>
      <c r="R17" s="447">
        <v>5448</v>
      </c>
      <c r="S17" s="447">
        <v>3794</v>
      </c>
      <c r="T17" s="447">
        <v>2870</v>
      </c>
      <c r="U17" s="447">
        <v>3941</v>
      </c>
      <c r="V17" s="447">
        <v>2375</v>
      </c>
      <c r="W17" s="447">
        <v>5012</v>
      </c>
      <c r="X17" s="447">
        <v>13196</v>
      </c>
      <c r="Y17" s="447">
        <v>7960</v>
      </c>
      <c r="Z17" s="447">
        <v>576</v>
      </c>
      <c r="AA17" s="447">
        <v>0</v>
      </c>
      <c r="AB17" s="447">
        <v>878</v>
      </c>
      <c r="AC17" s="447">
        <v>38489</v>
      </c>
      <c r="AD17" s="447">
        <v>12758</v>
      </c>
      <c r="AE17" s="447">
        <v>28747</v>
      </c>
      <c r="AF17" s="447">
        <v>19966</v>
      </c>
      <c r="AG17" s="447">
        <v>9935</v>
      </c>
      <c r="AH17" s="447">
        <v>0</v>
      </c>
      <c r="AI17" s="447">
        <v>7971</v>
      </c>
      <c r="AJ17" s="447">
        <v>22814</v>
      </c>
      <c r="AK17" s="447">
        <v>483</v>
      </c>
      <c r="AL17" s="447">
        <v>48378</v>
      </c>
      <c r="AM17" s="447">
        <v>82030</v>
      </c>
      <c r="AN17" s="447">
        <v>0</v>
      </c>
      <c r="AO17" s="447">
        <v>1963</v>
      </c>
      <c r="AP17" s="447">
        <v>417246</v>
      </c>
      <c r="AQ17" s="450">
        <v>0</v>
      </c>
    </row>
    <row r="18" spans="1:43">
      <c r="A18" s="445">
        <v>15</v>
      </c>
      <c r="B18" s="449" t="s">
        <v>194</v>
      </c>
      <c r="C18" s="447">
        <v>3334</v>
      </c>
      <c r="D18" s="447">
        <v>3470</v>
      </c>
      <c r="E18" s="447">
        <v>52332</v>
      </c>
      <c r="F18" s="447">
        <v>10934</v>
      </c>
      <c r="G18" s="447">
        <v>201654</v>
      </c>
      <c r="H18" s="447">
        <v>19868</v>
      </c>
      <c r="I18" s="447">
        <v>52860</v>
      </c>
      <c r="J18" s="447">
        <v>188300</v>
      </c>
      <c r="K18" s="447">
        <v>43250</v>
      </c>
      <c r="L18" s="447">
        <v>28645</v>
      </c>
      <c r="M18" s="447">
        <v>31894</v>
      </c>
      <c r="N18" s="447">
        <v>127656</v>
      </c>
      <c r="O18" s="447">
        <v>49551</v>
      </c>
      <c r="P18" s="447">
        <v>18942</v>
      </c>
      <c r="Q18" s="447">
        <v>288644</v>
      </c>
      <c r="R18" s="447">
        <v>252441</v>
      </c>
      <c r="S18" s="447">
        <v>46774</v>
      </c>
      <c r="T18" s="447">
        <v>58092</v>
      </c>
      <c r="U18" s="447">
        <v>82607</v>
      </c>
      <c r="V18" s="447">
        <v>57246</v>
      </c>
      <c r="W18" s="447">
        <v>455907</v>
      </c>
      <c r="X18" s="447">
        <v>51569</v>
      </c>
      <c r="Y18" s="447">
        <v>82642</v>
      </c>
      <c r="Z18" s="447">
        <v>816872</v>
      </c>
      <c r="AA18" s="447">
        <v>1611</v>
      </c>
      <c r="AB18" s="447">
        <v>26951</v>
      </c>
      <c r="AC18" s="447">
        <v>609140</v>
      </c>
      <c r="AD18" s="447">
        <v>61236</v>
      </c>
      <c r="AE18" s="447">
        <v>33498</v>
      </c>
      <c r="AF18" s="447">
        <v>167472</v>
      </c>
      <c r="AG18" s="447">
        <v>34164</v>
      </c>
      <c r="AH18" s="447">
        <v>0</v>
      </c>
      <c r="AI18" s="447">
        <v>57905</v>
      </c>
      <c r="AJ18" s="447">
        <v>48339</v>
      </c>
      <c r="AK18" s="447">
        <v>14535</v>
      </c>
      <c r="AL18" s="447">
        <v>192981</v>
      </c>
      <c r="AM18" s="447">
        <v>334611</v>
      </c>
      <c r="AN18" s="447">
        <v>0</v>
      </c>
      <c r="AO18" s="447">
        <v>9943</v>
      </c>
      <c r="AP18" s="447">
        <v>4617870</v>
      </c>
      <c r="AQ18" s="450">
        <v>0</v>
      </c>
    </row>
    <row r="19" spans="1:43">
      <c r="A19" s="445">
        <v>16</v>
      </c>
      <c r="B19" s="449" t="s">
        <v>196</v>
      </c>
      <c r="C19" s="447">
        <v>510592</v>
      </c>
      <c r="D19" s="447">
        <v>15618</v>
      </c>
      <c r="E19" s="447">
        <v>1344</v>
      </c>
      <c r="F19" s="447">
        <v>25818</v>
      </c>
      <c r="G19" s="447">
        <v>314759</v>
      </c>
      <c r="H19" s="447">
        <v>84511</v>
      </c>
      <c r="I19" s="447">
        <v>99047</v>
      </c>
      <c r="J19" s="447">
        <v>759528</v>
      </c>
      <c r="K19" s="447">
        <v>154510</v>
      </c>
      <c r="L19" s="447">
        <v>485488</v>
      </c>
      <c r="M19" s="447">
        <v>174406</v>
      </c>
      <c r="N19" s="447">
        <v>231902</v>
      </c>
      <c r="O19" s="447">
        <v>52419</v>
      </c>
      <c r="P19" s="447">
        <v>175908</v>
      </c>
      <c r="Q19" s="447">
        <v>288177</v>
      </c>
      <c r="R19" s="447">
        <v>227795</v>
      </c>
      <c r="S19" s="447">
        <v>205954</v>
      </c>
      <c r="T19" s="447">
        <v>1418580</v>
      </c>
      <c r="U19" s="447">
        <v>297849</v>
      </c>
      <c r="V19" s="447">
        <v>150091</v>
      </c>
      <c r="W19" s="447">
        <v>1379693</v>
      </c>
      <c r="X19" s="447">
        <v>203986</v>
      </c>
      <c r="Y19" s="447">
        <v>343188</v>
      </c>
      <c r="Z19" s="447">
        <v>51298</v>
      </c>
      <c r="AA19" s="447">
        <v>0</v>
      </c>
      <c r="AB19" s="447">
        <v>139399</v>
      </c>
      <c r="AC19" s="447">
        <v>43380</v>
      </c>
      <c r="AD19" s="447">
        <v>4018</v>
      </c>
      <c r="AE19" s="447">
        <v>4033</v>
      </c>
      <c r="AF19" s="447">
        <v>10191</v>
      </c>
      <c r="AG19" s="447">
        <v>47235</v>
      </c>
      <c r="AH19" s="447">
        <v>0</v>
      </c>
      <c r="AI19" s="447">
        <v>43234</v>
      </c>
      <c r="AJ19" s="447">
        <v>3179</v>
      </c>
      <c r="AK19" s="447">
        <v>154</v>
      </c>
      <c r="AL19" s="447">
        <v>681387</v>
      </c>
      <c r="AM19" s="447">
        <v>7539</v>
      </c>
      <c r="AN19" s="447">
        <v>0</v>
      </c>
      <c r="AO19" s="447">
        <v>1180</v>
      </c>
      <c r="AP19" s="447">
        <v>8637390</v>
      </c>
      <c r="AQ19" s="450">
        <v>0</v>
      </c>
    </row>
    <row r="20" spans="1:43">
      <c r="A20" s="445">
        <v>17</v>
      </c>
      <c r="B20" s="449" t="s">
        <v>198</v>
      </c>
      <c r="C20" s="447">
        <v>1383</v>
      </c>
      <c r="D20" s="447">
        <v>25</v>
      </c>
      <c r="E20" s="447">
        <v>5561</v>
      </c>
      <c r="F20" s="447">
        <v>541</v>
      </c>
      <c r="G20" s="447">
        <v>56365</v>
      </c>
      <c r="H20" s="447">
        <v>7147</v>
      </c>
      <c r="I20" s="447">
        <v>4166</v>
      </c>
      <c r="J20" s="447">
        <v>63694</v>
      </c>
      <c r="K20" s="447">
        <v>6705</v>
      </c>
      <c r="L20" s="447">
        <v>16253</v>
      </c>
      <c r="M20" s="447">
        <v>13498</v>
      </c>
      <c r="N20" s="447">
        <v>18334</v>
      </c>
      <c r="O20" s="447">
        <v>15448</v>
      </c>
      <c r="P20" s="447">
        <v>9494</v>
      </c>
      <c r="Q20" s="447">
        <v>19319</v>
      </c>
      <c r="R20" s="447">
        <v>18101</v>
      </c>
      <c r="S20" s="447">
        <v>34209</v>
      </c>
      <c r="T20" s="447">
        <v>58866</v>
      </c>
      <c r="U20" s="447">
        <v>45372</v>
      </c>
      <c r="V20" s="447">
        <v>44270</v>
      </c>
      <c r="W20" s="447">
        <v>50800</v>
      </c>
      <c r="X20" s="447">
        <v>38664</v>
      </c>
      <c r="Y20" s="447">
        <v>52286</v>
      </c>
      <c r="Z20" s="447">
        <v>122026</v>
      </c>
      <c r="AA20" s="447">
        <v>0</v>
      </c>
      <c r="AB20" s="447">
        <v>10090</v>
      </c>
      <c r="AC20" s="447">
        <v>202470</v>
      </c>
      <c r="AD20" s="447">
        <v>13491</v>
      </c>
      <c r="AE20" s="447">
        <v>5301</v>
      </c>
      <c r="AF20" s="447">
        <v>212237</v>
      </c>
      <c r="AG20" s="447">
        <v>31761</v>
      </c>
      <c r="AH20" s="447">
        <v>0</v>
      </c>
      <c r="AI20" s="447">
        <v>120236</v>
      </c>
      <c r="AJ20" s="447">
        <v>1131743</v>
      </c>
      <c r="AK20" s="447">
        <v>10211</v>
      </c>
      <c r="AL20" s="447">
        <v>152163</v>
      </c>
      <c r="AM20" s="447">
        <v>525680</v>
      </c>
      <c r="AN20" s="447">
        <v>0</v>
      </c>
      <c r="AO20" s="447">
        <v>826</v>
      </c>
      <c r="AP20" s="447">
        <v>3118736</v>
      </c>
      <c r="AQ20" s="450">
        <v>0</v>
      </c>
    </row>
    <row r="21" spans="1:43">
      <c r="A21" s="445">
        <v>18</v>
      </c>
      <c r="B21" s="449" t="s">
        <v>14</v>
      </c>
      <c r="C21" s="447">
        <v>0</v>
      </c>
      <c r="D21" s="447">
        <v>0</v>
      </c>
      <c r="E21" s="447">
        <v>0</v>
      </c>
      <c r="F21" s="447">
        <v>0</v>
      </c>
      <c r="G21" s="447">
        <v>0</v>
      </c>
      <c r="H21" s="447">
        <v>0</v>
      </c>
      <c r="I21" s="447">
        <v>0</v>
      </c>
      <c r="J21" s="447">
        <v>0</v>
      </c>
      <c r="K21" s="447">
        <v>0</v>
      </c>
      <c r="L21" s="447">
        <v>0</v>
      </c>
      <c r="M21" s="447">
        <v>0</v>
      </c>
      <c r="N21" s="447">
        <v>0</v>
      </c>
      <c r="O21" s="447">
        <v>0</v>
      </c>
      <c r="P21" s="447">
        <v>0</v>
      </c>
      <c r="Q21" s="447">
        <v>0</v>
      </c>
      <c r="R21" s="447">
        <v>0</v>
      </c>
      <c r="S21" s="447">
        <v>0</v>
      </c>
      <c r="T21" s="447">
        <v>0</v>
      </c>
      <c r="U21" s="447">
        <v>0</v>
      </c>
      <c r="V21" s="447">
        <v>0</v>
      </c>
      <c r="W21" s="447">
        <v>0</v>
      </c>
      <c r="X21" s="447">
        <v>0</v>
      </c>
      <c r="Y21" s="447">
        <v>0</v>
      </c>
      <c r="Z21" s="447">
        <v>0</v>
      </c>
      <c r="AA21" s="447">
        <v>0</v>
      </c>
      <c r="AB21" s="447">
        <v>0</v>
      </c>
      <c r="AC21" s="447">
        <v>0</v>
      </c>
      <c r="AD21" s="447">
        <v>0</v>
      </c>
      <c r="AE21" s="447">
        <v>0</v>
      </c>
      <c r="AF21" s="447">
        <v>0</v>
      </c>
      <c r="AG21" s="447">
        <v>0</v>
      </c>
      <c r="AH21" s="447">
        <v>0</v>
      </c>
      <c r="AI21" s="447">
        <v>0</v>
      </c>
      <c r="AJ21" s="447">
        <v>0</v>
      </c>
      <c r="AK21" s="447">
        <v>0</v>
      </c>
      <c r="AL21" s="447">
        <v>0</v>
      </c>
      <c r="AM21" s="447">
        <v>0</v>
      </c>
      <c r="AN21" s="447">
        <v>0</v>
      </c>
      <c r="AO21" s="447">
        <v>0</v>
      </c>
      <c r="AP21" s="447">
        <v>0</v>
      </c>
      <c r="AQ21" s="450">
        <v>0</v>
      </c>
    </row>
    <row r="22" spans="1:43">
      <c r="A22" s="445">
        <v>19</v>
      </c>
      <c r="B22" s="449" t="s">
        <v>13</v>
      </c>
      <c r="C22" s="447">
        <v>4249</v>
      </c>
      <c r="D22" s="447">
        <v>283</v>
      </c>
      <c r="E22" s="447">
        <v>1006</v>
      </c>
      <c r="F22" s="447">
        <v>3062</v>
      </c>
      <c r="G22" s="447">
        <v>119423</v>
      </c>
      <c r="H22" s="447">
        <v>43495</v>
      </c>
      <c r="I22" s="447">
        <v>78590</v>
      </c>
      <c r="J22" s="447">
        <v>258319</v>
      </c>
      <c r="K22" s="447">
        <v>40907</v>
      </c>
      <c r="L22" s="447">
        <v>55745</v>
      </c>
      <c r="M22" s="447">
        <v>35726</v>
      </c>
      <c r="N22" s="447">
        <v>201605</v>
      </c>
      <c r="O22" s="447">
        <v>27186</v>
      </c>
      <c r="P22" s="447">
        <v>34089</v>
      </c>
      <c r="Q22" s="447">
        <v>118664</v>
      </c>
      <c r="R22" s="447">
        <v>132549</v>
      </c>
      <c r="S22" s="447">
        <v>74376</v>
      </c>
      <c r="T22" s="447">
        <v>99559</v>
      </c>
      <c r="U22" s="447">
        <v>322740</v>
      </c>
      <c r="V22" s="447">
        <v>104739</v>
      </c>
      <c r="W22" s="447">
        <v>287587</v>
      </c>
      <c r="X22" s="447">
        <v>110285</v>
      </c>
      <c r="Y22" s="447">
        <v>72150</v>
      </c>
      <c r="Z22" s="447">
        <v>960538</v>
      </c>
      <c r="AA22" s="447">
        <v>7012</v>
      </c>
      <c r="AB22" s="447">
        <v>19905</v>
      </c>
      <c r="AC22" s="447">
        <v>252425</v>
      </c>
      <c r="AD22" s="447">
        <v>51891</v>
      </c>
      <c r="AE22" s="447">
        <v>95390</v>
      </c>
      <c r="AF22" s="447">
        <v>273192</v>
      </c>
      <c r="AG22" s="447">
        <v>135368</v>
      </c>
      <c r="AH22" s="447">
        <v>0</v>
      </c>
      <c r="AI22" s="447">
        <v>109525</v>
      </c>
      <c r="AJ22" s="447">
        <v>298294</v>
      </c>
      <c r="AK22" s="447">
        <v>1885</v>
      </c>
      <c r="AL22" s="447">
        <v>218427</v>
      </c>
      <c r="AM22" s="447">
        <v>113214</v>
      </c>
      <c r="AN22" s="447">
        <v>0</v>
      </c>
      <c r="AO22" s="447">
        <v>8259</v>
      </c>
      <c r="AP22" s="447">
        <v>4771659</v>
      </c>
      <c r="AQ22" s="450">
        <v>0</v>
      </c>
    </row>
    <row r="23" spans="1:43">
      <c r="A23" s="445">
        <v>20</v>
      </c>
      <c r="B23" s="449" t="s">
        <v>202</v>
      </c>
      <c r="C23" s="447">
        <v>9869</v>
      </c>
      <c r="D23" s="447">
        <v>330</v>
      </c>
      <c r="E23" s="447">
        <v>594</v>
      </c>
      <c r="F23" s="447">
        <v>2059</v>
      </c>
      <c r="G23" s="447">
        <v>87622</v>
      </c>
      <c r="H23" s="447">
        <v>20270</v>
      </c>
      <c r="I23" s="447">
        <v>24363</v>
      </c>
      <c r="J23" s="447">
        <v>93331</v>
      </c>
      <c r="K23" s="447">
        <v>8554</v>
      </c>
      <c r="L23" s="447">
        <v>10495</v>
      </c>
      <c r="M23" s="447">
        <v>19162</v>
      </c>
      <c r="N23" s="447">
        <v>33291</v>
      </c>
      <c r="O23" s="447">
        <v>24189</v>
      </c>
      <c r="P23" s="447">
        <v>21724</v>
      </c>
      <c r="Q23" s="447">
        <v>30449</v>
      </c>
      <c r="R23" s="447">
        <v>35013</v>
      </c>
      <c r="S23" s="447">
        <v>54683</v>
      </c>
      <c r="T23" s="447">
        <v>87070</v>
      </c>
      <c r="U23" s="447">
        <v>143109</v>
      </c>
      <c r="V23" s="447">
        <v>179521</v>
      </c>
      <c r="W23" s="447">
        <v>143350</v>
      </c>
      <c r="X23" s="447">
        <v>88096</v>
      </c>
      <c r="Y23" s="447">
        <v>86911</v>
      </c>
      <c r="Z23" s="447">
        <v>76648</v>
      </c>
      <c r="AA23" s="447">
        <v>0</v>
      </c>
      <c r="AB23" s="447">
        <v>1600</v>
      </c>
      <c r="AC23" s="447">
        <v>450446</v>
      </c>
      <c r="AD23" s="447">
        <v>455495</v>
      </c>
      <c r="AE23" s="447">
        <v>34294</v>
      </c>
      <c r="AF23" s="447">
        <v>258071</v>
      </c>
      <c r="AG23" s="447">
        <v>1699395</v>
      </c>
      <c r="AH23" s="447">
        <v>0</v>
      </c>
      <c r="AI23" s="447">
        <v>138158</v>
      </c>
      <c r="AJ23" s="447">
        <v>100730</v>
      </c>
      <c r="AK23" s="447">
        <v>11092</v>
      </c>
      <c r="AL23" s="447">
        <v>364318</v>
      </c>
      <c r="AM23" s="447">
        <v>155227</v>
      </c>
      <c r="AN23" s="447">
        <v>0</v>
      </c>
      <c r="AO23" s="447">
        <v>7325</v>
      </c>
      <c r="AP23" s="447">
        <v>4956854</v>
      </c>
      <c r="AQ23" s="450">
        <v>0</v>
      </c>
    </row>
    <row r="24" spans="1:43">
      <c r="A24" s="445">
        <v>21</v>
      </c>
      <c r="B24" s="449" t="s">
        <v>15</v>
      </c>
      <c r="C24" s="447">
        <v>48889</v>
      </c>
      <c r="D24" s="447">
        <v>7075</v>
      </c>
      <c r="E24" s="447">
        <v>38556</v>
      </c>
      <c r="F24" s="447">
        <v>3244</v>
      </c>
      <c r="G24" s="447">
        <v>72354</v>
      </c>
      <c r="H24" s="447">
        <v>14086</v>
      </c>
      <c r="I24" s="447">
        <v>37841</v>
      </c>
      <c r="J24" s="447">
        <v>28392</v>
      </c>
      <c r="K24" s="447">
        <v>3622</v>
      </c>
      <c r="L24" s="447">
        <v>26580</v>
      </c>
      <c r="M24" s="447">
        <v>36225</v>
      </c>
      <c r="N24" s="447">
        <v>22317</v>
      </c>
      <c r="O24" s="447">
        <v>11313</v>
      </c>
      <c r="P24" s="447">
        <v>55339</v>
      </c>
      <c r="Q24" s="447">
        <v>24408</v>
      </c>
      <c r="R24" s="447">
        <v>47677</v>
      </c>
      <c r="S24" s="447">
        <v>13604</v>
      </c>
      <c r="T24" s="447">
        <v>6595</v>
      </c>
      <c r="U24" s="447">
        <v>24672</v>
      </c>
      <c r="V24" s="447">
        <v>4246</v>
      </c>
      <c r="W24" s="447">
        <v>43658</v>
      </c>
      <c r="X24" s="447">
        <v>57536</v>
      </c>
      <c r="Y24" s="447">
        <v>892465</v>
      </c>
      <c r="Z24" s="447">
        <v>18416</v>
      </c>
      <c r="AA24" s="447">
        <v>423</v>
      </c>
      <c r="AB24" s="447">
        <v>75780</v>
      </c>
      <c r="AC24" s="447">
        <v>851573</v>
      </c>
      <c r="AD24" s="447">
        <v>92670</v>
      </c>
      <c r="AE24" s="447">
        <v>108833</v>
      </c>
      <c r="AF24" s="447">
        <v>1936299</v>
      </c>
      <c r="AG24" s="447">
        <v>90130</v>
      </c>
      <c r="AH24" s="447">
        <v>0</v>
      </c>
      <c r="AI24" s="447">
        <v>83531</v>
      </c>
      <c r="AJ24" s="447">
        <v>287289</v>
      </c>
      <c r="AK24" s="447">
        <v>6195</v>
      </c>
      <c r="AL24" s="447">
        <v>1355286</v>
      </c>
      <c r="AM24" s="447">
        <v>463128</v>
      </c>
      <c r="AN24" s="447">
        <v>0</v>
      </c>
      <c r="AO24" s="447">
        <v>2262</v>
      </c>
      <c r="AP24" s="447">
        <v>6892509</v>
      </c>
      <c r="AQ24" s="450">
        <v>0</v>
      </c>
    </row>
    <row r="25" spans="1:43">
      <c r="A25" s="445">
        <v>22</v>
      </c>
      <c r="B25" s="449" t="s">
        <v>16</v>
      </c>
      <c r="C25" s="447">
        <v>704</v>
      </c>
      <c r="D25" s="447">
        <v>713</v>
      </c>
      <c r="E25" s="447">
        <v>1222</v>
      </c>
      <c r="F25" s="447">
        <v>1779</v>
      </c>
      <c r="G25" s="447">
        <v>31398</v>
      </c>
      <c r="H25" s="447">
        <v>39947</v>
      </c>
      <c r="I25" s="447">
        <v>30914</v>
      </c>
      <c r="J25" s="447">
        <v>3229</v>
      </c>
      <c r="K25" s="447">
        <v>465</v>
      </c>
      <c r="L25" s="447">
        <v>17083</v>
      </c>
      <c r="M25" s="447">
        <v>12205</v>
      </c>
      <c r="N25" s="447">
        <v>5098</v>
      </c>
      <c r="O25" s="447">
        <v>2957</v>
      </c>
      <c r="P25" s="447">
        <v>36421</v>
      </c>
      <c r="Q25" s="447">
        <v>17128</v>
      </c>
      <c r="R25" s="447">
        <v>15445</v>
      </c>
      <c r="S25" s="447">
        <v>10618</v>
      </c>
      <c r="T25" s="447">
        <v>8154</v>
      </c>
      <c r="U25" s="447">
        <v>13603</v>
      </c>
      <c r="V25" s="447">
        <v>9144</v>
      </c>
      <c r="W25" s="447">
        <v>12440</v>
      </c>
      <c r="X25" s="447">
        <v>37598</v>
      </c>
      <c r="Y25" s="447">
        <v>37665</v>
      </c>
      <c r="Z25" s="447">
        <v>1494</v>
      </c>
      <c r="AA25" s="447">
        <v>0</v>
      </c>
      <c r="AB25" s="447">
        <v>3996</v>
      </c>
      <c r="AC25" s="447">
        <v>71148</v>
      </c>
      <c r="AD25" s="447">
        <v>36962</v>
      </c>
      <c r="AE25" s="447">
        <v>111842</v>
      </c>
      <c r="AF25" s="447">
        <v>57113</v>
      </c>
      <c r="AG25" s="447">
        <v>29877</v>
      </c>
      <c r="AH25" s="447">
        <v>0</v>
      </c>
      <c r="AI25" s="447">
        <v>64466</v>
      </c>
      <c r="AJ25" s="447">
        <v>61316</v>
      </c>
      <c r="AK25" s="447">
        <v>974</v>
      </c>
      <c r="AL25" s="447">
        <v>200263</v>
      </c>
      <c r="AM25" s="447">
        <v>126236</v>
      </c>
      <c r="AN25" s="447">
        <v>0</v>
      </c>
      <c r="AO25" s="447">
        <v>4346</v>
      </c>
      <c r="AP25" s="447">
        <v>1115963</v>
      </c>
      <c r="AQ25" s="450">
        <v>0</v>
      </c>
    </row>
    <row r="26" spans="1:43">
      <c r="A26" s="445">
        <v>23</v>
      </c>
      <c r="B26" s="449" t="s">
        <v>17</v>
      </c>
      <c r="C26" s="447">
        <v>345118</v>
      </c>
      <c r="D26" s="447">
        <v>11960</v>
      </c>
      <c r="E26" s="447">
        <v>24895</v>
      </c>
      <c r="F26" s="447">
        <v>41284</v>
      </c>
      <c r="G26" s="447">
        <v>425055</v>
      </c>
      <c r="H26" s="447">
        <v>92539</v>
      </c>
      <c r="I26" s="447">
        <v>201586</v>
      </c>
      <c r="J26" s="447">
        <v>385846</v>
      </c>
      <c r="K26" s="447">
        <v>53637</v>
      </c>
      <c r="L26" s="447">
        <v>125000</v>
      </c>
      <c r="M26" s="447">
        <v>64811</v>
      </c>
      <c r="N26" s="447">
        <v>130105</v>
      </c>
      <c r="O26" s="447">
        <v>121081</v>
      </c>
      <c r="P26" s="447">
        <v>291636</v>
      </c>
      <c r="Q26" s="447">
        <v>107010</v>
      </c>
      <c r="R26" s="447">
        <v>82992</v>
      </c>
      <c r="S26" s="447">
        <v>84795</v>
      </c>
      <c r="T26" s="447">
        <v>105254</v>
      </c>
      <c r="U26" s="447">
        <v>327964</v>
      </c>
      <c r="V26" s="447">
        <v>52951</v>
      </c>
      <c r="W26" s="447">
        <v>308259</v>
      </c>
      <c r="X26" s="447">
        <v>252977</v>
      </c>
      <c r="Y26" s="447">
        <v>327782</v>
      </c>
      <c r="Z26" s="447">
        <v>2748272</v>
      </c>
      <c r="AA26" s="447">
        <v>0</v>
      </c>
      <c r="AB26" s="447">
        <v>181108</v>
      </c>
      <c r="AC26" s="447">
        <v>1498106</v>
      </c>
      <c r="AD26" s="447">
        <v>201342</v>
      </c>
      <c r="AE26" s="447">
        <v>6940513</v>
      </c>
      <c r="AF26" s="447">
        <v>2612994</v>
      </c>
      <c r="AG26" s="447">
        <v>1316895</v>
      </c>
      <c r="AH26" s="447">
        <v>0</v>
      </c>
      <c r="AI26" s="447">
        <v>757724</v>
      </c>
      <c r="AJ26" s="447">
        <v>2572109</v>
      </c>
      <c r="AK26" s="447">
        <v>132792</v>
      </c>
      <c r="AL26" s="447">
        <v>709935</v>
      </c>
      <c r="AM26" s="447">
        <v>2191741</v>
      </c>
      <c r="AN26" s="447">
        <v>0</v>
      </c>
      <c r="AO26" s="447">
        <v>0</v>
      </c>
      <c r="AP26" s="447">
        <v>25828068</v>
      </c>
      <c r="AQ26" s="450">
        <v>14967330</v>
      </c>
    </row>
    <row r="27" spans="1:43">
      <c r="A27" s="445">
        <v>24</v>
      </c>
      <c r="B27" s="449" t="s">
        <v>18</v>
      </c>
      <c r="C27" s="447">
        <v>0</v>
      </c>
      <c r="D27" s="447">
        <v>0</v>
      </c>
      <c r="E27" s="447">
        <v>0</v>
      </c>
      <c r="F27" s="447">
        <v>0</v>
      </c>
      <c r="G27" s="447">
        <v>0</v>
      </c>
      <c r="H27" s="447">
        <v>0</v>
      </c>
      <c r="I27" s="447">
        <v>0</v>
      </c>
      <c r="J27" s="447">
        <v>0</v>
      </c>
      <c r="K27" s="447">
        <v>0</v>
      </c>
      <c r="L27" s="447">
        <v>0</v>
      </c>
      <c r="M27" s="447">
        <v>0</v>
      </c>
      <c r="N27" s="447">
        <v>0</v>
      </c>
      <c r="O27" s="447">
        <v>0</v>
      </c>
      <c r="P27" s="447">
        <v>0</v>
      </c>
      <c r="Q27" s="447">
        <v>0</v>
      </c>
      <c r="R27" s="447">
        <v>0</v>
      </c>
      <c r="S27" s="447">
        <v>0</v>
      </c>
      <c r="T27" s="447">
        <v>0</v>
      </c>
      <c r="U27" s="447">
        <v>0</v>
      </c>
      <c r="V27" s="447">
        <v>0</v>
      </c>
      <c r="W27" s="447">
        <v>0</v>
      </c>
      <c r="X27" s="447">
        <v>0</v>
      </c>
      <c r="Y27" s="447">
        <v>0</v>
      </c>
      <c r="Z27" s="447">
        <v>0</v>
      </c>
      <c r="AA27" s="447">
        <v>0</v>
      </c>
      <c r="AB27" s="447">
        <v>0</v>
      </c>
      <c r="AC27" s="447">
        <v>0</v>
      </c>
      <c r="AD27" s="447">
        <v>0</v>
      </c>
      <c r="AE27" s="447">
        <v>0</v>
      </c>
      <c r="AF27" s="447">
        <v>0</v>
      </c>
      <c r="AG27" s="447">
        <v>0</v>
      </c>
      <c r="AH27" s="447">
        <v>0</v>
      </c>
      <c r="AI27" s="447">
        <v>0</v>
      </c>
      <c r="AJ27" s="447">
        <v>0</v>
      </c>
      <c r="AK27" s="447">
        <v>0</v>
      </c>
      <c r="AL27" s="447">
        <v>0</v>
      </c>
      <c r="AM27" s="447">
        <v>0</v>
      </c>
      <c r="AN27" s="447">
        <v>0</v>
      </c>
      <c r="AO27" s="447">
        <v>0</v>
      </c>
      <c r="AP27" s="447">
        <v>0</v>
      </c>
      <c r="AQ27" s="450">
        <v>0</v>
      </c>
    </row>
    <row r="28" spans="1:43">
      <c r="A28" s="445">
        <v>25</v>
      </c>
      <c r="B28" s="449" t="s">
        <v>46</v>
      </c>
      <c r="C28" s="447">
        <v>0</v>
      </c>
      <c r="D28" s="447">
        <v>0</v>
      </c>
      <c r="E28" s="447">
        <v>0</v>
      </c>
      <c r="F28" s="447">
        <v>0</v>
      </c>
      <c r="G28" s="447">
        <v>0</v>
      </c>
      <c r="H28" s="447">
        <v>0</v>
      </c>
      <c r="I28" s="447">
        <v>0</v>
      </c>
      <c r="J28" s="447">
        <v>0</v>
      </c>
      <c r="K28" s="447">
        <v>0</v>
      </c>
      <c r="L28" s="447">
        <v>0</v>
      </c>
      <c r="M28" s="447">
        <v>0</v>
      </c>
      <c r="N28" s="447">
        <v>0</v>
      </c>
      <c r="O28" s="447">
        <v>0</v>
      </c>
      <c r="P28" s="447">
        <v>0</v>
      </c>
      <c r="Q28" s="447">
        <v>0</v>
      </c>
      <c r="R28" s="447">
        <v>0</v>
      </c>
      <c r="S28" s="447">
        <v>0</v>
      </c>
      <c r="T28" s="447">
        <v>0</v>
      </c>
      <c r="U28" s="447">
        <v>0</v>
      </c>
      <c r="V28" s="447">
        <v>0</v>
      </c>
      <c r="W28" s="447">
        <v>0</v>
      </c>
      <c r="X28" s="447">
        <v>0</v>
      </c>
      <c r="Y28" s="447">
        <v>0</v>
      </c>
      <c r="Z28" s="447">
        <v>0</v>
      </c>
      <c r="AA28" s="447">
        <v>0</v>
      </c>
      <c r="AB28" s="447">
        <v>0</v>
      </c>
      <c r="AC28" s="447">
        <v>0</v>
      </c>
      <c r="AD28" s="447">
        <v>0</v>
      </c>
      <c r="AE28" s="447">
        <v>0</v>
      </c>
      <c r="AF28" s="447">
        <v>0</v>
      </c>
      <c r="AG28" s="447">
        <v>0</v>
      </c>
      <c r="AH28" s="447">
        <v>0</v>
      </c>
      <c r="AI28" s="447">
        <v>0</v>
      </c>
      <c r="AJ28" s="447">
        <v>0</v>
      </c>
      <c r="AK28" s="447">
        <v>0</v>
      </c>
      <c r="AL28" s="447">
        <v>0</v>
      </c>
      <c r="AM28" s="447">
        <v>0</v>
      </c>
      <c r="AN28" s="447">
        <v>0</v>
      </c>
      <c r="AO28" s="447">
        <v>0</v>
      </c>
      <c r="AP28" s="447">
        <v>0</v>
      </c>
      <c r="AQ28" s="450">
        <v>0</v>
      </c>
    </row>
    <row r="29" spans="1:43">
      <c r="A29" s="445">
        <v>26</v>
      </c>
      <c r="B29" s="449" t="s">
        <v>47</v>
      </c>
      <c r="C29" s="447">
        <v>0</v>
      </c>
      <c r="D29" s="447">
        <v>0</v>
      </c>
      <c r="E29" s="447">
        <v>0</v>
      </c>
      <c r="F29" s="447">
        <v>0</v>
      </c>
      <c r="G29" s="447">
        <v>0</v>
      </c>
      <c r="H29" s="447">
        <v>0</v>
      </c>
      <c r="I29" s="447">
        <v>0</v>
      </c>
      <c r="J29" s="447">
        <v>0</v>
      </c>
      <c r="K29" s="447">
        <v>0</v>
      </c>
      <c r="L29" s="447">
        <v>0</v>
      </c>
      <c r="M29" s="447">
        <v>0</v>
      </c>
      <c r="N29" s="447">
        <v>0</v>
      </c>
      <c r="O29" s="447">
        <v>0</v>
      </c>
      <c r="P29" s="447">
        <v>0</v>
      </c>
      <c r="Q29" s="447">
        <v>0</v>
      </c>
      <c r="R29" s="447">
        <v>0</v>
      </c>
      <c r="S29" s="447">
        <v>0</v>
      </c>
      <c r="T29" s="447">
        <v>0</v>
      </c>
      <c r="U29" s="447">
        <v>0</v>
      </c>
      <c r="V29" s="447">
        <v>0</v>
      </c>
      <c r="W29" s="447">
        <v>0</v>
      </c>
      <c r="X29" s="447">
        <v>0</v>
      </c>
      <c r="Y29" s="447">
        <v>0</v>
      </c>
      <c r="Z29" s="447">
        <v>0</v>
      </c>
      <c r="AA29" s="447">
        <v>0</v>
      </c>
      <c r="AB29" s="447">
        <v>0</v>
      </c>
      <c r="AC29" s="447">
        <v>0</v>
      </c>
      <c r="AD29" s="447">
        <v>0</v>
      </c>
      <c r="AE29" s="447">
        <v>0</v>
      </c>
      <c r="AF29" s="447">
        <v>0</v>
      </c>
      <c r="AG29" s="447">
        <v>0</v>
      </c>
      <c r="AH29" s="447">
        <v>0</v>
      </c>
      <c r="AI29" s="447">
        <v>0</v>
      </c>
      <c r="AJ29" s="447">
        <v>0</v>
      </c>
      <c r="AK29" s="447">
        <v>0</v>
      </c>
      <c r="AL29" s="447">
        <v>0</v>
      </c>
      <c r="AM29" s="447">
        <v>0</v>
      </c>
      <c r="AN29" s="447">
        <v>0</v>
      </c>
      <c r="AO29" s="447">
        <v>0</v>
      </c>
      <c r="AP29" s="447">
        <v>0</v>
      </c>
      <c r="AQ29" s="450">
        <v>0</v>
      </c>
    </row>
    <row r="30" spans="1:43">
      <c r="A30" s="445">
        <v>27</v>
      </c>
      <c r="B30" s="449" t="s">
        <v>19</v>
      </c>
      <c r="C30" s="447">
        <v>393156</v>
      </c>
      <c r="D30" s="447">
        <v>5595</v>
      </c>
      <c r="E30" s="447">
        <v>22922</v>
      </c>
      <c r="F30" s="447">
        <v>9828</v>
      </c>
      <c r="G30" s="447">
        <v>167234</v>
      </c>
      <c r="H30" s="447">
        <v>88402</v>
      </c>
      <c r="I30" s="447">
        <v>77438</v>
      </c>
      <c r="J30" s="447">
        <v>262016</v>
      </c>
      <c r="K30" s="447">
        <v>39555</v>
      </c>
      <c r="L30" s="447">
        <v>112843</v>
      </c>
      <c r="M30" s="447">
        <v>69197</v>
      </c>
      <c r="N30" s="447">
        <v>107909</v>
      </c>
      <c r="O30" s="447">
        <v>33423</v>
      </c>
      <c r="P30" s="447">
        <v>95137</v>
      </c>
      <c r="Q30" s="447">
        <v>159974</v>
      </c>
      <c r="R30" s="447">
        <v>153437</v>
      </c>
      <c r="S30" s="447">
        <v>81857</v>
      </c>
      <c r="T30" s="447">
        <v>377339</v>
      </c>
      <c r="U30" s="447">
        <v>165782</v>
      </c>
      <c r="V30" s="447">
        <v>102845</v>
      </c>
      <c r="W30" s="447">
        <v>390064</v>
      </c>
      <c r="X30" s="447">
        <v>136653</v>
      </c>
      <c r="Y30" s="447">
        <v>316144</v>
      </c>
      <c r="Z30" s="447">
        <v>287328</v>
      </c>
      <c r="AA30" s="447">
        <v>1320</v>
      </c>
      <c r="AB30" s="447">
        <v>52986</v>
      </c>
      <c r="AC30" s="447">
        <v>513016</v>
      </c>
      <c r="AD30" s="447">
        <v>159913</v>
      </c>
      <c r="AE30" s="447">
        <v>160166</v>
      </c>
      <c r="AF30" s="447">
        <v>444178</v>
      </c>
      <c r="AG30" s="447">
        <v>522250</v>
      </c>
      <c r="AH30" s="447">
        <v>0</v>
      </c>
      <c r="AI30" s="447">
        <v>142153</v>
      </c>
      <c r="AJ30" s="447">
        <v>649389</v>
      </c>
      <c r="AK30" s="447">
        <v>8696</v>
      </c>
      <c r="AL30" s="447">
        <v>809640</v>
      </c>
      <c r="AM30" s="447">
        <v>417602</v>
      </c>
      <c r="AN30" s="447">
        <v>0</v>
      </c>
      <c r="AO30" s="447">
        <v>9787</v>
      </c>
      <c r="AP30" s="447">
        <v>7547174</v>
      </c>
      <c r="AQ30" s="450">
        <v>0</v>
      </c>
    </row>
    <row r="31" spans="1:43">
      <c r="A31" s="445">
        <v>28</v>
      </c>
      <c r="B31" s="449" t="s">
        <v>20</v>
      </c>
      <c r="C31" s="447">
        <v>0</v>
      </c>
      <c r="D31" s="447">
        <v>0</v>
      </c>
      <c r="E31" s="447">
        <v>0</v>
      </c>
      <c r="F31" s="447">
        <v>0</v>
      </c>
      <c r="G31" s="447">
        <v>0</v>
      </c>
      <c r="H31" s="447">
        <v>0</v>
      </c>
      <c r="I31" s="447">
        <v>0</v>
      </c>
      <c r="J31" s="447">
        <v>0</v>
      </c>
      <c r="K31" s="447">
        <v>0</v>
      </c>
      <c r="L31" s="447">
        <v>0</v>
      </c>
      <c r="M31" s="447">
        <v>0</v>
      </c>
      <c r="N31" s="447">
        <v>0</v>
      </c>
      <c r="O31" s="447">
        <v>0</v>
      </c>
      <c r="P31" s="447">
        <v>0</v>
      </c>
      <c r="Q31" s="447">
        <v>0</v>
      </c>
      <c r="R31" s="447">
        <v>0</v>
      </c>
      <c r="S31" s="447">
        <v>0</v>
      </c>
      <c r="T31" s="447">
        <v>0</v>
      </c>
      <c r="U31" s="447">
        <v>0</v>
      </c>
      <c r="V31" s="447">
        <v>0</v>
      </c>
      <c r="W31" s="447">
        <v>0</v>
      </c>
      <c r="X31" s="447">
        <v>0</v>
      </c>
      <c r="Y31" s="447">
        <v>0</v>
      </c>
      <c r="Z31" s="447">
        <v>0</v>
      </c>
      <c r="AA31" s="447">
        <v>0</v>
      </c>
      <c r="AB31" s="447">
        <v>0</v>
      </c>
      <c r="AC31" s="447">
        <v>0</v>
      </c>
      <c r="AD31" s="447">
        <v>0</v>
      </c>
      <c r="AE31" s="447">
        <v>0</v>
      </c>
      <c r="AF31" s="447">
        <v>0</v>
      </c>
      <c r="AG31" s="447">
        <v>0</v>
      </c>
      <c r="AH31" s="447">
        <v>0</v>
      </c>
      <c r="AI31" s="447">
        <v>0</v>
      </c>
      <c r="AJ31" s="447">
        <v>0</v>
      </c>
      <c r="AK31" s="447">
        <v>0</v>
      </c>
      <c r="AL31" s="447">
        <v>0</v>
      </c>
      <c r="AM31" s="447">
        <v>0</v>
      </c>
      <c r="AN31" s="447">
        <v>0</v>
      </c>
      <c r="AO31" s="447">
        <v>0</v>
      </c>
      <c r="AP31" s="447">
        <v>0</v>
      </c>
      <c r="AQ31" s="450">
        <v>0</v>
      </c>
    </row>
    <row r="32" spans="1:43">
      <c r="A32" s="445">
        <v>29</v>
      </c>
      <c r="B32" s="449" t="s">
        <v>21</v>
      </c>
      <c r="C32" s="447">
        <v>0</v>
      </c>
      <c r="D32" s="447">
        <v>0</v>
      </c>
      <c r="E32" s="447">
        <v>0</v>
      </c>
      <c r="F32" s="447">
        <v>0</v>
      </c>
      <c r="G32" s="447">
        <v>0</v>
      </c>
      <c r="H32" s="447">
        <v>0</v>
      </c>
      <c r="I32" s="447">
        <v>0</v>
      </c>
      <c r="J32" s="447">
        <v>0</v>
      </c>
      <c r="K32" s="447">
        <v>0</v>
      </c>
      <c r="L32" s="447">
        <v>0</v>
      </c>
      <c r="M32" s="447">
        <v>0</v>
      </c>
      <c r="N32" s="447">
        <v>0</v>
      </c>
      <c r="O32" s="447">
        <v>0</v>
      </c>
      <c r="P32" s="447">
        <v>0</v>
      </c>
      <c r="Q32" s="447">
        <v>0</v>
      </c>
      <c r="R32" s="447">
        <v>0</v>
      </c>
      <c r="S32" s="447">
        <v>0</v>
      </c>
      <c r="T32" s="447">
        <v>0</v>
      </c>
      <c r="U32" s="447">
        <v>0</v>
      </c>
      <c r="V32" s="447">
        <v>0</v>
      </c>
      <c r="W32" s="447">
        <v>0</v>
      </c>
      <c r="X32" s="447">
        <v>0</v>
      </c>
      <c r="Y32" s="447">
        <v>0</v>
      </c>
      <c r="Z32" s="447">
        <v>0</v>
      </c>
      <c r="AA32" s="447">
        <v>0</v>
      </c>
      <c r="AB32" s="447">
        <v>0</v>
      </c>
      <c r="AC32" s="447">
        <v>0</v>
      </c>
      <c r="AD32" s="447">
        <v>0</v>
      </c>
      <c r="AE32" s="447">
        <v>2554761</v>
      </c>
      <c r="AF32" s="447">
        <v>0</v>
      </c>
      <c r="AG32" s="447">
        <v>0</v>
      </c>
      <c r="AH32" s="447">
        <v>0</v>
      </c>
      <c r="AI32" s="447">
        <v>0</v>
      </c>
      <c r="AJ32" s="447">
        <v>0</v>
      </c>
      <c r="AK32" s="447">
        <v>0</v>
      </c>
      <c r="AL32" s="447">
        <v>0</v>
      </c>
      <c r="AM32" s="447">
        <v>0</v>
      </c>
      <c r="AN32" s="447">
        <v>0</v>
      </c>
      <c r="AO32" s="447">
        <v>0</v>
      </c>
      <c r="AP32" s="447">
        <v>2554761</v>
      </c>
      <c r="AQ32" s="450">
        <v>2779809</v>
      </c>
    </row>
    <row r="33" spans="1:87">
      <c r="A33" s="445">
        <v>30</v>
      </c>
      <c r="B33" s="449" t="s">
        <v>49</v>
      </c>
      <c r="C33" s="447">
        <v>11415</v>
      </c>
      <c r="D33" s="447">
        <v>629</v>
      </c>
      <c r="E33" s="447">
        <v>1988</v>
      </c>
      <c r="F33" s="447">
        <v>1291</v>
      </c>
      <c r="G33" s="447">
        <v>21604</v>
      </c>
      <c r="H33" s="447">
        <v>10894</v>
      </c>
      <c r="I33" s="447">
        <v>11238</v>
      </c>
      <c r="J33" s="447">
        <v>22741</v>
      </c>
      <c r="K33" s="447">
        <v>4429</v>
      </c>
      <c r="L33" s="447">
        <v>13151</v>
      </c>
      <c r="M33" s="447">
        <v>7523</v>
      </c>
      <c r="N33" s="447">
        <v>13041</v>
      </c>
      <c r="O33" s="447">
        <v>3625</v>
      </c>
      <c r="P33" s="447">
        <v>13157</v>
      </c>
      <c r="Q33" s="447">
        <v>18026</v>
      </c>
      <c r="R33" s="447">
        <v>16130</v>
      </c>
      <c r="S33" s="447">
        <v>9149</v>
      </c>
      <c r="T33" s="447">
        <v>32924</v>
      </c>
      <c r="U33" s="447">
        <v>16464</v>
      </c>
      <c r="V33" s="447">
        <v>9449</v>
      </c>
      <c r="W33" s="447">
        <v>43961</v>
      </c>
      <c r="X33" s="447">
        <v>16668</v>
      </c>
      <c r="Y33" s="447">
        <v>39258</v>
      </c>
      <c r="Z33" s="447">
        <v>65384</v>
      </c>
      <c r="AA33" s="447">
        <v>137</v>
      </c>
      <c r="AB33" s="447">
        <v>6606</v>
      </c>
      <c r="AC33" s="447">
        <v>60310</v>
      </c>
      <c r="AD33" s="447">
        <v>16987</v>
      </c>
      <c r="AE33" s="447">
        <v>26250</v>
      </c>
      <c r="AF33" s="447">
        <v>64176</v>
      </c>
      <c r="AG33" s="447">
        <v>28975</v>
      </c>
      <c r="AH33" s="447">
        <v>0</v>
      </c>
      <c r="AI33" s="447">
        <v>14807</v>
      </c>
      <c r="AJ33" s="447">
        <v>48257</v>
      </c>
      <c r="AK33" s="447">
        <v>963</v>
      </c>
      <c r="AL33" s="447">
        <v>102302</v>
      </c>
      <c r="AM33" s="447">
        <v>59278</v>
      </c>
      <c r="AN33" s="447">
        <v>0</v>
      </c>
      <c r="AO33" s="447">
        <v>1308</v>
      </c>
      <c r="AP33" s="447">
        <v>834495</v>
      </c>
      <c r="AQ33" s="450">
        <v>0</v>
      </c>
    </row>
    <row r="34" spans="1:87">
      <c r="A34" s="445">
        <v>31</v>
      </c>
      <c r="B34" s="449" t="s">
        <v>22</v>
      </c>
      <c r="C34" s="447">
        <v>5151</v>
      </c>
      <c r="D34" s="447">
        <v>547</v>
      </c>
      <c r="E34" s="447">
        <v>7125</v>
      </c>
      <c r="F34" s="447">
        <v>1306</v>
      </c>
      <c r="G34" s="447">
        <v>119839</v>
      </c>
      <c r="H34" s="447">
        <v>8175</v>
      </c>
      <c r="I34" s="447">
        <v>34382</v>
      </c>
      <c r="J34" s="447">
        <v>199494</v>
      </c>
      <c r="K34" s="447">
        <v>60504</v>
      </c>
      <c r="L34" s="447">
        <v>84205</v>
      </c>
      <c r="M34" s="447">
        <v>37954</v>
      </c>
      <c r="N34" s="447">
        <v>88761</v>
      </c>
      <c r="O34" s="447">
        <v>40498</v>
      </c>
      <c r="P34" s="447">
        <v>64170</v>
      </c>
      <c r="Q34" s="447">
        <v>126254</v>
      </c>
      <c r="R34" s="447">
        <v>196946</v>
      </c>
      <c r="S34" s="447">
        <v>104537</v>
      </c>
      <c r="T34" s="447">
        <v>140237</v>
      </c>
      <c r="U34" s="447">
        <v>204715</v>
      </c>
      <c r="V34" s="447">
        <v>52901</v>
      </c>
      <c r="W34" s="447">
        <v>383968</v>
      </c>
      <c r="X34" s="447">
        <v>77690</v>
      </c>
      <c r="Y34" s="447">
        <v>390644</v>
      </c>
      <c r="Z34" s="447">
        <v>1091823</v>
      </c>
      <c r="AA34" s="447">
        <v>0</v>
      </c>
      <c r="AB34" s="447">
        <v>73083</v>
      </c>
      <c r="AC34" s="447">
        <v>1899347</v>
      </c>
      <c r="AD34" s="447">
        <v>3548575</v>
      </c>
      <c r="AE34" s="447">
        <v>313233</v>
      </c>
      <c r="AF34" s="447">
        <v>547930</v>
      </c>
      <c r="AG34" s="447">
        <v>4261233</v>
      </c>
      <c r="AH34" s="447">
        <v>0</v>
      </c>
      <c r="AI34" s="447">
        <v>271391</v>
      </c>
      <c r="AJ34" s="447">
        <v>256053</v>
      </c>
      <c r="AK34" s="447">
        <v>27774</v>
      </c>
      <c r="AL34" s="447">
        <v>1253514</v>
      </c>
      <c r="AM34" s="447">
        <v>245705</v>
      </c>
      <c r="AN34" s="447">
        <v>0</v>
      </c>
      <c r="AO34" s="447">
        <v>948</v>
      </c>
      <c r="AP34" s="447">
        <v>16220612</v>
      </c>
      <c r="AQ34" s="450">
        <v>0</v>
      </c>
    </row>
    <row r="35" spans="1:87">
      <c r="A35" s="445">
        <v>32</v>
      </c>
      <c r="B35" s="449" t="s">
        <v>23</v>
      </c>
      <c r="C35" s="447">
        <v>0</v>
      </c>
      <c r="D35" s="447">
        <v>0</v>
      </c>
      <c r="E35" s="447">
        <v>0</v>
      </c>
      <c r="F35" s="447">
        <v>0</v>
      </c>
      <c r="G35" s="447">
        <v>0</v>
      </c>
      <c r="H35" s="447">
        <v>0</v>
      </c>
      <c r="I35" s="447">
        <v>0</v>
      </c>
      <c r="J35" s="447">
        <v>0</v>
      </c>
      <c r="K35" s="447">
        <v>0</v>
      </c>
      <c r="L35" s="447">
        <v>0</v>
      </c>
      <c r="M35" s="447">
        <v>0</v>
      </c>
      <c r="N35" s="447">
        <v>0</v>
      </c>
      <c r="O35" s="447">
        <v>0</v>
      </c>
      <c r="P35" s="447">
        <v>0</v>
      </c>
      <c r="Q35" s="447">
        <v>0</v>
      </c>
      <c r="R35" s="447">
        <v>0</v>
      </c>
      <c r="S35" s="447">
        <v>0</v>
      </c>
      <c r="T35" s="447">
        <v>0</v>
      </c>
      <c r="U35" s="447">
        <v>0</v>
      </c>
      <c r="V35" s="447">
        <v>0</v>
      </c>
      <c r="W35" s="447">
        <v>0</v>
      </c>
      <c r="X35" s="447">
        <v>0</v>
      </c>
      <c r="Y35" s="447">
        <v>0</v>
      </c>
      <c r="Z35" s="447">
        <v>0</v>
      </c>
      <c r="AA35" s="447">
        <v>0</v>
      </c>
      <c r="AB35" s="447">
        <v>0</v>
      </c>
      <c r="AC35" s="447">
        <v>0</v>
      </c>
      <c r="AD35" s="447">
        <v>0</v>
      </c>
      <c r="AE35" s="447">
        <v>0</v>
      </c>
      <c r="AF35" s="447">
        <v>0</v>
      </c>
      <c r="AG35" s="447">
        <v>0</v>
      </c>
      <c r="AH35" s="447">
        <v>0</v>
      </c>
      <c r="AI35" s="447">
        <v>0</v>
      </c>
      <c r="AJ35" s="447">
        <v>0</v>
      </c>
      <c r="AK35" s="447">
        <v>0</v>
      </c>
      <c r="AL35" s="447">
        <v>0</v>
      </c>
      <c r="AM35" s="447">
        <v>0</v>
      </c>
      <c r="AN35" s="447">
        <v>0</v>
      </c>
      <c r="AO35" s="447">
        <v>0</v>
      </c>
      <c r="AP35" s="447">
        <v>0</v>
      </c>
      <c r="AQ35" s="450">
        <v>0</v>
      </c>
    </row>
    <row r="36" spans="1:87">
      <c r="A36" s="445">
        <v>33</v>
      </c>
      <c r="B36" s="449" t="s">
        <v>24</v>
      </c>
      <c r="C36" s="447">
        <v>4699</v>
      </c>
      <c r="D36" s="447">
        <v>0</v>
      </c>
      <c r="E36" s="447">
        <v>132</v>
      </c>
      <c r="F36" s="447">
        <v>3582</v>
      </c>
      <c r="G36" s="447">
        <v>249109</v>
      </c>
      <c r="H36" s="447">
        <v>149991</v>
      </c>
      <c r="I36" s="447">
        <v>65077</v>
      </c>
      <c r="J36" s="447">
        <v>2496705</v>
      </c>
      <c r="K36" s="447">
        <v>50905</v>
      </c>
      <c r="L36" s="447">
        <v>378875</v>
      </c>
      <c r="M36" s="447">
        <v>185719</v>
      </c>
      <c r="N36" s="447">
        <v>160767</v>
      </c>
      <c r="O36" s="447">
        <v>153163</v>
      </c>
      <c r="P36" s="447">
        <v>91985</v>
      </c>
      <c r="Q36" s="447">
        <v>304632</v>
      </c>
      <c r="R36" s="447">
        <v>588652</v>
      </c>
      <c r="S36" s="447">
        <v>1036693</v>
      </c>
      <c r="T36" s="447">
        <v>1149572</v>
      </c>
      <c r="U36" s="447">
        <v>1084733</v>
      </c>
      <c r="V36" s="447">
        <v>1337374</v>
      </c>
      <c r="W36" s="447">
        <v>3939078</v>
      </c>
      <c r="X36" s="447">
        <v>181403</v>
      </c>
      <c r="Y36" s="447">
        <v>173555</v>
      </c>
      <c r="Z36" s="447">
        <v>60802</v>
      </c>
      <c r="AA36" s="447">
        <v>0</v>
      </c>
      <c r="AB36" s="447">
        <v>0</v>
      </c>
      <c r="AC36" s="447">
        <v>151322</v>
      </c>
      <c r="AD36" s="447">
        <v>5676</v>
      </c>
      <c r="AE36" s="447">
        <v>0</v>
      </c>
      <c r="AF36" s="447">
        <v>59392</v>
      </c>
      <c r="AG36" s="447">
        <v>423127</v>
      </c>
      <c r="AH36" s="447">
        <v>0</v>
      </c>
      <c r="AI36" s="447">
        <v>1182283</v>
      </c>
      <c r="AJ36" s="447">
        <v>266444</v>
      </c>
      <c r="AK36" s="447">
        <v>0</v>
      </c>
      <c r="AL36" s="447">
        <v>115791</v>
      </c>
      <c r="AM36" s="447">
        <v>202</v>
      </c>
      <c r="AN36" s="447">
        <v>0</v>
      </c>
      <c r="AO36" s="447">
        <v>0</v>
      </c>
      <c r="AP36" s="447">
        <v>16051440</v>
      </c>
      <c r="AQ36" s="450">
        <v>0</v>
      </c>
      <c r="AR36" s="25"/>
      <c r="AS36" s="25"/>
      <c r="AT36" s="25"/>
      <c r="AU36" s="25"/>
      <c r="AV36" s="25"/>
      <c r="AW36" s="25"/>
      <c r="AX36" s="25"/>
      <c r="AY36" s="25"/>
      <c r="AZ36" s="25"/>
      <c r="BA36" s="25"/>
      <c r="BB36" s="25"/>
      <c r="BC36" s="25"/>
      <c r="BD36" s="25"/>
      <c r="BE36" s="25"/>
      <c r="BF36" s="25"/>
      <c r="BG36" s="25"/>
      <c r="BH36" s="25"/>
      <c r="BI36" s="25"/>
      <c r="BJ36" s="25"/>
      <c r="BK36" s="25"/>
      <c r="BL36" s="25"/>
      <c r="BM36" s="25"/>
      <c r="BN36" s="25"/>
      <c r="BO36" s="25"/>
      <c r="BP36" s="25"/>
      <c r="BQ36" s="25"/>
      <c r="BR36" s="25"/>
      <c r="BS36" s="25"/>
      <c r="BT36" s="25"/>
      <c r="BU36" s="25"/>
      <c r="BV36" s="25"/>
      <c r="BW36" s="25"/>
      <c r="BX36" s="25"/>
      <c r="BY36" s="25"/>
      <c r="BZ36" s="25"/>
      <c r="CA36" s="25"/>
      <c r="CB36" s="25"/>
      <c r="CC36" s="25"/>
      <c r="CD36" s="25"/>
      <c r="CE36" s="25"/>
      <c r="CF36" s="25"/>
      <c r="CG36" s="25"/>
      <c r="CH36" s="25"/>
      <c r="CI36" s="25"/>
    </row>
    <row r="37" spans="1:87">
      <c r="A37" s="445">
        <v>34</v>
      </c>
      <c r="B37" s="449" t="s">
        <v>48</v>
      </c>
      <c r="C37" s="447">
        <v>0</v>
      </c>
      <c r="D37" s="447">
        <v>0</v>
      </c>
      <c r="E37" s="447">
        <v>0</v>
      </c>
      <c r="F37" s="447">
        <v>0</v>
      </c>
      <c r="G37" s="447">
        <v>0</v>
      </c>
      <c r="H37" s="447">
        <v>0</v>
      </c>
      <c r="I37" s="447">
        <v>0</v>
      </c>
      <c r="J37" s="447">
        <v>0</v>
      </c>
      <c r="K37" s="447">
        <v>0</v>
      </c>
      <c r="L37" s="447">
        <v>0</v>
      </c>
      <c r="M37" s="447">
        <v>0</v>
      </c>
      <c r="N37" s="447">
        <v>0</v>
      </c>
      <c r="O37" s="447">
        <v>0</v>
      </c>
      <c r="P37" s="447">
        <v>0</v>
      </c>
      <c r="Q37" s="447">
        <v>0</v>
      </c>
      <c r="R37" s="447">
        <v>0</v>
      </c>
      <c r="S37" s="447">
        <v>0</v>
      </c>
      <c r="T37" s="447">
        <v>0</v>
      </c>
      <c r="U37" s="447">
        <v>0</v>
      </c>
      <c r="V37" s="447">
        <v>0</v>
      </c>
      <c r="W37" s="447">
        <v>0</v>
      </c>
      <c r="X37" s="447">
        <v>0</v>
      </c>
      <c r="Y37" s="447">
        <v>0</v>
      </c>
      <c r="Z37" s="447">
        <v>0</v>
      </c>
      <c r="AA37" s="447">
        <v>0</v>
      </c>
      <c r="AB37" s="447">
        <v>0</v>
      </c>
      <c r="AC37" s="447">
        <v>0</v>
      </c>
      <c r="AD37" s="447">
        <v>0</v>
      </c>
      <c r="AE37" s="447">
        <v>0</v>
      </c>
      <c r="AF37" s="447">
        <v>0</v>
      </c>
      <c r="AG37" s="447">
        <v>0</v>
      </c>
      <c r="AH37" s="447">
        <v>0</v>
      </c>
      <c r="AI37" s="447">
        <v>0</v>
      </c>
      <c r="AJ37" s="447">
        <v>0</v>
      </c>
      <c r="AK37" s="447">
        <v>0</v>
      </c>
      <c r="AL37" s="447">
        <v>0</v>
      </c>
      <c r="AM37" s="447">
        <v>0</v>
      </c>
      <c r="AN37" s="447">
        <v>0</v>
      </c>
      <c r="AO37" s="447">
        <v>0</v>
      </c>
      <c r="AP37" s="447">
        <v>0</v>
      </c>
      <c r="AQ37" s="450">
        <v>0</v>
      </c>
    </row>
    <row r="38" spans="1:87">
      <c r="A38" s="445">
        <v>35</v>
      </c>
      <c r="B38" s="449" t="s">
        <v>218</v>
      </c>
      <c r="C38" s="447">
        <v>0</v>
      </c>
      <c r="D38" s="447">
        <v>0</v>
      </c>
      <c r="E38" s="447">
        <v>0</v>
      </c>
      <c r="F38" s="447">
        <v>0</v>
      </c>
      <c r="G38" s="447">
        <v>0</v>
      </c>
      <c r="H38" s="447">
        <v>0</v>
      </c>
      <c r="I38" s="447">
        <v>0</v>
      </c>
      <c r="J38" s="447">
        <v>0</v>
      </c>
      <c r="K38" s="447">
        <v>0</v>
      </c>
      <c r="L38" s="447">
        <v>0</v>
      </c>
      <c r="M38" s="447">
        <v>0</v>
      </c>
      <c r="N38" s="447">
        <v>0</v>
      </c>
      <c r="O38" s="447">
        <v>0</v>
      </c>
      <c r="P38" s="447">
        <v>0</v>
      </c>
      <c r="Q38" s="447">
        <v>0</v>
      </c>
      <c r="R38" s="447">
        <v>0</v>
      </c>
      <c r="S38" s="447">
        <v>0</v>
      </c>
      <c r="T38" s="447">
        <v>0</v>
      </c>
      <c r="U38" s="447">
        <v>0</v>
      </c>
      <c r="V38" s="447">
        <v>0</v>
      </c>
      <c r="W38" s="447">
        <v>0</v>
      </c>
      <c r="X38" s="447">
        <v>0</v>
      </c>
      <c r="Y38" s="447">
        <v>0</v>
      </c>
      <c r="Z38" s="447">
        <v>0</v>
      </c>
      <c r="AA38" s="447">
        <v>0</v>
      </c>
      <c r="AB38" s="447">
        <v>0</v>
      </c>
      <c r="AC38" s="447">
        <v>0</v>
      </c>
      <c r="AD38" s="447">
        <v>0</v>
      </c>
      <c r="AE38" s="447">
        <v>0</v>
      </c>
      <c r="AF38" s="447">
        <v>0</v>
      </c>
      <c r="AG38" s="447">
        <v>0</v>
      </c>
      <c r="AH38" s="447">
        <v>0</v>
      </c>
      <c r="AI38" s="447">
        <v>0</v>
      </c>
      <c r="AJ38" s="447">
        <v>0</v>
      </c>
      <c r="AK38" s="447">
        <v>0</v>
      </c>
      <c r="AL38" s="447">
        <v>0</v>
      </c>
      <c r="AM38" s="447">
        <v>0</v>
      </c>
      <c r="AN38" s="447">
        <v>0</v>
      </c>
      <c r="AO38" s="447">
        <v>0</v>
      </c>
      <c r="AP38" s="447">
        <v>0</v>
      </c>
      <c r="AQ38" s="450">
        <v>0</v>
      </c>
    </row>
    <row r="39" spans="1:87">
      <c r="A39" s="445">
        <v>36</v>
      </c>
      <c r="B39" s="449" t="s">
        <v>25</v>
      </c>
      <c r="C39" s="447">
        <v>0</v>
      </c>
      <c r="D39" s="447">
        <v>0</v>
      </c>
      <c r="E39" s="447">
        <v>0</v>
      </c>
      <c r="F39" s="447">
        <v>645</v>
      </c>
      <c r="G39" s="447">
        <v>226259</v>
      </c>
      <c r="H39" s="447">
        <v>0</v>
      </c>
      <c r="I39" s="447">
        <v>83544</v>
      </c>
      <c r="J39" s="447">
        <v>303209</v>
      </c>
      <c r="K39" s="447">
        <v>22168</v>
      </c>
      <c r="L39" s="447">
        <v>25142</v>
      </c>
      <c r="M39" s="447">
        <v>33353</v>
      </c>
      <c r="N39" s="447">
        <v>157446</v>
      </c>
      <c r="O39" s="447">
        <v>9107</v>
      </c>
      <c r="P39" s="447">
        <v>21030</v>
      </c>
      <c r="Q39" s="447">
        <v>32924</v>
      </c>
      <c r="R39" s="447">
        <v>30632</v>
      </c>
      <c r="S39" s="447">
        <v>18515</v>
      </c>
      <c r="T39" s="447">
        <v>38014</v>
      </c>
      <c r="U39" s="447">
        <v>42415</v>
      </c>
      <c r="V39" s="447">
        <v>42445</v>
      </c>
      <c r="W39" s="447">
        <v>107750</v>
      </c>
      <c r="X39" s="447">
        <v>23466</v>
      </c>
      <c r="Y39" s="447">
        <v>0</v>
      </c>
      <c r="Z39" s="447">
        <v>642241</v>
      </c>
      <c r="AA39" s="447">
        <v>3661</v>
      </c>
      <c r="AB39" s="447">
        <v>19776</v>
      </c>
      <c r="AC39" s="447">
        <v>44057</v>
      </c>
      <c r="AD39" s="447">
        <v>0</v>
      </c>
      <c r="AE39" s="447">
        <v>0</v>
      </c>
      <c r="AF39" s="447">
        <v>98355</v>
      </c>
      <c r="AG39" s="447">
        <v>64927</v>
      </c>
      <c r="AH39" s="447">
        <v>0</v>
      </c>
      <c r="AI39" s="447">
        <v>0</v>
      </c>
      <c r="AJ39" s="447">
        <v>0</v>
      </c>
      <c r="AK39" s="447">
        <v>0</v>
      </c>
      <c r="AL39" s="447">
        <v>110</v>
      </c>
      <c r="AM39" s="447">
        <v>0</v>
      </c>
      <c r="AN39" s="447">
        <v>0</v>
      </c>
      <c r="AO39" s="447">
        <v>0</v>
      </c>
      <c r="AP39" s="447">
        <v>2091191</v>
      </c>
      <c r="AQ39" s="450">
        <v>0</v>
      </c>
    </row>
    <row r="40" spans="1:87">
      <c r="A40" s="445">
        <v>37</v>
      </c>
      <c r="B40" s="449" t="s">
        <v>26</v>
      </c>
      <c r="C40" s="447">
        <v>0</v>
      </c>
      <c r="D40" s="447">
        <v>0</v>
      </c>
      <c r="E40" s="447">
        <v>0</v>
      </c>
      <c r="F40" s="447">
        <v>0</v>
      </c>
      <c r="G40" s="447">
        <v>0</v>
      </c>
      <c r="H40" s="447">
        <v>0</v>
      </c>
      <c r="I40" s="447">
        <v>0</v>
      </c>
      <c r="J40" s="447">
        <v>0</v>
      </c>
      <c r="K40" s="447">
        <v>0</v>
      </c>
      <c r="L40" s="447">
        <v>0</v>
      </c>
      <c r="M40" s="447">
        <v>0</v>
      </c>
      <c r="N40" s="447">
        <v>0</v>
      </c>
      <c r="O40" s="447">
        <v>0</v>
      </c>
      <c r="P40" s="447">
        <v>0</v>
      </c>
      <c r="Q40" s="447">
        <v>0</v>
      </c>
      <c r="R40" s="447">
        <v>0</v>
      </c>
      <c r="S40" s="447">
        <v>0</v>
      </c>
      <c r="T40" s="447">
        <v>0</v>
      </c>
      <c r="U40" s="447">
        <v>0</v>
      </c>
      <c r="V40" s="447">
        <v>0</v>
      </c>
      <c r="W40" s="447">
        <v>0</v>
      </c>
      <c r="X40" s="447">
        <v>0</v>
      </c>
      <c r="Y40" s="447">
        <v>0</v>
      </c>
      <c r="Z40" s="447">
        <v>0</v>
      </c>
      <c r="AA40" s="447">
        <v>0</v>
      </c>
      <c r="AB40" s="447">
        <v>0</v>
      </c>
      <c r="AC40" s="447">
        <v>0</v>
      </c>
      <c r="AD40" s="447">
        <v>0</v>
      </c>
      <c r="AE40" s="447">
        <v>0</v>
      </c>
      <c r="AF40" s="447">
        <v>0</v>
      </c>
      <c r="AG40" s="447">
        <v>0</v>
      </c>
      <c r="AH40" s="447">
        <v>0</v>
      </c>
      <c r="AI40" s="447">
        <v>0</v>
      </c>
      <c r="AJ40" s="447">
        <v>0</v>
      </c>
      <c r="AK40" s="447">
        <v>0</v>
      </c>
      <c r="AL40" s="447">
        <v>0</v>
      </c>
      <c r="AM40" s="447">
        <v>216745</v>
      </c>
      <c r="AN40" s="447">
        <v>0</v>
      </c>
      <c r="AO40" s="447">
        <v>0</v>
      </c>
      <c r="AP40" s="447">
        <v>216745</v>
      </c>
      <c r="AQ40" s="450">
        <v>0</v>
      </c>
    </row>
    <row r="41" spans="1:87">
      <c r="A41" s="445">
        <v>38</v>
      </c>
      <c r="B41" s="449" t="s">
        <v>27</v>
      </c>
      <c r="C41" s="447">
        <v>0</v>
      </c>
      <c r="D41" s="447">
        <v>0</v>
      </c>
      <c r="E41" s="447">
        <v>0</v>
      </c>
      <c r="F41" s="447">
        <v>0</v>
      </c>
      <c r="G41" s="447">
        <v>0</v>
      </c>
      <c r="H41" s="447">
        <v>0</v>
      </c>
      <c r="I41" s="447">
        <v>0</v>
      </c>
      <c r="J41" s="447">
        <v>0</v>
      </c>
      <c r="K41" s="447">
        <v>0</v>
      </c>
      <c r="L41" s="447">
        <v>0</v>
      </c>
      <c r="M41" s="447">
        <v>0</v>
      </c>
      <c r="N41" s="447">
        <v>0</v>
      </c>
      <c r="O41" s="447">
        <v>0</v>
      </c>
      <c r="P41" s="447">
        <v>0</v>
      </c>
      <c r="Q41" s="447">
        <v>0</v>
      </c>
      <c r="R41" s="447">
        <v>0</v>
      </c>
      <c r="S41" s="447">
        <v>0</v>
      </c>
      <c r="T41" s="447">
        <v>0</v>
      </c>
      <c r="U41" s="447">
        <v>0</v>
      </c>
      <c r="V41" s="447">
        <v>0</v>
      </c>
      <c r="W41" s="447">
        <v>0</v>
      </c>
      <c r="X41" s="447">
        <v>0</v>
      </c>
      <c r="Y41" s="447">
        <v>0</v>
      </c>
      <c r="Z41" s="447">
        <v>0</v>
      </c>
      <c r="AA41" s="447">
        <v>0</v>
      </c>
      <c r="AB41" s="447">
        <v>0</v>
      </c>
      <c r="AC41" s="447">
        <v>0</v>
      </c>
      <c r="AD41" s="447">
        <v>0</v>
      </c>
      <c r="AE41" s="447">
        <v>0</v>
      </c>
      <c r="AF41" s="447">
        <v>0</v>
      </c>
      <c r="AG41" s="447">
        <v>0</v>
      </c>
      <c r="AH41" s="447">
        <v>0</v>
      </c>
      <c r="AI41" s="447">
        <v>0</v>
      </c>
      <c r="AJ41" s="447">
        <v>0</v>
      </c>
      <c r="AK41" s="447">
        <v>0</v>
      </c>
      <c r="AL41" s="447">
        <v>0</v>
      </c>
      <c r="AM41" s="447">
        <v>0</v>
      </c>
      <c r="AN41" s="447">
        <v>0</v>
      </c>
      <c r="AO41" s="447">
        <v>0</v>
      </c>
      <c r="AP41" s="447">
        <v>0</v>
      </c>
      <c r="AQ41" s="450">
        <v>0</v>
      </c>
    </row>
    <row r="42" spans="1:87">
      <c r="A42" s="445">
        <v>39</v>
      </c>
      <c r="B42" s="449" t="s">
        <v>28</v>
      </c>
      <c r="C42" s="447">
        <v>0</v>
      </c>
      <c r="D42" s="447">
        <v>0</v>
      </c>
      <c r="E42" s="447">
        <v>0</v>
      </c>
      <c r="F42" s="447">
        <v>0</v>
      </c>
      <c r="G42" s="447">
        <v>0</v>
      </c>
      <c r="H42" s="447">
        <v>0</v>
      </c>
      <c r="I42" s="447">
        <v>0</v>
      </c>
      <c r="J42" s="447">
        <v>0</v>
      </c>
      <c r="K42" s="447">
        <v>0</v>
      </c>
      <c r="L42" s="447">
        <v>0</v>
      </c>
      <c r="M42" s="447">
        <v>0</v>
      </c>
      <c r="N42" s="447">
        <v>0</v>
      </c>
      <c r="O42" s="447">
        <v>0</v>
      </c>
      <c r="P42" s="447">
        <v>0</v>
      </c>
      <c r="Q42" s="447">
        <v>0</v>
      </c>
      <c r="R42" s="447">
        <v>0</v>
      </c>
      <c r="S42" s="447">
        <v>0</v>
      </c>
      <c r="T42" s="447">
        <v>0</v>
      </c>
      <c r="U42" s="447">
        <v>0</v>
      </c>
      <c r="V42" s="447">
        <v>0</v>
      </c>
      <c r="W42" s="447">
        <v>0</v>
      </c>
      <c r="X42" s="447">
        <v>0</v>
      </c>
      <c r="Y42" s="447">
        <v>0</v>
      </c>
      <c r="Z42" s="447">
        <v>0</v>
      </c>
      <c r="AA42" s="447">
        <v>0</v>
      </c>
      <c r="AB42" s="447">
        <v>0</v>
      </c>
      <c r="AC42" s="447">
        <v>0</v>
      </c>
      <c r="AD42" s="447">
        <v>0</v>
      </c>
      <c r="AE42" s="447">
        <v>0</v>
      </c>
      <c r="AF42" s="447">
        <v>0</v>
      </c>
      <c r="AG42" s="447">
        <v>0</v>
      </c>
      <c r="AH42" s="447">
        <v>0</v>
      </c>
      <c r="AI42" s="447">
        <v>0</v>
      </c>
      <c r="AJ42" s="447">
        <v>0</v>
      </c>
      <c r="AK42" s="447">
        <v>0</v>
      </c>
      <c r="AL42" s="447">
        <v>0</v>
      </c>
      <c r="AM42" s="447">
        <v>0</v>
      </c>
      <c r="AN42" s="447">
        <v>0</v>
      </c>
      <c r="AO42" s="447">
        <v>0</v>
      </c>
      <c r="AP42" s="447">
        <v>0</v>
      </c>
      <c r="AQ42" s="450">
        <v>0</v>
      </c>
    </row>
    <row r="43" spans="1:87">
      <c r="A43" s="451">
        <v>70</v>
      </c>
      <c r="B43" s="452" t="s">
        <v>575</v>
      </c>
      <c r="C43" s="453">
        <v>1587092</v>
      </c>
      <c r="D43" s="453">
        <v>46523</v>
      </c>
      <c r="E43" s="453">
        <v>168411</v>
      </c>
      <c r="F43" s="453">
        <v>106485</v>
      </c>
      <c r="G43" s="453">
        <v>2131692</v>
      </c>
      <c r="H43" s="453">
        <v>602810</v>
      </c>
      <c r="I43" s="453">
        <v>820483</v>
      </c>
      <c r="J43" s="453">
        <v>5071154</v>
      </c>
      <c r="K43" s="453">
        <v>489835</v>
      </c>
      <c r="L43" s="453">
        <v>1391131</v>
      </c>
      <c r="M43" s="453">
        <v>729642</v>
      </c>
      <c r="N43" s="453">
        <v>1302085</v>
      </c>
      <c r="O43" s="453">
        <v>546158</v>
      </c>
      <c r="P43" s="453">
        <v>961965</v>
      </c>
      <c r="Q43" s="453">
        <v>1546400</v>
      </c>
      <c r="R43" s="453">
        <v>1807710</v>
      </c>
      <c r="S43" s="453">
        <v>1783912</v>
      </c>
      <c r="T43" s="453">
        <v>3585896</v>
      </c>
      <c r="U43" s="453">
        <v>2779967</v>
      </c>
      <c r="V43" s="453">
        <v>2152542</v>
      </c>
      <c r="W43" s="453">
        <v>7557180</v>
      </c>
      <c r="X43" s="453">
        <v>1308618</v>
      </c>
      <c r="Y43" s="453">
        <v>2831315</v>
      </c>
      <c r="Z43" s="453">
        <v>7137853</v>
      </c>
      <c r="AA43" s="453">
        <v>14164</v>
      </c>
      <c r="AB43" s="453">
        <v>613270</v>
      </c>
      <c r="AC43" s="453">
        <v>6738701</v>
      </c>
      <c r="AD43" s="453">
        <v>4679969</v>
      </c>
      <c r="AE43" s="453">
        <v>10450398</v>
      </c>
      <c r="AF43" s="453">
        <v>6778999</v>
      </c>
      <c r="AG43" s="453">
        <v>8707389</v>
      </c>
      <c r="AH43" s="453">
        <v>0</v>
      </c>
      <c r="AI43" s="453">
        <v>3003829</v>
      </c>
      <c r="AJ43" s="453">
        <v>5785259</v>
      </c>
      <c r="AK43" s="453">
        <v>216312</v>
      </c>
      <c r="AL43" s="453">
        <v>6410083</v>
      </c>
      <c r="AM43" s="453">
        <v>5046584</v>
      </c>
      <c r="AN43" s="453">
        <v>0</v>
      </c>
      <c r="AO43" s="453">
        <v>49578</v>
      </c>
      <c r="AP43" s="453">
        <v>106941394</v>
      </c>
      <c r="AQ43" s="454">
        <v>17747139</v>
      </c>
    </row>
  </sheetData>
  <sheetProtection sheet="1" selectLockedCells="1" selectUnlockedCells="1"/>
  <phoneticPr fontId="31"/>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22</vt:i4>
      </vt:variant>
      <vt:variant>
        <vt:lpstr>名前付き一覧</vt:lpstr>
      </vt:variant>
      <vt:variant>
        <vt:i4>22</vt:i4>
      </vt:variant>
    </vt:vector>
  </HeadingPairs>
  <TitlesOfParts>
    <vt:vector size="44" baseType="lpstr">
      <vt:lpstr>利用の手引き(必ず読んでください！) </vt:lpstr>
      <vt:lpstr>（入力）データ入力表 </vt:lpstr>
      <vt:lpstr>分析結果１ページ(総括表)</vt:lpstr>
      <vt:lpstr>２ページ～</vt:lpstr>
      <vt:lpstr>４ページ～</vt:lpstr>
      <vt:lpstr>６ページ～</vt:lpstr>
      <vt:lpstr>８ページ～</vt:lpstr>
      <vt:lpstr>１２ページ～</vt:lpstr>
      <vt:lpstr>固定資本M </vt:lpstr>
      <vt:lpstr>固定資本M係数 </vt:lpstr>
      <vt:lpstr>設備投資組替</vt:lpstr>
      <vt:lpstr>★価格変換(最終需要額)</vt:lpstr>
      <vt:lpstr>★波及効果計算ｼｰﾄ</vt:lpstr>
      <vt:lpstr>取引基本表</vt:lpstr>
      <vt:lpstr>投入係数</vt:lpstr>
      <vt:lpstr>県内自給率</vt:lpstr>
      <vt:lpstr>開放経済型逆行列係数</vt:lpstr>
      <vt:lpstr>消費パターン</vt:lpstr>
      <vt:lpstr>手順⑤</vt:lpstr>
      <vt:lpstr>手順⑦</vt:lpstr>
      <vt:lpstr>手順⑭</vt:lpstr>
      <vt:lpstr>雇用表</vt:lpstr>
      <vt:lpstr>★波及効果計算ｼｰﾄ!Print_Area</vt:lpstr>
      <vt:lpstr>'１２ページ～'!Print_Area</vt:lpstr>
      <vt:lpstr>'２ページ～'!Print_Area</vt:lpstr>
      <vt:lpstr>'４ページ～'!Print_Area</vt:lpstr>
      <vt:lpstr>'６ページ～'!Print_Area</vt:lpstr>
      <vt:lpstr>'８ページ～'!Print_Area</vt:lpstr>
      <vt:lpstr>開放経済型逆行列係数!Print_Area</vt:lpstr>
      <vt:lpstr>県内自給率!Print_Area</vt:lpstr>
      <vt:lpstr>雇用表!Print_Area</vt:lpstr>
      <vt:lpstr>取引基本表!Print_Area</vt:lpstr>
      <vt:lpstr>手順⑤!Print_Area</vt:lpstr>
      <vt:lpstr>手順⑦!Print_Area</vt:lpstr>
      <vt:lpstr>手順⑭!Print_Area</vt:lpstr>
      <vt:lpstr>消費パターン!Print_Area</vt:lpstr>
      <vt:lpstr>投入係数!Print_Area</vt:lpstr>
      <vt:lpstr>'分析結果１ページ(総括表)'!Print_Area</vt:lpstr>
      <vt:lpstr>'利用の手引き(必ず読んでください！) '!Print_Area</vt:lpstr>
      <vt:lpstr>'★価格変換(最終需要額)'!Print_Titles</vt:lpstr>
      <vt:lpstr>開放経済型逆行列係数!Print_Titles</vt:lpstr>
      <vt:lpstr>取引基本表!Print_Titles</vt:lpstr>
      <vt:lpstr>手順⑤!Print_Titles</vt:lpstr>
      <vt:lpstr>投入係数!Print_Titles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小林　瑶日</cp:lastModifiedBy>
  <cp:lastPrinted>2024-03-27T06:25:08Z</cp:lastPrinted>
  <dcterms:modified xsi:type="dcterms:W3CDTF">2026-07-22T01:26:02Z</dcterms:modified>
</cp:coreProperties>
</file>