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2目的特化型分析ツール\08-1-R8更新\"/>
    </mc:Choice>
  </mc:AlternateContent>
  <xr:revisionPtr revIDLastSave="0" documentId="13_ncr:1_{2016C6C2-59C0-4D06-9276-3351CBAF7A2A}" xr6:coauthVersionLast="47" xr6:coauthVersionMax="47" xr10:uidLastSave="{00000000-0000-0000-0000-000000000000}"/>
  <bookViews>
    <workbookView xWindow="-120" yWindow="-120" windowWidth="29040" windowHeight="15720" tabRatio="751" xr2:uid="{00000000-000D-0000-FFFF-FFFF00000000}"/>
  </bookViews>
  <sheets>
    <sheet name="利用の手引き(必ず読んでください！)" sheetId="23" r:id="rId1"/>
    <sheet name="データ入力表" sheetId="7" r:id="rId2"/>
    <sheet name="分析結果１ページ(総括表)" sheetId="24" r:id="rId3"/>
    <sheet name="２ページ～" sheetId="25" r:id="rId4"/>
    <sheet name="４ページ～" sheetId="26" r:id="rId5"/>
    <sheet name="６ページ～" sheetId="27" r:id="rId6"/>
    <sheet name="８ページ～" sheetId="28" r:id="rId7"/>
    <sheet name="１２ページ～" sheetId="29" r:id="rId8"/>
    <sheet name="逆行列係数" sheetId="5" r:id="rId9"/>
    <sheet name="外生化逆行列係数" sheetId="21" r:id="rId10"/>
    <sheet name="生産誘発額の計算シート" sheetId="22" r:id="rId11"/>
    <sheet name="★波及効果計算ｼｰﾄ" sheetId="30" r:id="rId12"/>
    <sheet name="取引基本表" sheetId="31" r:id="rId13"/>
    <sheet name="投入係数" sheetId="32" r:id="rId14"/>
    <sheet name="県内自給率" sheetId="33" r:id="rId15"/>
    <sheet name="開放経済型逆行列係数" sheetId="34" r:id="rId16"/>
    <sheet name="消費パターン" sheetId="35" r:id="rId17"/>
    <sheet name="手順⑭" sheetId="38" r:id="rId18"/>
    <sheet name="雇用表" sheetId="39" r:id="rId19"/>
  </sheets>
  <definedNames>
    <definedName name="_TK503">#REF!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1">★波及効果計算ｼｰﾄ!$B$2:$W$139</definedName>
    <definedName name="_xlnm.Print_Area" localSheetId="7">'１２ページ～'!$B$2:$J$61</definedName>
    <definedName name="_xlnm.Print_Area" localSheetId="3">'２ページ～'!$B$2:$F$91</definedName>
    <definedName name="_xlnm.Print_Area" localSheetId="4">'４ページ～'!$B$2:$AH$99</definedName>
    <definedName name="_xlnm.Print_Area" localSheetId="5">'６ページ～'!$B$2:$E$34</definedName>
    <definedName name="_xlnm.Print_Area" localSheetId="6">'８ページ～'!$B$2:$K$183</definedName>
    <definedName name="_xlnm.Print_Area" localSheetId="1">データ入力表!$A$1:$L$97</definedName>
    <definedName name="_xlnm.Print_Area" localSheetId="15">開放経済型逆行列係数!$B$2:$AQ$45</definedName>
    <definedName name="_xlnm.Print_Area" localSheetId="14">県内自給率!$B$2:$E$45</definedName>
    <definedName name="_xlnm.Print_Area" localSheetId="18">雇用表!$B$2:$M$47</definedName>
    <definedName name="_xlnm.Print_Area" localSheetId="12">取引基本表!$B$2:$BE$53</definedName>
    <definedName name="_xlnm.Print_Area" localSheetId="17">手順⑭!$B$2:$D$44</definedName>
    <definedName name="_xlnm.Print_Area" localSheetId="16">消費パターン!$B$2:$E$45</definedName>
    <definedName name="_xlnm.Print_Area" localSheetId="13">投入係数!$B$2:$AQ$53</definedName>
    <definedName name="_xlnm.Print_Area" localSheetId="2">'分析結果１ページ(総括表)'!$B$2:$H$42</definedName>
    <definedName name="_xlnm.Print_Area" localSheetId="0">'利用の手引き(必ず読んでください！)'!$B$2:$J$154</definedName>
    <definedName name="_xlnm.Print_Titles" localSheetId="15">開放経済型逆行列係数!$B:$C</definedName>
    <definedName name="_xlnm.Print_Titles" localSheetId="9">外生化逆行列係数!$A:$B</definedName>
    <definedName name="_xlnm.Print_Titles" localSheetId="8">逆行列係数!$A:$B</definedName>
    <definedName name="_xlnm.Print_Titles" localSheetId="12">取引基本表!$B:$C</definedName>
    <definedName name="_xlnm.Print_Titles" localSheetId="10">生産誘発額の計算シート!$A:$B</definedName>
    <definedName name="_xlnm.Print_Titles" localSheetId="13">投入係数!$B:$C</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他サビ６０">#REF!</definedName>
    <definedName name="他サビ６１">#REF!</definedName>
    <definedName name="他サビ６２">#REF!</definedName>
    <definedName name="他構成比">#REF!</definedName>
    <definedName name="保留１" localSheetId="15">#REF!</definedName>
    <definedName name="保留１" localSheetId="12">#REF!</definedName>
    <definedName name="保留１" localSheetId="13">#REF!</definedName>
    <definedName name="保留１">#REF!</definedName>
    <definedName name="保留13" localSheetId="15">#REF!</definedName>
    <definedName name="保留13" localSheetId="12">#REF!</definedName>
    <definedName name="保留13" localSheetId="13">#REF!</definedName>
    <definedName name="保留13">#REF!</definedName>
    <definedName name="保留２" localSheetId="15">#REF!</definedName>
    <definedName name="保留２" localSheetId="12">#REF!</definedName>
    <definedName name="保留２" localSheetId="13">#REF!</definedName>
    <definedName name="保留２">#REF!</definedName>
    <definedName name="保留３" localSheetId="15">#REF!</definedName>
    <definedName name="保留３" localSheetId="12">#REF!</definedName>
    <definedName name="保留３" localSheetId="13">#REF!</definedName>
    <definedName name="保留３">#REF!</definedName>
    <definedName name="保留４" localSheetId="15">#REF!</definedName>
    <definedName name="保留４" localSheetId="12">#REF!</definedName>
    <definedName name="保留４" localSheetId="13">#REF!</definedName>
    <definedName name="保留４">#REF!</definedName>
    <definedName name="保留５" localSheetId="15">#REF!</definedName>
    <definedName name="保留５" localSheetId="12">#REF!</definedName>
    <definedName name="保留５" localSheetId="13">#REF!</definedName>
    <definedName name="保留５">#REF!</definedName>
    <definedName name="保留６" localSheetId="15">#REF!</definedName>
    <definedName name="保留６" localSheetId="12">#REF!</definedName>
    <definedName name="保留６" localSheetId="13">#REF!</definedName>
    <definedName name="保留６">#REF!</definedName>
    <definedName name="保留９" localSheetId="15">#REF!</definedName>
    <definedName name="保留９" localSheetId="12">#REF!</definedName>
    <definedName name="保留９" localSheetId="13">#REF!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21" l="1"/>
  <c r="C7" i="21"/>
  <c r="D62" i="7" l="1"/>
  <c r="D57" i="7" s="1"/>
  <c r="E6" i="35"/>
  <c r="D63" i="7"/>
  <c r="D64" i="7"/>
  <c r="E63" i="7" s="1"/>
  <c r="D66" i="7"/>
  <c r="E64" i="7" s="1"/>
  <c r="D67" i="7"/>
  <c r="E67" i="7" s="1"/>
  <c r="D68" i="7"/>
  <c r="D69" i="7"/>
  <c r="E69" i="7" s="1"/>
  <c r="E70" i="7"/>
  <c r="E71" i="7"/>
  <c r="E89" i="7"/>
  <c r="E62" i="7" l="1"/>
  <c r="E65" i="7"/>
  <c r="E66" i="7"/>
  <c r="E68" i="7"/>
  <c r="D45"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D39" i="33"/>
  <c r="D40" i="33"/>
  <c r="D41" i="33"/>
  <c r="D42" i="33"/>
  <c r="D43" i="33"/>
  <c r="D44" i="33"/>
  <c r="D7" i="33"/>
  <c r="D6" i="33"/>
  <c r="B5" i="24" l="1"/>
  <c r="D10" i="30" l="1"/>
  <c r="E10" i="30" s="1"/>
  <c r="D11" i="30"/>
  <c r="E11" i="30" s="1"/>
  <c r="D12" i="30"/>
  <c r="E12" i="30" s="1"/>
  <c r="D13" i="30"/>
  <c r="E13" i="30" s="1"/>
  <c r="E13" i="28" s="1"/>
  <c r="D14" i="30"/>
  <c r="E14" i="30" s="1"/>
  <c r="D15" i="30"/>
  <c r="D15" i="28" s="1"/>
  <c r="D16" i="30"/>
  <c r="E16" i="30" s="1"/>
  <c r="E16" i="28" s="1"/>
  <c r="D17" i="30"/>
  <c r="E17" i="30" s="1"/>
  <c r="E17" i="28" s="1"/>
  <c r="D18" i="30"/>
  <c r="E18" i="30" s="1"/>
  <c r="D19" i="30"/>
  <c r="E19" i="30" s="1"/>
  <c r="D20" i="30"/>
  <c r="E20" i="30" s="1"/>
  <c r="D21" i="30"/>
  <c r="E21" i="30" s="1"/>
  <c r="E21" i="28" s="1"/>
  <c r="D22" i="30"/>
  <c r="E22" i="30" s="1"/>
  <c r="D23" i="30"/>
  <c r="D23" i="28" s="1"/>
  <c r="D24" i="30"/>
  <c r="D24" i="28" s="1"/>
  <c r="D25" i="30"/>
  <c r="E25" i="30" s="1"/>
  <c r="E25" i="28" s="1"/>
  <c r="D26" i="30"/>
  <c r="E26" i="30" s="1"/>
  <c r="D27" i="30"/>
  <c r="D27" i="28" s="1"/>
  <c r="D28" i="30"/>
  <c r="D28" i="28" s="1"/>
  <c r="D29" i="30"/>
  <c r="E29" i="30" s="1"/>
  <c r="E29" i="28" s="1"/>
  <c r="D30" i="30"/>
  <c r="E30" i="30" s="1"/>
  <c r="D31" i="30"/>
  <c r="E31" i="30" s="1"/>
  <c r="D32" i="30"/>
  <c r="E32" i="30" s="1"/>
  <c r="E32" i="28" s="1"/>
  <c r="D33" i="30"/>
  <c r="E33" i="30" s="1"/>
  <c r="E33" i="28" s="1"/>
  <c r="D34" i="30"/>
  <c r="E34" i="30" s="1"/>
  <c r="E34" i="28" s="1"/>
  <c r="D35" i="30"/>
  <c r="D35" i="28" s="1"/>
  <c r="D36" i="30"/>
  <c r="D36" i="28" s="1"/>
  <c r="D37" i="30"/>
  <c r="E37" i="30" s="1"/>
  <c r="E37" i="28" s="1"/>
  <c r="D38" i="30"/>
  <c r="E38" i="30" s="1"/>
  <c r="E38" i="28" s="1"/>
  <c r="D39" i="30"/>
  <c r="D39" i="28" s="1"/>
  <c r="D40" i="30"/>
  <c r="E40" i="30" s="1"/>
  <c r="D41" i="30"/>
  <c r="E41" i="30" s="1"/>
  <c r="E41" i="28" s="1"/>
  <c r="D42" i="30"/>
  <c r="E42" i="30" s="1"/>
  <c r="E42" i="28" s="1"/>
  <c r="D43" i="30"/>
  <c r="D43" i="28" s="1"/>
  <c r="D44" i="30"/>
  <c r="E44" i="30" s="1"/>
  <c r="D45" i="30"/>
  <c r="E45" i="30" s="1"/>
  <c r="D46" i="30"/>
  <c r="E46" i="30" s="1"/>
  <c r="E46" i="28" s="1"/>
  <c r="D9" i="30"/>
  <c r="D9" i="28" s="1"/>
  <c r="D8" i="30"/>
  <c r="E8" i="30" s="1"/>
  <c r="D44" i="35"/>
  <c r="D43" i="35"/>
  <c r="D42" i="35"/>
  <c r="D41" i="35"/>
  <c r="D40" i="35"/>
  <c r="D39" i="35"/>
  <c r="D38" i="35"/>
  <c r="D37" i="35"/>
  <c r="D36" i="35"/>
  <c r="D35" i="35"/>
  <c r="D34" i="35"/>
  <c r="D33" i="35"/>
  <c r="D32" i="35"/>
  <c r="D31" i="35"/>
  <c r="D30" i="35"/>
  <c r="D29" i="35"/>
  <c r="D28" i="35"/>
  <c r="D27" i="35"/>
  <c r="D26" i="35"/>
  <c r="D25" i="35"/>
  <c r="D24" i="35"/>
  <c r="D23" i="35"/>
  <c r="D22" i="35"/>
  <c r="D21" i="35"/>
  <c r="D20" i="35"/>
  <c r="D19" i="35"/>
  <c r="D18" i="35"/>
  <c r="D17" i="35"/>
  <c r="D16" i="35"/>
  <c r="D15" i="35"/>
  <c r="D14" i="35"/>
  <c r="D13" i="35"/>
  <c r="D12" i="35"/>
  <c r="D11" i="35"/>
  <c r="D10" i="35"/>
  <c r="D9" i="35"/>
  <c r="D8" i="35"/>
  <c r="D7" i="35"/>
  <c r="D6" i="35"/>
  <c r="E45" i="33"/>
  <c r="E44" i="33"/>
  <c r="D137" i="30" s="1"/>
  <c r="D44" i="29" s="1"/>
  <c r="E43" i="33"/>
  <c r="D136" i="30" s="1"/>
  <c r="E42" i="33"/>
  <c r="D135" i="30" s="1"/>
  <c r="E41" i="33"/>
  <c r="D134" i="30" s="1"/>
  <c r="D41" i="29" s="1"/>
  <c r="E40" i="33"/>
  <c r="D133" i="30" s="1"/>
  <c r="D40" i="29" s="1"/>
  <c r="E39" i="33"/>
  <c r="D132" i="30" s="1"/>
  <c r="E38" i="33"/>
  <c r="D131" i="30" s="1"/>
  <c r="E37" i="33"/>
  <c r="D130" i="30" s="1"/>
  <c r="D37" i="29" s="1"/>
  <c r="E36" i="33"/>
  <c r="D129" i="30" s="1"/>
  <c r="D36" i="29" s="1"/>
  <c r="E35" i="33"/>
  <c r="D128" i="30" s="1"/>
  <c r="E34" i="33"/>
  <c r="D127" i="30" s="1"/>
  <c r="E33" i="33"/>
  <c r="D126" i="30" s="1"/>
  <c r="D33" i="29" s="1"/>
  <c r="E32" i="33"/>
  <c r="D125" i="30" s="1"/>
  <c r="D32" i="29" s="1"/>
  <c r="E31" i="33"/>
  <c r="D124" i="30" s="1"/>
  <c r="E30" i="33"/>
  <c r="D123" i="30" s="1"/>
  <c r="E29" i="33"/>
  <c r="D122" i="30" s="1"/>
  <c r="D29" i="29" s="1"/>
  <c r="E28" i="33"/>
  <c r="D121" i="30" s="1"/>
  <c r="D28" i="29" s="1"/>
  <c r="E27" i="33"/>
  <c r="D120" i="30" s="1"/>
  <c r="E26" i="33"/>
  <c r="D119" i="30" s="1"/>
  <c r="E25" i="33"/>
  <c r="D118" i="30" s="1"/>
  <c r="D25" i="29" s="1"/>
  <c r="E24" i="33"/>
  <c r="D117" i="30" s="1"/>
  <c r="D24" i="29" s="1"/>
  <c r="E23" i="33"/>
  <c r="D116" i="30" s="1"/>
  <c r="E22" i="33"/>
  <c r="D115" i="30" s="1"/>
  <c r="E21" i="33"/>
  <c r="D114" i="30" s="1"/>
  <c r="D21" i="29" s="1"/>
  <c r="E20" i="33"/>
  <c r="D113" i="30" s="1"/>
  <c r="D20" i="29" s="1"/>
  <c r="E19" i="33"/>
  <c r="D112" i="30" s="1"/>
  <c r="E18" i="33"/>
  <c r="D111" i="30" s="1"/>
  <c r="E17" i="33"/>
  <c r="D110" i="30" s="1"/>
  <c r="D17" i="29" s="1"/>
  <c r="E16" i="33"/>
  <c r="D109" i="30" s="1"/>
  <c r="D16" i="29" s="1"/>
  <c r="E15" i="33"/>
  <c r="D108" i="30" s="1"/>
  <c r="E14" i="33"/>
  <c r="D107" i="30" s="1"/>
  <c r="E13" i="33"/>
  <c r="D106" i="30" s="1"/>
  <c r="D13" i="29" s="1"/>
  <c r="E12" i="33"/>
  <c r="D105" i="30" s="1"/>
  <c r="D12" i="29" s="1"/>
  <c r="E11" i="33"/>
  <c r="D104" i="30" s="1"/>
  <c r="E10" i="33"/>
  <c r="D103" i="30" s="1"/>
  <c r="E9" i="33"/>
  <c r="D102" i="30" s="1"/>
  <c r="D9" i="29" s="1"/>
  <c r="E8" i="33"/>
  <c r="D101" i="30" s="1"/>
  <c r="D8" i="29" s="1"/>
  <c r="E7" i="33"/>
  <c r="D100" i="30" s="1"/>
  <c r="E6" i="33"/>
  <c r="L138" i="30"/>
  <c r="J45" i="29" s="1"/>
  <c r="K138" i="30"/>
  <c r="I45" i="29" s="1"/>
  <c r="L137" i="30"/>
  <c r="K137" i="30"/>
  <c r="L136" i="30"/>
  <c r="J43" i="29" s="1"/>
  <c r="K136" i="30"/>
  <c r="I43" i="29" s="1"/>
  <c r="L135" i="30"/>
  <c r="K135" i="30"/>
  <c r="L134" i="30"/>
  <c r="J41" i="29" s="1"/>
  <c r="K134" i="30"/>
  <c r="L133" i="30"/>
  <c r="K133" i="30"/>
  <c r="I40" i="29" s="1"/>
  <c r="L132" i="30"/>
  <c r="J39" i="29" s="1"/>
  <c r="K132" i="30"/>
  <c r="I39" i="29" s="1"/>
  <c r="L131" i="30"/>
  <c r="K131" i="30"/>
  <c r="I38" i="29" s="1"/>
  <c r="L130" i="30"/>
  <c r="J37" i="29" s="1"/>
  <c r="K130" i="30"/>
  <c r="L129" i="30"/>
  <c r="J36" i="29" s="1"/>
  <c r="K129" i="30"/>
  <c r="I36" i="29" s="1"/>
  <c r="L128" i="30"/>
  <c r="J35" i="29" s="1"/>
  <c r="K128" i="30"/>
  <c r="I35" i="29" s="1"/>
  <c r="L127" i="30"/>
  <c r="J34" i="29" s="1"/>
  <c r="K127" i="30"/>
  <c r="L126" i="30"/>
  <c r="J33" i="29" s="1"/>
  <c r="K126" i="30"/>
  <c r="I33" i="29" s="1"/>
  <c r="L125" i="30"/>
  <c r="J32" i="29" s="1"/>
  <c r="K125" i="30"/>
  <c r="I32" i="29" s="1"/>
  <c r="L124" i="30"/>
  <c r="J31" i="29" s="1"/>
  <c r="K124" i="30"/>
  <c r="L123" i="30"/>
  <c r="K123" i="30"/>
  <c r="L122" i="30"/>
  <c r="J29" i="29" s="1"/>
  <c r="K122" i="30"/>
  <c r="L121" i="30"/>
  <c r="J28" i="29" s="1"/>
  <c r="K121" i="30"/>
  <c r="L120" i="30"/>
  <c r="K120" i="30"/>
  <c r="I27" i="29" s="1"/>
  <c r="L119" i="30"/>
  <c r="J26" i="29" s="1"/>
  <c r="K119" i="30"/>
  <c r="L118" i="30"/>
  <c r="J25" i="29" s="1"/>
  <c r="K118" i="30"/>
  <c r="I25" i="29" s="1"/>
  <c r="L117" i="30"/>
  <c r="K117" i="30"/>
  <c r="L116" i="30"/>
  <c r="J23" i="29" s="1"/>
  <c r="K116" i="30"/>
  <c r="L115" i="30"/>
  <c r="K115" i="30"/>
  <c r="I22" i="29" s="1"/>
  <c r="L114" i="30"/>
  <c r="J21" i="29" s="1"/>
  <c r="K114" i="30"/>
  <c r="L113" i="30"/>
  <c r="J20" i="29" s="1"/>
  <c r="K113" i="30"/>
  <c r="I20" i="29" s="1"/>
  <c r="L112" i="30"/>
  <c r="J19" i="29" s="1"/>
  <c r="K112" i="30"/>
  <c r="L111" i="30"/>
  <c r="J18" i="29" s="1"/>
  <c r="K111" i="30"/>
  <c r="I18" i="29" s="1"/>
  <c r="L110" i="30"/>
  <c r="J17" i="29" s="1"/>
  <c r="K110" i="30"/>
  <c r="L109" i="30"/>
  <c r="K109" i="30"/>
  <c r="L108" i="30"/>
  <c r="J15" i="29" s="1"/>
  <c r="K108" i="30"/>
  <c r="I15" i="29" s="1"/>
  <c r="L107" i="30"/>
  <c r="J14" i="29" s="1"/>
  <c r="K107" i="30"/>
  <c r="I14" i="29" s="1"/>
  <c r="L106" i="30"/>
  <c r="J13" i="29" s="1"/>
  <c r="K106" i="30"/>
  <c r="L105" i="30"/>
  <c r="K105" i="30"/>
  <c r="I12" i="29" s="1"/>
  <c r="L104" i="30"/>
  <c r="J11" i="29" s="1"/>
  <c r="K104" i="30"/>
  <c r="L103" i="30"/>
  <c r="K103" i="30"/>
  <c r="I10" i="29" s="1"/>
  <c r="L102" i="30"/>
  <c r="J9" i="29" s="1"/>
  <c r="K102" i="30"/>
  <c r="L101" i="30"/>
  <c r="K101" i="30"/>
  <c r="I8" i="29" s="1"/>
  <c r="L100" i="30"/>
  <c r="J7" i="29" s="1"/>
  <c r="K100" i="30"/>
  <c r="L99" i="30"/>
  <c r="K99" i="30"/>
  <c r="I6" i="29" s="1"/>
  <c r="F99" i="30" a="1"/>
  <c r="F130" i="30" s="1"/>
  <c r="F37" i="29" s="1"/>
  <c r="E99" i="30" a="1"/>
  <c r="D99" i="30"/>
  <c r="D80" i="30"/>
  <c r="D170" i="28" s="1"/>
  <c r="J44" i="29"/>
  <c r="I44" i="29"/>
  <c r="D43" i="29"/>
  <c r="J42" i="29"/>
  <c r="I42" i="29"/>
  <c r="D42" i="29"/>
  <c r="I41" i="29"/>
  <c r="J40" i="29"/>
  <c r="D39" i="29"/>
  <c r="J38" i="29"/>
  <c r="D38" i="29"/>
  <c r="I37" i="29"/>
  <c r="D35" i="29"/>
  <c r="I34" i="29"/>
  <c r="D34" i="29"/>
  <c r="I31" i="29"/>
  <c r="D31" i="29"/>
  <c r="J30" i="29"/>
  <c r="D30" i="29"/>
  <c r="I29" i="29"/>
  <c r="I28" i="29"/>
  <c r="J27" i="29"/>
  <c r="D27" i="29"/>
  <c r="I26" i="29"/>
  <c r="D26" i="29"/>
  <c r="J24" i="29"/>
  <c r="I24" i="29"/>
  <c r="I23" i="29"/>
  <c r="D23" i="29"/>
  <c r="J22" i="29"/>
  <c r="D22" i="29"/>
  <c r="I21" i="29"/>
  <c r="I19" i="29"/>
  <c r="D19" i="29"/>
  <c r="D18" i="29"/>
  <c r="I17" i="29"/>
  <c r="J16" i="29"/>
  <c r="I16" i="29"/>
  <c r="D15" i="29"/>
  <c r="D14" i="29"/>
  <c r="I13" i="29"/>
  <c r="J12" i="29"/>
  <c r="I11" i="29"/>
  <c r="D11" i="29"/>
  <c r="J10" i="29"/>
  <c r="D10" i="29"/>
  <c r="I9" i="29"/>
  <c r="J8" i="29"/>
  <c r="I7" i="29"/>
  <c r="D7" i="29"/>
  <c r="J6" i="29"/>
  <c r="D6" i="29"/>
  <c r="E45" i="28"/>
  <c r="D40" i="28"/>
  <c r="D34" i="28"/>
  <c r="D20" i="28"/>
  <c r="G3" i="24"/>
  <c r="D37" i="28" l="1"/>
  <c r="D12" i="28"/>
  <c r="D41" i="28"/>
  <c r="D16" i="28"/>
  <c r="D44" i="28"/>
  <c r="D10" i="28"/>
  <c r="D25" i="28"/>
  <c r="D17" i="28"/>
  <c r="D29" i="28"/>
  <c r="D13" i="28"/>
  <c r="D21" i="28"/>
  <c r="D38" i="28"/>
  <c r="D45" i="28"/>
  <c r="D87" i="30"/>
  <c r="D177" i="28" s="1"/>
  <c r="D19" i="28"/>
  <c r="D30" i="28"/>
  <c r="D14" i="28"/>
  <c r="D33" i="28"/>
  <c r="D42" i="28"/>
  <c r="D46" i="28"/>
  <c r="E90" i="30"/>
  <c r="E180" i="28" s="1"/>
  <c r="E44" i="28"/>
  <c r="E58" i="30"/>
  <c r="E148" i="28" s="1"/>
  <c r="D58" i="30"/>
  <c r="D148" i="28" s="1"/>
  <c r="E12" i="28"/>
  <c r="E86" i="30"/>
  <c r="E176" i="28" s="1"/>
  <c r="E40" i="28"/>
  <c r="D66" i="30"/>
  <c r="D156" i="28" s="1"/>
  <c r="E66" i="30"/>
  <c r="E156" i="28" s="1"/>
  <c r="E20" i="28"/>
  <c r="E24" i="30"/>
  <c r="D70" i="30" s="1"/>
  <c r="D160" i="28" s="1"/>
  <c r="D8" i="28"/>
  <c r="D78" i="30"/>
  <c r="D168" i="28" s="1"/>
  <c r="E36" i="30"/>
  <c r="D82" i="30" s="1"/>
  <c r="D172" i="28" s="1"/>
  <c r="D32" i="28"/>
  <c r="E28" i="30"/>
  <c r="E28" i="28" s="1"/>
  <c r="D60" i="30"/>
  <c r="D150" i="28" s="1"/>
  <c r="D76" i="30"/>
  <c r="D166" i="28" s="1"/>
  <c r="E78" i="30"/>
  <c r="E168" i="28" s="1"/>
  <c r="D45" i="35"/>
  <c r="E44" i="35" s="1"/>
  <c r="J137" i="30" s="1"/>
  <c r="H44" i="29" s="1"/>
  <c r="E136" i="30"/>
  <c r="E43" i="29" s="1"/>
  <c r="E114" i="30"/>
  <c r="E21" i="29" s="1"/>
  <c r="F112" i="30"/>
  <c r="F19" i="29" s="1"/>
  <c r="I30" i="29"/>
  <c r="E120" i="30"/>
  <c r="E27" i="29" s="1"/>
  <c r="F105" i="30"/>
  <c r="F12" i="29" s="1"/>
  <c r="F114" i="30"/>
  <c r="F21" i="29" s="1"/>
  <c r="F128" i="30"/>
  <c r="F35" i="29" s="1"/>
  <c r="F118" i="30"/>
  <c r="F25" i="29" s="1"/>
  <c r="F108" i="30"/>
  <c r="F15" i="29" s="1"/>
  <c r="F101" i="30"/>
  <c r="F8" i="29" s="1"/>
  <c r="F134" i="30"/>
  <c r="F41" i="29" s="1"/>
  <c r="F106" i="30"/>
  <c r="F13" i="29" s="1"/>
  <c r="F120" i="30"/>
  <c r="F27" i="29" s="1"/>
  <c r="F136" i="30"/>
  <c r="F43" i="29" s="1"/>
  <c r="D92" i="30"/>
  <c r="D182" i="28" s="1"/>
  <c r="F102" i="30"/>
  <c r="F9" i="29" s="1"/>
  <c r="F126" i="30"/>
  <c r="F33" i="29" s="1"/>
  <c r="F100" i="30"/>
  <c r="F7" i="29" s="1"/>
  <c r="F110" i="30"/>
  <c r="F17" i="29" s="1"/>
  <c r="F122" i="30"/>
  <c r="F29" i="29" s="1"/>
  <c r="D91" i="30"/>
  <c r="D181" i="28" s="1"/>
  <c r="D83" i="30"/>
  <c r="D173" i="28" s="1"/>
  <c r="E43" i="30"/>
  <c r="E89" i="30" s="1"/>
  <c r="E39" i="30"/>
  <c r="E85" i="30" s="1"/>
  <c r="E35" i="30"/>
  <c r="D81" i="30" s="1"/>
  <c r="E27" i="30"/>
  <c r="D73" i="30" s="1"/>
  <c r="D163" i="28" s="1"/>
  <c r="E23" i="30"/>
  <c r="D69" i="30" s="1"/>
  <c r="D159" i="28" s="1"/>
  <c r="E15" i="30"/>
  <c r="E61" i="30" s="1"/>
  <c r="E9" i="30"/>
  <c r="E9" i="28" s="1"/>
  <c r="E26" i="28"/>
  <c r="E22" i="28"/>
  <c r="E19" i="28"/>
  <c r="D64" i="30"/>
  <c r="D154" i="28" s="1"/>
  <c r="E18" i="28"/>
  <c r="E31" i="28"/>
  <c r="D77" i="30"/>
  <c r="D167" i="28" s="1"/>
  <c r="G31" i="30"/>
  <c r="G31" i="28" s="1"/>
  <c r="G11" i="30"/>
  <c r="G11" i="28" s="1"/>
  <c r="E11" i="28"/>
  <c r="D57" i="30"/>
  <c r="D147" i="28" s="1"/>
  <c r="E30" i="28"/>
  <c r="D62" i="30"/>
  <c r="D152" i="28" s="1"/>
  <c r="D11" i="28"/>
  <c r="E14" i="28"/>
  <c r="D18" i="28"/>
  <c r="E23" i="28"/>
  <c r="D31" i="28"/>
  <c r="E35" i="28"/>
  <c r="E62" i="30"/>
  <c r="E152" i="28" s="1"/>
  <c r="D86" i="30"/>
  <c r="D176" i="28" s="1"/>
  <c r="D90" i="30"/>
  <c r="D180" i="28" s="1"/>
  <c r="D22" i="28"/>
  <c r="D26" i="28"/>
  <c r="E54" i="30"/>
  <c r="E144" i="28" s="1"/>
  <c r="E8" i="28"/>
  <c r="D54" i="30"/>
  <c r="D144" i="28" s="1"/>
  <c r="E64" i="30"/>
  <c r="E65" i="30"/>
  <c r="D65" i="30"/>
  <c r="G14" i="30"/>
  <c r="E60" i="30"/>
  <c r="E91" i="30"/>
  <c r="E67" i="30"/>
  <c r="D67" i="30"/>
  <c r="E68" i="30"/>
  <c r="D68" i="30"/>
  <c r="E71" i="30"/>
  <c r="D71" i="30"/>
  <c r="E84" i="30"/>
  <c r="D84" i="30"/>
  <c r="D47" i="30"/>
  <c r="G29" i="30"/>
  <c r="E75" i="30"/>
  <c r="F29" i="30"/>
  <c r="D75" i="30"/>
  <c r="G17" i="30"/>
  <c r="E63" i="30"/>
  <c r="E72" i="30"/>
  <c r="E76" i="30"/>
  <c r="E87" i="30"/>
  <c r="E92" i="30"/>
  <c r="D72" i="30"/>
  <c r="E104" i="30"/>
  <c r="E11" i="29" s="1"/>
  <c r="E57" i="30"/>
  <c r="E59" i="30"/>
  <c r="D59" i="30"/>
  <c r="E80" i="30"/>
  <c r="E83" i="30"/>
  <c r="E88" i="30"/>
  <c r="D88" i="30"/>
  <c r="D63" i="30"/>
  <c r="E135" i="30"/>
  <c r="E131" i="30"/>
  <c r="E127" i="30"/>
  <c r="E123" i="30"/>
  <c r="E119" i="30"/>
  <c r="E26" i="29" s="1"/>
  <c r="E115" i="30"/>
  <c r="E111" i="30"/>
  <c r="E107" i="30"/>
  <c r="E103" i="30"/>
  <c r="E99" i="30"/>
  <c r="E134" i="30"/>
  <c r="E41" i="29" s="1"/>
  <c r="E129" i="30"/>
  <c r="E36" i="29" s="1"/>
  <c r="E124" i="30"/>
  <c r="E118" i="30"/>
  <c r="E25" i="29" s="1"/>
  <c r="E113" i="30"/>
  <c r="E20" i="29" s="1"/>
  <c r="E108" i="30"/>
  <c r="E102" i="30"/>
  <c r="E9" i="29" s="1"/>
  <c r="E133" i="30"/>
  <c r="E40" i="29" s="1"/>
  <c r="E128" i="30"/>
  <c r="E35" i="29" s="1"/>
  <c r="E122" i="30"/>
  <c r="E29" i="29" s="1"/>
  <c r="E117" i="30"/>
  <c r="E24" i="29" s="1"/>
  <c r="E112" i="30"/>
  <c r="E19" i="29" s="1"/>
  <c r="E106" i="30"/>
  <c r="E13" i="29" s="1"/>
  <c r="E101" i="30"/>
  <c r="E8" i="29" s="1"/>
  <c r="E137" i="30"/>
  <c r="E44" i="29" s="1"/>
  <c r="E132" i="30"/>
  <c r="E39" i="29" s="1"/>
  <c r="E126" i="30"/>
  <c r="E33" i="29" s="1"/>
  <c r="E121" i="30"/>
  <c r="E28" i="29" s="1"/>
  <c r="E116" i="30"/>
  <c r="E23" i="29" s="1"/>
  <c r="E110" i="30"/>
  <c r="E17" i="29" s="1"/>
  <c r="E105" i="30"/>
  <c r="E12" i="29" s="1"/>
  <c r="E100" i="30"/>
  <c r="E7" i="29" s="1"/>
  <c r="E130" i="30"/>
  <c r="E37" i="29" s="1"/>
  <c r="E109" i="30"/>
  <c r="E16" i="29" s="1"/>
  <c r="E125" i="30"/>
  <c r="E32" i="29" s="1"/>
  <c r="E77" i="30"/>
  <c r="E79" i="30"/>
  <c r="D79" i="30"/>
  <c r="F135" i="30"/>
  <c r="F131" i="30"/>
  <c r="F127" i="30"/>
  <c r="F123" i="30"/>
  <c r="F119" i="30"/>
  <c r="F26" i="29" s="1"/>
  <c r="F115" i="30"/>
  <c r="F111" i="30"/>
  <c r="F107" i="30"/>
  <c r="F103" i="30"/>
  <c r="F99" i="30"/>
  <c r="F137" i="30"/>
  <c r="F44" i="29" s="1"/>
  <c r="F133" i="30"/>
  <c r="F40" i="29" s="1"/>
  <c r="F129" i="30"/>
  <c r="F36" i="29" s="1"/>
  <c r="F125" i="30"/>
  <c r="F32" i="29" s="1"/>
  <c r="F121" i="30"/>
  <c r="F28" i="29" s="1"/>
  <c r="F117" i="30"/>
  <c r="F24" i="29" s="1"/>
  <c r="F113" i="30"/>
  <c r="F20" i="29" s="1"/>
  <c r="F104" i="30"/>
  <c r="F11" i="29" s="1"/>
  <c r="F109" i="30"/>
  <c r="F16" i="29" s="1"/>
  <c r="F116" i="30"/>
  <c r="F23" i="29" s="1"/>
  <c r="F124" i="30"/>
  <c r="F31" i="29" s="1"/>
  <c r="F132" i="30"/>
  <c r="F39" i="29" s="1"/>
  <c r="G21" i="30" l="1"/>
  <c r="F45" i="30"/>
  <c r="F31" i="30"/>
  <c r="E17" i="35"/>
  <c r="J110" i="30" s="1"/>
  <c r="H17" i="29" s="1"/>
  <c r="F23" i="30"/>
  <c r="F23" i="28" s="1"/>
  <c r="D74" i="30"/>
  <c r="D61" i="30"/>
  <c r="D151" i="28" s="1"/>
  <c r="G39" i="30"/>
  <c r="G39" i="28" s="1"/>
  <c r="E69" i="30"/>
  <c r="E159" i="28" s="1"/>
  <c r="E74" i="30"/>
  <c r="E164" i="28" s="1"/>
  <c r="D55" i="30"/>
  <c r="D145" i="28" s="1"/>
  <c r="E41" i="35"/>
  <c r="J134" i="30" s="1"/>
  <c r="H41" i="29" s="1"/>
  <c r="E9" i="35"/>
  <c r="J102" i="30" s="1"/>
  <c r="H9" i="29" s="1"/>
  <c r="E70" i="30"/>
  <c r="E160" i="28" s="1"/>
  <c r="E24" i="28"/>
  <c r="E33" i="35"/>
  <c r="J126" i="30" s="1"/>
  <c r="H33" i="29" s="1"/>
  <c r="E82" i="30"/>
  <c r="E172" i="28" s="1"/>
  <c r="E36" i="28"/>
  <c r="E55" i="30"/>
  <c r="E145" i="28" s="1"/>
  <c r="E25" i="35"/>
  <c r="J118" i="30" s="1"/>
  <c r="H25" i="29" s="1"/>
  <c r="G23" i="30"/>
  <c r="G23" i="28" s="1"/>
  <c r="G9" i="30"/>
  <c r="G9" i="28" s="1"/>
  <c r="G45" i="30"/>
  <c r="G45" i="28" s="1"/>
  <c r="E43" i="35"/>
  <c r="J136" i="30" s="1"/>
  <c r="H43" i="29" s="1"/>
  <c r="E35" i="35"/>
  <c r="J128" i="30" s="1"/>
  <c r="H35" i="29" s="1"/>
  <c r="E27" i="35"/>
  <c r="J120" i="30" s="1"/>
  <c r="H27" i="29" s="1"/>
  <c r="E19" i="35"/>
  <c r="J112" i="30" s="1"/>
  <c r="H19" i="29" s="1"/>
  <c r="E11" i="35"/>
  <c r="J104" i="30" s="1"/>
  <c r="H11" i="29" s="1"/>
  <c r="E24" i="35"/>
  <c r="J117" i="30" s="1"/>
  <c r="H24" i="29" s="1"/>
  <c r="E42" i="35"/>
  <c r="J135" i="30" s="1"/>
  <c r="H42" i="29" s="1"/>
  <c r="E26" i="35"/>
  <c r="J119" i="30" s="1"/>
  <c r="H26" i="29" s="1"/>
  <c r="E10" i="35"/>
  <c r="J103" i="30" s="1"/>
  <c r="H10" i="29" s="1"/>
  <c r="E40" i="35"/>
  <c r="J133" i="30" s="1"/>
  <c r="H40" i="29" s="1"/>
  <c r="E38" i="35"/>
  <c r="J131" i="30" s="1"/>
  <c r="H38" i="29" s="1"/>
  <c r="E39" i="35"/>
  <c r="J132" i="30" s="1"/>
  <c r="H39" i="29" s="1"/>
  <c r="E31" i="35"/>
  <c r="J124" i="30" s="1"/>
  <c r="H31" i="29" s="1"/>
  <c r="E23" i="35"/>
  <c r="J116" i="30" s="1"/>
  <c r="H23" i="29" s="1"/>
  <c r="E15" i="35"/>
  <c r="J108" i="30" s="1"/>
  <c r="H15" i="29" s="1"/>
  <c r="E7" i="35"/>
  <c r="J100" i="30" s="1"/>
  <c r="H7" i="29" s="1"/>
  <c r="E36" i="35"/>
  <c r="J129" i="30" s="1"/>
  <c r="H36" i="29" s="1"/>
  <c r="E16" i="35"/>
  <c r="J109" i="30" s="1"/>
  <c r="H16" i="29" s="1"/>
  <c r="E34" i="35"/>
  <c r="J127" i="30" s="1"/>
  <c r="H34" i="29" s="1"/>
  <c r="E18" i="35"/>
  <c r="J111" i="30" s="1"/>
  <c r="H18" i="29" s="1"/>
  <c r="E8" i="35"/>
  <c r="J101" i="30" s="1"/>
  <c r="H8" i="29" s="1"/>
  <c r="E20" i="35"/>
  <c r="J113" i="30" s="1"/>
  <c r="H20" i="29" s="1"/>
  <c r="E22" i="35"/>
  <c r="J115" i="30" s="1"/>
  <c r="H22" i="29" s="1"/>
  <c r="E37" i="35"/>
  <c r="J130" i="30" s="1"/>
  <c r="H37" i="29" s="1"/>
  <c r="E29" i="35"/>
  <c r="J122" i="30" s="1"/>
  <c r="H29" i="29" s="1"/>
  <c r="E21" i="35"/>
  <c r="J114" i="30" s="1"/>
  <c r="H21" i="29" s="1"/>
  <c r="E13" i="35"/>
  <c r="J106" i="30" s="1"/>
  <c r="H13" i="29" s="1"/>
  <c r="E32" i="35"/>
  <c r="J125" i="30" s="1"/>
  <c r="H32" i="29" s="1"/>
  <c r="E12" i="35"/>
  <c r="J105" i="30" s="1"/>
  <c r="H12" i="29" s="1"/>
  <c r="E30" i="35"/>
  <c r="J123" i="30" s="1"/>
  <c r="H30" i="29" s="1"/>
  <c r="E14" i="35"/>
  <c r="J107" i="30" s="1"/>
  <c r="H14" i="29" s="1"/>
  <c r="E28" i="35"/>
  <c r="J121" i="30" s="1"/>
  <c r="H28" i="29" s="1"/>
  <c r="G37" i="30"/>
  <c r="G37" i="28" s="1"/>
  <c r="G13" i="30"/>
  <c r="G13" i="28" s="1"/>
  <c r="G26" i="30"/>
  <c r="G26" i="28" s="1"/>
  <c r="G38" i="30"/>
  <c r="G38" i="28" s="1"/>
  <c r="G25" i="30"/>
  <c r="G25" i="28" s="1"/>
  <c r="E27" i="28"/>
  <c r="J99" i="30"/>
  <c r="H6" i="29" s="1"/>
  <c r="F27" i="30"/>
  <c r="F27" i="28" s="1"/>
  <c r="F15" i="30"/>
  <c r="F15" i="28" s="1"/>
  <c r="G19" i="30"/>
  <c r="G19" i="28" s="1"/>
  <c r="G28" i="30"/>
  <c r="G28" i="28" s="1"/>
  <c r="E73" i="30"/>
  <c r="E163" i="28" s="1"/>
  <c r="G43" i="30"/>
  <c r="G43" i="28" s="1"/>
  <c r="G42" i="30"/>
  <c r="G42" i="28" s="1"/>
  <c r="F21" i="30"/>
  <c r="F21" i="28" s="1"/>
  <c r="F22" i="30"/>
  <c r="F22" i="28" s="1"/>
  <c r="F19" i="30"/>
  <c r="F19" i="28" s="1"/>
  <c r="G27" i="30"/>
  <c r="G27" i="28" s="1"/>
  <c r="G35" i="30"/>
  <c r="G35" i="28" s="1"/>
  <c r="E81" i="30"/>
  <c r="E171" i="28" s="1"/>
  <c r="G15" i="30"/>
  <c r="G15" i="28" s="1"/>
  <c r="E15" i="28"/>
  <c r="E47" i="30"/>
  <c r="E43" i="28"/>
  <c r="D89" i="30"/>
  <c r="D179" i="28" s="1"/>
  <c r="E39" i="28"/>
  <c r="D85" i="30"/>
  <c r="D175" i="28" s="1"/>
  <c r="F34" i="29"/>
  <c r="G36" i="30"/>
  <c r="E173" i="28"/>
  <c r="F46" i="30"/>
  <c r="D47" i="28"/>
  <c r="C59" i="26"/>
  <c r="C7" i="26"/>
  <c r="D14" i="24"/>
  <c r="E157" i="28"/>
  <c r="F22" i="29"/>
  <c r="G24" i="30"/>
  <c r="F32" i="30"/>
  <c r="E30" i="29"/>
  <c r="G34" i="30"/>
  <c r="E153" i="28"/>
  <c r="F29" i="28"/>
  <c r="F28" i="30"/>
  <c r="D171" i="28"/>
  <c r="G21" i="28"/>
  <c r="G14" i="28"/>
  <c r="F39" i="30"/>
  <c r="F10" i="29"/>
  <c r="G12" i="30"/>
  <c r="D169" i="28"/>
  <c r="E169" i="28"/>
  <c r="F14" i="29"/>
  <c r="G16" i="30"/>
  <c r="F30" i="29"/>
  <c r="G32" i="30"/>
  <c r="G33" i="30"/>
  <c r="E6" i="29"/>
  <c r="F8" i="30"/>
  <c r="F24" i="30"/>
  <c r="E22" i="29"/>
  <c r="F40" i="30"/>
  <c r="E38" i="29"/>
  <c r="D153" i="28"/>
  <c r="F43" i="30"/>
  <c r="F42" i="30"/>
  <c r="F34" i="30"/>
  <c r="E149" i="28"/>
  <c r="E182" i="28"/>
  <c r="F41" i="30"/>
  <c r="G30" i="30"/>
  <c r="D165" i="28"/>
  <c r="G29" i="28"/>
  <c r="G10" i="30"/>
  <c r="F10" i="30"/>
  <c r="E56" i="30"/>
  <c r="D56" i="30"/>
  <c r="E10" i="28"/>
  <c r="F35" i="30"/>
  <c r="F25" i="30"/>
  <c r="E158" i="28"/>
  <c r="D157" i="28"/>
  <c r="E181" i="28"/>
  <c r="F14" i="30"/>
  <c r="E155" i="28"/>
  <c r="F18" i="30"/>
  <c r="F18" i="29"/>
  <c r="G20" i="30"/>
  <c r="E167" i="28"/>
  <c r="E31" i="29"/>
  <c r="F33" i="30"/>
  <c r="E10" i="29"/>
  <c r="F12" i="30"/>
  <c r="E42" i="29"/>
  <c r="F44" i="30"/>
  <c r="D162" i="28"/>
  <c r="E166" i="28"/>
  <c r="E151" i="28"/>
  <c r="D174" i="28"/>
  <c r="E161" i="28"/>
  <c r="E175" i="28"/>
  <c r="G8" i="30"/>
  <c r="F6" i="29"/>
  <c r="F38" i="29"/>
  <c r="G40" i="30"/>
  <c r="F31" i="28"/>
  <c r="E15" i="29"/>
  <c r="F17" i="30"/>
  <c r="F16" i="30"/>
  <c r="E14" i="29"/>
  <c r="D178" i="28"/>
  <c r="E147" i="28"/>
  <c r="E177" i="28"/>
  <c r="F30" i="30"/>
  <c r="E162" i="28"/>
  <c r="F9" i="30"/>
  <c r="E174" i="28"/>
  <c r="F45" i="28"/>
  <c r="D155" i="28"/>
  <c r="G18" i="30"/>
  <c r="F42" i="29"/>
  <c r="G44" i="30"/>
  <c r="E18" i="29"/>
  <c r="F20" i="30"/>
  <c r="F36" i="30"/>
  <c r="E34" i="29"/>
  <c r="E179" i="28"/>
  <c r="E178" i="28"/>
  <c r="F37" i="30"/>
  <c r="E170" i="28"/>
  <c r="D149" i="28"/>
  <c r="F11" i="30"/>
  <c r="G46" i="30"/>
  <c r="G41" i="30"/>
  <c r="F26" i="30"/>
  <c r="G17" i="28"/>
  <c r="E165" i="28"/>
  <c r="D164" i="28"/>
  <c r="F38" i="30"/>
  <c r="D161" i="28"/>
  <c r="D158" i="28"/>
  <c r="G22" i="30"/>
  <c r="E150" i="28"/>
  <c r="E154" i="28"/>
  <c r="F13" i="30"/>
  <c r="D93" i="30" l="1"/>
  <c r="D183" i="28" s="1"/>
  <c r="E45" i="35"/>
  <c r="J138" i="30" s="1"/>
  <c r="H45" i="29" s="1"/>
  <c r="C67" i="26"/>
  <c r="L13" i="26"/>
  <c r="D23" i="24"/>
  <c r="D15" i="24"/>
  <c r="E47" i="28"/>
  <c r="F9" i="28"/>
  <c r="F14" i="28"/>
  <c r="F43" i="28"/>
  <c r="G12" i="28"/>
  <c r="F32" i="28"/>
  <c r="G36" i="28"/>
  <c r="G44" i="28"/>
  <c r="G47" i="30"/>
  <c r="G8" i="28"/>
  <c r="F25" i="28"/>
  <c r="F41" i="28"/>
  <c r="F28" i="28"/>
  <c r="F13" i="28"/>
  <c r="G46" i="28"/>
  <c r="F36" i="28"/>
  <c r="F17" i="28"/>
  <c r="G40" i="28"/>
  <c r="F44" i="28"/>
  <c r="F33" i="28"/>
  <c r="G20" i="28"/>
  <c r="F35" i="28"/>
  <c r="D146" i="28"/>
  <c r="G10" i="28"/>
  <c r="F34" i="28"/>
  <c r="F24" i="28"/>
  <c r="G16" i="28"/>
  <c r="F39" i="28"/>
  <c r="G34" i="28"/>
  <c r="F38" i="28"/>
  <c r="F26" i="28"/>
  <c r="F12" i="28"/>
  <c r="G30" i="28"/>
  <c r="F40" i="28"/>
  <c r="G32" i="28"/>
  <c r="G41" i="28"/>
  <c r="G22" i="28"/>
  <c r="F11" i="28"/>
  <c r="F20" i="28"/>
  <c r="G18" i="28"/>
  <c r="F30" i="28"/>
  <c r="F18" i="28"/>
  <c r="E146" i="28"/>
  <c r="E93" i="30"/>
  <c r="F42" i="28"/>
  <c r="F47" i="30"/>
  <c r="F8" i="28"/>
  <c r="G33" i="28"/>
  <c r="F46" i="28"/>
  <c r="F37" i="28"/>
  <c r="F10" i="28"/>
  <c r="F16" i="28"/>
  <c r="G24" i="28"/>
  <c r="G23" i="24" l="1"/>
  <c r="S73" i="26"/>
  <c r="E23" i="24"/>
  <c r="S19" i="26"/>
  <c r="F47" i="28"/>
  <c r="G47" i="28"/>
  <c r="U19" i="26"/>
  <c r="F23" i="24"/>
  <c r="E183" i="28"/>
  <c r="U73" i="26"/>
  <c r="H23" i="24"/>
  <c r="I138" i="30" l="1"/>
  <c r="E53" i="7"/>
  <c r="C45" i="22" a="1"/>
  <c r="D45" i="22" s="1"/>
  <c r="AM5" i="21"/>
  <c r="AN5" i="21"/>
  <c r="AO5" i="21"/>
  <c r="AM6" i="21"/>
  <c r="AN6" i="21"/>
  <c r="AO6" i="21"/>
  <c r="AM7" i="21"/>
  <c r="AN7" i="21"/>
  <c r="AO7" i="21"/>
  <c r="AM8" i="21"/>
  <c r="AN8" i="21"/>
  <c r="AO8" i="21"/>
  <c r="AM9" i="21"/>
  <c r="AN9" i="21"/>
  <c r="AO9" i="21"/>
  <c r="AM10" i="21"/>
  <c r="AN10" i="21"/>
  <c r="AO10" i="21"/>
  <c r="AM11" i="21"/>
  <c r="AN11" i="21"/>
  <c r="AO11" i="21"/>
  <c r="AM12" i="21"/>
  <c r="AN12" i="21"/>
  <c r="AO12" i="21"/>
  <c r="AM13" i="21"/>
  <c r="AN13" i="21"/>
  <c r="AO13" i="21"/>
  <c r="AM14" i="21"/>
  <c r="AN14" i="21"/>
  <c r="AO14" i="21"/>
  <c r="AM15" i="21"/>
  <c r="AN15" i="21"/>
  <c r="AO15" i="21"/>
  <c r="AM16" i="21"/>
  <c r="AN16" i="21"/>
  <c r="AO16" i="21"/>
  <c r="AM17" i="21"/>
  <c r="AN17" i="21"/>
  <c r="AO17" i="21"/>
  <c r="AM18" i="21"/>
  <c r="AN18" i="21"/>
  <c r="AO18" i="21"/>
  <c r="AM19" i="21"/>
  <c r="AN19" i="21"/>
  <c r="AO19" i="21"/>
  <c r="AM20" i="21"/>
  <c r="AN20" i="21"/>
  <c r="AO20" i="21"/>
  <c r="AM21" i="21"/>
  <c r="AN21" i="21"/>
  <c r="AO21" i="21"/>
  <c r="AM22" i="21"/>
  <c r="AN22" i="21"/>
  <c r="AO22" i="21"/>
  <c r="AM23" i="21"/>
  <c r="AN23" i="21"/>
  <c r="AO23" i="21"/>
  <c r="AM24" i="21"/>
  <c r="AN24" i="21"/>
  <c r="AO24" i="21"/>
  <c r="AM25" i="21"/>
  <c r="AN25" i="21"/>
  <c r="AO25" i="21"/>
  <c r="AM26" i="21"/>
  <c r="AN26" i="21"/>
  <c r="AO26" i="21"/>
  <c r="AM27" i="21"/>
  <c r="AN27" i="21"/>
  <c r="AO27" i="21"/>
  <c r="AM28" i="21"/>
  <c r="AN28" i="21"/>
  <c r="AO28" i="21"/>
  <c r="AM29" i="21"/>
  <c r="AN29" i="21"/>
  <c r="AO29" i="21"/>
  <c r="AM30" i="21"/>
  <c r="AN30" i="21"/>
  <c r="AO30" i="21"/>
  <c r="AM31" i="21"/>
  <c r="AN31" i="21"/>
  <c r="AO31" i="21"/>
  <c r="AM32" i="21"/>
  <c r="AN32" i="21"/>
  <c r="AO32" i="21"/>
  <c r="AM33" i="21"/>
  <c r="AN33" i="21"/>
  <c r="AO33" i="21"/>
  <c r="AM34" i="21"/>
  <c r="AN34" i="21"/>
  <c r="AO34" i="21"/>
  <c r="AM35" i="21"/>
  <c r="AN35" i="21"/>
  <c r="AO35" i="21"/>
  <c r="AM36" i="21"/>
  <c r="AN36" i="21"/>
  <c r="AO36" i="21"/>
  <c r="AM37" i="21"/>
  <c r="AN37" i="21"/>
  <c r="AO37" i="21"/>
  <c r="AM38" i="21"/>
  <c r="AN38" i="21"/>
  <c r="AO38" i="21"/>
  <c r="AM39" i="21"/>
  <c r="AN39" i="21"/>
  <c r="AO39" i="21"/>
  <c r="AM40" i="21"/>
  <c r="AN40" i="21"/>
  <c r="AO40" i="21"/>
  <c r="AM41" i="21"/>
  <c r="AN41" i="21"/>
  <c r="AO41" i="21"/>
  <c r="AM42" i="21"/>
  <c r="AN42" i="21"/>
  <c r="AO42" i="21"/>
  <c r="AO4" i="21"/>
  <c r="AN4" i="21"/>
  <c r="AM4" i="21"/>
  <c r="F5" i="21"/>
  <c r="G5" i="21"/>
  <c r="H5" i="21"/>
  <c r="I5" i="21"/>
  <c r="J5" i="21"/>
  <c r="K5" i="21"/>
  <c r="L5" i="21"/>
  <c r="M5" i="21"/>
  <c r="N5" i="21"/>
  <c r="O5" i="21"/>
  <c r="P5" i="21"/>
  <c r="Q5" i="21"/>
  <c r="R5" i="21"/>
  <c r="S5" i="21"/>
  <c r="T5" i="21"/>
  <c r="U5" i="21"/>
  <c r="V5" i="21"/>
  <c r="W5" i="21"/>
  <c r="X5" i="21"/>
  <c r="Y5" i="21"/>
  <c r="Z5" i="21"/>
  <c r="AA5" i="21"/>
  <c r="AB5" i="21"/>
  <c r="AC5" i="21"/>
  <c r="AD5" i="21"/>
  <c r="AE5" i="21"/>
  <c r="AF5" i="21"/>
  <c r="AG5" i="21"/>
  <c r="AH5" i="21"/>
  <c r="AI5" i="21"/>
  <c r="AJ5" i="21"/>
  <c r="AK5" i="21"/>
  <c r="AL5" i="21"/>
  <c r="F6" i="21"/>
  <c r="G6" i="21"/>
  <c r="H6" i="21"/>
  <c r="I6" i="21"/>
  <c r="J6" i="21"/>
  <c r="K6" i="21"/>
  <c r="L6" i="21"/>
  <c r="M6" i="21"/>
  <c r="N6" i="21"/>
  <c r="O6" i="21"/>
  <c r="P6" i="21"/>
  <c r="Q6" i="21"/>
  <c r="R6" i="21"/>
  <c r="S6" i="21"/>
  <c r="T6" i="21"/>
  <c r="U6" i="21"/>
  <c r="V6" i="21"/>
  <c r="W6" i="21"/>
  <c r="X6" i="21"/>
  <c r="Y6" i="21"/>
  <c r="Z6" i="21"/>
  <c r="AA6" i="21"/>
  <c r="AB6" i="21"/>
  <c r="AC6" i="21"/>
  <c r="AD6" i="21"/>
  <c r="AE6" i="21"/>
  <c r="AF6" i="21"/>
  <c r="AG6" i="21"/>
  <c r="AH6" i="21"/>
  <c r="AI6" i="21"/>
  <c r="AJ6" i="21"/>
  <c r="AK6" i="21"/>
  <c r="AL6" i="21"/>
  <c r="F7" i="21"/>
  <c r="G7" i="21"/>
  <c r="H7" i="21"/>
  <c r="I7" i="21"/>
  <c r="J7" i="21"/>
  <c r="K7" i="21"/>
  <c r="L7" i="21"/>
  <c r="M7" i="21"/>
  <c r="N7" i="21"/>
  <c r="O7" i="21"/>
  <c r="P7" i="21"/>
  <c r="Q7" i="21"/>
  <c r="R7" i="21"/>
  <c r="S7" i="21"/>
  <c r="T7" i="21"/>
  <c r="U7" i="21"/>
  <c r="V7" i="21"/>
  <c r="W7" i="21"/>
  <c r="X7" i="21"/>
  <c r="Y7" i="21"/>
  <c r="Z7" i="21"/>
  <c r="AA7" i="21"/>
  <c r="AB7" i="21"/>
  <c r="AC7" i="21"/>
  <c r="AD7" i="21"/>
  <c r="AE7" i="21"/>
  <c r="AF7" i="21"/>
  <c r="AG7" i="21"/>
  <c r="AH7" i="21"/>
  <c r="AI7" i="21"/>
  <c r="AJ7" i="21"/>
  <c r="AK7" i="21"/>
  <c r="AL7" i="21"/>
  <c r="F8" i="21"/>
  <c r="G8" i="21"/>
  <c r="H8" i="21"/>
  <c r="I8" i="21"/>
  <c r="J8" i="21"/>
  <c r="K8" i="21"/>
  <c r="L8" i="21"/>
  <c r="M8" i="21"/>
  <c r="N8" i="21"/>
  <c r="O8" i="21"/>
  <c r="P8" i="21"/>
  <c r="Q8" i="21"/>
  <c r="R8" i="21"/>
  <c r="S8" i="21"/>
  <c r="T8" i="21"/>
  <c r="U8" i="21"/>
  <c r="V8" i="21"/>
  <c r="W8" i="21"/>
  <c r="X8" i="21"/>
  <c r="Y8" i="21"/>
  <c r="Z8" i="21"/>
  <c r="AA8" i="21"/>
  <c r="AB8" i="21"/>
  <c r="AC8" i="21"/>
  <c r="AD8" i="21"/>
  <c r="AE8" i="21"/>
  <c r="AF8" i="21"/>
  <c r="AG8" i="21"/>
  <c r="AH8" i="21"/>
  <c r="AI8" i="21"/>
  <c r="AJ8" i="21"/>
  <c r="AK8" i="21"/>
  <c r="AL8" i="21"/>
  <c r="F9" i="21"/>
  <c r="G9" i="21"/>
  <c r="H9" i="21"/>
  <c r="I9" i="21"/>
  <c r="J9" i="21"/>
  <c r="K9" i="21"/>
  <c r="L9" i="21"/>
  <c r="M9" i="21"/>
  <c r="N9" i="21"/>
  <c r="O9" i="21"/>
  <c r="P9" i="21"/>
  <c r="Q9" i="21"/>
  <c r="R9" i="21"/>
  <c r="S9" i="21"/>
  <c r="T9" i="21"/>
  <c r="U9" i="21"/>
  <c r="V9" i="21"/>
  <c r="W9" i="21"/>
  <c r="X9" i="21"/>
  <c r="Y9" i="21"/>
  <c r="Z9" i="21"/>
  <c r="AA9" i="21"/>
  <c r="AB9" i="21"/>
  <c r="AC9" i="21"/>
  <c r="AD9" i="21"/>
  <c r="AE9" i="21"/>
  <c r="AF9" i="21"/>
  <c r="AG9" i="21"/>
  <c r="AH9" i="21"/>
  <c r="AI9" i="21"/>
  <c r="AJ9" i="21"/>
  <c r="AK9" i="21"/>
  <c r="AL9" i="21"/>
  <c r="F10" i="21"/>
  <c r="G10" i="21"/>
  <c r="H10" i="21"/>
  <c r="I10" i="21"/>
  <c r="J10" i="21"/>
  <c r="K10" i="21"/>
  <c r="L10" i="21"/>
  <c r="M10" i="21"/>
  <c r="N10" i="21"/>
  <c r="O10" i="21"/>
  <c r="P10" i="21"/>
  <c r="Q10" i="21"/>
  <c r="R10" i="21"/>
  <c r="S10" i="21"/>
  <c r="T10" i="21"/>
  <c r="U10" i="21"/>
  <c r="V10" i="21"/>
  <c r="W10" i="21"/>
  <c r="X10" i="21"/>
  <c r="Y10" i="21"/>
  <c r="Z10" i="21"/>
  <c r="AA10" i="21"/>
  <c r="AB10" i="21"/>
  <c r="AC10" i="21"/>
  <c r="AD10" i="21"/>
  <c r="AE10" i="21"/>
  <c r="AF10" i="21"/>
  <c r="AG10" i="21"/>
  <c r="AH10" i="21"/>
  <c r="AI10" i="21"/>
  <c r="AJ10" i="21"/>
  <c r="AK10" i="21"/>
  <c r="AL10" i="21"/>
  <c r="F11" i="21"/>
  <c r="G11" i="21"/>
  <c r="H11" i="21"/>
  <c r="I11" i="21"/>
  <c r="J11" i="21"/>
  <c r="K11" i="21"/>
  <c r="L11" i="21"/>
  <c r="M11" i="21"/>
  <c r="N11" i="21"/>
  <c r="O11" i="21"/>
  <c r="P11" i="21"/>
  <c r="Q11" i="21"/>
  <c r="R11" i="21"/>
  <c r="S11" i="21"/>
  <c r="T11" i="21"/>
  <c r="U11" i="21"/>
  <c r="V11" i="21"/>
  <c r="W11" i="21"/>
  <c r="X11" i="21"/>
  <c r="Y11" i="21"/>
  <c r="Z11" i="21"/>
  <c r="AA11" i="21"/>
  <c r="AB11" i="21"/>
  <c r="AC11" i="21"/>
  <c r="AD11" i="21"/>
  <c r="AE11" i="21"/>
  <c r="AF11" i="21"/>
  <c r="AG11" i="21"/>
  <c r="AH11" i="21"/>
  <c r="AI11" i="21"/>
  <c r="AJ11" i="21"/>
  <c r="AK11" i="21"/>
  <c r="AL11" i="21"/>
  <c r="F12" i="21"/>
  <c r="G12" i="21"/>
  <c r="H12" i="21"/>
  <c r="I12" i="21"/>
  <c r="J12" i="21"/>
  <c r="K12" i="21"/>
  <c r="L12" i="21"/>
  <c r="M12" i="21"/>
  <c r="N12" i="21"/>
  <c r="O12" i="21"/>
  <c r="P12" i="21"/>
  <c r="Q12" i="21"/>
  <c r="R12" i="21"/>
  <c r="S12" i="21"/>
  <c r="T12" i="21"/>
  <c r="U12" i="21"/>
  <c r="V12" i="21"/>
  <c r="W12" i="21"/>
  <c r="X12" i="21"/>
  <c r="Y12" i="21"/>
  <c r="Z12" i="21"/>
  <c r="AA12" i="21"/>
  <c r="AB12" i="21"/>
  <c r="AC12" i="21"/>
  <c r="AD12" i="21"/>
  <c r="AE12" i="21"/>
  <c r="AF12" i="21"/>
  <c r="AG12" i="21"/>
  <c r="AH12" i="21"/>
  <c r="AI12" i="21"/>
  <c r="AJ12" i="21"/>
  <c r="AK12" i="21"/>
  <c r="AL12" i="21"/>
  <c r="F13" i="21"/>
  <c r="G13" i="21"/>
  <c r="H13" i="21"/>
  <c r="I13" i="21"/>
  <c r="J13" i="21"/>
  <c r="K13" i="21"/>
  <c r="L13" i="21"/>
  <c r="M13" i="21"/>
  <c r="N13" i="21"/>
  <c r="O13" i="21"/>
  <c r="P13" i="21"/>
  <c r="Q13" i="21"/>
  <c r="R13" i="21"/>
  <c r="S13" i="21"/>
  <c r="T13" i="21"/>
  <c r="U13" i="21"/>
  <c r="V13" i="21"/>
  <c r="W13" i="21"/>
  <c r="X13" i="21"/>
  <c r="Y13" i="21"/>
  <c r="Z13" i="21"/>
  <c r="AA13" i="21"/>
  <c r="AB13" i="21"/>
  <c r="AC13" i="21"/>
  <c r="AD13" i="21"/>
  <c r="AE13" i="21"/>
  <c r="AF13" i="21"/>
  <c r="AG13" i="21"/>
  <c r="AH13" i="21"/>
  <c r="AI13" i="21"/>
  <c r="AJ13" i="21"/>
  <c r="AK13" i="21"/>
  <c r="AL13" i="21"/>
  <c r="F14" i="21"/>
  <c r="G14" i="21"/>
  <c r="H14" i="21"/>
  <c r="I14" i="21"/>
  <c r="J14" i="21"/>
  <c r="K14" i="21"/>
  <c r="L14" i="21"/>
  <c r="M14" i="21"/>
  <c r="N14" i="21"/>
  <c r="O14" i="21"/>
  <c r="P14" i="21"/>
  <c r="Q14" i="21"/>
  <c r="R14" i="21"/>
  <c r="S14" i="21"/>
  <c r="T14" i="21"/>
  <c r="U14" i="21"/>
  <c r="V14" i="21"/>
  <c r="W14" i="21"/>
  <c r="X14" i="21"/>
  <c r="Y14" i="21"/>
  <c r="Z14" i="21"/>
  <c r="AA14" i="21"/>
  <c r="AB14" i="21"/>
  <c r="AC14" i="21"/>
  <c r="AD14" i="21"/>
  <c r="AE14" i="21"/>
  <c r="AF14" i="21"/>
  <c r="AG14" i="21"/>
  <c r="AH14" i="21"/>
  <c r="AI14" i="21"/>
  <c r="AJ14" i="21"/>
  <c r="AK14" i="21"/>
  <c r="AL14" i="21"/>
  <c r="F15" i="21"/>
  <c r="G15" i="21"/>
  <c r="H15" i="21"/>
  <c r="I15" i="21"/>
  <c r="J15" i="21"/>
  <c r="K15" i="21"/>
  <c r="L15" i="21"/>
  <c r="M15" i="21"/>
  <c r="N15" i="21"/>
  <c r="O15" i="21"/>
  <c r="P15" i="21"/>
  <c r="Q15" i="21"/>
  <c r="R15" i="21"/>
  <c r="S15" i="21"/>
  <c r="T15" i="21"/>
  <c r="U15" i="21"/>
  <c r="V15" i="21"/>
  <c r="W15" i="21"/>
  <c r="X15" i="21"/>
  <c r="Y15" i="21"/>
  <c r="Z15" i="21"/>
  <c r="AA15" i="21"/>
  <c r="AB15" i="21"/>
  <c r="AC15" i="21"/>
  <c r="AD15" i="21"/>
  <c r="AE15" i="21"/>
  <c r="AF15" i="21"/>
  <c r="AG15" i="21"/>
  <c r="AH15" i="21"/>
  <c r="AI15" i="21"/>
  <c r="AJ15" i="21"/>
  <c r="AK15" i="21"/>
  <c r="AL15" i="21"/>
  <c r="F16" i="21"/>
  <c r="G16" i="21"/>
  <c r="H16" i="21"/>
  <c r="I16" i="21"/>
  <c r="J16" i="21"/>
  <c r="K16" i="21"/>
  <c r="L16" i="21"/>
  <c r="M16" i="21"/>
  <c r="N16" i="21"/>
  <c r="O16" i="21"/>
  <c r="P16" i="21"/>
  <c r="Q16" i="21"/>
  <c r="R16" i="21"/>
  <c r="S16" i="21"/>
  <c r="T16" i="21"/>
  <c r="U16" i="21"/>
  <c r="V16" i="21"/>
  <c r="W16" i="21"/>
  <c r="X16" i="21"/>
  <c r="Y16" i="21"/>
  <c r="Z16" i="21"/>
  <c r="AA16" i="21"/>
  <c r="AB16" i="21"/>
  <c r="AC16" i="21"/>
  <c r="AD16" i="21"/>
  <c r="AE16" i="21"/>
  <c r="AF16" i="21"/>
  <c r="AG16" i="21"/>
  <c r="AH16" i="21"/>
  <c r="AI16" i="21"/>
  <c r="AJ16" i="21"/>
  <c r="AK16" i="21"/>
  <c r="AL16" i="21"/>
  <c r="F17" i="21"/>
  <c r="G17" i="21"/>
  <c r="H17" i="21"/>
  <c r="I17" i="21"/>
  <c r="J17" i="21"/>
  <c r="K17" i="21"/>
  <c r="L17" i="21"/>
  <c r="M17" i="21"/>
  <c r="N17" i="21"/>
  <c r="O17" i="21"/>
  <c r="P17" i="21"/>
  <c r="Q17" i="21"/>
  <c r="R17" i="21"/>
  <c r="S17" i="21"/>
  <c r="T17" i="21"/>
  <c r="U17" i="21"/>
  <c r="V17" i="21"/>
  <c r="W17" i="21"/>
  <c r="X17" i="21"/>
  <c r="Y17" i="21"/>
  <c r="Z17" i="21"/>
  <c r="AA17" i="21"/>
  <c r="AB17" i="21"/>
  <c r="AC17" i="21"/>
  <c r="AD17" i="21"/>
  <c r="AE17" i="21"/>
  <c r="AF17" i="21"/>
  <c r="AG17" i="21"/>
  <c r="AH17" i="21"/>
  <c r="AI17" i="21"/>
  <c r="AJ17" i="21"/>
  <c r="AK17" i="21"/>
  <c r="AL17" i="21"/>
  <c r="F18" i="21"/>
  <c r="G18" i="21"/>
  <c r="H18" i="21"/>
  <c r="I18" i="21"/>
  <c r="J18" i="21"/>
  <c r="K18" i="21"/>
  <c r="L18" i="21"/>
  <c r="M18" i="21"/>
  <c r="N18" i="21"/>
  <c r="O18" i="21"/>
  <c r="P18" i="21"/>
  <c r="Q18" i="21"/>
  <c r="R18" i="21"/>
  <c r="S18" i="21"/>
  <c r="T18" i="21"/>
  <c r="U18" i="21"/>
  <c r="V18" i="21"/>
  <c r="W18" i="21"/>
  <c r="X18" i="21"/>
  <c r="Y18" i="21"/>
  <c r="Z18" i="21"/>
  <c r="AA18" i="21"/>
  <c r="AB18" i="21"/>
  <c r="AC18" i="21"/>
  <c r="AD18" i="21"/>
  <c r="AE18" i="21"/>
  <c r="AF18" i="21"/>
  <c r="AG18" i="21"/>
  <c r="AH18" i="21"/>
  <c r="AI18" i="21"/>
  <c r="AJ18" i="21"/>
  <c r="AK18" i="21"/>
  <c r="AL18" i="21"/>
  <c r="F19" i="21"/>
  <c r="G19" i="21"/>
  <c r="H19" i="21"/>
  <c r="I19" i="21"/>
  <c r="J19" i="21"/>
  <c r="K19" i="21"/>
  <c r="L19" i="21"/>
  <c r="M19" i="21"/>
  <c r="N19" i="21"/>
  <c r="O19" i="21"/>
  <c r="P19" i="21"/>
  <c r="Q19" i="21"/>
  <c r="R19" i="21"/>
  <c r="S19" i="21"/>
  <c r="T19" i="21"/>
  <c r="U19" i="21"/>
  <c r="V19" i="21"/>
  <c r="W19" i="21"/>
  <c r="X19" i="21"/>
  <c r="Y19" i="21"/>
  <c r="Z19" i="21"/>
  <c r="AA19" i="21"/>
  <c r="AB19" i="21"/>
  <c r="AC19" i="21"/>
  <c r="AD19" i="21"/>
  <c r="AE19" i="21"/>
  <c r="AF19" i="21"/>
  <c r="AG19" i="21"/>
  <c r="AH19" i="21"/>
  <c r="AI19" i="21"/>
  <c r="AJ19" i="21"/>
  <c r="AK19" i="21"/>
  <c r="AL19" i="21"/>
  <c r="F20" i="21"/>
  <c r="G20" i="21"/>
  <c r="H20" i="21"/>
  <c r="I20" i="21"/>
  <c r="J20" i="21"/>
  <c r="K20" i="21"/>
  <c r="L20" i="21"/>
  <c r="M20" i="21"/>
  <c r="N20" i="21"/>
  <c r="O20" i="21"/>
  <c r="P20" i="21"/>
  <c r="Q20" i="21"/>
  <c r="R20" i="21"/>
  <c r="S20" i="21"/>
  <c r="T20" i="21"/>
  <c r="U20" i="21"/>
  <c r="V20" i="21"/>
  <c r="W20" i="21"/>
  <c r="X20" i="21"/>
  <c r="Y20" i="21"/>
  <c r="Z20" i="21"/>
  <c r="AA20" i="21"/>
  <c r="AB20" i="21"/>
  <c r="AC20" i="21"/>
  <c r="AD20" i="21"/>
  <c r="AE20" i="21"/>
  <c r="AF20" i="21"/>
  <c r="AG20" i="21"/>
  <c r="AH20" i="21"/>
  <c r="AI20" i="21"/>
  <c r="AJ20" i="21"/>
  <c r="AK20" i="21"/>
  <c r="AL20"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F22" i="21"/>
  <c r="G22" i="21"/>
  <c r="H22" i="21"/>
  <c r="I22" i="21"/>
  <c r="J22" i="21"/>
  <c r="K22" i="21"/>
  <c r="L22" i="21"/>
  <c r="M22" i="21"/>
  <c r="N22" i="21"/>
  <c r="O22" i="21"/>
  <c r="P22" i="21"/>
  <c r="Q22" i="21"/>
  <c r="R22" i="21"/>
  <c r="S22" i="21"/>
  <c r="T22" i="21"/>
  <c r="U22" i="21"/>
  <c r="V22" i="21"/>
  <c r="W22" i="21"/>
  <c r="X22" i="21"/>
  <c r="Y22" i="21"/>
  <c r="Z22" i="21"/>
  <c r="AA22" i="21"/>
  <c r="AB22" i="21"/>
  <c r="AC22" i="21"/>
  <c r="AD22" i="21"/>
  <c r="AE22" i="21"/>
  <c r="AF22" i="21"/>
  <c r="AG22" i="21"/>
  <c r="AH22" i="21"/>
  <c r="AI22" i="21"/>
  <c r="AJ22" i="21"/>
  <c r="AK22" i="21"/>
  <c r="AL22" i="21"/>
  <c r="F23" i="21"/>
  <c r="G23" i="21"/>
  <c r="H23" i="21"/>
  <c r="I23" i="21"/>
  <c r="J23" i="21"/>
  <c r="K23" i="21"/>
  <c r="L23" i="21"/>
  <c r="M23" i="21"/>
  <c r="N23" i="21"/>
  <c r="O23" i="21"/>
  <c r="P23" i="21"/>
  <c r="Q23" i="21"/>
  <c r="R23" i="21"/>
  <c r="S23" i="21"/>
  <c r="T23" i="21"/>
  <c r="U23" i="21"/>
  <c r="V23" i="21"/>
  <c r="W23" i="21"/>
  <c r="X23" i="21"/>
  <c r="Y23" i="21"/>
  <c r="Z23" i="21"/>
  <c r="AA23" i="21"/>
  <c r="AB23" i="21"/>
  <c r="AC23" i="21"/>
  <c r="AD23" i="21"/>
  <c r="AE23" i="21"/>
  <c r="AF23" i="21"/>
  <c r="AG23" i="21"/>
  <c r="AH23" i="21"/>
  <c r="AI23" i="21"/>
  <c r="AJ23" i="21"/>
  <c r="AK23" i="21"/>
  <c r="AL23" i="21"/>
  <c r="F24" i="21"/>
  <c r="G24" i="21"/>
  <c r="H24" i="21"/>
  <c r="I24" i="21"/>
  <c r="J24" i="21"/>
  <c r="K24" i="21"/>
  <c r="L24" i="21"/>
  <c r="M24" i="21"/>
  <c r="N24" i="21"/>
  <c r="O24" i="21"/>
  <c r="P24" i="21"/>
  <c r="Q24" i="21"/>
  <c r="R24" i="21"/>
  <c r="S24" i="21"/>
  <c r="T24" i="21"/>
  <c r="U24" i="21"/>
  <c r="V24" i="21"/>
  <c r="W24" i="21"/>
  <c r="X24" i="21"/>
  <c r="Y24" i="21"/>
  <c r="Z24" i="21"/>
  <c r="AA24" i="21"/>
  <c r="AB24" i="21"/>
  <c r="AC24" i="21"/>
  <c r="AD24" i="21"/>
  <c r="AE24" i="21"/>
  <c r="AF24" i="21"/>
  <c r="AG24" i="21"/>
  <c r="AH24" i="21"/>
  <c r="AI24" i="21"/>
  <c r="AJ24" i="21"/>
  <c r="AK24" i="21"/>
  <c r="AL24" i="21"/>
  <c r="F25" i="21"/>
  <c r="G25" i="21"/>
  <c r="H25" i="21"/>
  <c r="I25" i="21"/>
  <c r="J25" i="21"/>
  <c r="K25" i="21"/>
  <c r="L25" i="21"/>
  <c r="M25" i="21"/>
  <c r="N25" i="21"/>
  <c r="O25" i="21"/>
  <c r="P25" i="21"/>
  <c r="Q25" i="21"/>
  <c r="R25" i="21"/>
  <c r="S25" i="21"/>
  <c r="T25" i="21"/>
  <c r="U25" i="21"/>
  <c r="V25" i="21"/>
  <c r="W25" i="21"/>
  <c r="X25" i="21"/>
  <c r="Y25" i="21"/>
  <c r="Z25" i="21"/>
  <c r="AA25" i="21"/>
  <c r="AB25" i="21"/>
  <c r="AC25" i="21"/>
  <c r="AD25" i="21"/>
  <c r="AE25" i="21"/>
  <c r="AF25" i="21"/>
  <c r="AG25" i="21"/>
  <c r="AH25" i="21"/>
  <c r="AI25" i="21"/>
  <c r="AJ25" i="21"/>
  <c r="AK25" i="21"/>
  <c r="AL25" i="21"/>
  <c r="F26" i="21"/>
  <c r="G26" i="21"/>
  <c r="H26" i="21"/>
  <c r="I26" i="21"/>
  <c r="J26" i="21"/>
  <c r="K26" i="21"/>
  <c r="L26" i="21"/>
  <c r="M26" i="21"/>
  <c r="N26" i="21"/>
  <c r="O26" i="21"/>
  <c r="P26" i="21"/>
  <c r="Q26" i="21"/>
  <c r="R26" i="21"/>
  <c r="S26" i="21"/>
  <c r="T26" i="21"/>
  <c r="U26" i="21"/>
  <c r="V26" i="21"/>
  <c r="W26" i="21"/>
  <c r="X26" i="21"/>
  <c r="Y26" i="21"/>
  <c r="Z26" i="21"/>
  <c r="AA26" i="21"/>
  <c r="AB26" i="21"/>
  <c r="AC26" i="21"/>
  <c r="AD26" i="21"/>
  <c r="AE26" i="21"/>
  <c r="AF26" i="21"/>
  <c r="AG26" i="21"/>
  <c r="AH26" i="21"/>
  <c r="AI26" i="21"/>
  <c r="AJ26" i="21"/>
  <c r="AK26" i="21"/>
  <c r="AL26" i="21"/>
  <c r="F27" i="21"/>
  <c r="G27" i="21"/>
  <c r="H27" i="21"/>
  <c r="I27" i="21"/>
  <c r="J27" i="21"/>
  <c r="K27" i="21"/>
  <c r="L27" i="21"/>
  <c r="M27" i="21"/>
  <c r="N27" i="21"/>
  <c r="O27" i="21"/>
  <c r="P27" i="21"/>
  <c r="Q27" i="21"/>
  <c r="R27" i="21"/>
  <c r="S27" i="21"/>
  <c r="T27" i="21"/>
  <c r="U27" i="21"/>
  <c r="V27" i="21"/>
  <c r="W27" i="21"/>
  <c r="X27" i="21"/>
  <c r="Y27" i="21"/>
  <c r="Z27" i="21"/>
  <c r="AA27" i="21"/>
  <c r="AB27" i="21"/>
  <c r="AC27" i="21"/>
  <c r="AD27" i="21"/>
  <c r="AE27" i="21"/>
  <c r="AF27" i="21"/>
  <c r="AG27" i="21"/>
  <c r="AH27" i="21"/>
  <c r="AI27" i="21"/>
  <c r="AJ27" i="21"/>
  <c r="AK27" i="21"/>
  <c r="AL27" i="21"/>
  <c r="F28" i="21"/>
  <c r="G28" i="21"/>
  <c r="H28" i="21"/>
  <c r="I28" i="21"/>
  <c r="J28" i="21"/>
  <c r="K28" i="21"/>
  <c r="L28" i="21"/>
  <c r="M28" i="21"/>
  <c r="N28" i="21"/>
  <c r="O28" i="21"/>
  <c r="P28" i="21"/>
  <c r="Q28" i="21"/>
  <c r="R28" i="21"/>
  <c r="S28" i="21"/>
  <c r="T28" i="21"/>
  <c r="U28" i="21"/>
  <c r="V28" i="21"/>
  <c r="W28" i="21"/>
  <c r="X28" i="21"/>
  <c r="Y28" i="21"/>
  <c r="Z28" i="21"/>
  <c r="AA28" i="21"/>
  <c r="AB28" i="21"/>
  <c r="AC28" i="21"/>
  <c r="AD28" i="21"/>
  <c r="AE28" i="21"/>
  <c r="AF28" i="21"/>
  <c r="AG28" i="21"/>
  <c r="AH28" i="21"/>
  <c r="AI28" i="21"/>
  <c r="AJ28" i="21"/>
  <c r="AK28" i="21"/>
  <c r="AL28" i="21"/>
  <c r="F29" i="21"/>
  <c r="G29" i="21"/>
  <c r="H29" i="21"/>
  <c r="I29" i="21"/>
  <c r="J29" i="21"/>
  <c r="K29" i="21"/>
  <c r="L29" i="21"/>
  <c r="M29" i="21"/>
  <c r="N29" i="21"/>
  <c r="O29" i="21"/>
  <c r="P29" i="21"/>
  <c r="Q29" i="21"/>
  <c r="R29" i="21"/>
  <c r="S29" i="21"/>
  <c r="T29" i="21"/>
  <c r="U29" i="21"/>
  <c r="V29" i="21"/>
  <c r="W29" i="21"/>
  <c r="X29" i="21"/>
  <c r="Y29" i="21"/>
  <c r="Z29" i="21"/>
  <c r="AA29" i="21"/>
  <c r="AB29" i="21"/>
  <c r="AC29" i="21"/>
  <c r="AD29" i="21"/>
  <c r="AE29" i="21"/>
  <c r="AF29" i="21"/>
  <c r="AG29" i="21"/>
  <c r="AH29" i="21"/>
  <c r="AI29" i="21"/>
  <c r="AJ29" i="21"/>
  <c r="AK29" i="21"/>
  <c r="AL29" i="21"/>
  <c r="F30" i="21"/>
  <c r="G30" i="21"/>
  <c r="H30" i="21"/>
  <c r="I30" i="21"/>
  <c r="J30" i="21"/>
  <c r="K30" i="21"/>
  <c r="L30" i="21"/>
  <c r="M30" i="21"/>
  <c r="N30" i="21"/>
  <c r="O30" i="21"/>
  <c r="P30" i="21"/>
  <c r="Q30" i="21"/>
  <c r="R30" i="21"/>
  <c r="S30" i="21"/>
  <c r="T30" i="21"/>
  <c r="U30" i="21"/>
  <c r="V30" i="21"/>
  <c r="W30" i="21"/>
  <c r="X30" i="21"/>
  <c r="Y30" i="21"/>
  <c r="Z30" i="21"/>
  <c r="AA30" i="21"/>
  <c r="AB30" i="21"/>
  <c r="AC30" i="21"/>
  <c r="AD30" i="21"/>
  <c r="AE30" i="21"/>
  <c r="AF30" i="21"/>
  <c r="AG30" i="21"/>
  <c r="AH30" i="21"/>
  <c r="AI30" i="21"/>
  <c r="AJ30" i="21"/>
  <c r="AK30" i="21"/>
  <c r="AL30" i="21"/>
  <c r="F31" i="21"/>
  <c r="G31" i="21"/>
  <c r="H31" i="21"/>
  <c r="I31" i="21"/>
  <c r="J31" i="21"/>
  <c r="K31" i="21"/>
  <c r="L31" i="21"/>
  <c r="M31" i="21"/>
  <c r="N31" i="21"/>
  <c r="O31" i="21"/>
  <c r="P31" i="21"/>
  <c r="Q31" i="21"/>
  <c r="R31" i="21"/>
  <c r="S31" i="21"/>
  <c r="T31" i="21"/>
  <c r="U31" i="21"/>
  <c r="V31" i="21"/>
  <c r="W31" i="21"/>
  <c r="X31" i="21"/>
  <c r="Y31" i="21"/>
  <c r="Z31" i="21"/>
  <c r="AA31" i="21"/>
  <c r="AB31" i="21"/>
  <c r="AC31" i="21"/>
  <c r="AD31" i="21"/>
  <c r="AE31" i="21"/>
  <c r="AF31" i="21"/>
  <c r="AG31" i="21"/>
  <c r="AH31" i="21"/>
  <c r="AI31" i="21"/>
  <c r="AJ31" i="21"/>
  <c r="AK31" i="21"/>
  <c r="AL31" i="21"/>
  <c r="F32" i="21"/>
  <c r="G32" i="21"/>
  <c r="H32" i="21"/>
  <c r="I32" i="21"/>
  <c r="J32" i="21"/>
  <c r="K32" i="21"/>
  <c r="L32" i="21"/>
  <c r="M32" i="21"/>
  <c r="N32" i="21"/>
  <c r="O32" i="21"/>
  <c r="P32" i="21"/>
  <c r="Q32" i="21"/>
  <c r="R32" i="21"/>
  <c r="S32" i="21"/>
  <c r="T32" i="21"/>
  <c r="U32" i="21"/>
  <c r="V32" i="21"/>
  <c r="W32" i="21"/>
  <c r="X32" i="21"/>
  <c r="Y32" i="21"/>
  <c r="Z32" i="21"/>
  <c r="AA32" i="21"/>
  <c r="AB32" i="21"/>
  <c r="AC32" i="21"/>
  <c r="AD32" i="21"/>
  <c r="AE32" i="21"/>
  <c r="AF32" i="21"/>
  <c r="AG32" i="21"/>
  <c r="AH32" i="21"/>
  <c r="AI32" i="21"/>
  <c r="AJ32" i="21"/>
  <c r="AK32" i="21"/>
  <c r="AL32" i="21"/>
  <c r="F33" i="21"/>
  <c r="G33" i="21"/>
  <c r="H33" i="21"/>
  <c r="I33" i="21"/>
  <c r="J33" i="21"/>
  <c r="K33" i="21"/>
  <c r="L33" i="21"/>
  <c r="M33" i="21"/>
  <c r="N33" i="21"/>
  <c r="O33" i="21"/>
  <c r="P33" i="21"/>
  <c r="Q33" i="21"/>
  <c r="R33" i="21"/>
  <c r="S33" i="21"/>
  <c r="T33" i="21"/>
  <c r="U33" i="21"/>
  <c r="V33" i="21"/>
  <c r="W33" i="21"/>
  <c r="X33" i="21"/>
  <c r="Y33" i="21"/>
  <c r="Z33" i="21"/>
  <c r="AA33" i="21"/>
  <c r="AB33" i="21"/>
  <c r="AC33" i="21"/>
  <c r="AD33" i="21"/>
  <c r="AE33" i="21"/>
  <c r="AF33" i="21"/>
  <c r="AG33" i="21"/>
  <c r="AH33" i="21"/>
  <c r="AI33" i="21"/>
  <c r="AJ33" i="21"/>
  <c r="AK33" i="21"/>
  <c r="AL33" i="21"/>
  <c r="F34" i="21"/>
  <c r="G34" i="21"/>
  <c r="H34" i="21"/>
  <c r="I34" i="21"/>
  <c r="J34" i="21"/>
  <c r="K34" i="21"/>
  <c r="L34" i="21"/>
  <c r="M34" i="21"/>
  <c r="N34" i="21"/>
  <c r="O34" i="21"/>
  <c r="P34" i="21"/>
  <c r="Q34" i="21"/>
  <c r="R34" i="21"/>
  <c r="S34" i="21"/>
  <c r="T34" i="21"/>
  <c r="U34" i="21"/>
  <c r="V34" i="21"/>
  <c r="W34" i="21"/>
  <c r="X34" i="21"/>
  <c r="Y34" i="21"/>
  <c r="Z34" i="21"/>
  <c r="AA34" i="21"/>
  <c r="AB34" i="21"/>
  <c r="AC34" i="21"/>
  <c r="AD34" i="21"/>
  <c r="AE34" i="21"/>
  <c r="AF34" i="21"/>
  <c r="AG34" i="21"/>
  <c r="AH34" i="21"/>
  <c r="AI34" i="21"/>
  <c r="AJ34" i="21"/>
  <c r="AK34" i="21"/>
  <c r="AL34" i="21"/>
  <c r="F35" i="21"/>
  <c r="G35" i="21"/>
  <c r="H35" i="21"/>
  <c r="I35" i="21"/>
  <c r="J35" i="21"/>
  <c r="K35" i="21"/>
  <c r="L35" i="21"/>
  <c r="M35" i="21"/>
  <c r="N35" i="21"/>
  <c r="O35" i="21"/>
  <c r="P35" i="21"/>
  <c r="Q35" i="21"/>
  <c r="R35" i="21"/>
  <c r="S35" i="21"/>
  <c r="T35" i="21"/>
  <c r="U35" i="21"/>
  <c r="V35" i="21"/>
  <c r="W35" i="21"/>
  <c r="X35" i="21"/>
  <c r="Y35" i="21"/>
  <c r="Z35" i="21"/>
  <c r="AA35" i="21"/>
  <c r="AB35" i="21"/>
  <c r="AC35" i="21"/>
  <c r="AD35" i="21"/>
  <c r="AE35" i="21"/>
  <c r="AF35" i="21"/>
  <c r="AG35" i="21"/>
  <c r="AH35" i="21"/>
  <c r="AI35" i="21"/>
  <c r="AJ35" i="21"/>
  <c r="AK35" i="21"/>
  <c r="AL35" i="21"/>
  <c r="F36" i="21"/>
  <c r="G36" i="21"/>
  <c r="H36" i="21"/>
  <c r="I36" i="21"/>
  <c r="J36" i="21"/>
  <c r="K36" i="21"/>
  <c r="L36" i="21"/>
  <c r="M36" i="21"/>
  <c r="N36" i="21"/>
  <c r="O36" i="21"/>
  <c r="P36" i="21"/>
  <c r="Q36" i="21"/>
  <c r="R36" i="21"/>
  <c r="S36" i="21"/>
  <c r="T36" i="21"/>
  <c r="U36" i="21"/>
  <c r="V36" i="21"/>
  <c r="W36" i="21"/>
  <c r="X36" i="21"/>
  <c r="Y36" i="21"/>
  <c r="Z36" i="21"/>
  <c r="AA36" i="21"/>
  <c r="AB36" i="21"/>
  <c r="AC36" i="21"/>
  <c r="AD36" i="21"/>
  <c r="AE36" i="21"/>
  <c r="AF36" i="21"/>
  <c r="AG36" i="21"/>
  <c r="AH36" i="21"/>
  <c r="AI36" i="21"/>
  <c r="AJ36" i="21"/>
  <c r="AK36" i="21"/>
  <c r="AL36" i="21"/>
  <c r="F37" i="21"/>
  <c r="G37" i="21"/>
  <c r="H37" i="21"/>
  <c r="I37" i="21"/>
  <c r="J37" i="21"/>
  <c r="K37" i="21"/>
  <c r="L37" i="21"/>
  <c r="M37" i="21"/>
  <c r="N37" i="21"/>
  <c r="O37" i="21"/>
  <c r="P37" i="21"/>
  <c r="Q37" i="21"/>
  <c r="R37" i="21"/>
  <c r="S37" i="21"/>
  <c r="T37" i="21"/>
  <c r="U37" i="21"/>
  <c r="V37" i="21"/>
  <c r="W37" i="21"/>
  <c r="X37" i="21"/>
  <c r="Y37" i="21"/>
  <c r="Z37" i="21"/>
  <c r="AA37" i="21"/>
  <c r="AB37" i="21"/>
  <c r="AC37" i="21"/>
  <c r="AD37" i="21"/>
  <c r="AE37" i="21"/>
  <c r="AF37" i="21"/>
  <c r="AG37" i="21"/>
  <c r="AH37" i="21"/>
  <c r="AI37" i="21"/>
  <c r="AJ37" i="21"/>
  <c r="AK37" i="21"/>
  <c r="AL37" i="21"/>
  <c r="F38" i="21"/>
  <c r="G38" i="21"/>
  <c r="H38" i="21"/>
  <c r="I38" i="21"/>
  <c r="J38" i="21"/>
  <c r="K38" i="21"/>
  <c r="L38" i="21"/>
  <c r="M38" i="21"/>
  <c r="N38" i="21"/>
  <c r="O38" i="21"/>
  <c r="P38" i="21"/>
  <c r="Q38" i="21"/>
  <c r="R38" i="21"/>
  <c r="S38" i="21"/>
  <c r="T38" i="21"/>
  <c r="U38" i="21"/>
  <c r="V38" i="21"/>
  <c r="W38" i="21"/>
  <c r="X38" i="21"/>
  <c r="Y38" i="21"/>
  <c r="Z38" i="21"/>
  <c r="AA38" i="21"/>
  <c r="AB38" i="21"/>
  <c r="AC38" i="21"/>
  <c r="AD38" i="21"/>
  <c r="AE38" i="21"/>
  <c r="AF38" i="21"/>
  <c r="AG38" i="21"/>
  <c r="AH38" i="21"/>
  <c r="AI38" i="21"/>
  <c r="AJ38" i="21"/>
  <c r="AK38" i="21"/>
  <c r="AL38" i="21"/>
  <c r="F39" i="21"/>
  <c r="G39" i="21"/>
  <c r="H39" i="21"/>
  <c r="I39" i="21"/>
  <c r="J39" i="21"/>
  <c r="K39" i="21"/>
  <c r="L39" i="21"/>
  <c r="M39" i="21"/>
  <c r="N39" i="21"/>
  <c r="O39" i="21"/>
  <c r="P39" i="21"/>
  <c r="Q39" i="21"/>
  <c r="R39" i="21"/>
  <c r="S39" i="21"/>
  <c r="T39" i="21"/>
  <c r="U39" i="21"/>
  <c r="V39" i="21"/>
  <c r="W39" i="21"/>
  <c r="X39" i="21"/>
  <c r="Y39" i="21"/>
  <c r="Z39" i="21"/>
  <c r="AA39" i="21"/>
  <c r="AB39" i="21"/>
  <c r="AC39" i="21"/>
  <c r="AD39" i="21"/>
  <c r="AE39" i="21"/>
  <c r="AF39" i="21"/>
  <c r="AG39" i="21"/>
  <c r="AH39" i="21"/>
  <c r="AI39" i="21"/>
  <c r="AJ39" i="21"/>
  <c r="AK39" i="21"/>
  <c r="AL39" i="21"/>
  <c r="F40" i="21"/>
  <c r="G40" i="21"/>
  <c r="H40" i="21"/>
  <c r="I40" i="21"/>
  <c r="J40" i="21"/>
  <c r="K40" i="21"/>
  <c r="L40" i="21"/>
  <c r="M40" i="21"/>
  <c r="N40" i="21"/>
  <c r="O40" i="21"/>
  <c r="P40" i="21"/>
  <c r="Q40" i="21"/>
  <c r="R40" i="21"/>
  <c r="S40" i="21"/>
  <c r="T40" i="21"/>
  <c r="U40" i="21"/>
  <c r="V40" i="21"/>
  <c r="W40" i="21"/>
  <c r="X40" i="21"/>
  <c r="Y40" i="21"/>
  <c r="Z40" i="21"/>
  <c r="AA40" i="21"/>
  <c r="AB40" i="21"/>
  <c r="AC40" i="21"/>
  <c r="AD40" i="21"/>
  <c r="AE40" i="21"/>
  <c r="AF40" i="21"/>
  <c r="AG40" i="21"/>
  <c r="AH40" i="21"/>
  <c r="AI40" i="21"/>
  <c r="AJ40" i="21"/>
  <c r="AK40" i="21"/>
  <c r="AL40" i="21"/>
  <c r="F41" i="21"/>
  <c r="G41" i="21"/>
  <c r="H41" i="21"/>
  <c r="I41" i="21"/>
  <c r="J41" i="21"/>
  <c r="K41" i="21"/>
  <c r="L41" i="21"/>
  <c r="M41" i="21"/>
  <c r="N41" i="21"/>
  <c r="O41" i="21"/>
  <c r="P41" i="21"/>
  <c r="Q41" i="21"/>
  <c r="R41" i="21"/>
  <c r="S41" i="21"/>
  <c r="T41" i="21"/>
  <c r="U41" i="21"/>
  <c r="V41" i="21"/>
  <c r="W41" i="21"/>
  <c r="X41" i="21"/>
  <c r="Y41" i="21"/>
  <c r="Z41" i="21"/>
  <c r="AA41" i="21"/>
  <c r="AB41" i="21"/>
  <c r="AC41" i="21"/>
  <c r="AD41" i="21"/>
  <c r="AE41" i="21"/>
  <c r="AF41" i="21"/>
  <c r="AG41" i="21"/>
  <c r="AH41" i="21"/>
  <c r="AI41" i="21"/>
  <c r="AJ41" i="21"/>
  <c r="AK41" i="21"/>
  <c r="AL41" i="21"/>
  <c r="F42" i="21"/>
  <c r="G42" i="21"/>
  <c r="H42" i="21"/>
  <c r="I42" i="21"/>
  <c r="J42" i="21"/>
  <c r="K42" i="21"/>
  <c r="L42" i="21"/>
  <c r="M42" i="21"/>
  <c r="N42" i="21"/>
  <c r="O42" i="21"/>
  <c r="P42" i="21"/>
  <c r="Q42" i="21"/>
  <c r="R42" i="21"/>
  <c r="S42" i="21"/>
  <c r="T42" i="21"/>
  <c r="U42" i="21"/>
  <c r="V42" i="21"/>
  <c r="W42" i="21"/>
  <c r="X42" i="21"/>
  <c r="Y42" i="21"/>
  <c r="Z42" i="21"/>
  <c r="AA42" i="21"/>
  <c r="AB42" i="21"/>
  <c r="AC42" i="21"/>
  <c r="AD42" i="21"/>
  <c r="AE42" i="21"/>
  <c r="AF42" i="21"/>
  <c r="AG42" i="21"/>
  <c r="AH42" i="21"/>
  <c r="AI42" i="21"/>
  <c r="AJ42" i="21"/>
  <c r="AK42" i="21"/>
  <c r="AL42" i="21"/>
  <c r="E5" i="21"/>
  <c r="E6" i="21"/>
  <c r="E7"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D5" i="21"/>
  <c r="D6" i="21"/>
  <c r="D6" i="22" s="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C5" i="21"/>
  <c r="C6"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AE45" i="22" l="1"/>
  <c r="AE12" i="22" s="1"/>
  <c r="C45" i="22"/>
  <c r="C8" i="22" s="1"/>
  <c r="AI45" i="22"/>
  <c r="AI6" i="22" s="1"/>
  <c r="D39" i="22"/>
  <c r="D41" i="22"/>
  <c r="S45" i="22"/>
  <c r="S12" i="22" s="1"/>
  <c r="O45" i="22"/>
  <c r="O11" i="22" s="1"/>
  <c r="C25" i="22"/>
  <c r="C34" i="22"/>
  <c r="D37" i="22"/>
  <c r="S9" i="22"/>
  <c r="S25" i="22"/>
  <c r="AE8" i="22"/>
  <c r="AE16" i="22"/>
  <c r="AE24" i="22"/>
  <c r="D5" i="22"/>
  <c r="D7" i="22"/>
  <c r="D9" i="22"/>
  <c r="D11" i="22"/>
  <c r="D13" i="22"/>
  <c r="D15" i="22"/>
  <c r="D17" i="22"/>
  <c r="D19" i="22"/>
  <c r="D21" i="22"/>
  <c r="D8" i="22"/>
  <c r="D10" i="22"/>
  <c r="D12" i="22"/>
  <c r="D14" i="22"/>
  <c r="D16" i="22"/>
  <c r="D18" i="22"/>
  <c r="D20" i="22"/>
  <c r="D23" i="22"/>
  <c r="D25" i="22"/>
  <c r="D27" i="22"/>
  <c r="D29" i="22"/>
  <c r="D31" i="22"/>
  <c r="D33" i="22"/>
  <c r="D22" i="22"/>
  <c r="D24" i="22"/>
  <c r="D26" i="22"/>
  <c r="D28" i="22"/>
  <c r="D30" i="22"/>
  <c r="D32" i="22"/>
  <c r="D35" i="22"/>
  <c r="AA45" i="22"/>
  <c r="K45" i="22"/>
  <c r="D42" i="22"/>
  <c r="D40" i="22"/>
  <c r="D38" i="22"/>
  <c r="D36" i="22"/>
  <c r="D34" i="22"/>
  <c r="AM45" i="22"/>
  <c r="W45" i="22"/>
  <c r="G45" i="22"/>
  <c r="AE42" i="22"/>
  <c r="AE11" i="22"/>
  <c r="G45" i="29"/>
  <c r="D16" i="24"/>
  <c r="AO45" i="22"/>
  <c r="AK45" i="22"/>
  <c r="AG45" i="22"/>
  <c r="AC45" i="22"/>
  <c r="Y45" i="22"/>
  <c r="U45" i="22"/>
  <c r="Q45" i="22"/>
  <c r="M45" i="22"/>
  <c r="I45" i="22"/>
  <c r="E45" i="22"/>
  <c r="AL45" i="22"/>
  <c r="AH45" i="22"/>
  <c r="AD45" i="22"/>
  <c r="Z45" i="22"/>
  <c r="V45" i="22"/>
  <c r="R45" i="22"/>
  <c r="N45" i="22"/>
  <c r="J45" i="22"/>
  <c r="F45" i="22"/>
  <c r="AN45" i="22"/>
  <c r="AJ45" i="22"/>
  <c r="AF45" i="22"/>
  <c r="AB45" i="22"/>
  <c r="X45" i="22"/>
  <c r="T45" i="22"/>
  <c r="P45" i="22"/>
  <c r="L45" i="22"/>
  <c r="H45" i="22"/>
  <c r="AE39" i="22" l="1"/>
  <c r="AE7" i="22"/>
  <c r="AE27" i="22"/>
  <c r="AE31" i="22"/>
  <c r="AE32" i="22"/>
  <c r="AE10" i="22"/>
  <c r="O22" i="22"/>
  <c r="C32" i="22"/>
  <c r="AI25" i="22"/>
  <c r="AE35" i="22"/>
  <c r="AE34" i="22"/>
  <c r="AE17" i="22"/>
  <c r="AE29" i="22"/>
  <c r="AI26" i="22"/>
  <c r="AI13" i="22"/>
  <c r="O40" i="22"/>
  <c r="O23" i="22"/>
  <c r="O30" i="22"/>
  <c r="O6" i="22"/>
  <c r="S26" i="22"/>
  <c r="C11" i="22"/>
  <c r="AI41" i="22"/>
  <c r="AI34" i="22"/>
  <c r="AI12" i="22"/>
  <c r="O9" i="22"/>
  <c r="AI17" i="22"/>
  <c r="O35" i="22"/>
  <c r="O13" i="22"/>
  <c r="O14" i="22"/>
  <c r="S42" i="22"/>
  <c r="C9" i="22"/>
  <c r="AI36" i="22"/>
  <c r="AI20" i="22"/>
  <c r="O36" i="22"/>
  <c r="O42" i="22"/>
  <c r="O31" i="22"/>
  <c r="O41" i="22"/>
  <c r="O5" i="22"/>
  <c r="O28" i="22"/>
  <c r="O15" i="22"/>
  <c r="O20" i="22"/>
  <c r="O12" i="22"/>
  <c r="O33" i="22"/>
  <c r="AI39" i="22"/>
  <c r="AI5" i="22"/>
  <c r="AI42" i="22"/>
  <c r="AI29" i="22"/>
  <c r="AI32" i="22"/>
  <c r="AI24" i="22"/>
  <c r="AI9" i="22"/>
  <c r="AI18" i="22"/>
  <c r="AI10" i="22"/>
  <c r="O38" i="22"/>
  <c r="O25" i="22"/>
  <c r="O37" i="22"/>
  <c r="O34" i="22"/>
  <c r="O26" i="22"/>
  <c r="O7" i="22"/>
  <c r="O18" i="22"/>
  <c r="O10" i="22"/>
  <c r="C28" i="22"/>
  <c r="S29" i="22"/>
  <c r="S18" i="22"/>
  <c r="C36" i="22"/>
  <c r="C18" i="22"/>
  <c r="AI31" i="22"/>
  <c r="AI37" i="22"/>
  <c r="AI33" i="22"/>
  <c r="AI40" i="22"/>
  <c r="AI15" i="22"/>
  <c r="AI30" i="22"/>
  <c r="AI22" i="22"/>
  <c r="AI19" i="22"/>
  <c r="AI16" i="22"/>
  <c r="AI8" i="22"/>
  <c r="O27" i="22"/>
  <c r="AE38" i="22"/>
  <c r="AE25" i="22"/>
  <c r="O19" i="22"/>
  <c r="O39" i="22"/>
  <c r="O21" i="22"/>
  <c r="O32" i="22"/>
  <c r="O24" i="22"/>
  <c r="O17" i="22"/>
  <c r="O16" i="22"/>
  <c r="O8" i="22"/>
  <c r="AE26" i="22"/>
  <c r="AE18" i="22"/>
  <c r="O29" i="22"/>
  <c r="S41" i="22"/>
  <c r="S34" i="22"/>
  <c r="S10" i="22"/>
  <c r="C27" i="22"/>
  <c r="C41" i="22"/>
  <c r="AI23" i="22"/>
  <c r="AI35" i="22"/>
  <c r="AI27" i="22"/>
  <c r="AI38" i="22"/>
  <c r="AI7" i="22"/>
  <c r="AI28" i="22"/>
  <c r="AI21" i="22"/>
  <c r="AI11" i="22"/>
  <c r="AI14" i="22"/>
  <c r="C24" i="22"/>
  <c r="S39" i="22"/>
  <c r="S40" i="22"/>
  <c r="S32" i="22"/>
  <c r="S19" i="22"/>
  <c r="S8" i="22"/>
  <c r="C39" i="22"/>
  <c r="C7" i="22"/>
  <c r="C37" i="22"/>
  <c r="C40" i="22"/>
  <c r="AE21" i="22"/>
  <c r="AE36" i="22"/>
  <c r="AE40" i="22"/>
  <c r="AE37" i="22"/>
  <c r="AE41" i="22"/>
  <c r="AE13" i="22"/>
  <c r="AE30" i="22"/>
  <c r="AE22" i="22"/>
  <c r="AE9" i="22"/>
  <c r="AE14" i="22"/>
  <c r="AE6" i="22"/>
  <c r="AE33" i="22"/>
  <c r="S23" i="22"/>
  <c r="S37" i="22"/>
  <c r="S27" i="22"/>
  <c r="S38" i="22"/>
  <c r="S15" i="22"/>
  <c r="S30" i="22"/>
  <c r="S22" i="22"/>
  <c r="S11" i="22"/>
  <c r="S14" i="22"/>
  <c r="S6" i="22"/>
  <c r="AE19" i="22"/>
  <c r="C35" i="22"/>
  <c r="C19" i="22"/>
  <c r="C42" i="22"/>
  <c r="C26" i="22"/>
  <c r="C10" i="22"/>
  <c r="C33" i="22"/>
  <c r="C17" i="22"/>
  <c r="S31" i="22"/>
  <c r="S33" i="22"/>
  <c r="S13" i="22"/>
  <c r="S24" i="22"/>
  <c r="S16" i="22"/>
  <c r="C23" i="22"/>
  <c r="C30" i="22"/>
  <c r="C14" i="22"/>
  <c r="C21" i="22"/>
  <c r="C5" i="22"/>
  <c r="AE23" i="22"/>
  <c r="AE5" i="22"/>
  <c r="AE28" i="22"/>
  <c r="AE15" i="22"/>
  <c r="AE20" i="22"/>
  <c r="C12" i="22"/>
  <c r="S21" i="22"/>
  <c r="S35" i="22"/>
  <c r="S5" i="22"/>
  <c r="S36" i="22"/>
  <c r="S7" i="22"/>
  <c r="S28" i="22"/>
  <c r="S17" i="22"/>
  <c r="S20" i="22"/>
  <c r="C16" i="22"/>
  <c r="C20" i="22"/>
  <c r="C31" i="22"/>
  <c r="C15" i="22"/>
  <c r="C38" i="22"/>
  <c r="C22" i="22"/>
  <c r="C6" i="22"/>
  <c r="C29" i="22"/>
  <c r="C13" i="22"/>
  <c r="L5" i="22"/>
  <c r="L7" i="22"/>
  <c r="L9" i="22"/>
  <c r="L11" i="22"/>
  <c r="L13" i="22"/>
  <c r="L15" i="22"/>
  <c r="L17" i="22"/>
  <c r="L19" i="22"/>
  <c r="L21" i="22"/>
  <c r="L6" i="22"/>
  <c r="L8" i="22"/>
  <c r="L10" i="22"/>
  <c r="L12" i="22"/>
  <c r="L14" i="22"/>
  <c r="L16" i="22"/>
  <c r="L18" i="22"/>
  <c r="L20" i="22"/>
  <c r="L23" i="22"/>
  <c r="L25" i="22"/>
  <c r="L27" i="22"/>
  <c r="L29" i="22"/>
  <c r="L31" i="22"/>
  <c r="L33" i="22"/>
  <c r="L22" i="22"/>
  <c r="L24" i="22"/>
  <c r="L26" i="22"/>
  <c r="L28" i="22"/>
  <c r="L30" i="22"/>
  <c r="L32" i="22"/>
  <c r="L35" i="22"/>
  <c r="L36" i="22"/>
  <c r="L38" i="22"/>
  <c r="L40" i="22"/>
  <c r="L42" i="22"/>
  <c r="L34" i="22"/>
  <c r="L37" i="22"/>
  <c r="L41" i="22"/>
  <c r="L39" i="22"/>
  <c r="AL6" i="22"/>
  <c r="AL8" i="22"/>
  <c r="AL10" i="22"/>
  <c r="AL12" i="22"/>
  <c r="AL14" i="22"/>
  <c r="AL16" i="22"/>
  <c r="AL18" i="22"/>
  <c r="AL20" i="22"/>
  <c r="AL5" i="22"/>
  <c r="AL7" i="22"/>
  <c r="AL9" i="22"/>
  <c r="AL11" i="22"/>
  <c r="AL13" i="22"/>
  <c r="AL15" i="22"/>
  <c r="AL17" i="22"/>
  <c r="AL19" i="22"/>
  <c r="AL22" i="22"/>
  <c r="AL24" i="22"/>
  <c r="AL26" i="22"/>
  <c r="AL28" i="22"/>
  <c r="AL30" i="22"/>
  <c r="AL32" i="22"/>
  <c r="AL21" i="22"/>
  <c r="AL23" i="22"/>
  <c r="AL25" i="22"/>
  <c r="AL27" i="22"/>
  <c r="AL29" i="22"/>
  <c r="AL31" i="22"/>
  <c r="AL35" i="22"/>
  <c r="AL37" i="22"/>
  <c r="AL39" i="22"/>
  <c r="AL41" i="22"/>
  <c r="AL33" i="22"/>
  <c r="AL34" i="22"/>
  <c r="AL36" i="22"/>
  <c r="AL42" i="22"/>
  <c r="AL40" i="22"/>
  <c r="AL38" i="22"/>
  <c r="AG5" i="22"/>
  <c r="AG7" i="22"/>
  <c r="AG9" i="22"/>
  <c r="AG11" i="22"/>
  <c r="AG13" i="22"/>
  <c r="AG15" i="22"/>
  <c r="AG17" i="22"/>
  <c r="AG19" i="22"/>
  <c r="AG21" i="22"/>
  <c r="AG6" i="22"/>
  <c r="AG14" i="22"/>
  <c r="AG12" i="22"/>
  <c r="AG20" i="22"/>
  <c r="AG23" i="22"/>
  <c r="AG25" i="22"/>
  <c r="AG27" i="22"/>
  <c r="AG29" i="22"/>
  <c r="AG31" i="22"/>
  <c r="AG33" i="22"/>
  <c r="AG10" i="22"/>
  <c r="AG18" i="22"/>
  <c r="AG16" i="22"/>
  <c r="AG24" i="22"/>
  <c r="AG35" i="22"/>
  <c r="AG37" i="22"/>
  <c r="AG39" i="22"/>
  <c r="AG41" i="22"/>
  <c r="AG8" i="22"/>
  <c r="AG22" i="22"/>
  <c r="AG30" i="22"/>
  <c r="AG32" i="22"/>
  <c r="AG28" i="22"/>
  <c r="AG36" i="22"/>
  <c r="AG38" i="22"/>
  <c r="AG40" i="22"/>
  <c r="AG42" i="22"/>
  <c r="AG26" i="22"/>
  <c r="AG34" i="22"/>
  <c r="AM4" i="22"/>
  <c r="AM6" i="22"/>
  <c r="AM8" i="22"/>
  <c r="AM10" i="22"/>
  <c r="AM12" i="22"/>
  <c r="AM14" i="22"/>
  <c r="AM16" i="22"/>
  <c r="AM18" i="22"/>
  <c r="AM20" i="22"/>
  <c r="AM5" i="22"/>
  <c r="AM13" i="22"/>
  <c r="AM11" i="22"/>
  <c r="AM19" i="22"/>
  <c r="AM22" i="22"/>
  <c r="AM24" i="22"/>
  <c r="AM26" i="22"/>
  <c r="AM28" i="22"/>
  <c r="AM30" i="22"/>
  <c r="AM32" i="22"/>
  <c r="AM34" i="22"/>
  <c r="AM9" i="22"/>
  <c r="AM17" i="22"/>
  <c r="AM23" i="22"/>
  <c r="AM31" i="22"/>
  <c r="AM36" i="22"/>
  <c r="AM38" i="22"/>
  <c r="AM40" i="22"/>
  <c r="AM42" i="22"/>
  <c r="AM21" i="22"/>
  <c r="AM29" i="22"/>
  <c r="AM15" i="22"/>
  <c r="AM27" i="22"/>
  <c r="AM35" i="22"/>
  <c r="AM37" i="22"/>
  <c r="AM39" i="22"/>
  <c r="AM41" i="22"/>
  <c r="AM7" i="22"/>
  <c r="AM25" i="22"/>
  <c r="AM33" i="22"/>
  <c r="K6" i="22"/>
  <c r="K8" i="22"/>
  <c r="K10" i="22"/>
  <c r="K12" i="22"/>
  <c r="K14" i="22"/>
  <c r="K16" i="22"/>
  <c r="K18" i="22"/>
  <c r="K20" i="22"/>
  <c r="K7" i="22"/>
  <c r="K15" i="22"/>
  <c r="K5" i="22"/>
  <c r="K13" i="22"/>
  <c r="K21" i="22"/>
  <c r="K22" i="22"/>
  <c r="K24" i="22"/>
  <c r="K26" i="22"/>
  <c r="K28" i="22"/>
  <c r="K30" i="22"/>
  <c r="K32" i="22"/>
  <c r="K34" i="22"/>
  <c r="K11" i="22"/>
  <c r="K19" i="22"/>
  <c r="K25" i="22"/>
  <c r="K36" i="22"/>
  <c r="K38" i="22"/>
  <c r="K40" i="22"/>
  <c r="K42" i="22"/>
  <c r="K17" i="22"/>
  <c r="K23" i="22"/>
  <c r="K31" i="22"/>
  <c r="K33" i="22"/>
  <c r="K9" i="22"/>
  <c r="K29" i="22"/>
  <c r="K37" i="22"/>
  <c r="K39" i="22"/>
  <c r="K41" i="22"/>
  <c r="K27" i="22"/>
  <c r="K35" i="22"/>
  <c r="AF5" i="22"/>
  <c r="AF7" i="22"/>
  <c r="AF9" i="22"/>
  <c r="AF11" i="22"/>
  <c r="AF13" i="22"/>
  <c r="AF15" i="22"/>
  <c r="AF17" i="22"/>
  <c r="AF19" i="22"/>
  <c r="AF21" i="22"/>
  <c r="AF6" i="22"/>
  <c r="AF8" i="22"/>
  <c r="AF10" i="22"/>
  <c r="AF12" i="22"/>
  <c r="AF14" i="22"/>
  <c r="AF16" i="22"/>
  <c r="AF18" i="22"/>
  <c r="AF20" i="22"/>
  <c r="AF23" i="22"/>
  <c r="AF25" i="22"/>
  <c r="AF27" i="22"/>
  <c r="AF29" i="22"/>
  <c r="AF31" i="22"/>
  <c r="AF33" i="22"/>
  <c r="AF22" i="22"/>
  <c r="AF24" i="22"/>
  <c r="AF26" i="22"/>
  <c r="AF28" i="22"/>
  <c r="AF30" i="22"/>
  <c r="AF32" i="22"/>
  <c r="AF36" i="22"/>
  <c r="AF38" i="22"/>
  <c r="AF40" i="22"/>
  <c r="AF42" i="22"/>
  <c r="AF34" i="22"/>
  <c r="AF35" i="22"/>
  <c r="AF37" i="22"/>
  <c r="AF41" i="22"/>
  <c r="AF39" i="22"/>
  <c r="J6" i="22"/>
  <c r="J8" i="22"/>
  <c r="J10" i="22"/>
  <c r="J12" i="22"/>
  <c r="J14" i="22"/>
  <c r="J16" i="22"/>
  <c r="J18" i="22"/>
  <c r="J20" i="22"/>
  <c r="J5" i="22"/>
  <c r="J7" i="22"/>
  <c r="J9" i="22"/>
  <c r="J11" i="22"/>
  <c r="J13" i="22"/>
  <c r="J15" i="22"/>
  <c r="J17" i="22"/>
  <c r="J19" i="22"/>
  <c r="J21" i="22"/>
  <c r="J22" i="22"/>
  <c r="J24" i="22"/>
  <c r="J26" i="22"/>
  <c r="J28" i="22"/>
  <c r="J30" i="22"/>
  <c r="J32" i="22"/>
  <c r="J23" i="22"/>
  <c r="J25" i="22"/>
  <c r="J27" i="22"/>
  <c r="J29" i="22"/>
  <c r="J31" i="22"/>
  <c r="J33" i="22"/>
  <c r="J37" i="22"/>
  <c r="J39" i="22"/>
  <c r="J41" i="22"/>
  <c r="J34" i="22"/>
  <c r="J35" i="22"/>
  <c r="J36" i="22"/>
  <c r="J38" i="22"/>
  <c r="J42" i="22"/>
  <c r="J40" i="22"/>
  <c r="E5" i="22"/>
  <c r="E7" i="22"/>
  <c r="E9" i="22"/>
  <c r="E11" i="22"/>
  <c r="E13" i="22"/>
  <c r="E15" i="22"/>
  <c r="E17" i="22"/>
  <c r="E19" i="22"/>
  <c r="E21" i="22"/>
  <c r="E8" i="22"/>
  <c r="E16" i="22"/>
  <c r="E6" i="22"/>
  <c r="E14" i="22"/>
  <c r="E23" i="22"/>
  <c r="E25" i="22"/>
  <c r="E27" i="22"/>
  <c r="E29" i="22"/>
  <c r="E31" i="22"/>
  <c r="E33" i="22"/>
  <c r="E35" i="22"/>
  <c r="E12" i="22"/>
  <c r="E20" i="22"/>
  <c r="E10" i="22"/>
  <c r="E26" i="22"/>
  <c r="E37" i="22"/>
  <c r="E39" i="22"/>
  <c r="E41" i="22"/>
  <c r="E24" i="22"/>
  <c r="E32" i="22"/>
  <c r="E22" i="22"/>
  <c r="E30" i="22"/>
  <c r="E34" i="22"/>
  <c r="E36" i="22"/>
  <c r="E38" i="22"/>
  <c r="E40" i="22"/>
  <c r="E42" i="22"/>
  <c r="E18" i="22"/>
  <c r="E28" i="22"/>
  <c r="U5" i="22"/>
  <c r="U7" i="22"/>
  <c r="U9" i="22"/>
  <c r="U11" i="22"/>
  <c r="U13" i="22"/>
  <c r="U15" i="22"/>
  <c r="U17" i="22"/>
  <c r="U19" i="22"/>
  <c r="U21" i="22"/>
  <c r="U8" i="22"/>
  <c r="U16" i="22"/>
  <c r="U6" i="22"/>
  <c r="U14" i="22"/>
  <c r="U23" i="22"/>
  <c r="U25" i="22"/>
  <c r="U27" i="22"/>
  <c r="U29" i="22"/>
  <c r="U31" i="22"/>
  <c r="U33" i="22"/>
  <c r="U12" i="22"/>
  <c r="U20" i="22"/>
  <c r="U18" i="22"/>
  <c r="U26" i="22"/>
  <c r="U35" i="22"/>
  <c r="U37" i="22"/>
  <c r="U39" i="22"/>
  <c r="U41" i="22"/>
  <c r="U10" i="22"/>
  <c r="U24" i="22"/>
  <c r="U32" i="22"/>
  <c r="U22" i="22"/>
  <c r="U30" i="22"/>
  <c r="U34" i="22"/>
  <c r="U36" i="22"/>
  <c r="U38" i="22"/>
  <c r="U40" i="22"/>
  <c r="U42" i="22"/>
  <c r="U28" i="22"/>
  <c r="AK5" i="22"/>
  <c r="AK7" i="22"/>
  <c r="AK9" i="22"/>
  <c r="AK11" i="22"/>
  <c r="AK13" i="22"/>
  <c r="AK15" i="22"/>
  <c r="AK17" i="22"/>
  <c r="AK19" i="22"/>
  <c r="AK21" i="22"/>
  <c r="AK8" i="22"/>
  <c r="AK16" i="22"/>
  <c r="AK6" i="22"/>
  <c r="AK14" i="22"/>
  <c r="AK23" i="22"/>
  <c r="AK25" i="22"/>
  <c r="AK27" i="22"/>
  <c r="AK29" i="22"/>
  <c r="AK31" i="22"/>
  <c r="AK33" i="22"/>
  <c r="AK12" i="22"/>
  <c r="AK20" i="22"/>
  <c r="AK26" i="22"/>
  <c r="AK35" i="22"/>
  <c r="AK37" i="22"/>
  <c r="AK39" i="22"/>
  <c r="AK41" i="22"/>
  <c r="AK18" i="22"/>
  <c r="AK24" i="22"/>
  <c r="AK10" i="22"/>
  <c r="AK22" i="22"/>
  <c r="AK30" i="22"/>
  <c r="AK34" i="22"/>
  <c r="AK36" i="22"/>
  <c r="AK38" i="22"/>
  <c r="AK40" i="22"/>
  <c r="AK42" i="22"/>
  <c r="AK28" i="22"/>
  <c r="AK32" i="22"/>
  <c r="AA6" i="22"/>
  <c r="AA8" i="22"/>
  <c r="AA10" i="22"/>
  <c r="AA12" i="22"/>
  <c r="AA14" i="22"/>
  <c r="AA16" i="22"/>
  <c r="AA18" i="22"/>
  <c r="AA20" i="22"/>
  <c r="AA7" i="22"/>
  <c r="AA15" i="22"/>
  <c r="AA5" i="22"/>
  <c r="AA13" i="22"/>
  <c r="AA21" i="22"/>
  <c r="AA22" i="22"/>
  <c r="AA24" i="22"/>
  <c r="AA26" i="22"/>
  <c r="AA28" i="22"/>
  <c r="AA30" i="22"/>
  <c r="AA32" i="22"/>
  <c r="AA34" i="22"/>
  <c r="AA11" i="22"/>
  <c r="AA19" i="22"/>
  <c r="AA25" i="22"/>
  <c r="AA36" i="22"/>
  <c r="AA38" i="22"/>
  <c r="AA40" i="22"/>
  <c r="AA42" i="22"/>
  <c r="AA23" i="22"/>
  <c r="AA31" i="22"/>
  <c r="AA33" i="22"/>
  <c r="AA17" i="22"/>
  <c r="AA29" i="22"/>
  <c r="AA35" i="22"/>
  <c r="AA37" i="22"/>
  <c r="AA39" i="22"/>
  <c r="AA41" i="22"/>
  <c r="AA9" i="22"/>
  <c r="AA27" i="22"/>
  <c r="AP45" i="22"/>
  <c r="AB5" i="22"/>
  <c r="AB7" i="22"/>
  <c r="AB9" i="22"/>
  <c r="AB11" i="22"/>
  <c r="AB13" i="22"/>
  <c r="AB15" i="22"/>
  <c r="AB17" i="22"/>
  <c r="AB19" i="22"/>
  <c r="AB21" i="22"/>
  <c r="AB6" i="22"/>
  <c r="AB8" i="22"/>
  <c r="AB10" i="22"/>
  <c r="AB12" i="22"/>
  <c r="AB14" i="22"/>
  <c r="AB16" i="22"/>
  <c r="AB18" i="22"/>
  <c r="AB20" i="22"/>
  <c r="AB23" i="22"/>
  <c r="AB25" i="22"/>
  <c r="AB27" i="22"/>
  <c r="AB29" i="22"/>
  <c r="AB31" i="22"/>
  <c r="AB33" i="22"/>
  <c r="AB22" i="22"/>
  <c r="AB24" i="22"/>
  <c r="AB26" i="22"/>
  <c r="AB28" i="22"/>
  <c r="AB30" i="22"/>
  <c r="AB32" i="22"/>
  <c r="AB36" i="22"/>
  <c r="AB38" i="22"/>
  <c r="AB40" i="22"/>
  <c r="AB42" i="22"/>
  <c r="AB34" i="22"/>
  <c r="AB35" i="22"/>
  <c r="AB37" i="22"/>
  <c r="AB41" i="22"/>
  <c r="AB39" i="22"/>
  <c r="F6" i="22"/>
  <c r="F8" i="22"/>
  <c r="F10" i="22"/>
  <c r="F12" i="22"/>
  <c r="F14" i="22"/>
  <c r="F16" i="22"/>
  <c r="F18" i="22"/>
  <c r="F20" i="22"/>
  <c r="F5" i="22"/>
  <c r="F7" i="22"/>
  <c r="F9" i="22"/>
  <c r="F11" i="22"/>
  <c r="F13" i="22"/>
  <c r="F15" i="22"/>
  <c r="F17" i="22"/>
  <c r="F19" i="22"/>
  <c r="F21" i="22"/>
  <c r="F22" i="22"/>
  <c r="F24" i="22"/>
  <c r="F26" i="22"/>
  <c r="F28" i="22"/>
  <c r="F30" i="22"/>
  <c r="F32" i="22"/>
  <c r="F23" i="22"/>
  <c r="F25" i="22"/>
  <c r="F27" i="22"/>
  <c r="F29" i="22"/>
  <c r="F31" i="22"/>
  <c r="F37" i="22"/>
  <c r="F39" i="22"/>
  <c r="F41" i="22"/>
  <c r="F33" i="22"/>
  <c r="F34" i="22"/>
  <c r="F35" i="22"/>
  <c r="F36" i="22"/>
  <c r="F38" i="22"/>
  <c r="F42" i="22"/>
  <c r="F40" i="22"/>
  <c r="V6" i="22"/>
  <c r="V8" i="22"/>
  <c r="V10" i="22"/>
  <c r="V12" i="22"/>
  <c r="V14" i="22"/>
  <c r="V16" i="22"/>
  <c r="V18" i="22"/>
  <c r="V20" i="22"/>
  <c r="V5" i="22"/>
  <c r="V7" i="22"/>
  <c r="V9" i="22"/>
  <c r="V11" i="22"/>
  <c r="V13" i="22"/>
  <c r="V15" i="22"/>
  <c r="V17" i="22"/>
  <c r="V19" i="22"/>
  <c r="V21" i="22"/>
  <c r="V22" i="22"/>
  <c r="V24" i="22"/>
  <c r="V26" i="22"/>
  <c r="V28" i="22"/>
  <c r="V30" i="22"/>
  <c r="V32" i="22"/>
  <c r="V23" i="22"/>
  <c r="V25" i="22"/>
  <c r="V27" i="22"/>
  <c r="V29" i="22"/>
  <c r="V31" i="22"/>
  <c r="V35" i="22"/>
  <c r="V37" i="22"/>
  <c r="V39" i="22"/>
  <c r="V41" i="22"/>
  <c r="V33" i="22"/>
  <c r="V34" i="22"/>
  <c r="V36" i="22"/>
  <c r="V38" i="22"/>
  <c r="V42" i="22"/>
  <c r="V40" i="22"/>
  <c r="Q5" i="22"/>
  <c r="Q7" i="22"/>
  <c r="Q9" i="22"/>
  <c r="Q11" i="22"/>
  <c r="Q13" i="22"/>
  <c r="Q15" i="22"/>
  <c r="Q17" i="22"/>
  <c r="Q19" i="22"/>
  <c r="Q21" i="22"/>
  <c r="Q6" i="22"/>
  <c r="Q14" i="22"/>
  <c r="Q12" i="22"/>
  <c r="Q20" i="22"/>
  <c r="Q23" i="22"/>
  <c r="Q25" i="22"/>
  <c r="Q27" i="22"/>
  <c r="Q29" i="22"/>
  <c r="Q31" i="22"/>
  <c r="Q33" i="22"/>
  <c r="Q10" i="22"/>
  <c r="Q18" i="22"/>
  <c r="Q8" i="22"/>
  <c r="Q24" i="22"/>
  <c r="Q32" i="22"/>
  <c r="Q35" i="22"/>
  <c r="Q37" i="22"/>
  <c r="Q39" i="22"/>
  <c r="Q41" i="22"/>
  <c r="Q22" i="22"/>
  <c r="Q30" i="22"/>
  <c r="Q28" i="22"/>
  <c r="Q36" i="22"/>
  <c r="Q38" i="22"/>
  <c r="Q40" i="22"/>
  <c r="Q42" i="22"/>
  <c r="Q16" i="22"/>
  <c r="Q26" i="22"/>
  <c r="Q34" i="22"/>
  <c r="P5" i="22"/>
  <c r="P7" i="22"/>
  <c r="P9" i="22"/>
  <c r="P11" i="22"/>
  <c r="P13" i="22"/>
  <c r="P15" i="22"/>
  <c r="P17" i="22"/>
  <c r="P19" i="22"/>
  <c r="P21" i="22"/>
  <c r="P6" i="22"/>
  <c r="P8" i="22"/>
  <c r="P10" i="22"/>
  <c r="P12" i="22"/>
  <c r="P14" i="22"/>
  <c r="P16" i="22"/>
  <c r="P18" i="22"/>
  <c r="P20" i="22"/>
  <c r="P23" i="22"/>
  <c r="P25" i="22"/>
  <c r="P27" i="22"/>
  <c r="P29" i="22"/>
  <c r="P31" i="22"/>
  <c r="P33" i="22"/>
  <c r="P22" i="22"/>
  <c r="P24" i="22"/>
  <c r="P26" i="22"/>
  <c r="P28" i="22"/>
  <c r="P30" i="22"/>
  <c r="P32" i="22"/>
  <c r="P36" i="22"/>
  <c r="P38" i="22"/>
  <c r="P40" i="22"/>
  <c r="P42" i="22"/>
  <c r="P34" i="22"/>
  <c r="P35" i="22"/>
  <c r="P37" i="22"/>
  <c r="P41" i="22"/>
  <c r="P39" i="22"/>
  <c r="Z6" i="22"/>
  <c r="Z8" i="22"/>
  <c r="Z10" i="22"/>
  <c r="Z12" i="22"/>
  <c r="Z14" i="22"/>
  <c r="Z16" i="22"/>
  <c r="Z18" i="22"/>
  <c r="Z20" i="22"/>
  <c r="Z5" i="22"/>
  <c r="Z7" i="22"/>
  <c r="Z9" i="22"/>
  <c r="Z11" i="22"/>
  <c r="Z13" i="22"/>
  <c r="Z15" i="22"/>
  <c r="Z17" i="22"/>
  <c r="Z19" i="22"/>
  <c r="Z21" i="22"/>
  <c r="Z22" i="22"/>
  <c r="Z24" i="22"/>
  <c r="Z26" i="22"/>
  <c r="Z28" i="22"/>
  <c r="Z30" i="22"/>
  <c r="Z32" i="22"/>
  <c r="Z23" i="22"/>
  <c r="Z25" i="22"/>
  <c r="Z27" i="22"/>
  <c r="Z29" i="22"/>
  <c r="Z31" i="22"/>
  <c r="Z33" i="22"/>
  <c r="Z35" i="22"/>
  <c r="Z37" i="22"/>
  <c r="Z39" i="22"/>
  <c r="Z41" i="22"/>
  <c r="Z34" i="22"/>
  <c r="Z36" i="22"/>
  <c r="Z38" i="22"/>
  <c r="Z42" i="22"/>
  <c r="Z40" i="22"/>
  <c r="T5" i="22"/>
  <c r="T7" i="22"/>
  <c r="T9" i="22"/>
  <c r="T11" i="22"/>
  <c r="T13" i="22"/>
  <c r="T15" i="22"/>
  <c r="T17" i="22"/>
  <c r="T19" i="22"/>
  <c r="T21" i="22"/>
  <c r="T6" i="22"/>
  <c r="T8" i="22"/>
  <c r="T10" i="22"/>
  <c r="T12" i="22"/>
  <c r="T14" i="22"/>
  <c r="T16" i="22"/>
  <c r="T18" i="22"/>
  <c r="T20" i="22"/>
  <c r="T23" i="22"/>
  <c r="T25" i="22"/>
  <c r="T27" i="22"/>
  <c r="T29" i="22"/>
  <c r="T31" i="22"/>
  <c r="T33" i="22"/>
  <c r="T22" i="22"/>
  <c r="T24" i="22"/>
  <c r="T26" i="22"/>
  <c r="T28" i="22"/>
  <c r="T30" i="22"/>
  <c r="T32" i="22"/>
  <c r="T34" i="22"/>
  <c r="T36" i="22"/>
  <c r="T38" i="22"/>
  <c r="T40" i="22"/>
  <c r="T42" i="22"/>
  <c r="T35" i="22"/>
  <c r="T37" i="22"/>
  <c r="T39" i="22"/>
  <c r="T41" i="22"/>
  <c r="AJ5" i="22"/>
  <c r="AJ7" i="22"/>
  <c r="AJ9" i="22"/>
  <c r="AJ11" i="22"/>
  <c r="AJ13" i="22"/>
  <c r="AJ15" i="22"/>
  <c r="AJ17" i="22"/>
  <c r="AJ19" i="22"/>
  <c r="AJ21" i="22"/>
  <c r="AJ6" i="22"/>
  <c r="AJ8" i="22"/>
  <c r="AJ10" i="22"/>
  <c r="AJ12" i="22"/>
  <c r="AJ14" i="22"/>
  <c r="AJ16" i="22"/>
  <c r="AJ18" i="22"/>
  <c r="AJ20" i="22"/>
  <c r="AJ23" i="22"/>
  <c r="AJ25" i="22"/>
  <c r="AJ27" i="22"/>
  <c r="AJ29" i="22"/>
  <c r="AJ31" i="22"/>
  <c r="AJ33" i="22"/>
  <c r="AJ22" i="22"/>
  <c r="AJ24" i="22"/>
  <c r="AJ26" i="22"/>
  <c r="AJ28" i="22"/>
  <c r="AJ30" i="22"/>
  <c r="AJ34" i="22"/>
  <c r="AJ36" i="22"/>
  <c r="AJ38" i="22"/>
  <c r="AJ40" i="22"/>
  <c r="AJ42" i="22"/>
  <c r="AJ32" i="22"/>
  <c r="AJ35" i="22"/>
  <c r="AJ37" i="22"/>
  <c r="AJ39" i="22"/>
  <c r="AJ41" i="22"/>
  <c r="N6" i="22"/>
  <c r="N8" i="22"/>
  <c r="N10" i="22"/>
  <c r="N12" i="22"/>
  <c r="N14" i="22"/>
  <c r="N16" i="22"/>
  <c r="N18" i="22"/>
  <c r="N20" i="22"/>
  <c r="N5" i="22"/>
  <c r="N7" i="22"/>
  <c r="N9" i="22"/>
  <c r="N11" i="22"/>
  <c r="N13" i="22"/>
  <c r="N15" i="22"/>
  <c r="N17" i="22"/>
  <c r="N19" i="22"/>
  <c r="N21" i="22"/>
  <c r="N22" i="22"/>
  <c r="N24" i="22"/>
  <c r="N26" i="22"/>
  <c r="N28" i="22"/>
  <c r="N30" i="22"/>
  <c r="N32" i="22"/>
  <c r="N23" i="22"/>
  <c r="N25" i="22"/>
  <c r="N27" i="22"/>
  <c r="N29" i="22"/>
  <c r="N31" i="22"/>
  <c r="N34" i="22"/>
  <c r="N35" i="22"/>
  <c r="N37" i="22"/>
  <c r="N39" i="22"/>
  <c r="N41" i="22"/>
  <c r="N33" i="22"/>
  <c r="N36" i="22"/>
  <c r="N38" i="22"/>
  <c r="N40" i="22"/>
  <c r="N42" i="22"/>
  <c r="AD6" i="22"/>
  <c r="AD8" i="22"/>
  <c r="AD10" i="22"/>
  <c r="AD12" i="22"/>
  <c r="AD14" i="22"/>
  <c r="AD16" i="22"/>
  <c r="AD18" i="22"/>
  <c r="AD20" i="22"/>
  <c r="AD5" i="22"/>
  <c r="AD7" i="22"/>
  <c r="AD9" i="22"/>
  <c r="AD11" i="22"/>
  <c r="AD13" i="22"/>
  <c r="AD15" i="22"/>
  <c r="AD17" i="22"/>
  <c r="AD19" i="22"/>
  <c r="AD22" i="22"/>
  <c r="AD24" i="22"/>
  <c r="AD26" i="22"/>
  <c r="AD28" i="22"/>
  <c r="AD30" i="22"/>
  <c r="AD32" i="22"/>
  <c r="AD21" i="22"/>
  <c r="AD23" i="22"/>
  <c r="AD25" i="22"/>
  <c r="AD27" i="22"/>
  <c r="AD29" i="22"/>
  <c r="AD31" i="22"/>
  <c r="AD34" i="22"/>
  <c r="AD35" i="22"/>
  <c r="AD37" i="22"/>
  <c r="AD39" i="22"/>
  <c r="AD41" i="22"/>
  <c r="AD33" i="22"/>
  <c r="AD36" i="22"/>
  <c r="AD38" i="22"/>
  <c r="AD40" i="22"/>
  <c r="AD42" i="22"/>
  <c r="I5" i="22"/>
  <c r="I7" i="22"/>
  <c r="I9" i="22"/>
  <c r="I11" i="22"/>
  <c r="I13" i="22"/>
  <c r="I15" i="22"/>
  <c r="I17" i="22"/>
  <c r="I19" i="22"/>
  <c r="I21" i="22"/>
  <c r="I10" i="22"/>
  <c r="I18" i="22"/>
  <c r="I8" i="22"/>
  <c r="I16" i="22"/>
  <c r="I23" i="22"/>
  <c r="I25" i="22"/>
  <c r="I27" i="22"/>
  <c r="I29" i="22"/>
  <c r="I31" i="22"/>
  <c r="I33" i="22"/>
  <c r="I35" i="22"/>
  <c r="I6" i="22"/>
  <c r="I14" i="22"/>
  <c r="I20" i="22"/>
  <c r="I28" i="22"/>
  <c r="I37" i="22"/>
  <c r="I39" i="22"/>
  <c r="I41" i="22"/>
  <c r="I12" i="22"/>
  <c r="I26" i="22"/>
  <c r="I34" i="22"/>
  <c r="I24" i="22"/>
  <c r="I32" i="22"/>
  <c r="I36" i="22"/>
  <c r="I38" i="22"/>
  <c r="I40" i="22"/>
  <c r="I42" i="22"/>
  <c r="I22" i="22"/>
  <c r="I30" i="22"/>
  <c r="Y5" i="22"/>
  <c r="Y7" i="22"/>
  <c r="Y9" i="22"/>
  <c r="Y11" i="22"/>
  <c r="Y13" i="22"/>
  <c r="Y15" i="22"/>
  <c r="Y17" i="22"/>
  <c r="Y19" i="22"/>
  <c r="Y21" i="22"/>
  <c r="Y10" i="22"/>
  <c r="Y18" i="22"/>
  <c r="Y8" i="22"/>
  <c r="Y16" i="22"/>
  <c r="Y23" i="22"/>
  <c r="Y25" i="22"/>
  <c r="Y27" i="22"/>
  <c r="Y29" i="22"/>
  <c r="Y31" i="22"/>
  <c r="Y33" i="22"/>
  <c r="Y6" i="22"/>
  <c r="Y14" i="22"/>
  <c r="Y28" i="22"/>
  <c r="Y35" i="22"/>
  <c r="Y37" i="22"/>
  <c r="Y39" i="22"/>
  <c r="Y41" i="22"/>
  <c r="Y20" i="22"/>
  <c r="Y26" i="22"/>
  <c r="Y34" i="22"/>
  <c r="Y12" i="22"/>
  <c r="Y24" i="22"/>
  <c r="Y32" i="22"/>
  <c r="Y36" i="22"/>
  <c r="Y38" i="22"/>
  <c r="Y40" i="22"/>
  <c r="Y42" i="22"/>
  <c r="Y22" i="22"/>
  <c r="Y30" i="22"/>
  <c r="AO5" i="22"/>
  <c r="AO7" i="22"/>
  <c r="AO9" i="22"/>
  <c r="AO11" i="22"/>
  <c r="AO13" i="22"/>
  <c r="AO15" i="22"/>
  <c r="AO17" i="22"/>
  <c r="AO19" i="22"/>
  <c r="AO10" i="22"/>
  <c r="AO18" i="22"/>
  <c r="AO8" i="22"/>
  <c r="AO16" i="22"/>
  <c r="AO21" i="22"/>
  <c r="AO23" i="22"/>
  <c r="AO25" i="22"/>
  <c r="AO27" i="22"/>
  <c r="AO29" i="22"/>
  <c r="AO31" i="22"/>
  <c r="AO33" i="22"/>
  <c r="AO6" i="22"/>
  <c r="AO14" i="22"/>
  <c r="AO4" i="22"/>
  <c r="AO28" i="22"/>
  <c r="AO35" i="22"/>
  <c r="AO37" i="22"/>
  <c r="AO39" i="22"/>
  <c r="AO41" i="22"/>
  <c r="AO26" i="22"/>
  <c r="AO32" i="22"/>
  <c r="AO34" i="22"/>
  <c r="AO20" i="22"/>
  <c r="AO24" i="22"/>
  <c r="AO36" i="22"/>
  <c r="AO38" i="22"/>
  <c r="AO40" i="22"/>
  <c r="AO42" i="22"/>
  <c r="AO12" i="22"/>
  <c r="AO22" i="22"/>
  <c r="AO30" i="22"/>
  <c r="G6" i="22"/>
  <c r="G8" i="22"/>
  <c r="G10" i="22"/>
  <c r="G12" i="22"/>
  <c r="G14" i="22"/>
  <c r="G16" i="22"/>
  <c r="G18" i="22"/>
  <c r="G20" i="22"/>
  <c r="G5" i="22"/>
  <c r="G13" i="22"/>
  <c r="G21" i="22"/>
  <c r="G11" i="22"/>
  <c r="G19" i="22"/>
  <c r="G22" i="22"/>
  <c r="G24" i="22"/>
  <c r="G26" i="22"/>
  <c r="G28" i="22"/>
  <c r="G30" i="22"/>
  <c r="G32" i="22"/>
  <c r="G34" i="22"/>
  <c r="G9" i="22"/>
  <c r="G17" i="22"/>
  <c r="G15" i="22"/>
  <c r="G23" i="22"/>
  <c r="G31" i="22"/>
  <c r="G35" i="22"/>
  <c r="G36" i="22"/>
  <c r="G38" i="22"/>
  <c r="G40" i="22"/>
  <c r="G42" i="22"/>
  <c r="G7" i="22"/>
  <c r="G29" i="22"/>
  <c r="G27" i="22"/>
  <c r="G37" i="22"/>
  <c r="G39" i="22"/>
  <c r="G41" i="22"/>
  <c r="G25" i="22"/>
  <c r="G33" i="22"/>
  <c r="H5" i="22"/>
  <c r="H7" i="22"/>
  <c r="H9" i="22"/>
  <c r="H11" i="22"/>
  <c r="H13" i="22"/>
  <c r="H15" i="22"/>
  <c r="H17" i="22"/>
  <c r="H19" i="22"/>
  <c r="H21" i="22"/>
  <c r="H6" i="22"/>
  <c r="H8" i="22"/>
  <c r="H10" i="22"/>
  <c r="H12" i="22"/>
  <c r="H14" i="22"/>
  <c r="H16" i="22"/>
  <c r="H18" i="22"/>
  <c r="H20" i="22"/>
  <c r="H23" i="22"/>
  <c r="H25" i="22"/>
  <c r="H27" i="22"/>
  <c r="H29" i="22"/>
  <c r="H31" i="22"/>
  <c r="H33" i="22"/>
  <c r="H22" i="22"/>
  <c r="H24" i="22"/>
  <c r="H26" i="22"/>
  <c r="H28" i="22"/>
  <c r="H30" i="22"/>
  <c r="H32" i="22"/>
  <c r="H34" i="22"/>
  <c r="H35" i="22"/>
  <c r="H36" i="22"/>
  <c r="H38" i="22"/>
  <c r="H40" i="22"/>
  <c r="H42" i="22"/>
  <c r="H37" i="22"/>
  <c r="H41" i="22"/>
  <c r="H39" i="22"/>
  <c r="X5" i="22"/>
  <c r="X7" i="22"/>
  <c r="X9" i="22"/>
  <c r="X11" i="22"/>
  <c r="X13" i="22"/>
  <c r="X15" i="22"/>
  <c r="X17" i="22"/>
  <c r="X19" i="22"/>
  <c r="X21" i="22"/>
  <c r="X6" i="22"/>
  <c r="X8" i="22"/>
  <c r="X10" i="22"/>
  <c r="X12" i="22"/>
  <c r="X14" i="22"/>
  <c r="X16" i="22"/>
  <c r="X18" i="22"/>
  <c r="X20" i="22"/>
  <c r="X23" i="22"/>
  <c r="X25" i="22"/>
  <c r="X27" i="22"/>
  <c r="X29" i="22"/>
  <c r="X31" i="22"/>
  <c r="X33" i="22"/>
  <c r="X22" i="22"/>
  <c r="X24" i="22"/>
  <c r="X26" i="22"/>
  <c r="X28" i="22"/>
  <c r="X30" i="22"/>
  <c r="X32" i="22"/>
  <c r="X34" i="22"/>
  <c r="X36" i="22"/>
  <c r="X38" i="22"/>
  <c r="X40" i="22"/>
  <c r="X42" i="22"/>
  <c r="X35" i="22"/>
  <c r="X37" i="22"/>
  <c r="X41" i="22"/>
  <c r="X39" i="22"/>
  <c r="AN5" i="22"/>
  <c r="AN7" i="22"/>
  <c r="AN9" i="22"/>
  <c r="AN11" i="22"/>
  <c r="AN13" i="22"/>
  <c r="AN15" i="22"/>
  <c r="AN17" i="22"/>
  <c r="AN19" i="22"/>
  <c r="AN4" i="22"/>
  <c r="AN6" i="22"/>
  <c r="AN8" i="22"/>
  <c r="AN10" i="22"/>
  <c r="AN12" i="22"/>
  <c r="AN14" i="22"/>
  <c r="AN16" i="22"/>
  <c r="AN18" i="22"/>
  <c r="AN20" i="22"/>
  <c r="AN21" i="22"/>
  <c r="AN23" i="22"/>
  <c r="AN25" i="22"/>
  <c r="AN27" i="22"/>
  <c r="AN29" i="22"/>
  <c r="AN31" i="22"/>
  <c r="AN22" i="22"/>
  <c r="AN24" i="22"/>
  <c r="AN26" i="22"/>
  <c r="AN28" i="22"/>
  <c r="AN30" i="22"/>
  <c r="AN32" i="22"/>
  <c r="AN33" i="22"/>
  <c r="AN34" i="22"/>
  <c r="AN36" i="22"/>
  <c r="AN38" i="22"/>
  <c r="AN40" i="22"/>
  <c r="AN42" i="22"/>
  <c r="AN35" i="22"/>
  <c r="AN37" i="22"/>
  <c r="AN41" i="22"/>
  <c r="AN39" i="22"/>
  <c r="R6" i="22"/>
  <c r="R8" i="22"/>
  <c r="R10" i="22"/>
  <c r="R12" i="22"/>
  <c r="R14" i="22"/>
  <c r="R16" i="22"/>
  <c r="R18" i="22"/>
  <c r="R20" i="22"/>
  <c r="R5" i="22"/>
  <c r="R7" i="22"/>
  <c r="R9" i="22"/>
  <c r="R11" i="22"/>
  <c r="R13" i="22"/>
  <c r="R15" i="22"/>
  <c r="R17" i="22"/>
  <c r="R19" i="22"/>
  <c r="R21" i="22"/>
  <c r="R22" i="22"/>
  <c r="R24" i="22"/>
  <c r="R26" i="22"/>
  <c r="R28" i="22"/>
  <c r="R30" i="22"/>
  <c r="R32" i="22"/>
  <c r="R23" i="22"/>
  <c r="R25" i="22"/>
  <c r="R27" i="22"/>
  <c r="R29" i="22"/>
  <c r="R31" i="22"/>
  <c r="R33" i="22"/>
  <c r="R34" i="22"/>
  <c r="R35" i="22"/>
  <c r="R37" i="22"/>
  <c r="R39" i="22"/>
  <c r="R41" i="22"/>
  <c r="R36" i="22"/>
  <c r="R38" i="22"/>
  <c r="R42" i="22"/>
  <c r="R40" i="22"/>
  <c r="AH6" i="22"/>
  <c r="AH8" i="22"/>
  <c r="AH10" i="22"/>
  <c r="AH12" i="22"/>
  <c r="AH14" i="22"/>
  <c r="AH16" i="22"/>
  <c r="AH18" i="22"/>
  <c r="AH20" i="22"/>
  <c r="AH5" i="22"/>
  <c r="AH7" i="22"/>
  <c r="AH9" i="22"/>
  <c r="AH11" i="22"/>
  <c r="AH13" i="22"/>
  <c r="AH15" i="22"/>
  <c r="AH17" i="22"/>
  <c r="AH19" i="22"/>
  <c r="AH21" i="22"/>
  <c r="AH22" i="22"/>
  <c r="AH24" i="22"/>
  <c r="AH26" i="22"/>
  <c r="AH28" i="22"/>
  <c r="AH30" i="22"/>
  <c r="AH32" i="22"/>
  <c r="AH23" i="22"/>
  <c r="AH25" i="22"/>
  <c r="AH27" i="22"/>
  <c r="AH29" i="22"/>
  <c r="AH31" i="22"/>
  <c r="AH33" i="22"/>
  <c r="AH34" i="22"/>
  <c r="AH35" i="22"/>
  <c r="AH37" i="22"/>
  <c r="AH39" i="22"/>
  <c r="AH41" i="22"/>
  <c r="AH36" i="22"/>
  <c r="AH42" i="22"/>
  <c r="AH40" i="22"/>
  <c r="AH38" i="22"/>
  <c r="M5" i="22"/>
  <c r="M7" i="22"/>
  <c r="M9" i="22"/>
  <c r="M11" i="22"/>
  <c r="M13" i="22"/>
  <c r="M15" i="22"/>
  <c r="M17" i="22"/>
  <c r="M19" i="22"/>
  <c r="M21" i="22"/>
  <c r="M12" i="22"/>
  <c r="M20" i="22"/>
  <c r="M10" i="22"/>
  <c r="M18" i="22"/>
  <c r="M23" i="22"/>
  <c r="M25" i="22"/>
  <c r="M27" i="22"/>
  <c r="M29" i="22"/>
  <c r="M31" i="22"/>
  <c r="M33" i="22"/>
  <c r="M35" i="22"/>
  <c r="M8" i="22"/>
  <c r="M16" i="22"/>
  <c r="M22" i="22"/>
  <c r="M30" i="22"/>
  <c r="M34" i="22"/>
  <c r="M37" i="22"/>
  <c r="M39" i="22"/>
  <c r="M41" i="22"/>
  <c r="M28" i="22"/>
  <c r="M14" i="22"/>
  <c r="M26" i="22"/>
  <c r="M36" i="22"/>
  <c r="M38" i="22"/>
  <c r="M40" i="22"/>
  <c r="M42" i="22"/>
  <c r="M6" i="22"/>
  <c r="M24" i="22"/>
  <c r="M32" i="22"/>
  <c r="AC5" i="22"/>
  <c r="AC7" i="22"/>
  <c r="AC9" i="22"/>
  <c r="AC11" i="22"/>
  <c r="AC13" i="22"/>
  <c r="AC15" i="22"/>
  <c r="AC17" i="22"/>
  <c r="AC19" i="22"/>
  <c r="AC21" i="22"/>
  <c r="AC12" i="22"/>
  <c r="AC20" i="22"/>
  <c r="AC10" i="22"/>
  <c r="AC18" i="22"/>
  <c r="AC23" i="22"/>
  <c r="AC25" i="22"/>
  <c r="AC27" i="22"/>
  <c r="AC29" i="22"/>
  <c r="AC31" i="22"/>
  <c r="AC33" i="22"/>
  <c r="AC8" i="22"/>
  <c r="AC16" i="22"/>
  <c r="AC6" i="22"/>
  <c r="AC22" i="22"/>
  <c r="AC30" i="22"/>
  <c r="AC34" i="22"/>
  <c r="AC35" i="22"/>
  <c r="AC37" i="22"/>
  <c r="AC39" i="22"/>
  <c r="AC41" i="22"/>
  <c r="AC28" i="22"/>
  <c r="AC26" i="22"/>
  <c r="AC36" i="22"/>
  <c r="AC38" i="22"/>
  <c r="AC40" i="22"/>
  <c r="AC42" i="22"/>
  <c r="AC14" i="22"/>
  <c r="AC24" i="22"/>
  <c r="AC32" i="22"/>
  <c r="W6" i="22"/>
  <c r="W8" i="22"/>
  <c r="W10" i="22"/>
  <c r="W12" i="22"/>
  <c r="W14" i="22"/>
  <c r="W16" i="22"/>
  <c r="W18" i="22"/>
  <c r="W20" i="22"/>
  <c r="W5" i="22"/>
  <c r="W13" i="22"/>
  <c r="W21" i="22"/>
  <c r="W11" i="22"/>
  <c r="W19" i="22"/>
  <c r="W22" i="22"/>
  <c r="W24" i="22"/>
  <c r="W26" i="22"/>
  <c r="W28" i="22"/>
  <c r="W30" i="22"/>
  <c r="W32" i="22"/>
  <c r="W34" i="22"/>
  <c r="W9" i="22"/>
  <c r="W17" i="22"/>
  <c r="W23" i="22"/>
  <c r="W31" i="22"/>
  <c r="W36" i="22"/>
  <c r="W38" i="22"/>
  <c r="W40" i="22"/>
  <c r="W42" i="22"/>
  <c r="W15" i="22"/>
  <c r="W29" i="22"/>
  <c r="W7" i="22"/>
  <c r="W27" i="22"/>
  <c r="W35" i="22"/>
  <c r="W37" i="22"/>
  <c r="W39" i="22"/>
  <c r="W41" i="22"/>
  <c r="W25" i="22"/>
  <c r="W33" i="22"/>
  <c r="AL4" i="21"/>
  <c r="AL4" i="22" s="1"/>
  <c r="AK4" i="21"/>
  <c r="AK4" i="22" s="1"/>
  <c r="AJ4" i="21"/>
  <c r="AJ4" i="22" s="1"/>
  <c r="AI4" i="21"/>
  <c r="AI4" i="22" s="1"/>
  <c r="AH4" i="21"/>
  <c r="AH4" i="22" s="1"/>
  <c r="AG4" i="21"/>
  <c r="AG4" i="22" s="1"/>
  <c r="AF4" i="21"/>
  <c r="AF4" i="22" s="1"/>
  <c r="AE4" i="21"/>
  <c r="AE4" i="22" s="1"/>
  <c r="AD4" i="21"/>
  <c r="AD4" i="22" s="1"/>
  <c r="AC4" i="21"/>
  <c r="AC4" i="22" s="1"/>
  <c r="AB4" i="21"/>
  <c r="AB4" i="22" s="1"/>
  <c r="AA4" i="21"/>
  <c r="AA4" i="22" s="1"/>
  <c r="Z4" i="21"/>
  <c r="Z4" i="22" s="1"/>
  <c r="Y4" i="21"/>
  <c r="Y4" i="22" s="1"/>
  <c r="X4" i="21"/>
  <c r="X4" i="22" s="1"/>
  <c r="W4" i="21"/>
  <c r="W4" i="22" s="1"/>
  <c r="V4" i="21"/>
  <c r="V4" i="22" s="1"/>
  <c r="U4" i="21"/>
  <c r="U4" i="22" s="1"/>
  <c r="T4" i="21"/>
  <c r="T4" i="22" s="1"/>
  <c r="S4" i="21"/>
  <c r="S4" i="22" s="1"/>
  <c r="R4" i="21"/>
  <c r="R4" i="22" s="1"/>
  <c r="Q4" i="21"/>
  <c r="Q4" i="22" s="1"/>
  <c r="P4" i="21"/>
  <c r="P4" i="22" s="1"/>
  <c r="O4" i="21"/>
  <c r="O4" i="22" s="1"/>
  <c r="N4" i="21"/>
  <c r="N4" i="22" s="1"/>
  <c r="M4" i="21"/>
  <c r="M4" i="22" s="1"/>
  <c r="L4" i="21"/>
  <c r="L4" i="22" s="1"/>
  <c r="K4" i="21"/>
  <c r="K4" i="22" s="1"/>
  <c r="J4" i="21"/>
  <c r="J4" i="22" s="1"/>
  <c r="I4" i="21"/>
  <c r="I4" i="22" s="1"/>
  <c r="H4" i="21"/>
  <c r="H4" i="22" s="1"/>
  <c r="G4" i="21"/>
  <c r="G4" i="22" s="1"/>
  <c r="F4" i="21"/>
  <c r="F4" i="22" s="1"/>
  <c r="E4" i="21"/>
  <c r="E4" i="22" s="1"/>
  <c r="D4" i="21"/>
  <c r="D4" i="22" s="1"/>
  <c r="D43" i="22" s="1"/>
  <c r="O43" i="22" l="1"/>
  <c r="S43" i="22"/>
  <c r="AA43" i="22"/>
  <c r="AE43" i="22"/>
  <c r="AI43" i="22"/>
  <c r="K43" i="22"/>
  <c r="AP5" i="22"/>
  <c r="H9" i="30" s="1"/>
  <c r="J9" i="30" s="1"/>
  <c r="G43" i="22"/>
  <c r="W43" i="22"/>
  <c r="AP12" i="22"/>
  <c r="H16" i="30" s="1"/>
  <c r="H16" i="28" s="1"/>
  <c r="AP25" i="22"/>
  <c r="H29" i="30" s="1"/>
  <c r="H29" i="28" s="1"/>
  <c r="AP22" i="22"/>
  <c r="H26" i="30" s="1"/>
  <c r="J26" i="30" s="1"/>
  <c r="AP36" i="22"/>
  <c r="H40" i="30" s="1"/>
  <c r="J40" i="30" s="1"/>
  <c r="H43" i="22"/>
  <c r="T43" i="22"/>
  <c r="AF43" i="22"/>
  <c r="AP7" i="22"/>
  <c r="H11" i="30" s="1"/>
  <c r="H11" i="28" s="1"/>
  <c r="AP23" i="22"/>
  <c r="H27" i="30" s="1"/>
  <c r="J27" i="30" s="1"/>
  <c r="AP34" i="22"/>
  <c r="H38" i="30" s="1"/>
  <c r="J38" i="30" s="1"/>
  <c r="AP11" i="22"/>
  <c r="H15" i="30" s="1"/>
  <c r="J15" i="30" s="1"/>
  <c r="AP21" i="22"/>
  <c r="H25" i="30" s="1"/>
  <c r="H25" i="28" s="1"/>
  <c r="AP6" i="22"/>
  <c r="H10" i="30" s="1"/>
  <c r="H10" i="28" s="1"/>
  <c r="AP35" i="22"/>
  <c r="H39" i="30" s="1"/>
  <c r="J39" i="30" s="1"/>
  <c r="AP19" i="22"/>
  <c r="H23" i="30" s="1"/>
  <c r="H23" i="28" s="1"/>
  <c r="AP27" i="22"/>
  <c r="H31" i="30" s="1"/>
  <c r="H31" i="28" s="1"/>
  <c r="AP15" i="22"/>
  <c r="H19" i="30" s="1"/>
  <c r="J19" i="30" s="1"/>
  <c r="P43" i="22"/>
  <c r="AB43" i="22"/>
  <c r="AP18" i="22"/>
  <c r="H22" i="30" s="1"/>
  <c r="J22" i="30" s="1"/>
  <c r="AP38" i="22"/>
  <c r="H42" i="30" s="1"/>
  <c r="H42" i="28" s="1"/>
  <c r="AP31" i="22"/>
  <c r="H35" i="30" s="1"/>
  <c r="J35" i="30" s="1"/>
  <c r="AP40" i="22"/>
  <c r="H44" i="30" s="1"/>
  <c r="J44" i="30" s="1"/>
  <c r="AP41" i="22"/>
  <c r="H45" i="30" s="1"/>
  <c r="J45" i="30" s="1"/>
  <c r="AP10" i="22"/>
  <c r="H14" i="30" s="1"/>
  <c r="H14" i="28" s="1"/>
  <c r="AP33" i="22"/>
  <c r="H37" i="30" s="1"/>
  <c r="H37" i="28" s="1"/>
  <c r="AP17" i="22"/>
  <c r="H21" i="30" s="1"/>
  <c r="J21" i="30" s="1"/>
  <c r="AP30" i="22"/>
  <c r="H34" i="30" s="1"/>
  <c r="J34" i="30" s="1"/>
  <c r="AP16" i="22"/>
  <c r="H20" i="30" s="1"/>
  <c r="H20" i="28" s="1"/>
  <c r="L43" i="22"/>
  <c r="X43" i="22"/>
  <c r="AJ43" i="22"/>
  <c r="AP37" i="22"/>
  <c r="H41" i="30" s="1"/>
  <c r="H41" i="28" s="1"/>
  <c r="AP24" i="22"/>
  <c r="H28" i="30" s="1"/>
  <c r="H28" i="28" s="1"/>
  <c r="AP13" i="22"/>
  <c r="H17" i="30" s="1"/>
  <c r="H17" i="28" s="1"/>
  <c r="AP29" i="22"/>
  <c r="H33" i="30" s="1"/>
  <c r="J33" i="30" s="1"/>
  <c r="AP28" i="22"/>
  <c r="H32" i="30" s="1"/>
  <c r="H32" i="28" s="1"/>
  <c r="AP8" i="22"/>
  <c r="H12" i="30" s="1"/>
  <c r="H12" i="28" s="1"/>
  <c r="H15" i="28"/>
  <c r="M43" i="22"/>
  <c r="V43" i="22"/>
  <c r="AP42" i="22"/>
  <c r="H46" i="30" s="1"/>
  <c r="AP26" i="22"/>
  <c r="H30" i="30" s="1"/>
  <c r="AP14" i="22"/>
  <c r="H18" i="30" s="1"/>
  <c r="AM43" i="22"/>
  <c r="J16" i="30"/>
  <c r="AC43" i="22"/>
  <c r="Y43" i="22"/>
  <c r="N43" i="22"/>
  <c r="U43" i="22"/>
  <c r="J43" i="22"/>
  <c r="AL43" i="22"/>
  <c r="R43" i="22"/>
  <c r="I43" i="22"/>
  <c r="AP9" i="22"/>
  <c r="H13" i="30" s="1"/>
  <c r="AK43" i="22"/>
  <c r="AP39" i="22"/>
  <c r="AP20" i="22"/>
  <c r="H24" i="30" s="1"/>
  <c r="AH43" i="22"/>
  <c r="AN43" i="22"/>
  <c r="AO43" i="22"/>
  <c r="AD43" i="22"/>
  <c r="Z43" i="22"/>
  <c r="Q43" i="22"/>
  <c r="F43" i="22"/>
  <c r="AP32" i="22"/>
  <c r="H36" i="30" s="1"/>
  <c r="E43" i="22"/>
  <c r="AG43" i="22"/>
  <c r="C4" i="22"/>
  <c r="H35" i="28" l="1"/>
  <c r="J42" i="30"/>
  <c r="L42" i="30" s="1"/>
  <c r="H39" i="28"/>
  <c r="J23" i="30"/>
  <c r="F69" i="30" s="1"/>
  <c r="J12" i="30"/>
  <c r="F58" i="30" s="1"/>
  <c r="H40" i="28"/>
  <c r="J28" i="30"/>
  <c r="K28" i="30" s="1"/>
  <c r="J37" i="30"/>
  <c r="G83" i="30" s="1"/>
  <c r="J41" i="30"/>
  <c r="K41" i="30" s="1"/>
  <c r="H9" i="28"/>
  <c r="J14" i="30"/>
  <c r="F60" i="30" s="1"/>
  <c r="J29" i="30"/>
  <c r="D74" i="28" s="1"/>
  <c r="J25" i="30"/>
  <c r="H21" i="28"/>
  <c r="H26" i="28"/>
  <c r="J17" i="30"/>
  <c r="G63" i="30" s="1"/>
  <c r="H44" i="28"/>
  <c r="H38" i="28"/>
  <c r="J20" i="30"/>
  <c r="G66" i="30" s="1"/>
  <c r="J31" i="30"/>
  <c r="G77" i="30" s="1"/>
  <c r="J11" i="30"/>
  <c r="G57" i="30" s="1"/>
  <c r="J32" i="30"/>
  <c r="D77" i="28" s="1"/>
  <c r="H22" i="28"/>
  <c r="H34" i="28"/>
  <c r="H33" i="28"/>
  <c r="H45" i="28"/>
  <c r="H27" i="28"/>
  <c r="H19" i="28"/>
  <c r="J10" i="30"/>
  <c r="D55" i="28" s="1"/>
  <c r="J36" i="30"/>
  <c r="H36" i="28"/>
  <c r="J24" i="30"/>
  <c r="H24" i="28"/>
  <c r="J30" i="30"/>
  <c r="H30" i="28"/>
  <c r="AP4" i="22"/>
  <c r="H8" i="30" s="1"/>
  <c r="C43" i="22"/>
  <c r="H43" i="30"/>
  <c r="F62" i="30"/>
  <c r="L16" i="30"/>
  <c r="K16" i="30"/>
  <c r="G62" i="30"/>
  <c r="D61" i="28"/>
  <c r="J46" i="30"/>
  <c r="H46" i="28"/>
  <c r="K9" i="30"/>
  <c r="G55" i="30"/>
  <c r="D54" i="28"/>
  <c r="L9" i="30"/>
  <c r="F55" i="30"/>
  <c r="G67" i="30"/>
  <c r="D66" i="28"/>
  <c r="L21" i="30"/>
  <c r="F67" i="30"/>
  <c r="K21" i="30"/>
  <c r="F90" i="30"/>
  <c r="L44" i="30"/>
  <c r="K44" i="30"/>
  <c r="G90" i="30"/>
  <c r="D89" i="28"/>
  <c r="F88" i="30"/>
  <c r="K42" i="30"/>
  <c r="F87" i="30"/>
  <c r="L39" i="30"/>
  <c r="K39" i="30"/>
  <c r="G85" i="30"/>
  <c r="D84" i="28"/>
  <c r="F85" i="30"/>
  <c r="F71" i="30"/>
  <c r="K25" i="30"/>
  <c r="L25" i="30"/>
  <c r="G71" i="30"/>
  <c r="D70" i="28"/>
  <c r="K38" i="30"/>
  <c r="F84" i="30"/>
  <c r="L38" i="30"/>
  <c r="G84" i="30"/>
  <c r="D83" i="28"/>
  <c r="L26" i="30"/>
  <c r="G72" i="30"/>
  <c r="D71" i="28"/>
  <c r="K26" i="30"/>
  <c r="F72" i="30"/>
  <c r="J13" i="30"/>
  <c r="H13" i="28"/>
  <c r="J18" i="30"/>
  <c r="H18" i="28"/>
  <c r="L12" i="30"/>
  <c r="K12" i="30"/>
  <c r="G58" i="30"/>
  <c r="L33" i="30"/>
  <c r="F79" i="30"/>
  <c r="K33" i="30"/>
  <c r="G79" i="30"/>
  <c r="D78" i="28"/>
  <c r="K45" i="30"/>
  <c r="G91" i="30"/>
  <c r="D90" i="28"/>
  <c r="L45" i="30"/>
  <c r="F91" i="30"/>
  <c r="K35" i="30"/>
  <c r="G81" i="30"/>
  <c r="D80" i="28"/>
  <c r="F81" i="30"/>
  <c r="L35" i="30"/>
  <c r="F68" i="30"/>
  <c r="L22" i="30"/>
  <c r="G68" i="30"/>
  <c r="D67" i="28"/>
  <c r="K22" i="30"/>
  <c r="L23" i="30"/>
  <c r="G69" i="30"/>
  <c r="D68" i="28"/>
  <c r="G61" i="30"/>
  <c r="D60" i="28"/>
  <c r="F61" i="30"/>
  <c r="K15" i="30"/>
  <c r="L15" i="30"/>
  <c r="G73" i="30"/>
  <c r="D72" i="28"/>
  <c r="F73" i="30"/>
  <c r="L27" i="30"/>
  <c r="K27" i="30"/>
  <c r="K40" i="30"/>
  <c r="G86" i="30"/>
  <c r="D85" i="28"/>
  <c r="F86" i="30"/>
  <c r="L40" i="30"/>
  <c r="G65" i="30"/>
  <c r="D64" i="28"/>
  <c r="F65" i="30"/>
  <c r="K19" i="30"/>
  <c r="L19" i="30"/>
  <c r="L34" i="30"/>
  <c r="G80" i="30"/>
  <c r="D79" i="28"/>
  <c r="K34" i="30"/>
  <c r="F80" i="30"/>
  <c r="K29" i="30"/>
  <c r="D57" i="28" l="1"/>
  <c r="L41" i="30"/>
  <c r="D86" i="28"/>
  <c r="D59" i="28"/>
  <c r="G87" i="30"/>
  <c r="K23" i="30"/>
  <c r="G56" i="30"/>
  <c r="D56" i="28"/>
  <c r="L11" i="30"/>
  <c r="F56" i="28" s="1"/>
  <c r="F57" i="30"/>
  <c r="K37" i="30"/>
  <c r="K20" i="30"/>
  <c r="D87" i="28"/>
  <c r="G88" i="30"/>
  <c r="G178" i="28" s="1"/>
  <c r="L28" i="30"/>
  <c r="L10" i="30"/>
  <c r="F55" i="28" s="1"/>
  <c r="L20" i="30"/>
  <c r="F65" i="28" s="1"/>
  <c r="G60" i="30"/>
  <c r="G150" i="28" s="1"/>
  <c r="F74" i="30"/>
  <c r="F164" i="28" s="1"/>
  <c r="G74" i="30"/>
  <c r="D65" i="28"/>
  <c r="L14" i="30"/>
  <c r="F59" i="28" s="1"/>
  <c r="D73" i="28"/>
  <c r="F66" i="30"/>
  <c r="F156" i="28" s="1"/>
  <c r="K14" i="30"/>
  <c r="E59" i="28" s="1"/>
  <c r="D82" i="28"/>
  <c r="L29" i="30"/>
  <c r="F74" i="28" s="1"/>
  <c r="F63" i="30"/>
  <c r="F153" i="28" s="1"/>
  <c r="G75" i="30"/>
  <c r="G165" i="28" s="1"/>
  <c r="F83" i="30"/>
  <c r="F173" i="28" s="1"/>
  <c r="F75" i="30"/>
  <c r="F165" i="28" s="1"/>
  <c r="L37" i="30"/>
  <c r="F82" i="28" s="1"/>
  <c r="L17" i="30"/>
  <c r="F62" i="28" s="1"/>
  <c r="L32" i="30"/>
  <c r="F77" i="28" s="1"/>
  <c r="K17" i="30"/>
  <c r="E62" i="28" s="1"/>
  <c r="D62" i="28"/>
  <c r="D76" i="28"/>
  <c r="L31" i="30"/>
  <c r="F76" i="28" s="1"/>
  <c r="K31" i="30"/>
  <c r="E76" i="28" s="1"/>
  <c r="F77" i="30"/>
  <c r="F167" i="28" s="1"/>
  <c r="K11" i="30"/>
  <c r="E56" i="28" s="1"/>
  <c r="K32" i="30"/>
  <c r="E77" i="28" s="1"/>
  <c r="G78" i="30"/>
  <c r="G168" i="28" s="1"/>
  <c r="F78" i="30"/>
  <c r="F168" i="28" s="1"/>
  <c r="F56" i="30"/>
  <c r="F146" i="28" s="1"/>
  <c r="K10" i="30"/>
  <c r="E55" i="28" s="1"/>
  <c r="E74" i="28"/>
  <c r="G170" i="28"/>
  <c r="E64" i="28"/>
  <c r="G176" i="28"/>
  <c r="F72" i="28"/>
  <c r="G159" i="28"/>
  <c r="G171" i="28"/>
  <c r="F90" i="28"/>
  <c r="G173" i="28"/>
  <c r="G164" i="28"/>
  <c r="F169" i="28"/>
  <c r="G167" i="28"/>
  <c r="E71" i="28"/>
  <c r="E65" i="28"/>
  <c r="G147" i="28"/>
  <c r="F174" i="28"/>
  <c r="G161" i="28"/>
  <c r="E84" i="28"/>
  <c r="G177" i="28"/>
  <c r="F87" i="28"/>
  <c r="G180" i="28"/>
  <c r="F157" i="28"/>
  <c r="G145" i="28"/>
  <c r="F61" i="28"/>
  <c r="F170" i="28"/>
  <c r="F79" i="28"/>
  <c r="F155" i="28"/>
  <c r="F85" i="28"/>
  <c r="E85" i="28"/>
  <c r="F163" i="28"/>
  <c r="F60" i="28"/>
  <c r="G151" i="28"/>
  <c r="E68" i="28"/>
  <c r="F68" i="28"/>
  <c r="G158" i="28"/>
  <c r="F80" i="28"/>
  <c r="E80" i="28"/>
  <c r="E82" i="28"/>
  <c r="E73" i="28"/>
  <c r="F78" i="28"/>
  <c r="G148" i="28"/>
  <c r="G64" i="30"/>
  <c r="D63" i="28"/>
  <c r="K18" i="30"/>
  <c r="L18" i="30"/>
  <c r="F64" i="30"/>
  <c r="E83" i="28"/>
  <c r="F70" i="28"/>
  <c r="F175" i="28"/>
  <c r="F84" i="28"/>
  <c r="E86" i="28"/>
  <c r="E87" i="28"/>
  <c r="F178" i="28"/>
  <c r="E89" i="28"/>
  <c r="F150" i="28"/>
  <c r="F66" i="28"/>
  <c r="F145" i="28"/>
  <c r="E54" i="28"/>
  <c r="F152" i="28"/>
  <c r="J8" i="30"/>
  <c r="H47" i="30"/>
  <c r="H8" i="28"/>
  <c r="G70" i="30"/>
  <c r="D69" i="28"/>
  <c r="F70" i="30"/>
  <c r="L24" i="30"/>
  <c r="K24" i="30"/>
  <c r="E79" i="28"/>
  <c r="F176" i="28"/>
  <c r="E60" i="28"/>
  <c r="F159" i="28"/>
  <c r="F67" i="28"/>
  <c r="F171" i="28"/>
  <c r="G181" i="28"/>
  <c r="F73" i="28"/>
  <c r="G169" i="28"/>
  <c r="E57" i="28"/>
  <c r="G162" i="28"/>
  <c r="F147" i="28"/>
  <c r="G174" i="28"/>
  <c r="E70" i="28"/>
  <c r="F177" i="28"/>
  <c r="F89" i="28"/>
  <c r="F54" i="28"/>
  <c r="G152" i="28"/>
  <c r="J43" i="30"/>
  <c r="H43" i="28"/>
  <c r="F64" i="28"/>
  <c r="G155" i="28"/>
  <c r="E72" i="28"/>
  <c r="G163" i="28"/>
  <c r="F151" i="28"/>
  <c r="G146" i="28"/>
  <c r="E67" i="28"/>
  <c r="F158" i="28"/>
  <c r="F181" i="28"/>
  <c r="E90" i="28"/>
  <c r="E78" i="28"/>
  <c r="F148" i="28"/>
  <c r="F57" i="28"/>
  <c r="L13" i="30"/>
  <c r="F59" i="30"/>
  <c r="D58" i="28"/>
  <c r="K13" i="30"/>
  <c r="G59" i="30"/>
  <c r="F162" i="28"/>
  <c r="F71" i="28"/>
  <c r="G156" i="28"/>
  <c r="F83" i="28"/>
  <c r="F161" i="28"/>
  <c r="G175" i="28"/>
  <c r="F86" i="28"/>
  <c r="F180" i="28"/>
  <c r="E66" i="28"/>
  <c r="G157" i="28"/>
  <c r="G153" i="28"/>
  <c r="G92" i="30"/>
  <c r="D91" i="28"/>
  <c r="K46" i="30"/>
  <c r="F92" i="30"/>
  <c r="L46" i="30"/>
  <c r="E61" i="28"/>
  <c r="AP43" i="22"/>
  <c r="K30" i="30"/>
  <c r="F76" i="30"/>
  <c r="L30" i="30"/>
  <c r="G76" i="30"/>
  <c r="D75" i="28"/>
  <c r="F82" i="30"/>
  <c r="L36" i="30"/>
  <c r="K36" i="30"/>
  <c r="G82" i="30"/>
  <c r="D81" i="28"/>
  <c r="F166" i="28" l="1"/>
  <c r="E91" i="28"/>
  <c r="G149" i="28"/>
  <c r="F58" i="28"/>
  <c r="E69" i="28"/>
  <c r="G160" i="28"/>
  <c r="G166" i="28"/>
  <c r="G172" i="28"/>
  <c r="E81" i="28"/>
  <c r="E75" i="28"/>
  <c r="E58" i="28"/>
  <c r="F69" i="28"/>
  <c r="F154" i="28"/>
  <c r="G154" i="28"/>
  <c r="F81" i="28"/>
  <c r="G182" i="28"/>
  <c r="K43" i="30"/>
  <c r="G89" i="30"/>
  <c r="D88" i="28"/>
  <c r="F89" i="30"/>
  <c r="L43" i="30"/>
  <c r="F160" i="28"/>
  <c r="C25" i="26"/>
  <c r="H47" i="28"/>
  <c r="F63" i="28"/>
  <c r="F91" i="28"/>
  <c r="F172" i="28"/>
  <c r="F75" i="28"/>
  <c r="F182" i="28"/>
  <c r="F149" i="28"/>
  <c r="F54" i="30"/>
  <c r="L8" i="30"/>
  <c r="G54" i="30"/>
  <c r="K8" i="30"/>
  <c r="J47" i="30"/>
  <c r="D53" i="28"/>
  <c r="E63" i="28"/>
  <c r="F179" i="28" l="1"/>
  <c r="C31" i="26"/>
  <c r="D24" i="24"/>
  <c r="D92" i="28"/>
  <c r="C79" i="26"/>
  <c r="F93" i="30"/>
  <c r="F144" i="28"/>
  <c r="L47" i="30"/>
  <c r="F53" i="28"/>
  <c r="G179" i="28"/>
  <c r="E53" i="28"/>
  <c r="K47" i="30"/>
  <c r="G93" i="30"/>
  <c r="G144" i="28"/>
  <c r="F88" i="28"/>
  <c r="E88" i="28"/>
  <c r="F183" i="28" l="1"/>
  <c r="G24" i="24"/>
  <c r="S85" i="26"/>
  <c r="U85" i="26"/>
  <c r="G183" i="28"/>
  <c r="H24" i="24"/>
  <c r="M47" i="30"/>
  <c r="F92" i="28"/>
  <c r="E37" i="26"/>
  <c r="F24" i="24"/>
  <c r="C37" i="26"/>
  <c r="E92" i="28"/>
  <c r="E24" i="24"/>
  <c r="N47" i="30" l="1"/>
  <c r="G92" i="28"/>
  <c r="V25" i="26"/>
  <c r="O44" i="30" l="1"/>
  <c r="O28" i="30"/>
  <c r="O12" i="30"/>
  <c r="O35" i="30"/>
  <c r="O19" i="30"/>
  <c r="O42" i="30"/>
  <c r="O30" i="30"/>
  <c r="O10" i="30"/>
  <c r="O25" i="30"/>
  <c r="O37" i="30"/>
  <c r="O29" i="30"/>
  <c r="O16" i="30"/>
  <c r="O23" i="30"/>
  <c r="O13" i="30"/>
  <c r="O18" i="30"/>
  <c r="O40" i="30"/>
  <c r="O24" i="30"/>
  <c r="O8" i="30"/>
  <c r="O31" i="30"/>
  <c r="O15" i="30"/>
  <c r="O38" i="30"/>
  <c r="O26" i="30"/>
  <c r="O21" i="30"/>
  <c r="O47" i="30"/>
  <c r="O34" i="30"/>
  <c r="W31" i="26"/>
  <c r="O39" i="30"/>
  <c r="O33" i="30"/>
  <c r="H92" i="28"/>
  <c r="O36" i="30"/>
  <c r="O20" i="30"/>
  <c r="O43" i="30"/>
  <c r="O27" i="30"/>
  <c r="O11" i="30"/>
  <c r="O41" i="30"/>
  <c r="O22" i="30"/>
  <c r="O17" i="30"/>
  <c r="O45" i="30"/>
  <c r="O9" i="30"/>
  <c r="O32" i="30"/>
  <c r="O46" i="30"/>
  <c r="O14" i="30"/>
  <c r="P22" i="30" l="1"/>
  <c r="J67" i="28" s="1"/>
  <c r="I67" i="28"/>
  <c r="W37" i="26"/>
  <c r="I92" i="28"/>
  <c r="P15" i="30"/>
  <c r="J60" i="28" s="1"/>
  <c r="I60" i="28"/>
  <c r="P40" i="30"/>
  <c r="J85" i="28" s="1"/>
  <c r="I85" i="28"/>
  <c r="P16" i="30"/>
  <c r="J61" i="28" s="1"/>
  <c r="I61" i="28"/>
  <c r="P10" i="30"/>
  <c r="J55" i="28" s="1"/>
  <c r="I55" i="28"/>
  <c r="P35" i="30"/>
  <c r="J80" i="28" s="1"/>
  <c r="I80" i="28"/>
  <c r="P43" i="30"/>
  <c r="J88" i="28" s="1"/>
  <c r="I88" i="28"/>
  <c r="P41" i="30"/>
  <c r="J86" i="28" s="1"/>
  <c r="I86" i="28"/>
  <c r="P20" i="30"/>
  <c r="J65" i="28" s="1"/>
  <c r="I65" i="28"/>
  <c r="P39" i="30"/>
  <c r="J84" i="28" s="1"/>
  <c r="I84" i="28"/>
  <c r="P21" i="30"/>
  <c r="J66" i="28" s="1"/>
  <c r="I66" i="28"/>
  <c r="P31" i="30"/>
  <c r="J76" i="28" s="1"/>
  <c r="I76" i="28"/>
  <c r="P18" i="30"/>
  <c r="J63" i="28" s="1"/>
  <c r="I63" i="28"/>
  <c r="P29" i="30"/>
  <c r="J74" i="28" s="1"/>
  <c r="I74" i="28"/>
  <c r="P30" i="30"/>
  <c r="J75" i="28" s="1"/>
  <c r="I75" i="28"/>
  <c r="P12" i="30"/>
  <c r="J57" i="28" s="1"/>
  <c r="I57" i="28"/>
  <c r="I77" i="28"/>
  <c r="P32" i="30"/>
  <c r="J77" i="28" s="1"/>
  <c r="I54" i="28"/>
  <c r="P9" i="30"/>
  <c r="J54" i="28" s="1"/>
  <c r="P45" i="30"/>
  <c r="J90" i="28" s="1"/>
  <c r="I90" i="28"/>
  <c r="P36" i="30"/>
  <c r="J81" i="28" s="1"/>
  <c r="I81" i="28"/>
  <c r="I71" i="28"/>
  <c r="P26" i="30"/>
  <c r="J71" i="28" s="1"/>
  <c r="I58" i="28"/>
  <c r="P13" i="30"/>
  <c r="J58" i="28" s="1"/>
  <c r="P37" i="30"/>
  <c r="J82" i="28" s="1"/>
  <c r="I82" i="28"/>
  <c r="P42" i="30"/>
  <c r="J87" i="28" s="1"/>
  <c r="I87" i="28"/>
  <c r="P28" i="30"/>
  <c r="J73" i="28" s="1"/>
  <c r="I73" i="28"/>
  <c r="P33" i="30"/>
  <c r="J78" i="28" s="1"/>
  <c r="I78" i="28"/>
  <c r="P14" i="30"/>
  <c r="J59" i="28" s="1"/>
  <c r="I59" i="28"/>
  <c r="I56" i="28"/>
  <c r="P11" i="30"/>
  <c r="J56" i="28" s="1"/>
  <c r="P8" i="30"/>
  <c r="I53" i="28"/>
  <c r="I91" i="28"/>
  <c r="P46" i="30"/>
  <c r="J91" i="28" s="1"/>
  <c r="I62" i="28"/>
  <c r="P17" i="30"/>
  <c r="J62" i="28" s="1"/>
  <c r="P27" i="30"/>
  <c r="J72" i="28" s="1"/>
  <c r="I72" i="28"/>
  <c r="P34" i="30"/>
  <c r="J79" i="28" s="1"/>
  <c r="I79" i="28"/>
  <c r="P38" i="30"/>
  <c r="J83" i="28" s="1"/>
  <c r="I83" i="28"/>
  <c r="I69" i="28"/>
  <c r="P24" i="30"/>
  <c r="J69" i="28" s="1"/>
  <c r="P23" i="30"/>
  <c r="J68" i="28" s="1"/>
  <c r="I68" i="28"/>
  <c r="P25" i="30"/>
  <c r="J70" i="28" s="1"/>
  <c r="I70" i="28"/>
  <c r="I64" i="28"/>
  <c r="P19" i="30"/>
  <c r="J64" i="28" s="1"/>
  <c r="P44" i="30"/>
  <c r="J89" i="28" s="1"/>
  <c r="I89" i="28"/>
  <c r="D6" i="38" l="1" a="1"/>
  <c r="P47" i="30"/>
  <c r="J53" i="28"/>
  <c r="J92" i="28" l="1"/>
  <c r="W43" i="26"/>
  <c r="D36" i="38"/>
  <c r="Q38" i="30" s="1"/>
  <c r="D20" i="38"/>
  <c r="Q22" i="30" s="1"/>
  <c r="D43" i="38"/>
  <c r="Q45" i="30" s="1"/>
  <c r="D27" i="38"/>
  <c r="Q29" i="30" s="1"/>
  <c r="D11" i="38"/>
  <c r="Q13" i="30" s="1"/>
  <c r="D34" i="38"/>
  <c r="Q36" i="30" s="1"/>
  <c r="D18" i="38"/>
  <c r="Q20" i="30" s="1"/>
  <c r="D41" i="38"/>
  <c r="Q43" i="30" s="1"/>
  <c r="D25" i="38"/>
  <c r="Q27" i="30" s="1"/>
  <c r="D9" i="38"/>
  <c r="Q11" i="30" s="1"/>
  <c r="D10" i="38"/>
  <c r="Q12" i="30" s="1"/>
  <c r="D40" i="38"/>
  <c r="Q42" i="30" s="1"/>
  <c r="D31" i="38"/>
  <c r="Q33" i="30" s="1"/>
  <c r="D38" i="38"/>
  <c r="Q40" i="30" s="1"/>
  <c r="D29" i="38"/>
  <c r="Q31" i="30" s="1"/>
  <c r="D32" i="38"/>
  <c r="Q34" i="30" s="1"/>
  <c r="D16" i="38"/>
  <c r="Q18" i="30" s="1"/>
  <c r="D39" i="38"/>
  <c r="Q41" i="30" s="1"/>
  <c r="D23" i="38"/>
  <c r="Q25" i="30" s="1"/>
  <c r="D7" i="38"/>
  <c r="Q9" i="30" s="1"/>
  <c r="D30" i="38"/>
  <c r="Q32" i="30" s="1"/>
  <c r="D14" i="38"/>
  <c r="Q16" i="30" s="1"/>
  <c r="D37" i="38"/>
  <c r="Q39" i="30" s="1"/>
  <c r="D21" i="38"/>
  <c r="Q23" i="30" s="1"/>
  <c r="D26" i="38"/>
  <c r="Q28" i="30" s="1"/>
  <c r="D17" i="38"/>
  <c r="Q19" i="30" s="1"/>
  <c r="D24" i="38"/>
  <c r="Q26" i="30" s="1"/>
  <c r="D15" i="38"/>
  <c r="Q17" i="30" s="1"/>
  <c r="D6" i="38"/>
  <c r="Q8" i="30" s="1"/>
  <c r="D44" i="38"/>
  <c r="Q46" i="30" s="1"/>
  <c r="D28" i="38"/>
  <c r="Q30" i="30" s="1"/>
  <c r="D12" i="38"/>
  <c r="Q14" i="30" s="1"/>
  <c r="D35" i="38"/>
  <c r="Q37" i="30" s="1"/>
  <c r="D19" i="38"/>
  <c r="Q21" i="30" s="1"/>
  <c r="D42" i="38"/>
  <c r="Q44" i="30" s="1"/>
  <c r="D33" i="38"/>
  <c r="Q35" i="30" s="1"/>
  <c r="D8" i="38"/>
  <c r="Q10" i="30" s="1"/>
  <c r="D22" i="38"/>
  <c r="Q24" i="30" s="1"/>
  <c r="D13" i="38"/>
  <c r="Q15" i="30" s="1"/>
  <c r="R46" i="30" l="1"/>
  <c r="I92" i="30"/>
  <c r="D136" i="28"/>
  <c r="H92" i="30"/>
  <c r="S46" i="30"/>
  <c r="T46" i="30"/>
  <c r="H62" i="30"/>
  <c r="I62" i="30"/>
  <c r="S16" i="30"/>
  <c r="D106" i="28"/>
  <c r="R16" i="30"/>
  <c r="T16" i="30"/>
  <c r="I87" i="30"/>
  <c r="H87" i="30"/>
  <c r="S41" i="30"/>
  <c r="D131" i="28"/>
  <c r="R41" i="30"/>
  <c r="T41" i="30"/>
  <c r="H86" i="30"/>
  <c r="S40" i="30"/>
  <c r="D130" i="28"/>
  <c r="R40" i="30"/>
  <c r="I86" i="30"/>
  <c r="T40" i="30"/>
  <c r="I57" i="30"/>
  <c r="H57" i="30"/>
  <c r="S11" i="30"/>
  <c r="R11" i="30"/>
  <c r="D101" i="28"/>
  <c r="T11" i="30"/>
  <c r="R36" i="30"/>
  <c r="I82" i="30"/>
  <c r="S36" i="30"/>
  <c r="H82" i="30"/>
  <c r="D126" i="28"/>
  <c r="T36" i="30"/>
  <c r="R22" i="30"/>
  <c r="I68" i="30"/>
  <c r="S22" i="30"/>
  <c r="H68" i="30"/>
  <c r="D112" i="28"/>
  <c r="T22" i="30"/>
  <c r="H67" i="30"/>
  <c r="R21" i="30"/>
  <c r="D111" i="28"/>
  <c r="I67" i="30"/>
  <c r="S21" i="30"/>
  <c r="T21" i="30"/>
  <c r="I83" i="30"/>
  <c r="D127" i="28"/>
  <c r="S37" i="30"/>
  <c r="R37" i="30"/>
  <c r="H83" i="30"/>
  <c r="T37" i="30"/>
  <c r="S8" i="30"/>
  <c r="H54" i="30"/>
  <c r="Q47" i="30"/>
  <c r="D98" i="28"/>
  <c r="R8" i="30"/>
  <c r="I54" i="30"/>
  <c r="T8" i="30"/>
  <c r="H74" i="30"/>
  <c r="S28" i="30"/>
  <c r="D118" i="28"/>
  <c r="I74" i="30"/>
  <c r="R28" i="30"/>
  <c r="T28" i="30"/>
  <c r="H78" i="30"/>
  <c r="S32" i="30"/>
  <c r="D122" i="28"/>
  <c r="I78" i="30"/>
  <c r="R32" i="30"/>
  <c r="T32" i="30"/>
  <c r="R18" i="30"/>
  <c r="I64" i="30"/>
  <c r="D108" i="28"/>
  <c r="H64" i="30"/>
  <c r="S18" i="30"/>
  <c r="T18" i="30"/>
  <c r="S33" i="30"/>
  <c r="R33" i="30"/>
  <c r="D123" i="28"/>
  <c r="H79" i="30"/>
  <c r="I79" i="30"/>
  <c r="T33" i="30"/>
  <c r="R27" i="30"/>
  <c r="H73" i="30"/>
  <c r="S27" i="30"/>
  <c r="D117" i="28"/>
  <c r="I73" i="30"/>
  <c r="T27" i="30"/>
  <c r="S13" i="30"/>
  <c r="H59" i="30"/>
  <c r="R13" i="30"/>
  <c r="D103" i="28"/>
  <c r="I59" i="30"/>
  <c r="T13" i="30"/>
  <c r="R38" i="30"/>
  <c r="I84" i="30"/>
  <c r="D128" i="28"/>
  <c r="H84" i="30"/>
  <c r="S38" i="30"/>
  <c r="T38" i="30"/>
  <c r="I65" i="30"/>
  <c r="S19" i="30"/>
  <c r="R19" i="30"/>
  <c r="H65" i="30"/>
  <c r="D109" i="28"/>
  <c r="T19" i="30"/>
  <c r="R14" i="30"/>
  <c r="I60" i="30"/>
  <c r="D104" i="28"/>
  <c r="H60" i="30"/>
  <c r="S14" i="30"/>
  <c r="T14" i="30"/>
  <c r="I69" i="30"/>
  <c r="H69" i="30"/>
  <c r="R23" i="30"/>
  <c r="D113" i="28"/>
  <c r="S23" i="30"/>
  <c r="T23" i="30"/>
  <c r="I55" i="30"/>
  <c r="H55" i="30"/>
  <c r="D99" i="28"/>
  <c r="S9" i="30"/>
  <c r="R9" i="30"/>
  <c r="T9" i="30"/>
  <c r="R34" i="30"/>
  <c r="D124" i="28"/>
  <c r="S34" i="30"/>
  <c r="I80" i="30"/>
  <c r="H80" i="30"/>
  <c r="T34" i="30"/>
  <c r="S42" i="30"/>
  <c r="H88" i="30"/>
  <c r="D132" i="28"/>
  <c r="R42" i="30"/>
  <c r="I88" i="30"/>
  <c r="T42" i="30"/>
  <c r="I89" i="30"/>
  <c r="R43" i="30"/>
  <c r="S43" i="30"/>
  <c r="D133" i="28"/>
  <c r="H89" i="30"/>
  <c r="T43" i="30"/>
  <c r="I75" i="30"/>
  <c r="H75" i="30"/>
  <c r="R29" i="30"/>
  <c r="D119" i="28"/>
  <c r="S29" i="30"/>
  <c r="T29" i="30"/>
  <c r="R24" i="30"/>
  <c r="D114" i="28"/>
  <c r="I70" i="30"/>
  <c r="S24" i="30"/>
  <c r="H70" i="30"/>
  <c r="T24" i="30"/>
  <c r="H56" i="30"/>
  <c r="R10" i="30"/>
  <c r="I56" i="30"/>
  <c r="S10" i="30"/>
  <c r="D100" i="28"/>
  <c r="T10" i="30"/>
  <c r="I81" i="30"/>
  <c r="R35" i="30"/>
  <c r="S35" i="30"/>
  <c r="H81" i="30"/>
  <c r="D125" i="28"/>
  <c r="T35" i="30"/>
  <c r="I63" i="30"/>
  <c r="H63" i="30"/>
  <c r="R17" i="30"/>
  <c r="S17" i="30"/>
  <c r="D107" i="28"/>
  <c r="T17" i="30"/>
  <c r="R15" i="30"/>
  <c r="H61" i="30"/>
  <c r="S15" i="30"/>
  <c r="D105" i="28"/>
  <c r="I61" i="30"/>
  <c r="T15" i="30"/>
  <c r="H90" i="30"/>
  <c r="S44" i="30"/>
  <c r="D134" i="28"/>
  <c r="I90" i="30"/>
  <c r="R44" i="30"/>
  <c r="T44" i="30"/>
  <c r="H76" i="30"/>
  <c r="R30" i="30"/>
  <c r="I76" i="30"/>
  <c r="S30" i="30"/>
  <c r="D120" i="28"/>
  <c r="T30" i="30"/>
  <c r="S26" i="30"/>
  <c r="I72" i="30"/>
  <c r="D116" i="28"/>
  <c r="H72" i="30"/>
  <c r="R26" i="30"/>
  <c r="T26" i="30"/>
  <c r="I85" i="30"/>
  <c r="S39" i="30"/>
  <c r="R39" i="30"/>
  <c r="H85" i="30"/>
  <c r="D129" i="28"/>
  <c r="T39" i="30"/>
  <c r="D115" i="28"/>
  <c r="H71" i="30"/>
  <c r="R25" i="30"/>
  <c r="S25" i="30"/>
  <c r="I71" i="30"/>
  <c r="T25" i="30"/>
  <c r="R31" i="30"/>
  <c r="S31" i="30"/>
  <c r="D121" i="28"/>
  <c r="I77" i="30"/>
  <c r="H77" i="30"/>
  <c r="T31" i="30"/>
  <c r="R12" i="30"/>
  <c r="I58" i="30"/>
  <c r="D102" i="28"/>
  <c r="H58" i="30"/>
  <c r="S12" i="30"/>
  <c r="T12" i="30"/>
  <c r="H66" i="30"/>
  <c r="I66" i="30"/>
  <c r="S20" i="30"/>
  <c r="D110" i="28"/>
  <c r="R20" i="30"/>
  <c r="T20" i="30"/>
  <c r="S45" i="30"/>
  <c r="R45" i="30"/>
  <c r="D135" i="28"/>
  <c r="H91" i="30"/>
  <c r="I91" i="30"/>
  <c r="T45" i="30"/>
  <c r="H156" i="28" l="1"/>
  <c r="J66" i="30"/>
  <c r="H167" i="28"/>
  <c r="J77" i="30"/>
  <c r="E121" i="28"/>
  <c r="U31" i="30"/>
  <c r="E115" i="28"/>
  <c r="U25" i="30"/>
  <c r="I175" i="28"/>
  <c r="K85" i="30"/>
  <c r="H166" i="28"/>
  <c r="J76" i="30"/>
  <c r="I151" i="28"/>
  <c r="K61" i="30"/>
  <c r="E105" i="28"/>
  <c r="U15" i="30"/>
  <c r="E107" i="28"/>
  <c r="U17" i="30"/>
  <c r="I171" i="28"/>
  <c r="K81" i="30"/>
  <c r="I146" i="28"/>
  <c r="K56" i="30"/>
  <c r="H160" i="28"/>
  <c r="J70" i="30"/>
  <c r="E114" i="28"/>
  <c r="U24" i="30"/>
  <c r="E119" i="28"/>
  <c r="U29" i="30"/>
  <c r="H179" i="28"/>
  <c r="J89" i="30"/>
  <c r="I179" i="28"/>
  <c r="K89" i="30"/>
  <c r="H170" i="28"/>
  <c r="J80" i="30"/>
  <c r="E124" i="28"/>
  <c r="U34" i="30"/>
  <c r="F113" i="28"/>
  <c r="V23" i="30"/>
  <c r="I159" i="28"/>
  <c r="K69" i="30"/>
  <c r="I155" i="28"/>
  <c r="K65" i="30"/>
  <c r="I149" i="28"/>
  <c r="K59" i="30"/>
  <c r="F103" i="28"/>
  <c r="V13" i="30"/>
  <c r="F117" i="28"/>
  <c r="V27" i="30"/>
  <c r="I169" i="28"/>
  <c r="K79" i="30"/>
  <c r="F123" i="28"/>
  <c r="V33" i="30"/>
  <c r="E122" i="28"/>
  <c r="U32" i="30"/>
  <c r="H168" i="28"/>
  <c r="J78" i="30"/>
  <c r="I93" i="30"/>
  <c r="I144" i="28"/>
  <c r="K54" i="30"/>
  <c r="H93" i="30"/>
  <c r="H144" i="28"/>
  <c r="J54" i="30"/>
  <c r="E127" i="28"/>
  <c r="U37" i="30"/>
  <c r="G111" i="28"/>
  <c r="D19" i="25"/>
  <c r="E111" i="28"/>
  <c r="U21" i="30"/>
  <c r="H158" i="28"/>
  <c r="J68" i="30"/>
  <c r="D34" i="25"/>
  <c r="G126" i="28"/>
  <c r="I172" i="28"/>
  <c r="K82" i="30"/>
  <c r="E101" i="28"/>
  <c r="U11" i="30"/>
  <c r="G130" i="28"/>
  <c r="D38" i="25"/>
  <c r="F130" i="28"/>
  <c r="V40" i="30"/>
  <c r="D14" i="25"/>
  <c r="G106" i="28"/>
  <c r="I152" i="28"/>
  <c r="K62" i="30"/>
  <c r="H182" i="28"/>
  <c r="J92" i="30"/>
  <c r="D43" i="25"/>
  <c r="G135" i="28"/>
  <c r="G102" i="28"/>
  <c r="D10" i="25"/>
  <c r="I148" i="28"/>
  <c r="K58" i="30"/>
  <c r="I167" i="28"/>
  <c r="K77" i="30"/>
  <c r="G115" i="28"/>
  <c r="D23" i="25"/>
  <c r="H161" i="28"/>
  <c r="J71" i="30"/>
  <c r="H175" i="28"/>
  <c r="J85" i="30"/>
  <c r="G116" i="28"/>
  <c r="D24" i="25"/>
  <c r="I162" i="28"/>
  <c r="K72" i="30"/>
  <c r="F120" i="28"/>
  <c r="V30" i="30"/>
  <c r="D42" i="25"/>
  <c r="G134" i="28"/>
  <c r="F134" i="28"/>
  <c r="V44" i="30"/>
  <c r="D15" i="25"/>
  <c r="G107" i="28"/>
  <c r="H153" i="28"/>
  <c r="J63" i="30"/>
  <c r="H171" i="28"/>
  <c r="J81" i="30"/>
  <c r="G100" i="28"/>
  <c r="D8" i="25"/>
  <c r="E100" i="28"/>
  <c r="U10" i="30"/>
  <c r="F114" i="28"/>
  <c r="V24" i="30"/>
  <c r="G119" i="28"/>
  <c r="D27" i="25"/>
  <c r="H165" i="28"/>
  <c r="J75" i="30"/>
  <c r="D40" i="25"/>
  <c r="G132" i="28"/>
  <c r="H178" i="28"/>
  <c r="J88" i="30"/>
  <c r="I170" i="28"/>
  <c r="K80" i="30"/>
  <c r="D7" i="25"/>
  <c r="G99" i="28"/>
  <c r="H145" i="28"/>
  <c r="J55" i="30"/>
  <c r="D12" i="25"/>
  <c r="G104" i="28"/>
  <c r="I150" i="28"/>
  <c r="K60" i="30"/>
  <c r="H155" i="28"/>
  <c r="J65" i="30"/>
  <c r="D36" i="25"/>
  <c r="G128" i="28"/>
  <c r="I174" i="28"/>
  <c r="K84" i="30"/>
  <c r="G117" i="28"/>
  <c r="D25" i="25"/>
  <c r="H163" i="28"/>
  <c r="J73" i="30"/>
  <c r="H169" i="28"/>
  <c r="J79" i="30"/>
  <c r="G108" i="28"/>
  <c r="D16" i="25"/>
  <c r="I154" i="28"/>
  <c r="K64" i="30"/>
  <c r="I168" i="28"/>
  <c r="K78" i="30"/>
  <c r="G118" i="28"/>
  <c r="D26" i="25"/>
  <c r="F118" i="28"/>
  <c r="V28" i="30"/>
  <c r="R47" i="30"/>
  <c r="E98" i="28"/>
  <c r="U8" i="30"/>
  <c r="F98" i="28"/>
  <c r="S47" i="30"/>
  <c r="V8" i="30"/>
  <c r="F127" i="28"/>
  <c r="V37" i="30"/>
  <c r="F111" i="28"/>
  <c r="V21" i="30"/>
  <c r="H157" i="28"/>
  <c r="J67" i="30"/>
  <c r="F112" i="28"/>
  <c r="V22" i="30"/>
  <c r="E126" i="28"/>
  <c r="U36" i="30"/>
  <c r="F101" i="28"/>
  <c r="V11" i="30"/>
  <c r="I176" i="28"/>
  <c r="K86" i="30"/>
  <c r="H176" i="28"/>
  <c r="J86" i="30"/>
  <c r="F131" i="28"/>
  <c r="V41" i="30"/>
  <c r="E106" i="28"/>
  <c r="U16" i="30"/>
  <c r="H152" i="28"/>
  <c r="J62" i="30"/>
  <c r="E135" i="28"/>
  <c r="U45" i="30"/>
  <c r="F135" i="28"/>
  <c r="V45" i="30"/>
  <c r="F102" i="28"/>
  <c r="V12" i="30"/>
  <c r="E102" i="28"/>
  <c r="U12" i="30"/>
  <c r="I161" i="28"/>
  <c r="K71" i="30"/>
  <c r="E129" i="28"/>
  <c r="U39" i="30"/>
  <c r="E116" i="28"/>
  <c r="U26" i="30"/>
  <c r="F116" i="28"/>
  <c r="V26" i="30"/>
  <c r="I166" i="28"/>
  <c r="K76" i="30"/>
  <c r="E134" i="28"/>
  <c r="U44" i="30"/>
  <c r="H180" i="28"/>
  <c r="J90" i="30"/>
  <c r="F105" i="28"/>
  <c r="V15" i="30"/>
  <c r="I153" i="28"/>
  <c r="K63" i="30"/>
  <c r="F125" i="28"/>
  <c r="V35" i="30"/>
  <c r="H146" i="28"/>
  <c r="J56" i="30"/>
  <c r="I160" i="28"/>
  <c r="K70" i="30"/>
  <c r="F119" i="28"/>
  <c r="V29" i="30"/>
  <c r="I165" i="28"/>
  <c r="K75" i="30"/>
  <c r="F133" i="28"/>
  <c r="V43" i="30"/>
  <c r="I178" i="28"/>
  <c r="K88" i="30"/>
  <c r="F132" i="28"/>
  <c r="V42" i="30"/>
  <c r="F124" i="28"/>
  <c r="V34" i="30"/>
  <c r="E99" i="28"/>
  <c r="U9" i="30"/>
  <c r="I145" i="28"/>
  <c r="K55" i="30"/>
  <c r="E113" i="28"/>
  <c r="U23" i="30"/>
  <c r="F104" i="28"/>
  <c r="V14" i="30"/>
  <c r="E104" i="28"/>
  <c r="U14" i="30"/>
  <c r="E109" i="28"/>
  <c r="U19" i="30"/>
  <c r="F128" i="28"/>
  <c r="V38" i="30"/>
  <c r="E128" i="28"/>
  <c r="U38" i="30"/>
  <c r="E103" i="28"/>
  <c r="U13" i="30"/>
  <c r="I163" i="28"/>
  <c r="K73" i="30"/>
  <c r="E117" i="28"/>
  <c r="U27" i="30"/>
  <c r="F108" i="28"/>
  <c r="V18" i="30"/>
  <c r="E108" i="28"/>
  <c r="U18" i="30"/>
  <c r="E118" i="28"/>
  <c r="U28" i="30"/>
  <c r="H164" i="28"/>
  <c r="J74" i="30"/>
  <c r="G127" i="28"/>
  <c r="D35" i="25"/>
  <c r="I157" i="28"/>
  <c r="K67" i="30"/>
  <c r="D20" i="25"/>
  <c r="G112" i="28"/>
  <c r="I158" i="28"/>
  <c r="K68" i="30"/>
  <c r="H172" i="28"/>
  <c r="J82" i="30"/>
  <c r="D9" i="25"/>
  <c r="G101" i="28"/>
  <c r="H147" i="28"/>
  <c r="J57" i="30"/>
  <c r="E130" i="28"/>
  <c r="U40" i="30"/>
  <c r="G131" i="28"/>
  <c r="D39" i="25"/>
  <c r="H177" i="28"/>
  <c r="J87" i="30"/>
  <c r="G136" i="28"/>
  <c r="D44" i="25"/>
  <c r="I182" i="28"/>
  <c r="K92" i="30"/>
  <c r="E110" i="28"/>
  <c r="U20" i="30"/>
  <c r="I181" i="28"/>
  <c r="K91" i="30"/>
  <c r="F110" i="28"/>
  <c r="V20" i="30"/>
  <c r="H181" i="28"/>
  <c r="J91" i="30"/>
  <c r="G110" i="28"/>
  <c r="D18" i="25"/>
  <c r="I156" i="28"/>
  <c r="K66" i="30"/>
  <c r="H148" i="28"/>
  <c r="J58" i="30"/>
  <c r="D29" i="25"/>
  <c r="G121" i="28"/>
  <c r="F121" i="28"/>
  <c r="V31" i="30"/>
  <c r="F115" i="28"/>
  <c r="V25" i="30"/>
  <c r="G129" i="28"/>
  <c r="D37" i="25"/>
  <c r="F129" i="28"/>
  <c r="V39" i="30"/>
  <c r="H162" i="28"/>
  <c r="J72" i="30"/>
  <c r="G120" i="28"/>
  <c r="D28" i="25"/>
  <c r="E120" i="28"/>
  <c r="U30" i="30"/>
  <c r="I180" i="28"/>
  <c r="K90" i="30"/>
  <c r="D13" i="25"/>
  <c r="G105" i="28"/>
  <c r="H151" i="28"/>
  <c r="J61" i="30"/>
  <c r="F107" i="28"/>
  <c r="V17" i="30"/>
  <c r="D33" i="25"/>
  <c r="G125" i="28"/>
  <c r="E125" i="28"/>
  <c r="U35" i="30"/>
  <c r="F100" i="28"/>
  <c r="V10" i="30"/>
  <c r="G114" i="28"/>
  <c r="D22" i="25"/>
  <c r="G133" i="28"/>
  <c r="D41" i="25"/>
  <c r="E133" i="28"/>
  <c r="U43" i="30"/>
  <c r="E132" i="28"/>
  <c r="U42" i="30"/>
  <c r="G124" i="28"/>
  <c r="D32" i="25"/>
  <c r="F99" i="28"/>
  <c r="V9" i="30"/>
  <c r="G113" i="28"/>
  <c r="D21" i="25"/>
  <c r="H159" i="28"/>
  <c r="J69" i="30"/>
  <c r="H150" i="28"/>
  <c r="J60" i="30"/>
  <c r="D17" i="25"/>
  <c r="G109" i="28"/>
  <c r="F109" i="28"/>
  <c r="V19" i="30"/>
  <c r="H174" i="28"/>
  <c r="J84" i="30"/>
  <c r="D11" i="25"/>
  <c r="G103" i="28"/>
  <c r="H149" i="28"/>
  <c r="J59" i="30"/>
  <c r="G123" i="28"/>
  <c r="D31" i="25"/>
  <c r="E123" i="28"/>
  <c r="U33" i="30"/>
  <c r="H154" i="28"/>
  <c r="J64" i="30"/>
  <c r="D30" i="25"/>
  <c r="G122" i="28"/>
  <c r="F122" i="28"/>
  <c r="V32" i="30"/>
  <c r="I164" i="28"/>
  <c r="K74" i="30"/>
  <c r="G98" i="28"/>
  <c r="D6" i="25"/>
  <c r="T47" i="30"/>
  <c r="D25" i="24"/>
  <c r="D137" i="28"/>
  <c r="C43" i="26"/>
  <c r="C91" i="26"/>
  <c r="H173" i="28"/>
  <c r="J83" i="30"/>
  <c r="I173" i="28"/>
  <c r="K83" i="30"/>
  <c r="E112" i="28"/>
  <c r="U22" i="30"/>
  <c r="F126" i="28"/>
  <c r="V36" i="30"/>
  <c r="I147" i="28"/>
  <c r="K57" i="30"/>
  <c r="E131" i="28"/>
  <c r="U41" i="30"/>
  <c r="I177" i="28"/>
  <c r="K87" i="30"/>
  <c r="F106" i="28"/>
  <c r="V16" i="30"/>
  <c r="F136" i="28"/>
  <c r="V46" i="30"/>
  <c r="E136" i="28"/>
  <c r="U46" i="30"/>
  <c r="E31" i="25" l="1"/>
  <c r="H123" i="28"/>
  <c r="D67" i="25"/>
  <c r="J159" i="28"/>
  <c r="H132" i="28"/>
  <c r="E40" i="25"/>
  <c r="F8" i="25"/>
  <c r="I100" i="28"/>
  <c r="D59" i="25"/>
  <c r="J151" i="28"/>
  <c r="E88" i="25"/>
  <c r="K180" i="28"/>
  <c r="F37" i="25"/>
  <c r="I129" i="28"/>
  <c r="F23" i="25"/>
  <c r="I115" i="28"/>
  <c r="K156" i="28"/>
  <c r="E64" i="25"/>
  <c r="D89" i="25"/>
  <c r="J181" i="28"/>
  <c r="E89" i="25"/>
  <c r="K181" i="28"/>
  <c r="K182" i="28"/>
  <c r="E90" i="25"/>
  <c r="J177" i="28"/>
  <c r="D85" i="25"/>
  <c r="H130" i="28"/>
  <c r="E38" i="25"/>
  <c r="E66" i="25"/>
  <c r="K158" i="28"/>
  <c r="E65" i="25"/>
  <c r="K157" i="28"/>
  <c r="J164" i="28"/>
  <c r="D72" i="25"/>
  <c r="E16" i="25"/>
  <c r="H108" i="28"/>
  <c r="E25" i="25"/>
  <c r="H117" i="28"/>
  <c r="H103" i="28"/>
  <c r="E11" i="25"/>
  <c r="F36" i="25"/>
  <c r="I128" i="28"/>
  <c r="H104" i="28"/>
  <c r="E12" i="25"/>
  <c r="H113" i="28"/>
  <c r="E21" i="25"/>
  <c r="E7" i="25"/>
  <c r="H99" i="28"/>
  <c r="F40" i="25"/>
  <c r="I132" i="28"/>
  <c r="I133" i="28"/>
  <c r="F41" i="25"/>
  <c r="I119" i="28"/>
  <c r="F27" i="25"/>
  <c r="J146" i="28"/>
  <c r="D54" i="25"/>
  <c r="K153" i="28"/>
  <c r="E61" i="25"/>
  <c r="J180" i="28"/>
  <c r="D88" i="25"/>
  <c r="K166" i="28"/>
  <c r="E74" i="25"/>
  <c r="H116" i="28"/>
  <c r="E24" i="25"/>
  <c r="E69" i="25"/>
  <c r="K161" i="28"/>
  <c r="F10" i="25"/>
  <c r="I102" i="28"/>
  <c r="H135" i="28"/>
  <c r="E43" i="25"/>
  <c r="E14" i="25"/>
  <c r="H106" i="28"/>
  <c r="D84" i="25"/>
  <c r="J176" i="28"/>
  <c r="I101" i="28"/>
  <c r="F9" i="25"/>
  <c r="I112" i="28"/>
  <c r="F20" i="25"/>
  <c r="I111" i="28"/>
  <c r="F19" i="25"/>
  <c r="V47" i="30"/>
  <c r="I98" i="28"/>
  <c r="F6" i="25"/>
  <c r="K154" i="28"/>
  <c r="E62" i="25"/>
  <c r="D77" i="25"/>
  <c r="J169" i="28"/>
  <c r="E58" i="25"/>
  <c r="K150" i="28"/>
  <c r="J145" i="28"/>
  <c r="D53" i="25"/>
  <c r="E78" i="25"/>
  <c r="K170" i="28"/>
  <c r="E8" i="25"/>
  <c r="H100" i="28"/>
  <c r="J171" i="28"/>
  <c r="D79" i="25"/>
  <c r="K162" i="28"/>
  <c r="E70" i="25"/>
  <c r="J175" i="28"/>
  <c r="D83" i="25"/>
  <c r="E56" i="25"/>
  <c r="K148" i="28"/>
  <c r="K152" i="28"/>
  <c r="E60" i="25"/>
  <c r="I130" i="28"/>
  <c r="F38" i="25"/>
  <c r="H101" i="28"/>
  <c r="E9" i="25"/>
  <c r="H111" i="28"/>
  <c r="E19" i="25"/>
  <c r="H127" i="28"/>
  <c r="E35" i="25"/>
  <c r="H183" i="28"/>
  <c r="S97" i="26"/>
  <c r="G25" i="24"/>
  <c r="D76" i="25"/>
  <c r="J168" i="28"/>
  <c r="I123" i="28"/>
  <c r="F31" i="25"/>
  <c r="I117" i="28"/>
  <c r="F25" i="25"/>
  <c r="K149" i="28"/>
  <c r="E57" i="25"/>
  <c r="K159" i="28"/>
  <c r="E67" i="25"/>
  <c r="E32" i="25"/>
  <c r="H124" i="28"/>
  <c r="E87" i="25"/>
  <c r="K179" i="28"/>
  <c r="H119" i="28"/>
  <c r="E27" i="25"/>
  <c r="D68" i="25"/>
  <c r="J160" i="28"/>
  <c r="K171" i="28"/>
  <c r="E79" i="25"/>
  <c r="H105" i="28"/>
  <c r="E13" i="25"/>
  <c r="D74" i="25"/>
  <c r="J166" i="28"/>
  <c r="E23" i="25"/>
  <c r="H115" i="28"/>
  <c r="J167" i="28"/>
  <c r="D75" i="25"/>
  <c r="E72" i="25"/>
  <c r="K164" i="28"/>
  <c r="J174" i="28"/>
  <c r="D82" i="25"/>
  <c r="I99" i="28"/>
  <c r="F7" i="25"/>
  <c r="H136" i="28"/>
  <c r="E44" i="25"/>
  <c r="I106" i="28"/>
  <c r="F14" i="25"/>
  <c r="H131" i="28"/>
  <c r="E39" i="25"/>
  <c r="F34" i="25"/>
  <c r="I126" i="28"/>
  <c r="K173" i="28"/>
  <c r="E81" i="25"/>
  <c r="G137" i="28"/>
  <c r="D26" i="24"/>
  <c r="D27" i="24" s="1"/>
  <c r="F137" i="28"/>
  <c r="E49" i="26"/>
  <c r="F25" i="24"/>
  <c r="E137" i="28"/>
  <c r="C49" i="26"/>
  <c r="E25" i="24"/>
  <c r="E52" i="25"/>
  <c r="K93" i="30"/>
  <c r="K144" i="28"/>
  <c r="F30" i="25"/>
  <c r="I122" i="28"/>
  <c r="I109" i="28"/>
  <c r="F17" i="25"/>
  <c r="E41" i="25"/>
  <c r="H133" i="28"/>
  <c r="H125" i="28"/>
  <c r="E33" i="25"/>
  <c r="J162" i="28"/>
  <c r="D70" i="25"/>
  <c r="F29" i="25"/>
  <c r="I121" i="28"/>
  <c r="H110" i="28"/>
  <c r="E18" i="25"/>
  <c r="J147" i="28"/>
  <c r="D55" i="25"/>
  <c r="E26" i="25"/>
  <c r="H118" i="28"/>
  <c r="F16" i="25"/>
  <c r="I108" i="28"/>
  <c r="K163" i="28"/>
  <c r="E71" i="25"/>
  <c r="E36" i="25"/>
  <c r="H128" i="28"/>
  <c r="H109" i="28"/>
  <c r="E17" i="25"/>
  <c r="F12" i="25"/>
  <c r="I104" i="28"/>
  <c r="K145" i="28"/>
  <c r="E53" i="25"/>
  <c r="F32" i="25"/>
  <c r="I124" i="28"/>
  <c r="K178" i="28"/>
  <c r="E86" i="25"/>
  <c r="E73" i="25"/>
  <c r="K165" i="28"/>
  <c r="E68" i="25"/>
  <c r="K160" i="28"/>
  <c r="I125" i="28"/>
  <c r="F33" i="25"/>
  <c r="I105" i="28"/>
  <c r="F13" i="25"/>
  <c r="H134" i="28"/>
  <c r="E42" i="25"/>
  <c r="I116" i="28"/>
  <c r="F24" i="25"/>
  <c r="H129" i="28"/>
  <c r="E37" i="25"/>
  <c r="E10" i="25"/>
  <c r="H102" i="28"/>
  <c r="F43" i="25"/>
  <c r="I135" i="28"/>
  <c r="D60" i="25"/>
  <c r="J152" i="28"/>
  <c r="I131" i="28"/>
  <c r="F39" i="25"/>
  <c r="K176" i="28"/>
  <c r="E84" i="25"/>
  <c r="H126" i="28"/>
  <c r="E34" i="25"/>
  <c r="J157" i="28"/>
  <c r="D65" i="25"/>
  <c r="I127" i="28"/>
  <c r="F35" i="25"/>
  <c r="I118" i="28"/>
  <c r="F26" i="25"/>
  <c r="K168" i="28"/>
  <c r="E76" i="25"/>
  <c r="D71" i="25"/>
  <c r="J163" i="28"/>
  <c r="E82" i="25"/>
  <c r="K174" i="28"/>
  <c r="D63" i="25"/>
  <c r="J155" i="28"/>
  <c r="J178" i="28"/>
  <c r="D86" i="25"/>
  <c r="D73" i="25"/>
  <c r="J165" i="28"/>
  <c r="I114" i="28"/>
  <c r="F22" i="25"/>
  <c r="J153" i="28"/>
  <c r="D61" i="25"/>
  <c r="F42" i="25"/>
  <c r="I134" i="28"/>
  <c r="F28" i="25"/>
  <c r="I120" i="28"/>
  <c r="J161" i="28"/>
  <c r="D69" i="25"/>
  <c r="K167" i="28"/>
  <c r="E75" i="25"/>
  <c r="J182" i="28"/>
  <c r="D90" i="25"/>
  <c r="K172" i="28"/>
  <c r="E80" i="25"/>
  <c r="D66" i="25"/>
  <c r="J158" i="28"/>
  <c r="D52" i="25"/>
  <c r="J93" i="30"/>
  <c r="J144" i="28"/>
  <c r="E30" i="25"/>
  <c r="H122" i="28"/>
  <c r="K169" i="28"/>
  <c r="E77" i="25"/>
  <c r="F11" i="25"/>
  <c r="I103" i="28"/>
  <c r="E63" i="25"/>
  <c r="K155" i="28"/>
  <c r="F21" i="25"/>
  <c r="I113" i="28"/>
  <c r="J170" i="28"/>
  <c r="D78" i="25"/>
  <c r="J179" i="28"/>
  <c r="D87" i="25"/>
  <c r="E22" i="25"/>
  <c r="H114" i="28"/>
  <c r="E54" i="25"/>
  <c r="K146" i="28"/>
  <c r="H107" i="28"/>
  <c r="E15" i="25"/>
  <c r="K151" i="28"/>
  <c r="E59" i="25"/>
  <c r="E83" i="25"/>
  <c r="K175" i="28"/>
  <c r="E29" i="25"/>
  <c r="H121" i="28"/>
  <c r="D64" i="25"/>
  <c r="J156" i="28"/>
  <c r="D57" i="25"/>
  <c r="J149" i="28"/>
  <c r="D45" i="25"/>
  <c r="J154" i="28"/>
  <c r="D62" i="25"/>
  <c r="J150" i="28"/>
  <c r="D58" i="25"/>
  <c r="F15" i="25"/>
  <c r="I107" i="28"/>
  <c r="H120" i="28"/>
  <c r="E28" i="25"/>
  <c r="D56" i="25"/>
  <c r="J148" i="28"/>
  <c r="F18" i="25"/>
  <c r="I110" i="28"/>
  <c r="J172" i="28"/>
  <c r="D80" i="25"/>
  <c r="I136" i="28"/>
  <c r="F44" i="25"/>
  <c r="E85" i="25"/>
  <c r="K177" i="28"/>
  <c r="K147" i="28"/>
  <c r="E55" i="25"/>
  <c r="H112" i="28"/>
  <c r="E20" i="25"/>
  <c r="D81" i="25"/>
  <c r="J173" i="28"/>
  <c r="U47" i="30"/>
  <c r="H98" i="28"/>
  <c r="E6" i="25"/>
  <c r="I183" i="28"/>
  <c r="H25" i="24"/>
  <c r="U97" i="26"/>
  <c r="H137" i="28" l="1"/>
  <c r="E26" i="24"/>
  <c r="E45" i="25"/>
  <c r="D91" i="25"/>
  <c r="F45" i="25"/>
  <c r="H26" i="24"/>
  <c r="K183" i="28"/>
  <c r="J183" i="28"/>
  <c r="G26" i="24"/>
  <c r="E91" i="25"/>
  <c r="I137" i="28"/>
  <c r="F26" i="24"/>
</calcChain>
</file>

<file path=xl/sharedStrings.xml><?xml version="1.0" encoding="utf-8"?>
<sst xmlns="http://schemas.openxmlformats.org/spreadsheetml/2006/main" count="2766" uniqueCount="665">
  <si>
    <t>農業</t>
  </si>
  <si>
    <t>鉱業</t>
  </si>
  <si>
    <t>飲食料品</t>
  </si>
  <si>
    <t>繊維製品</t>
  </si>
  <si>
    <t>パルプ・紙・木製品</t>
  </si>
  <si>
    <t>化学製品</t>
  </si>
  <si>
    <t>石油・石炭製品</t>
  </si>
  <si>
    <t>窯業・土石製品</t>
  </si>
  <si>
    <t>鉄鋼</t>
  </si>
  <si>
    <t>非鉄金属</t>
  </si>
  <si>
    <t>金属製品</t>
  </si>
  <si>
    <t>電気機械</t>
  </si>
  <si>
    <t>電子部品</t>
  </si>
  <si>
    <t>輸送機械</t>
  </si>
  <si>
    <t>その他の製造工業製品</t>
  </si>
  <si>
    <t>建設</t>
  </si>
  <si>
    <t>電力・ガス・熱供給</t>
  </si>
  <si>
    <t>商業</t>
  </si>
  <si>
    <t>金融・保険</t>
  </si>
  <si>
    <t>不動産</t>
  </si>
  <si>
    <t>情報通信</t>
  </si>
  <si>
    <t>公務</t>
  </si>
  <si>
    <t>教育・研究</t>
  </si>
  <si>
    <t>対事業所サービス</t>
  </si>
  <si>
    <t>対個人サービス</t>
  </si>
  <si>
    <t>事務用品</t>
  </si>
  <si>
    <t>分類不明</t>
  </si>
  <si>
    <t>計</t>
    <rPh sb="0" eb="1">
      <t>ケイ</t>
    </rPh>
    <phoneticPr fontId="5"/>
  </si>
  <si>
    <t>生産誘発額</t>
    <rPh sb="0" eb="2">
      <t>セイサン</t>
    </rPh>
    <rPh sb="2" eb="5">
      <t>ユウハツガク</t>
    </rPh>
    <phoneticPr fontId="7"/>
  </si>
  <si>
    <t>直接効果</t>
    <rPh sb="0" eb="2">
      <t>チョクセツ</t>
    </rPh>
    <rPh sb="2" eb="4">
      <t>コウカ</t>
    </rPh>
    <phoneticPr fontId="5"/>
  </si>
  <si>
    <t>分析テーマ</t>
    <rPh sb="0" eb="2">
      <t>ブンセキ</t>
    </rPh>
    <phoneticPr fontId="5"/>
  </si>
  <si>
    <t>◆</t>
    <phoneticPr fontId="5"/>
  </si>
  <si>
    <t>部門</t>
    <rPh sb="0" eb="2">
      <t>ブモン</t>
    </rPh>
    <phoneticPr fontId="5"/>
  </si>
  <si>
    <t>部門別発生需要額</t>
    <rPh sb="0" eb="3">
      <t>ブモンベツ</t>
    </rPh>
    <rPh sb="3" eb="5">
      <t>ハッセイ</t>
    </rPh>
    <rPh sb="5" eb="8">
      <t>ジュヨウガク</t>
    </rPh>
    <phoneticPr fontId="5"/>
  </si>
  <si>
    <t>百万円</t>
    <rPh sb="0" eb="1">
      <t>ヒャク</t>
    </rPh>
    <rPh sb="1" eb="3">
      <t>マンエン</t>
    </rPh>
    <phoneticPr fontId="5"/>
  </si>
  <si>
    <t>単位：</t>
    <rPh sb="0" eb="2">
      <t>タンイ</t>
    </rPh>
    <phoneticPr fontId="5"/>
  </si>
  <si>
    <t>水道</t>
  </si>
  <si>
    <t>廃棄物処理</t>
  </si>
  <si>
    <t>医療・福祉</t>
  </si>
  <si>
    <t>運輸・郵便</t>
  </si>
  <si>
    <t>内生部門計</t>
  </si>
  <si>
    <t>家計外消費支出（行）</t>
  </si>
  <si>
    <t>雇用者所得</t>
  </si>
  <si>
    <t>営業余剰</t>
  </si>
  <si>
    <t>資本減耗引当</t>
  </si>
  <si>
    <t>間接税（関税・輸入品商品税を除く。）</t>
  </si>
  <si>
    <t>（控除）経常補助金</t>
  </si>
  <si>
    <t>粗付加価値部門計</t>
  </si>
  <si>
    <t>県内生産額</t>
  </si>
  <si>
    <t>行和</t>
  </si>
  <si>
    <t>感応度係数</t>
  </si>
  <si>
    <t>影響力係数</t>
  </si>
  <si>
    <t>在庫純増</t>
  </si>
  <si>
    <t>最終需要計</t>
  </si>
  <si>
    <t>需要合計</t>
  </si>
  <si>
    <t>自交点で除した逆行列係数</t>
    <rPh sb="0" eb="1">
      <t>ジ</t>
    </rPh>
    <rPh sb="1" eb="3">
      <t>コウテン</t>
    </rPh>
    <rPh sb="4" eb="5">
      <t>ジョ</t>
    </rPh>
    <rPh sb="7" eb="10">
      <t>ギャクギョウレツ</t>
    </rPh>
    <rPh sb="10" eb="12">
      <t>ケイスウ</t>
    </rPh>
    <phoneticPr fontId="29"/>
  </si>
  <si>
    <t>合計</t>
    <rPh sb="0" eb="2">
      <t>ゴウケイ</t>
    </rPh>
    <phoneticPr fontId="29"/>
  </si>
  <si>
    <t>生産増加額</t>
    <rPh sb="0" eb="2">
      <t>セイサン</t>
    </rPh>
    <rPh sb="2" eb="4">
      <t>ゾウカ</t>
    </rPh>
    <rPh sb="4" eb="5">
      <t>ガク</t>
    </rPh>
    <phoneticPr fontId="29"/>
  </si>
  <si>
    <t>生産増加額</t>
    <rPh sb="0" eb="2">
      <t>セイサン</t>
    </rPh>
    <rPh sb="2" eb="4">
      <t>ゾウカ</t>
    </rPh>
    <rPh sb="4" eb="5">
      <t>ガク</t>
    </rPh>
    <phoneticPr fontId="7"/>
  </si>
  <si>
    <t>生産増加額</t>
    <rPh sb="0" eb="2">
      <t>セイサン</t>
    </rPh>
    <rPh sb="2" eb="4">
      <t>ゾウカ</t>
    </rPh>
    <rPh sb="4" eb="5">
      <t>ガク</t>
    </rPh>
    <phoneticPr fontId="3"/>
  </si>
  <si>
    <t>1　分析テーマを入力してください。</t>
    <rPh sb="2" eb="4">
      <t>ブンセキ</t>
    </rPh>
    <rPh sb="8" eb="10">
      <t>ニュウリョク</t>
    </rPh>
    <phoneticPr fontId="5"/>
  </si>
  <si>
    <t>逆行列係数表 （39部門表）</t>
    <rPh sb="0" eb="3">
      <t>ギャクギョウレツ</t>
    </rPh>
    <rPh sb="3" eb="6">
      <t>ケイスウヒョウ</t>
    </rPh>
    <rPh sb="10" eb="12">
      <t>ブモン</t>
    </rPh>
    <phoneticPr fontId="5"/>
  </si>
  <si>
    <t>林業</t>
    <rPh sb="0" eb="2">
      <t>リンギョウ</t>
    </rPh>
    <phoneticPr fontId="4"/>
  </si>
  <si>
    <t>漁業</t>
    <rPh sb="0" eb="2">
      <t>ギョギョウ</t>
    </rPh>
    <phoneticPr fontId="4"/>
  </si>
  <si>
    <t>はん用機械</t>
  </si>
  <si>
    <t>生産用機械</t>
  </si>
  <si>
    <t>業務用機械</t>
  </si>
  <si>
    <t>外生化した逆行列係数表 （39部門表）</t>
    <rPh sb="0" eb="2">
      <t>ガイセイ</t>
    </rPh>
    <rPh sb="2" eb="3">
      <t>カ</t>
    </rPh>
    <rPh sb="5" eb="8">
      <t>ギャクギョウレツ</t>
    </rPh>
    <rPh sb="8" eb="11">
      <t>ケイスウヒョウ</t>
    </rPh>
    <rPh sb="15" eb="17">
      <t>ブモン</t>
    </rPh>
    <phoneticPr fontId="5"/>
  </si>
  <si>
    <t>経済波及効果分析ツール　生産増加（39部門）</t>
    <rPh sb="0" eb="2">
      <t>ケイザイ</t>
    </rPh>
    <rPh sb="2" eb="4">
      <t>ハキュウ</t>
    </rPh>
    <rPh sb="4" eb="6">
      <t>コウカ</t>
    </rPh>
    <rPh sb="6" eb="8">
      <t>ブンセキ</t>
    </rPh>
    <rPh sb="12" eb="14">
      <t>セイサン</t>
    </rPh>
    <rPh sb="14" eb="16">
      <t>ゾウカ</t>
    </rPh>
    <rPh sb="19" eb="21">
      <t>ブモン</t>
    </rPh>
    <phoneticPr fontId="5"/>
  </si>
  <si>
    <t>＊消費転換率は、秋田市消費転換率の最新年値を初期設定としています。必要に応じて、適宜数値を変更してください。</t>
    <rPh sb="1" eb="6">
      <t>ショウヒテンカンリツ</t>
    </rPh>
    <rPh sb="8" eb="11">
      <t>アキタシ</t>
    </rPh>
    <rPh sb="11" eb="13">
      <t>ショウヒ</t>
    </rPh>
    <rPh sb="13" eb="15">
      <t>テンカン</t>
    </rPh>
    <rPh sb="15" eb="16">
      <t>リツ</t>
    </rPh>
    <rPh sb="17" eb="19">
      <t>サイシン</t>
    </rPh>
    <rPh sb="19" eb="20">
      <t>ネン</t>
    </rPh>
    <rPh sb="20" eb="21">
      <t>チ</t>
    </rPh>
    <rPh sb="22" eb="24">
      <t>ショキ</t>
    </rPh>
    <rPh sb="24" eb="26">
      <t>セッテイ</t>
    </rPh>
    <rPh sb="33" eb="35">
      <t>ヒツヨウ</t>
    </rPh>
    <rPh sb="36" eb="37">
      <t>オウ</t>
    </rPh>
    <rPh sb="40" eb="42">
      <t>テキギ</t>
    </rPh>
    <rPh sb="42" eb="44">
      <t>スウチ</t>
    </rPh>
    <rPh sb="45" eb="47">
      <t>ヘンコウ</t>
    </rPh>
    <phoneticPr fontId="5"/>
  </si>
  <si>
    <t>秋田市消費転換率</t>
    <rPh sb="0" eb="3">
      <t>アキタシ</t>
    </rPh>
    <rPh sb="3" eb="5">
      <t>ショウヒ</t>
    </rPh>
    <rPh sb="5" eb="7">
      <t>テンカン</t>
    </rPh>
    <rPh sb="7" eb="8">
      <t>リツ</t>
    </rPh>
    <phoneticPr fontId="5"/>
  </si>
  <si>
    <t>年</t>
    <rPh sb="0" eb="1">
      <t>トシ</t>
    </rPh>
    <phoneticPr fontId="5"/>
  </si>
  <si>
    <t>消費転換率</t>
    <rPh sb="0" eb="2">
      <t>ショウヒ</t>
    </rPh>
    <rPh sb="2" eb="4">
      <t>テンカン</t>
    </rPh>
    <rPh sb="4" eb="5">
      <t>リツ</t>
    </rPh>
    <phoneticPr fontId="5"/>
  </si>
  <si>
    <t>後方移動平均
（３年）</t>
    <rPh sb="0" eb="2">
      <t>コウホウ</t>
    </rPh>
    <rPh sb="2" eb="4">
      <t>イドウ</t>
    </rPh>
    <rPh sb="4" eb="6">
      <t>ヘイキン</t>
    </rPh>
    <rPh sb="9" eb="10">
      <t>ネン</t>
    </rPh>
    <phoneticPr fontId="5"/>
  </si>
  <si>
    <t>平成30年</t>
    <rPh sb="0" eb="2">
      <t>ヘイセイ</t>
    </rPh>
    <rPh sb="4" eb="5">
      <t>ネン</t>
    </rPh>
    <phoneticPr fontId="5"/>
  </si>
  <si>
    <t>平成29年</t>
    <phoneticPr fontId="5"/>
  </si>
  <si>
    <t>平成28年</t>
  </si>
  <si>
    <t>平成27年</t>
  </si>
  <si>
    <t>平成26年</t>
  </si>
  <si>
    <t>平成25年</t>
  </si>
  <si>
    <t>平成24年</t>
  </si>
  <si>
    <t>平成23年</t>
  </si>
  <si>
    <t>平成22年</t>
  </si>
  <si>
    <t>平成21年</t>
  </si>
  <si>
    <t>平成20年</t>
  </si>
  <si>
    <t>平成19年</t>
  </si>
  <si>
    <t>平成18年</t>
  </si>
  <si>
    <t>平成17年</t>
  </si>
  <si>
    <t>平成16年</t>
  </si>
  <si>
    <t>(単位：円)</t>
    <rPh sb="1" eb="3">
      <t>タンイ</t>
    </rPh>
    <rPh sb="4" eb="5">
      <t>エン</t>
    </rPh>
    <phoneticPr fontId="5"/>
  </si>
  <si>
    <t>消費転換率計算用</t>
    <rPh sb="0" eb="5">
      <t>ショウヒテンカンリツ</t>
    </rPh>
    <rPh sb="5" eb="7">
      <t>ケイサン</t>
    </rPh>
    <rPh sb="7" eb="8">
      <t>ヨウ</t>
    </rPh>
    <phoneticPr fontId="5"/>
  </si>
  <si>
    <t>実収入</t>
    <rPh sb="0" eb="3">
      <t>ジッシュウニュウ</t>
    </rPh>
    <phoneticPr fontId="5"/>
  </si>
  <si>
    <t>ア</t>
    <phoneticPr fontId="5"/>
  </si>
  <si>
    <t>消費支出</t>
    <rPh sb="0" eb="2">
      <t>ショウヒ</t>
    </rPh>
    <rPh sb="2" eb="4">
      <t>シシュツ</t>
    </rPh>
    <phoneticPr fontId="5"/>
  </si>
  <si>
    <t>イ</t>
    <phoneticPr fontId="5"/>
  </si>
  <si>
    <t>ウ=イ/ア</t>
    <phoneticPr fontId="5"/>
  </si>
  <si>
    <t>*実収入と消費支出を別途調査している場合は、こちらで消費転換率を計算できます。</t>
    <rPh sb="1" eb="4">
      <t>ジツシュウニュウ</t>
    </rPh>
    <rPh sb="5" eb="9">
      <t>ショウヒシシュツ</t>
    </rPh>
    <rPh sb="10" eb="12">
      <t>ベット</t>
    </rPh>
    <rPh sb="12" eb="14">
      <t>チョウサ</t>
    </rPh>
    <rPh sb="18" eb="20">
      <t>バアイ</t>
    </rPh>
    <rPh sb="26" eb="28">
      <t>ショウヒ</t>
    </rPh>
    <rPh sb="28" eb="30">
      <t>テンカン</t>
    </rPh>
    <rPh sb="30" eb="31">
      <t>リツ</t>
    </rPh>
    <rPh sb="32" eb="34">
      <t>ケイサン</t>
    </rPh>
    <phoneticPr fontId="5"/>
  </si>
  <si>
    <t>3　生産増加額を入力してください。</t>
    <rPh sb="2" eb="4">
      <t>セイサン</t>
    </rPh>
    <rPh sb="4" eb="6">
      <t>ゾウカ</t>
    </rPh>
    <rPh sb="6" eb="7">
      <t>ガク</t>
    </rPh>
    <rPh sb="8" eb="10">
      <t>ニュウリョク</t>
    </rPh>
    <phoneticPr fontId="5"/>
  </si>
  <si>
    <t>4　消費転換率を入力してください。</t>
    <rPh sb="2" eb="4">
      <t>ショウヒ</t>
    </rPh>
    <rPh sb="4" eb="6">
      <t>テンカン</t>
    </rPh>
    <rPh sb="6" eb="7">
      <t>リツ</t>
    </rPh>
    <rPh sb="8" eb="10">
      <t>ニュウリョク</t>
    </rPh>
    <phoneticPr fontId="5"/>
  </si>
  <si>
    <t>利用の手引き</t>
    <rPh sb="0" eb="2">
      <t>リヨウ</t>
    </rPh>
    <rPh sb="3" eb="5">
      <t>テビ</t>
    </rPh>
    <phoneticPr fontId="7"/>
  </si>
  <si>
    <t>１．はじめに</t>
    <phoneticPr fontId="5"/>
  </si>
  <si>
    <t>　　　私たちの日常生活に必要な各種の消費財や企業の設備の拡充に使用される資本財</t>
    <phoneticPr fontId="5"/>
  </si>
  <si>
    <t>　　は、農林水産業、製造業、サービス業など多くの産業によって生産されています。</t>
    <phoneticPr fontId="5"/>
  </si>
  <si>
    <t>　　これらの産業はそれぞれ単独に存在するものではなく、原材料・燃料等の取引を通</t>
    <phoneticPr fontId="5"/>
  </si>
  <si>
    <t>　　じてお互いに密接な関係を持っています。また、各産業の生産活動は、私たち消費</t>
    <phoneticPr fontId="5"/>
  </si>
  <si>
    <t>　　者の最終的な需要に影響を与えるとともに、各産業で働く雇用者の賃金にも影響を</t>
    <rPh sb="14" eb="15">
      <t>アタ</t>
    </rPh>
    <rPh sb="28" eb="30">
      <t>コヨウ</t>
    </rPh>
    <phoneticPr fontId="40"/>
  </si>
  <si>
    <t>　　与えます。さらに、消費者でもある雇用者の賃金から新たな需要が生み出されるな</t>
    <rPh sb="18" eb="20">
      <t>コヨウ</t>
    </rPh>
    <phoneticPr fontId="5"/>
  </si>
  <si>
    <t>　　ど、経済活動は、それぞれ独立したものではなく、産業相互間、あるいは産業と家</t>
    <rPh sb="14" eb="16">
      <t>ドクリツ</t>
    </rPh>
    <phoneticPr fontId="5"/>
  </si>
  <si>
    <t>　　計などの間で密接に結びつき、互いに影響を及ぼし合っています。</t>
    <phoneticPr fontId="5"/>
  </si>
  <si>
    <t>　　　このため、産業に新たな需要（消費、投資等）が生じたときに行われる生産は、</t>
    <rPh sb="17" eb="19">
      <t>ショウヒ</t>
    </rPh>
    <rPh sb="20" eb="22">
      <t>トウシ</t>
    </rPh>
    <rPh sb="22" eb="23">
      <t>トウ</t>
    </rPh>
    <phoneticPr fontId="40"/>
  </si>
  <si>
    <t>　　直接需要が生じた産業だけでなく、関連する他の産業にも波及します。また、これ</t>
    <phoneticPr fontId="5"/>
  </si>
  <si>
    <t>　　らの生産活動の結果生じる雇用者所得は、消費支出として新たな需要を生み出し、</t>
    <phoneticPr fontId="5"/>
  </si>
  <si>
    <t>　　さらに生産を誘発していきます。これを経済波及効果といいます。</t>
    <phoneticPr fontId="5"/>
  </si>
  <si>
    <t>２．入力手順</t>
    <rPh sb="2" eb="4">
      <t>ニュウリョク</t>
    </rPh>
    <rPh sb="4" eb="6">
      <t>テジュン</t>
    </rPh>
    <phoneticPr fontId="5"/>
  </si>
  <si>
    <t>■使用上の注意</t>
    <rPh sb="1" eb="4">
      <t>シヨウジョウ</t>
    </rPh>
    <rPh sb="5" eb="7">
      <t>チュウイ</t>
    </rPh>
    <phoneticPr fontId="5"/>
  </si>
  <si>
    <t>■「データ入力表」シートへの入力</t>
    <phoneticPr fontId="5"/>
  </si>
  <si>
    <t>　①　分析テーマを入力します。　</t>
    <phoneticPr fontId="5"/>
  </si>
  <si>
    <t>■「総括表」シートへの入力</t>
    <rPh sb="2" eb="4">
      <t>ソウカツ</t>
    </rPh>
    <rPh sb="4" eb="5">
      <t>ヒョウ</t>
    </rPh>
    <phoneticPr fontId="5"/>
  </si>
  <si>
    <t>　　※１～１３ページまでが印刷対象範囲（Ａ４）です。</t>
    <rPh sb="13" eb="15">
      <t>インサツ</t>
    </rPh>
    <rPh sb="15" eb="17">
      <t>タイショウ</t>
    </rPh>
    <rPh sb="17" eb="19">
      <t>ハンイ</t>
    </rPh>
    <phoneticPr fontId="5"/>
  </si>
  <si>
    <t>３．利用上の注意事項</t>
    <rPh sb="2" eb="5">
      <t>リヨウジョウ</t>
    </rPh>
    <rPh sb="6" eb="8">
      <t>チュウイ</t>
    </rPh>
    <rPh sb="8" eb="10">
      <t>ジコウ</t>
    </rPh>
    <phoneticPr fontId="5"/>
  </si>
  <si>
    <t>①　本分析ツールにおいて設定している事項</t>
    <rPh sb="2" eb="3">
      <t>ホン</t>
    </rPh>
    <rPh sb="3" eb="5">
      <t>ブンセキ</t>
    </rPh>
    <rPh sb="12" eb="14">
      <t>セッテイ</t>
    </rPh>
    <rPh sb="18" eb="20">
      <t>ジコウ</t>
    </rPh>
    <phoneticPr fontId="5"/>
  </si>
  <si>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5"/>
  </si>
  <si>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5"/>
  </si>
  <si>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5"/>
  </si>
  <si>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5"/>
  </si>
  <si>
    <t>　　転換すると仮定しています。</t>
    <rPh sb="2" eb="4">
      <t>テンカン</t>
    </rPh>
    <rPh sb="7" eb="9">
      <t>カテイ</t>
    </rPh>
    <phoneticPr fontId="5"/>
  </si>
  <si>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5"/>
  </si>
  <si>
    <t>　　定しています。</t>
    <rPh sb="2" eb="3">
      <t>サダム</t>
    </rPh>
    <phoneticPr fontId="5"/>
  </si>
  <si>
    <t>②　本分析ツールが利用できない事例　</t>
    <rPh sb="2" eb="3">
      <t>ホン</t>
    </rPh>
    <rPh sb="3" eb="5">
      <t>ブンセキ</t>
    </rPh>
    <rPh sb="9" eb="11">
      <t>リヨウ</t>
    </rPh>
    <rPh sb="15" eb="17">
      <t>ジレイ</t>
    </rPh>
    <phoneticPr fontId="5"/>
  </si>
  <si>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5"/>
  </si>
  <si>
    <t>　　　　例）県外の企業に全額発注する等</t>
    <rPh sb="4" eb="5">
      <t>レイ</t>
    </rPh>
    <rPh sb="6" eb="8">
      <t>ケンガイ</t>
    </rPh>
    <rPh sb="9" eb="11">
      <t>キギョウ</t>
    </rPh>
    <rPh sb="12" eb="14">
      <t>ゼンガク</t>
    </rPh>
    <rPh sb="14" eb="16">
      <t>ハッチュウ</t>
    </rPh>
    <rPh sb="18" eb="19">
      <t>ナド</t>
    </rPh>
    <phoneticPr fontId="5"/>
  </si>
  <si>
    <t>　・　需要が発生する産業が特定できない場合。</t>
    <rPh sb="3" eb="5">
      <t>ジュヨウ</t>
    </rPh>
    <rPh sb="6" eb="8">
      <t>ハッセイ</t>
    </rPh>
    <rPh sb="10" eb="12">
      <t>サンギョウ</t>
    </rPh>
    <rPh sb="13" eb="15">
      <t>トクテイ</t>
    </rPh>
    <rPh sb="19" eb="21">
      <t>バアイ</t>
    </rPh>
    <phoneticPr fontId="5"/>
  </si>
  <si>
    <t>　　　　例）使途の特定できない補助金等</t>
    <rPh sb="4" eb="5">
      <t>レイ</t>
    </rPh>
    <rPh sb="6" eb="8">
      <t>シト</t>
    </rPh>
    <rPh sb="9" eb="11">
      <t>トクテイ</t>
    </rPh>
    <rPh sb="15" eb="18">
      <t>ホジョキン</t>
    </rPh>
    <rPh sb="18" eb="19">
      <t>ナド</t>
    </rPh>
    <phoneticPr fontId="5"/>
  </si>
  <si>
    <t>　　る場合。</t>
    <rPh sb="3" eb="5">
      <t>バアイ</t>
    </rPh>
    <phoneticPr fontId="5"/>
  </si>
  <si>
    <t>③　経済波及効果分析について</t>
    <rPh sb="2" eb="4">
      <t>ケイザイ</t>
    </rPh>
    <rPh sb="4" eb="6">
      <t>ハキュウ</t>
    </rPh>
    <rPh sb="6" eb="8">
      <t>コウカ</t>
    </rPh>
    <rPh sb="8" eb="10">
      <t>ブンセキ</t>
    </rPh>
    <phoneticPr fontId="5"/>
  </si>
  <si>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5"/>
  </si>
  <si>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5"/>
  </si>
  <si>
    <t>　　ありません。</t>
    <phoneticPr fontId="5"/>
  </si>
  <si>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5"/>
  </si>
  <si>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5"/>
  </si>
  <si>
    <t>　　な比例関係を仮定しています。</t>
    <rPh sb="3" eb="5">
      <t>ヒレイ</t>
    </rPh>
    <rPh sb="5" eb="7">
      <t>カンケイ</t>
    </rPh>
    <rPh sb="8" eb="10">
      <t>カテイ</t>
    </rPh>
    <phoneticPr fontId="5"/>
  </si>
  <si>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5"/>
  </si>
  <si>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5"/>
  </si>
  <si>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5"/>
  </si>
  <si>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5"/>
  </si>
  <si>
    <t>　　て変化しないと仮定しています。</t>
    <rPh sb="3" eb="5">
      <t>ヘンカ</t>
    </rPh>
    <rPh sb="9" eb="11">
      <t>カテイ</t>
    </rPh>
    <phoneticPr fontId="5"/>
  </si>
  <si>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5"/>
  </si>
  <si>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5"/>
  </si>
  <si>
    <t>　　しますが、その点は考慮されていません。</t>
    <rPh sb="9" eb="10">
      <t>テン</t>
    </rPh>
    <rPh sb="11" eb="13">
      <t>コウリョ</t>
    </rPh>
    <phoneticPr fontId="5"/>
  </si>
  <si>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5"/>
  </si>
  <si>
    <t>　　起こるとは限りません。</t>
    <rPh sb="2" eb="3">
      <t>オ</t>
    </rPh>
    <rPh sb="7" eb="8">
      <t>カギ</t>
    </rPh>
    <phoneticPr fontId="5"/>
  </si>
  <si>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5"/>
  </si>
  <si>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5"/>
  </si>
  <si>
    <t>　　ています。</t>
    <phoneticPr fontId="5"/>
  </si>
  <si>
    <t>④　雇用分析について</t>
    <rPh sb="2" eb="4">
      <t>コヨウ</t>
    </rPh>
    <rPh sb="4" eb="6">
      <t>ブンセキ</t>
    </rPh>
    <phoneticPr fontId="5"/>
  </si>
  <si>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5"/>
  </si>
  <si>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5"/>
  </si>
  <si>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5"/>
  </si>
  <si>
    <t>　　が見込めるとは限りません。</t>
    <rPh sb="3" eb="5">
      <t>ミコ</t>
    </rPh>
    <rPh sb="9" eb="10">
      <t>カギ</t>
    </rPh>
    <phoneticPr fontId="5"/>
  </si>
  <si>
    <t>⑤　その他の留意点</t>
    <rPh sb="4" eb="5">
      <t>タ</t>
    </rPh>
    <rPh sb="6" eb="9">
      <t>リュウイテン</t>
    </rPh>
    <phoneticPr fontId="5"/>
  </si>
  <si>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5"/>
  </si>
  <si>
    <t>　　果は異なります。</t>
    <rPh sb="2" eb="3">
      <t>ハタシ</t>
    </rPh>
    <rPh sb="4" eb="5">
      <t>コト</t>
    </rPh>
    <phoneticPr fontId="5"/>
  </si>
  <si>
    <t>　　ださい。</t>
    <phoneticPr fontId="5"/>
  </si>
  <si>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5"/>
  </si>
  <si>
    <t>４．その他</t>
    <rPh sb="4" eb="5">
      <t>タ</t>
    </rPh>
    <phoneticPr fontId="5"/>
  </si>
  <si>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5"/>
  </si>
  <si>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5"/>
  </si>
  <si>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5"/>
  </si>
  <si>
    <t>　する場合があります。</t>
    <phoneticPr fontId="5"/>
  </si>
  <si>
    <t>　絡ください。</t>
    <rPh sb="1" eb="2">
      <t>ラク</t>
    </rPh>
    <phoneticPr fontId="5"/>
  </si>
  <si>
    <t>問い合わせ先</t>
    <rPh sb="0" eb="1">
      <t>ト</t>
    </rPh>
    <rPh sb="2" eb="3">
      <t>ア</t>
    </rPh>
    <rPh sb="5" eb="6">
      <t>サキ</t>
    </rPh>
    <phoneticPr fontId="5"/>
  </si>
  <si>
    <t>〒010-8570　秋田市山王４－１－１</t>
    <phoneticPr fontId="5"/>
  </si>
  <si>
    <t>ＴＥＬ　０１８－８６０－１２５４</t>
    <phoneticPr fontId="5"/>
  </si>
  <si>
    <t>ＦＡＸ　０１８－８６０－１２５２</t>
    <phoneticPr fontId="5"/>
  </si>
  <si>
    <t>総括表</t>
    <rPh sb="0" eb="2">
      <t>ソウカツ</t>
    </rPh>
    <rPh sb="2" eb="3">
      <t>ヒョウ</t>
    </rPh>
    <phoneticPr fontId="7"/>
  </si>
  <si>
    <t>分析テーマ</t>
    <phoneticPr fontId="7"/>
  </si>
  <si>
    <t>１　分析担当者</t>
    <rPh sb="4" eb="7">
      <t>タントウシャ</t>
    </rPh>
    <phoneticPr fontId="7"/>
  </si>
  <si>
    <t>課所(配属)名</t>
    <rPh sb="3" eb="5">
      <t>ハイゾク</t>
    </rPh>
    <phoneticPr fontId="7"/>
  </si>
  <si>
    <t>担当者名</t>
    <rPh sb="3" eb="4">
      <t>メイ</t>
    </rPh>
    <phoneticPr fontId="7"/>
  </si>
  <si>
    <t>連絡先</t>
    <rPh sb="0" eb="3">
      <t>レンラクサキ</t>
    </rPh>
    <phoneticPr fontId="7"/>
  </si>
  <si>
    <t>２　当初設定</t>
    <phoneticPr fontId="7"/>
  </si>
  <si>
    <t>(単位：百万円、率）</t>
    <rPh sb="1" eb="3">
      <t>タンイ</t>
    </rPh>
    <rPh sb="4" eb="5">
      <t>ヒャク</t>
    </rPh>
    <rPh sb="5" eb="7">
      <t>マンエン</t>
    </rPh>
    <rPh sb="8" eb="9">
      <t>リツ</t>
    </rPh>
    <phoneticPr fontId="7"/>
  </si>
  <si>
    <t>消費転換率</t>
    <phoneticPr fontId="7"/>
  </si>
  <si>
    <t>３　分析結果</t>
    <phoneticPr fontId="7"/>
  </si>
  <si>
    <t>(単位：百万円、人）</t>
    <rPh sb="1" eb="3">
      <t>タンイ</t>
    </rPh>
    <rPh sb="4" eb="5">
      <t>ヒャク</t>
    </rPh>
    <rPh sb="5" eb="7">
      <t>マンエン</t>
    </rPh>
    <rPh sb="8" eb="9">
      <t>ニン</t>
    </rPh>
    <phoneticPr fontId="7"/>
  </si>
  <si>
    <t>粗付加価値
誘　発　額</t>
    <rPh sb="0" eb="1">
      <t>ソ</t>
    </rPh>
    <rPh sb="1" eb="3">
      <t>フカ</t>
    </rPh>
    <rPh sb="3" eb="5">
      <t>カチ</t>
    </rPh>
    <phoneticPr fontId="7"/>
  </si>
  <si>
    <t>雇用者所得
誘　発　額</t>
    <phoneticPr fontId="7"/>
  </si>
  <si>
    <t>従　業　者
誘　発　数</t>
    <rPh sb="0" eb="1">
      <t>ジュウ</t>
    </rPh>
    <rPh sb="2" eb="3">
      <t>ギョウ</t>
    </rPh>
    <rPh sb="4" eb="5">
      <t>シャ</t>
    </rPh>
    <rPh sb="6" eb="7">
      <t>ユウ</t>
    </rPh>
    <rPh sb="8" eb="9">
      <t>ハツ</t>
    </rPh>
    <rPh sb="10" eb="11">
      <t>スウ</t>
    </rPh>
    <phoneticPr fontId="7"/>
  </si>
  <si>
    <t>雇　用　者
誘　発　数</t>
    <rPh sb="0" eb="1">
      <t>ヤトイ</t>
    </rPh>
    <rPh sb="2" eb="3">
      <t>ヨウ</t>
    </rPh>
    <rPh sb="4" eb="5">
      <t>シャ</t>
    </rPh>
    <rPh sb="6" eb="7">
      <t>ユウ</t>
    </rPh>
    <rPh sb="8" eb="9">
      <t>ハツ</t>
    </rPh>
    <rPh sb="10" eb="11">
      <t>スウ</t>
    </rPh>
    <phoneticPr fontId="7"/>
  </si>
  <si>
    <t>直接効果</t>
    <phoneticPr fontId="7"/>
  </si>
  <si>
    <t>第１次波及効果</t>
    <rPh sb="3" eb="5">
      <t>ハキュウ</t>
    </rPh>
    <phoneticPr fontId="7"/>
  </si>
  <si>
    <t>第２次波及効果</t>
    <rPh sb="3" eb="5">
      <t>ハキュウ</t>
    </rPh>
    <phoneticPr fontId="7"/>
  </si>
  <si>
    <t>総合効果</t>
    <phoneticPr fontId="7"/>
  </si>
  <si>
    <t>波及効果倍率（倍）</t>
    <rPh sb="7" eb="8">
      <t>バイ</t>
    </rPh>
    <phoneticPr fontId="7"/>
  </si>
  <si>
    <t>　※　波及効果倍率は当初設定の最終需要増加額に対するものです。</t>
    <phoneticPr fontId="7"/>
  </si>
  <si>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7"/>
  </si>
  <si>
    <t>　　合計が一致しない場合があります。</t>
    <rPh sb="2" eb="3">
      <t>ゴウ</t>
    </rPh>
    <rPh sb="3" eb="4">
      <t>ケイ</t>
    </rPh>
    <rPh sb="5" eb="7">
      <t>イッチ</t>
    </rPh>
    <rPh sb="10" eb="12">
      <t>バアイ</t>
    </rPh>
    <phoneticPr fontId="7"/>
  </si>
  <si>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7"/>
  </si>
  <si>
    <t>４　備考</t>
    <rPh sb="2" eb="4">
      <t>ビコウ</t>
    </rPh>
    <phoneticPr fontId="7"/>
  </si>
  <si>
    <t>表１　産業部門別経済波及効果</t>
    <phoneticPr fontId="7"/>
  </si>
  <si>
    <t>（単位：百万円）</t>
  </si>
  <si>
    <t>部門名</t>
    <phoneticPr fontId="7"/>
  </si>
  <si>
    <t>産業部門別経済波及効果（総合効果）</t>
    <rPh sb="12" eb="14">
      <t>ソウゴウ</t>
    </rPh>
    <rPh sb="14" eb="16">
      <t>コウカ</t>
    </rPh>
    <phoneticPr fontId="7"/>
  </si>
  <si>
    <t>生産誘発額</t>
  </si>
  <si>
    <t>粗付加価値
誘発額</t>
    <phoneticPr fontId="7"/>
  </si>
  <si>
    <t>雇用者所得
誘発額</t>
    <phoneticPr fontId="7"/>
  </si>
  <si>
    <t>01</t>
  </si>
  <si>
    <t>02</t>
  </si>
  <si>
    <t>林業</t>
    <rPh sb="0" eb="2">
      <t>リンギョウ</t>
    </rPh>
    <phoneticPr fontId="6"/>
  </si>
  <si>
    <t>03</t>
  </si>
  <si>
    <t>漁業</t>
    <rPh sb="0" eb="2">
      <t>ギョギョウ</t>
    </rPh>
    <phoneticPr fontId="6"/>
  </si>
  <si>
    <t>04</t>
  </si>
  <si>
    <t>05</t>
  </si>
  <si>
    <t>06</t>
  </si>
  <si>
    <t>07</t>
  </si>
  <si>
    <t>08</t>
  </si>
  <si>
    <t>09</t>
  </si>
  <si>
    <t>10</t>
  </si>
  <si>
    <t>プラスチック・ゴム製品</t>
  </si>
  <si>
    <t>11</t>
  </si>
  <si>
    <t>12</t>
  </si>
  <si>
    <t>13</t>
  </si>
  <si>
    <t>14</t>
  </si>
  <si>
    <t>15</t>
  </si>
  <si>
    <t>16</t>
  </si>
  <si>
    <t>17</t>
  </si>
  <si>
    <t>18</t>
  </si>
  <si>
    <t>19</t>
  </si>
  <si>
    <t>20</t>
  </si>
  <si>
    <t>情報通信機器</t>
  </si>
  <si>
    <t>21</t>
  </si>
  <si>
    <t>22</t>
  </si>
  <si>
    <t>23</t>
  </si>
  <si>
    <t>24</t>
  </si>
  <si>
    <t>25</t>
  </si>
  <si>
    <t>26</t>
  </si>
  <si>
    <t>27</t>
  </si>
  <si>
    <t>28</t>
  </si>
  <si>
    <t>29</t>
  </si>
  <si>
    <t>30</t>
  </si>
  <si>
    <t>31</t>
  </si>
  <si>
    <t>32</t>
  </si>
  <si>
    <t>33</t>
  </si>
  <si>
    <t>34</t>
  </si>
  <si>
    <t>35</t>
  </si>
  <si>
    <t>他に分類されない会員制団体</t>
  </si>
  <si>
    <t>36</t>
  </si>
  <si>
    <t>37</t>
  </si>
  <si>
    <t>38</t>
  </si>
  <si>
    <t>39</t>
  </si>
  <si>
    <t>合計</t>
  </si>
  <si>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7"/>
  </si>
  <si>
    <t>表２　産業部門別雇用誘発効果</t>
    <rPh sb="8" eb="10">
      <t>コヨウ</t>
    </rPh>
    <rPh sb="10" eb="12">
      <t>ユウハツ</t>
    </rPh>
    <phoneticPr fontId="7"/>
  </si>
  <si>
    <t>（単位：人）</t>
    <rPh sb="4" eb="5">
      <t>ニン</t>
    </rPh>
    <phoneticPr fontId="7"/>
  </si>
  <si>
    <t>部門名</t>
    <phoneticPr fontId="7"/>
  </si>
  <si>
    <t>産業部門別雇用誘発効果（総合効果）</t>
    <rPh sb="2" eb="5">
      <t>ブモンベツ</t>
    </rPh>
    <rPh sb="5" eb="7">
      <t>コヨウ</t>
    </rPh>
    <rPh sb="7" eb="9">
      <t>ユウハツ</t>
    </rPh>
    <rPh sb="12" eb="14">
      <t>ソウゴウ</t>
    </rPh>
    <rPh sb="14" eb="16">
      <t>コウカ</t>
    </rPh>
    <phoneticPr fontId="7"/>
  </si>
  <si>
    <t>従業者誘発数</t>
    <rPh sb="0" eb="3">
      <t>ジュウギョウシャ</t>
    </rPh>
    <rPh sb="3" eb="5">
      <t>ユウハツ</t>
    </rPh>
    <rPh sb="5" eb="6">
      <t>スウ</t>
    </rPh>
    <phoneticPr fontId="7"/>
  </si>
  <si>
    <t>雇用者誘発数</t>
    <rPh sb="0" eb="3">
      <t>コヨウシャ</t>
    </rPh>
    <rPh sb="3" eb="5">
      <t>ユウハツ</t>
    </rPh>
    <rPh sb="5" eb="6">
      <t>スウ</t>
    </rPh>
    <phoneticPr fontId="7"/>
  </si>
  <si>
    <t>図１　経済波及効果フロー</t>
    <rPh sb="0" eb="1">
      <t>ズ</t>
    </rPh>
    <rPh sb="3" eb="5">
      <t>ケイザイ</t>
    </rPh>
    <rPh sb="5" eb="9">
      <t>ハキュウコウカ</t>
    </rPh>
    <phoneticPr fontId="7"/>
  </si>
  <si>
    <t>(単位：百万円)</t>
    <rPh sb="1" eb="3">
      <t>タンイ</t>
    </rPh>
    <rPh sb="4" eb="5">
      <t>ヒャク</t>
    </rPh>
    <rPh sb="5" eb="7">
      <t>マンエン</t>
    </rPh>
    <phoneticPr fontId="7"/>
  </si>
  <si>
    <t>直接効果</t>
  </si>
  <si>
    <t>×Ｂ[粗付加価値率]</t>
    <phoneticPr fontId="7"/>
  </si>
  <si>
    <t>×Ｃ[雇用者所得率]</t>
    <phoneticPr fontId="7"/>
  </si>
  <si>
    <t xml:space="preserve"> 粗付加価値誘発額(直接)</t>
    <phoneticPr fontId="7"/>
  </si>
  <si>
    <t>雇用者所得誘発額(直接)</t>
    <phoneticPr fontId="7"/>
  </si>
  <si>
    <t>雇用者所得誘発額
(直接＋第１次)</t>
    <rPh sb="10" eb="12">
      <t>チョクセツ</t>
    </rPh>
    <rPh sb="13" eb="14">
      <t>ダイ</t>
    </rPh>
    <rPh sb="15" eb="16">
      <t>ジ</t>
    </rPh>
    <phoneticPr fontId="7"/>
  </si>
  <si>
    <t>×Ｆ[消費転換率]</t>
    <phoneticPr fontId="7"/>
  </si>
  <si>
    <t>生産誘発額(第１次)</t>
    <rPh sb="6" eb="7">
      <t>ダイ</t>
    </rPh>
    <rPh sb="8" eb="9">
      <t>ジ</t>
    </rPh>
    <phoneticPr fontId="7"/>
  </si>
  <si>
    <t>民間消費支出増加額</t>
    <rPh sb="0" eb="2">
      <t>ミンカン</t>
    </rPh>
    <phoneticPr fontId="7"/>
  </si>
  <si>
    <t>×Ｂ[粗付加価値率]</t>
    <phoneticPr fontId="7"/>
  </si>
  <si>
    <t>×Ｃ[雇用者所得率]</t>
    <phoneticPr fontId="7"/>
  </si>
  <si>
    <t>×Ｇ[消費パターン]</t>
    <phoneticPr fontId="7"/>
  </si>
  <si>
    <t xml:space="preserve"> 粗付加価値誘発額(第１次)</t>
    <rPh sb="10" eb="11">
      <t>ダイ</t>
    </rPh>
    <rPh sb="12" eb="13">
      <t>ジ</t>
    </rPh>
    <phoneticPr fontId="7"/>
  </si>
  <si>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7"/>
  </si>
  <si>
    <t>雇用者所得誘発額(第１次)</t>
    <rPh sb="9" eb="10">
      <t>ダイ</t>
    </rPh>
    <rPh sb="11" eb="12">
      <t>ジ</t>
    </rPh>
    <phoneticPr fontId="7"/>
  </si>
  <si>
    <t>×Ａ[県内自給率]</t>
    <phoneticPr fontId="7"/>
  </si>
  <si>
    <t>生産誘発額(第２次)</t>
    <rPh sb="6" eb="7">
      <t>ダイ</t>
    </rPh>
    <rPh sb="8" eb="9">
      <t>ジ</t>
    </rPh>
    <phoneticPr fontId="7"/>
  </si>
  <si>
    <t>県内需要増加額
(第２次)</t>
    <rPh sb="2" eb="4">
      <t>ジュヨウ</t>
    </rPh>
    <rPh sb="4" eb="6">
      <t>ゾウカ</t>
    </rPh>
    <rPh sb="9" eb="10">
      <t>ダイ</t>
    </rPh>
    <rPh sb="11" eb="12">
      <t>ジ</t>
    </rPh>
    <phoneticPr fontId="7"/>
  </si>
  <si>
    <t>県外へ</t>
    <phoneticPr fontId="7"/>
  </si>
  <si>
    <t>×Ｅ[開放経済型</t>
    <rPh sb="5" eb="7">
      <t>ケイザイ</t>
    </rPh>
    <phoneticPr fontId="7"/>
  </si>
  <si>
    <t>逆行列係数]</t>
    <phoneticPr fontId="7"/>
  </si>
  <si>
    <t>×Ｂ[粗付加価値率]</t>
    <phoneticPr fontId="7"/>
  </si>
  <si>
    <t>×Ｃ[雇用者所得率]</t>
    <phoneticPr fontId="7"/>
  </si>
  <si>
    <t xml:space="preserve"> 粗付加価値誘発額(第２次)</t>
    <rPh sb="10" eb="11">
      <t>ダイ</t>
    </rPh>
    <rPh sb="12" eb="13">
      <t>ジ</t>
    </rPh>
    <phoneticPr fontId="7"/>
  </si>
  <si>
    <t>雇用者所得誘発額(第２次)</t>
    <rPh sb="9" eb="10">
      <t>ダイ</t>
    </rPh>
    <rPh sb="11" eb="12">
      <t>ジ</t>
    </rPh>
    <phoneticPr fontId="7"/>
  </si>
  <si>
    <t>図２　雇用誘発効果フロー</t>
    <rPh sb="0" eb="1">
      <t>ズ</t>
    </rPh>
    <rPh sb="3" eb="5">
      <t>コヨウ</t>
    </rPh>
    <rPh sb="5" eb="7">
      <t>ユウハツ</t>
    </rPh>
    <rPh sb="7" eb="9">
      <t>コウカ</t>
    </rPh>
    <phoneticPr fontId="7"/>
  </si>
  <si>
    <t>(単位：百万円、人)</t>
    <rPh sb="1" eb="3">
      <t>タンイ</t>
    </rPh>
    <rPh sb="4" eb="5">
      <t>ヒャク</t>
    </rPh>
    <rPh sb="5" eb="7">
      <t>マンエン</t>
    </rPh>
    <rPh sb="8" eb="9">
      <t>ニン</t>
    </rPh>
    <phoneticPr fontId="7"/>
  </si>
  <si>
    <t>×Ｈ[就業係数]</t>
    <rPh sb="3" eb="5">
      <t>シュウギョウ</t>
    </rPh>
    <rPh sb="5" eb="7">
      <t>ケイスウ</t>
    </rPh>
    <phoneticPr fontId="7"/>
  </si>
  <si>
    <t>×Ｉ[雇用係数]</t>
    <rPh sb="3" eb="5">
      <t>コヨウ</t>
    </rPh>
    <rPh sb="5" eb="7">
      <t>ケイスウ</t>
    </rPh>
    <phoneticPr fontId="7"/>
  </si>
  <si>
    <t>　従業者誘発数（直接）</t>
    <rPh sb="1" eb="4">
      <t>ジュウギョウシャ</t>
    </rPh>
    <rPh sb="4" eb="6">
      <t>ユウハツ</t>
    </rPh>
    <rPh sb="6" eb="7">
      <t>スウ</t>
    </rPh>
    <rPh sb="8" eb="10">
      <t>チョクセツ</t>
    </rPh>
    <phoneticPr fontId="7"/>
  </si>
  <si>
    <t>雇用者誘発数（直接）</t>
    <rPh sb="0" eb="3">
      <t>コヨウシャ</t>
    </rPh>
    <rPh sb="3" eb="5">
      <t>ユウハツ</t>
    </rPh>
    <rPh sb="5" eb="6">
      <t>スウ</t>
    </rPh>
    <rPh sb="7" eb="9">
      <t>チョクセツ</t>
    </rPh>
    <phoneticPr fontId="7"/>
  </si>
  <si>
    <t>第１次波及効果</t>
    <rPh sb="0" eb="1">
      <t>ダイ</t>
    </rPh>
    <rPh sb="2" eb="3">
      <t>ジ</t>
    </rPh>
    <rPh sb="3" eb="5">
      <t>ハキュウ</t>
    </rPh>
    <rPh sb="5" eb="7">
      <t>コウカ</t>
    </rPh>
    <phoneticPr fontId="7"/>
  </si>
  <si>
    <t>生産誘発額(第１次)</t>
    <rPh sb="0" eb="2">
      <t>セイサン</t>
    </rPh>
    <rPh sb="2" eb="4">
      <t>ユウハツ</t>
    </rPh>
    <rPh sb="4" eb="5">
      <t>ガク</t>
    </rPh>
    <rPh sb="6" eb="7">
      <t>ダイ</t>
    </rPh>
    <rPh sb="8" eb="9">
      <t>ジ</t>
    </rPh>
    <phoneticPr fontId="7"/>
  </si>
  <si>
    <t>　従業者誘発数（第１次）</t>
    <rPh sb="1" eb="4">
      <t>ジュウギョウシャ</t>
    </rPh>
    <rPh sb="4" eb="6">
      <t>ユウハツ</t>
    </rPh>
    <rPh sb="6" eb="7">
      <t>スウ</t>
    </rPh>
    <rPh sb="8" eb="9">
      <t>ダイ</t>
    </rPh>
    <rPh sb="10" eb="11">
      <t>ジ</t>
    </rPh>
    <phoneticPr fontId="7"/>
  </si>
  <si>
    <t>雇用者誘発数（第１次）</t>
    <rPh sb="0" eb="3">
      <t>コヨウシャ</t>
    </rPh>
    <rPh sb="3" eb="5">
      <t>ユウハツ</t>
    </rPh>
    <rPh sb="5" eb="6">
      <t>スウ</t>
    </rPh>
    <rPh sb="7" eb="8">
      <t>ダイ</t>
    </rPh>
    <rPh sb="9" eb="10">
      <t>ジ</t>
    </rPh>
    <phoneticPr fontId="7"/>
  </si>
  <si>
    <t>第２次波及効果</t>
    <rPh sb="0" eb="1">
      <t>ダイ</t>
    </rPh>
    <rPh sb="2" eb="3">
      <t>ジ</t>
    </rPh>
    <rPh sb="3" eb="5">
      <t>ハキュウ</t>
    </rPh>
    <rPh sb="5" eb="7">
      <t>コウカ</t>
    </rPh>
    <phoneticPr fontId="7"/>
  </si>
  <si>
    <t>生産誘発額(第２次)</t>
    <rPh sb="0" eb="2">
      <t>セイサン</t>
    </rPh>
    <rPh sb="2" eb="4">
      <t>ユウハツ</t>
    </rPh>
    <rPh sb="4" eb="5">
      <t>ガク</t>
    </rPh>
    <rPh sb="6" eb="7">
      <t>ダイ</t>
    </rPh>
    <rPh sb="8" eb="9">
      <t>ジ</t>
    </rPh>
    <phoneticPr fontId="7"/>
  </si>
  <si>
    <t>　従業者誘発数（第２次）</t>
    <rPh sb="1" eb="4">
      <t>ジュウギョウシャ</t>
    </rPh>
    <rPh sb="4" eb="6">
      <t>ユウハツ</t>
    </rPh>
    <rPh sb="6" eb="7">
      <t>スウ</t>
    </rPh>
    <rPh sb="8" eb="9">
      <t>ダイ</t>
    </rPh>
    <rPh sb="10" eb="11">
      <t>ジ</t>
    </rPh>
    <phoneticPr fontId="7"/>
  </si>
  <si>
    <t>雇用者誘発数（第２次）</t>
    <rPh sb="0" eb="3">
      <t>コヨウシャ</t>
    </rPh>
    <rPh sb="3" eb="5">
      <t>ユウハツ</t>
    </rPh>
    <rPh sb="5" eb="6">
      <t>スウ</t>
    </rPh>
    <rPh sb="7" eb="8">
      <t>ダイ</t>
    </rPh>
    <rPh sb="9" eb="10">
      <t>ジ</t>
    </rPh>
    <phoneticPr fontId="7"/>
  </si>
  <si>
    <t>表３　分析手順</t>
    <rPh sb="0" eb="1">
      <t>ヒョウ</t>
    </rPh>
    <rPh sb="3" eb="5">
      <t>ブンセキ</t>
    </rPh>
    <rPh sb="5" eb="7">
      <t>テジュン</t>
    </rPh>
    <phoneticPr fontId="5"/>
  </si>
  <si>
    <t>手順</t>
    <rPh sb="0" eb="2">
      <t>テジュン</t>
    </rPh>
    <phoneticPr fontId="5"/>
  </si>
  <si>
    <t>推計内容</t>
    <rPh sb="0" eb="2">
      <t>スイケイ</t>
    </rPh>
    <rPh sb="2" eb="4">
      <t>ナイヨウ</t>
    </rPh>
    <phoneticPr fontId="5"/>
  </si>
  <si>
    <t>推計方法</t>
    <rPh sb="0" eb="2">
      <t>スイケイ</t>
    </rPh>
    <rPh sb="2" eb="4">
      <t>ホウホウ</t>
    </rPh>
    <phoneticPr fontId="5"/>
  </si>
  <si>
    <t>効果</t>
    <rPh sb="0" eb="2">
      <t>コウカ</t>
    </rPh>
    <phoneticPr fontId="5"/>
  </si>
  <si>
    <t>①</t>
    <phoneticPr fontId="5"/>
  </si>
  <si>
    <t>②</t>
    <phoneticPr fontId="5"/>
  </si>
  <si>
    <t>③</t>
    <phoneticPr fontId="5"/>
  </si>
  <si>
    <t>②＊Ｂ[粗付加価値率]</t>
    <rPh sb="4" eb="9">
      <t>ソフカカチ</t>
    </rPh>
    <rPh sb="9" eb="10">
      <t>リツ</t>
    </rPh>
    <phoneticPr fontId="5"/>
  </si>
  <si>
    <t>④</t>
    <phoneticPr fontId="5"/>
  </si>
  <si>
    <t>②＊Ｃ[雇用者所得率]</t>
    <rPh sb="4" eb="7">
      <t>コヨウシャ</t>
    </rPh>
    <rPh sb="7" eb="10">
      <t>ショトクリツ</t>
    </rPh>
    <phoneticPr fontId="5"/>
  </si>
  <si>
    <t>⑤</t>
    <phoneticPr fontId="5"/>
  </si>
  <si>
    <t>⑥</t>
  </si>
  <si>
    <t>⑦</t>
  </si>
  <si>
    <t>第１次
波及効果</t>
    <rPh sb="0" eb="1">
      <t>ダイ</t>
    </rPh>
    <rPh sb="2" eb="3">
      <t>ジ</t>
    </rPh>
    <rPh sb="4" eb="6">
      <t>ハキュウ</t>
    </rPh>
    <rPh sb="6" eb="8">
      <t>コウカ</t>
    </rPh>
    <phoneticPr fontId="5"/>
  </si>
  <si>
    <t>⑧</t>
  </si>
  <si>
    <t>⑦＊Ｂ[粗付加価値率]</t>
    <rPh sb="4" eb="9">
      <t>ソフカカチ</t>
    </rPh>
    <rPh sb="9" eb="10">
      <t>リツ</t>
    </rPh>
    <phoneticPr fontId="5"/>
  </si>
  <si>
    <t>⑨</t>
  </si>
  <si>
    <t>⑦＊Ｃ[雇用者所得率]</t>
    <rPh sb="4" eb="7">
      <t>コヨウシャ</t>
    </rPh>
    <rPh sb="7" eb="10">
      <t>ショトクリツ</t>
    </rPh>
    <phoneticPr fontId="5"/>
  </si>
  <si>
    <t>⑩</t>
  </si>
  <si>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5"/>
  </si>
  <si>
    <t>④＋⑨</t>
    <phoneticPr fontId="5"/>
  </si>
  <si>
    <t>⑪</t>
  </si>
  <si>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5"/>
  </si>
  <si>
    <t>⑩＊Ｆ[消費転換率]</t>
    <rPh sb="4" eb="6">
      <t>ショウヒ</t>
    </rPh>
    <rPh sb="6" eb="8">
      <t>テンカン</t>
    </rPh>
    <rPh sb="8" eb="9">
      <t>リツ</t>
    </rPh>
    <phoneticPr fontId="5"/>
  </si>
  <si>
    <t>⑫</t>
  </si>
  <si>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5"/>
  </si>
  <si>
    <t>⑪＊Ｇ[消費パターン]</t>
    <rPh sb="4" eb="6">
      <t>ショウヒ</t>
    </rPh>
    <phoneticPr fontId="5"/>
  </si>
  <si>
    <t>⑬</t>
  </si>
  <si>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5"/>
  </si>
  <si>
    <t>⑫＊Ａ[県内自給率]</t>
    <rPh sb="4" eb="6">
      <t>ケンナイ</t>
    </rPh>
    <rPh sb="6" eb="9">
      <t>ジキュウリツ</t>
    </rPh>
    <phoneticPr fontId="5"/>
  </si>
  <si>
    <t>⑭</t>
  </si>
  <si>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5"/>
  </si>
  <si>
    <t>⑬＊Ｅ[開放経済型逆行列係数]</t>
    <rPh sb="4" eb="6">
      <t>カイホウ</t>
    </rPh>
    <rPh sb="6" eb="8">
      <t>ケイザイ</t>
    </rPh>
    <rPh sb="8" eb="9">
      <t>ガタ</t>
    </rPh>
    <rPh sb="9" eb="12">
      <t>ギャクギョウレツ</t>
    </rPh>
    <rPh sb="12" eb="14">
      <t>ケイスウ</t>
    </rPh>
    <phoneticPr fontId="5"/>
  </si>
  <si>
    <t>第２次
波及効果</t>
    <rPh sb="0" eb="1">
      <t>ダイ</t>
    </rPh>
    <rPh sb="2" eb="3">
      <t>ジ</t>
    </rPh>
    <rPh sb="4" eb="6">
      <t>ハキュウ</t>
    </rPh>
    <rPh sb="6" eb="8">
      <t>コウカ</t>
    </rPh>
    <phoneticPr fontId="5"/>
  </si>
  <si>
    <t>⑮</t>
  </si>
  <si>
    <t>⑭＊Ｂ[粗付加価値率]</t>
    <rPh sb="4" eb="9">
      <t>ソフカカチ</t>
    </rPh>
    <rPh sb="9" eb="10">
      <t>リツ</t>
    </rPh>
    <phoneticPr fontId="5"/>
  </si>
  <si>
    <t>⑯</t>
  </si>
  <si>
    <t>⑭＊Ｃ[雇用者所得率]</t>
    <rPh sb="4" eb="7">
      <t>コヨウシャ</t>
    </rPh>
    <rPh sb="7" eb="10">
      <t>ショトクリツ</t>
    </rPh>
    <phoneticPr fontId="5"/>
  </si>
  <si>
    <t>⑰</t>
  </si>
  <si>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5"/>
  </si>
  <si>
    <t>②＋⑦＋⑭</t>
    <phoneticPr fontId="5"/>
  </si>
  <si>
    <t>総合効果</t>
    <rPh sb="0" eb="2">
      <t>ソウゴウ</t>
    </rPh>
    <rPh sb="2" eb="4">
      <t>コウカ</t>
    </rPh>
    <phoneticPr fontId="5"/>
  </si>
  <si>
    <t>⑱</t>
    <phoneticPr fontId="5"/>
  </si>
  <si>
    <t>　粗付加価値誘発額を合計(直接＋第１次＋第２次)</t>
    <rPh sb="1" eb="6">
      <t>ソフカカチ</t>
    </rPh>
    <rPh sb="6" eb="9">
      <t>ユウハツガク</t>
    </rPh>
    <rPh sb="10" eb="12">
      <t>ゴウケイ</t>
    </rPh>
    <phoneticPr fontId="5"/>
  </si>
  <si>
    <t>③＋⑧＋⑮</t>
    <phoneticPr fontId="5"/>
  </si>
  <si>
    <t>⑲</t>
    <phoneticPr fontId="5"/>
  </si>
  <si>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5"/>
  </si>
  <si>
    <t>④＋⑨＋⑯</t>
    <phoneticPr fontId="5"/>
  </si>
  <si>
    <t>Ⅰ</t>
    <phoneticPr fontId="5"/>
  </si>
  <si>
    <t>②＊Ｈ[就業係数]</t>
    <rPh sb="4" eb="6">
      <t>シュウギョウ</t>
    </rPh>
    <rPh sb="6" eb="8">
      <t>ケイスウ</t>
    </rPh>
    <phoneticPr fontId="5"/>
  </si>
  <si>
    <t>Ⅱ</t>
    <phoneticPr fontId="5"/>
  </si>
  <si>
    <t>②＊Ｉ[雇用係数]</t>
    <rPh sb="4" eb="6">
      <t>コヨウ</t>
    </rPh>
    <rPh sb="6" eb="8">
      <t>ケイスウ</t>
    </rPh>
    <phoneticPr fontId="5"/>
  </si>
  <si>
    <t>Ⅲ</t>
    <phoneticPr fontId="5"/>
  </si>
  <si>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5"/>
  </si>
  <si>
    <t>⑦＊Ｈ[就業係数]</t>
    <rPh sb="4" eb="6">
      <t>シュウギョウ</t>
    </rPh>
    <rPh sb="6" eb="8">
      <t>ケイスウ</t>
    </rPh>
    <phoneticPr fontId="5"/>
  </si>
  <si>
    <t>Ⅳ</t>
    <phoneticPr fontId="5"/>
  </si>
  <si>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5"/>
  </si>
  <si>
    <t>⑦＊Ｉ[雇用係数]</t>
    <rPh sb="4" eb="6">
      <t>コヨウ</t>
    </rPh>
    <rPh sb="6" eb="8">
      <t>ケイスウ</t>
    </rPh>
    <phoneticPr fontId="5"/>
  </si>
  <si>
    <t>Ⅴ</t>
    <phoneticPr fontId="5"/>
  </si>
  <si>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5"/>
  </si>
  <si>
    <t>⑭＊Ｈ[就業係数]</t>
    <rPh sb="4" eb="6">
      <t>シュウギョウ</t>
    </rPh>
    <rPh sb="6" eb="8">
      <t>ケイスウ</t>
    </rPh>
    <phoneticPr fontId="5"/>
  </si>
  <si>
    <t>Ⅵ</t>
    <phoneticPr fontId="5"/>
  </si>
  <si>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5"/>
  </si>
  <si>
    <t>⑭＊Ｉ[雇用係数]</t>
    <rPh sb="4" eb="6">
      <t>コヨウ</t>
    </rPh>
    <rPh sb="6" eb="8">
      <t>ケイスウ</t>
    </rPh>
    <phoneticPr fontId="5"/>
  </si>
  <si>
    <t>Ⅶ</t>
    <phoneticPr fontId="5"/>
  </si>
  <si>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5"/>
  </si>
  <si>
    <t>Ⅰ＋Ⅲ＋Ⅴ</t>
    <phoneticPr fontId="5"/>
  </si>
  <si>
    <t>Ⅷ</t>
    <phoneticPr fontId="5"/>
  </si>
  <si>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5"/>
  </si>
  <si>
    <t>Ⅱ＋Ⅳ＋Ⅵ</t>
    <phoneticPr fontId="5"/>
  </si>
  <si>
    <t>表４　計算内容</t>
    <rPh sb="0" eb="1">
      <t>ヒョウ</t>
    </rPh>
    <rPh sb="3" eb="5">
      <t>ケイサン</t>
    </rPh>
    <rPh sb="5" eb="7">
      <t>ナイヨウ</t>
    </rPh>
    <phoneticPr fontId="5"/>
  </si>
  <si>
    <t>(単位：百万円)</t>
    <rPh sb="1" eb="3">
      <t>タンイ</t>
    </rPh>
    <rPh sb="4" eb="5">
      <t>ヒャク</t>
    </rPh>
    <rPh sb="5" eb="7">
      <t>マンエン</t>
    </rPh>
    <phoneticPr fontId="5"/>
  </si>
  <si>
    <t>粗付加価値
誘発額
(直接)</t>
    <rPh sb="0" eb="5">
      <t>ソフカカチ</t>
    </rPh>
    <rPh sb="6" eb="9">
      <t>ユウハツガク</t>
    </rPh>
    <rPh sb="11" eb="13">
      <t>チョクセツ</t>
    </rPh>
    <phoneticPr fontId="5"/>
  </si>
  <si>
    <t>雇用者所得
誘発額
(直接）</t>
    <rPh sb="0" eb="3">
      <t>コヨウシャ</t>
    </rPh>
    <rPh sb="3" eb="5">
      <t>ショトク</t>
    </rPh>
    <rPh sb="6" eb="9">
      <t>ユウハツガク</t>
    </rPh>
    <rPh sb="11" eb="13">
      <t>チョクセツ</t>
    </rPh>
    <phoneticPr fontId="5"/>
  </si>
  <si>
    <t>①</t>
    <phoneticPr fontId="5"/>
  </si>
  <si>
    <t>②</t>
    <phoneticPr fontId="5"/>
  </si>
  <si>
    <t>③</t>
    <phoneticPr fontId="5"/>
  </si>
  <si>
    <t>④</t>
    <phoneticPr fontId="5"/>
  </si>
  <si>
    <t>⑤</t>
    <phoneticPr fontId="5"/>
  </si>
  <si>
    <t>⑥</t>
    <phoneticPr fontId="5"/>
  </si>
  <si>
    <t>②×Ｂ</t>
    <phoneticPr fontId="5"/>
  </si>
  <si>
    <t>②×Ｃ</t>
    <phoneticPr fontId="5"/>
  </si>
  <si>
    <t>第１次波及効果</t>
    <rPh sb="0" eb="1">
      <t>ダイ</t>
    </rPh>
    <rPh sb="2" eb="3">
      <t>ジ</t>
    </rPh>
    <rPh sb="3" eb="5">
      <t>ハキュウ</t>
    </rPh>
    <rPh sb="5" eb="7">
      <t>コウカ</t>
    </rPh>
    <phoneticPr fontId="5"/>
  </si>
  <si>
    <t>雇用者所得
誘発額
(直接＋
第１次)</t>
    <rPh sb="0" eb="3">
      <t>コヨウシャ</t>
    </rPh>
    <rPh sb="3" eb="5">
      <t>ショトク</t>
    </rPh>
    <rPh sb="6" eb="9">
      <t>ユウハツガク</t>
    </rPh>
    <rPh sb="11" eb="13">
      <t>チョクセツ</t>
    </rPh>
    <rPh sb="15" eb="16">
      <t>ダイ</t>
    </rPh>
    <rPh sb="17" eb="18">
      <t>ジ</t>
    </rPh>
    <phoneticPr fontId="5"/>
  </si>
  <si>
    <t>民間消費
支出増加額</t>
    <rPh sb="0" eb="2">
      <t>ミンカン</t>
    </rPh>
    <rPh sb="2" eb="4">
      <t>ショウヒ</t>
    </rPh>
    <rPh sb="5" eb="7">
      <t>シシュツ</t>
    </rPh>
    <rPh sb="7" eb="10">
      <t>ゾウカガク</t>
    </rPh>
    <phoneticPr fontId="5"/>
  </si>
  <si>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5"/>
  </si>
  <si>
    <t>県内需要
増加額
(第２次)</t>
    <rPh sb="0" eb="2">
      <t>ケンナイ</t>
    </rPh>
    <rPh sb="10" eb="11">
      <t>ダイ</t>
    </rPh>
    <rPh sb="12" eb="13">
      <t>ジ</t>
    </rPh>
    <phoneticPr fontId="5"/>
  </si>
  <si>
    <t>生産誘発額
(第１次)</t>
    <rPh sb="0" eb="2">
      <t>セイサン</t>
    </rPh>
    <rPh sb="2" eb="5">
      <t>ユウハツガク</t>
    </rPh>
    <rPh sb="7" eb="8">
      <t>ダイ</t>
    </rPh>
    <rPh sb="9" eb="10">
      <t>ジ</t>
    </rPh>
    <phoneticPr fontId="5"/>
  </si>
  <si>
    <t>粗付加価値
誘発額
(第１次)</t>
    <rPh sb="0" eb="5">
      <t>ソフカカチ</t>
    </rPh>
    <rPh sb="6" eb="9">
      <t>ユウハツガク</t>
    </rPh>
    <rPh sb="11" eb="12">
      <t>ダイ</t>
    </rPh>
    <rPh sb="13" eb="14">
      <t>ジ</t>
    </rPh>
    <phoneticPr fontId="5"/>
  </si>
  <si>
    <t>雇用者所得
誘発額
(第１次）</t>
    <rPh sb="0" eb="3">
      <t>コヨウシャ</t>
    </rPh>
    <rPh sb="3" eb="5">
      <t>ショトク</t>
    </rPh>
    <rPh sb="6" eb="9">
      <t>ユウハツガク</t>
    </rPh>
    <rPh sb="11" eb="12">
      <t>ダイ</t>
    </rPh>
    <rPh sb="13" eb="14">
      <t>ジ</t>
    </rPh>
    <phoneticPr fontId="5"/>
  </si>
  <si>
    <t>⑦</t>
    <phoneticPr fontId="5"/>
  </si>
  <si>
    <t>⑧</t>
    <phoneticPr fontId="5"/>
  </si>
  <si>
    <t>⑨</t>
    <phoneticPr fontId="5"/>
  </si>
  <si>
    <t>⑩</t>
    <phoneticPr fontId="5"/>
  </si>
  <si>
    <t>⑪</t>
    <phoneticPr fontId="5"/>
  </si>
  <si>
    <t>⑫</t>
    <phoneticPr fontId="5"/>
  </si>
  <si>
    <t>⑬</t>
    <phoneticPr fontId="5"/>
  </si>
  <si>
    <t>⑦×Ｂ</t>
    <phoneticPr fontId="5"/>
  </si>
  <si>
    <t>⑦×Ｃ</t>
    <phoneticPr fontId="5"/>
  </si>
  <si>
    <t>④＋⑨</t>
    <phoneticPr fontId="5"/>
  </si>
  <si>
    <t>⑩×Ｆ</t>
    <phoneticPr fontId="5"/>
  </si>
  <si>
    <t>⑪×Ｇ</t>
    <phoneticPr fontId="5"/>
  </si>
  <si>
    <t>⑫×Ａ</t>
    <phoneticPr fontId="5"/>
  </si>
  <si>
    <t>第２次波及効果</t>
    <rPh sb="0" eb="1">
      <t>ダイ</t>
    </rPh>
    <rPh sb="2" eb="3">
      <t>ジ</t>
    </rPh>
    <rPh sb="3" eb="5">
      <t>ハキュウ</t>
    </rPh>
    <rPh sb="5" eb="7">
      <t>コウカ</t>
    </rPh>
    <phoneticPr fontId="5"/>
  </si>
  <si>
    <t>生産誘発額
(第２次)</t>
    <rPh sb="0" eb="2">
      <t>セイサン</t>
    </rPh>
    <rPh sb="2" eb="5">
      <t>ユウハツガク</t>
    </rPh>
    <rPh sb="7" eb="8">
      <t>ダイ</t>
    </rPh>
    <rPh sb="9" eb="10">
      <t>ジ</t>
    </rPh>
    <phoneticPr fontId="5"/>
  </si>
  <si>
    <t>粗付加価値
誘発額
(第２次)</t>
    <rPh sb="0" eb="5">
      <t>ソフカカチ</t>
    </rPh>
    <rPh sb="6" eb="9">
      <t>ユウハツガク</t>
    </rPh>
    <rPh sb="11" eb="12">
      <t>ダイ</t>
    </rPh>
    <rPh sb="13" eb="14">
      <t>ジ</t>
    </rPh>
    <phoneticPr fontId="5"/>
  </si>
  <si>
    <t>雇用者所得
誘発額
(第２次）</t>
    <rPh sb="0" eb="3">
      <t>コヨウシャ</t>
    </rPh>
    <rPh sb="3" eb="5">
      <t>ショトク</t>
    </rPh>
    <rPh sb="6" eb="9">
      <t>ユウハツガク</t>
    </rPh>
    <rPh sb="11" eb="12">
      <t>ダイ</t>
    </rPh>
    <rPh sb="13" eb="14">
      <t>ジ</t>
    </rPh>
    <phoneticPr fontId="5"/>
  </si>
  <si>
    <t>生産誘発額
合計</t>
    <rPh sb="0" eb="2">
      <t>セイサン</t>
    </rPh>
    <rPh sb="2" eb="5">
      <t>ユウハツガク</t>
    </rPh>
    <rPh sb="6" eb="8">
      <t>ゴウケイ</t>
    </rPh>
    <phoneticPr fontId="5"/>
  </si>
  <si>
    <t>粗付加価値
誘発額合計</t>
    <rPh sb="0" eb="5">
      <t>ソフカカチ</t>
    </rPh>
    <rPh sb="6" eb="9">
      <t>ユウハツガク</t>
    </rPh>
    <rPh sb="9" eb="11">
      <t>ゴウケイ</t>
    </rPh>
    <phoneticPr fontId="5"/>
  </si>
  <si>
    <t>雇用者所得
誘発額合計</t>
    <rPh sb="0" eb="3">
      <t>コヨウシャ</t>
    </rPh>
    <rPh sb="3" eb="5">
      <t>ショトク</t>
    </rPh>
    <rPh sb="6" eb="9">
      <t>ユウハツガク</t>
    </rPh>
    <rPh sb="9" eb="11">
      <t>ゴウケイ</t>
    </rPh>
    <phoneticPr fontId="5"/>
  </si>
  <si>
    <t>⑭</t>
    <phoneticPr fontId="5"/>
  </si>
  <si>
    <t>⑮</t>
    <phoneticPr fontId="5"/>
  </si>
  <si>
    <t>⑯</t>
    <phoneticPr fontId="5"/>
  </si>
  <si>
    <t>⑰</t>
    <phoneticPr fontId="5"/>
  </si>
  <si>
    <t>⑱</t>
    <phoneticPr fontId="5"/>
  </si>
  <si>
    <t>⑲</t>
    <phoneticPr fontId="5"/>
  </si>
  <si>
    <t>⑬×Ｅ</t>
    <phoneticPr fontId="5"/>
  </si>
  <si>
    <t>⑭×Ｂ</t>
    <phoneticPr fontId="5"/>
  </si>
  <si>
    <t>⑭×Ｃ</t>
    <phoneticPr fontId="5"/>
  </si>
  <si>
    <t>②＋⑦＋⑭</t>
    <phoneticPr fontId="5"/>
  </si>
  <si>
    <t>③＋⑧＋⑮</t>
    <phoneticPr fontId="5"/>
  </si>
  <si>
    <t>④＋⑨＋⑯</t>
    <phoneticPr fontId="5"/>
  </si>
  <si>
    <t>(単位：人)</t>
    <rPh sb="1" eb="3">
      <t>タンイ</t>
    </rPh>
    <rPh sb="4" eb="5">
      <t>ニン</t>
    </rPh>
    <phoneticPr fontId="5"/>
  </si>
  <si>
    <t>従業者
誘発数
(直接)</t>
    <rPh sb="0" eb="3">
      <t>ジュウギョウシャ</t>
    </rPh>
    <rPh sb="4" eb="6">
      <t>ユウハツ</t>
    </rPh>
    <rPh sb="6" eb="7">
      <t>スウ</t>
    </rPh>
    <rPh sb="9" eb="11">
      <t>チョクセツ</t>
    </rPh>
    <phoneticPr fontId="5"/>
  </si>
  <si>
    <t>雇用者
誘発数
(直接)</t>
    <rPh sb="0" eb="3">
      <t>コヨウシャ</t>
    </rPh>
    <rPh sb="4" eb="6">
      <t>ユウハツ</t>
    </rPh>
    <rPh sb="6" eb="7">
      <t>スウ</t>
    </rPh>
    <rPh sb="9" eb="11">
      <t>チョクセツ</t>
    </rPh>
    <phoneticPr fontId="5"/>
  </si>
  <si>
    <t>従業者
誘発数
(第１次)</t>
    <rPh sb="0" eb="3">
      <t>ジュウギョウシャ</t>
    </rPh>
    <rPh sb="4" eb="6">
      <t>ユウハツ</t>
    </rPh>
    <rPh sb="6" eb="7">
      <t>スウ</t>
    </rPh>
    <rPh sb="9" eb="10">
      <t>ダイ</t>
    </rPh>
    <rPh sb="11" eb="12">
      <t>ジ</t>
    </rPh>
    <phoneticPr fontId="5"/>
  </si>
  <si>
    <t>雇用者
誘発数
(第１次)</t>
    <rPh sb="0" eb="3">
      <t>コヨウシャ</t>
    </rPh>
    <rPh sb="4" eb="6">
      <t>ユウハツ</t>
    </rPh>
    <rPh sb="6" eb="7">
      <t>スウ</t>
    </rPh>
    <rPh sb="9" eb="10">
      <t>ダイ</t>
    </rPh>
    <rPh sb="11" eb="12">
      <t>ジ</t>
    </rPh>
    <phoneticPr fontId="5"/>
  </si>
  <si>
    <t>従業者
誘発数
(第２次)</t>
    <rPh sb="0" eb="3">
      <t>ジュウギョウシャ</t>
    </rPh>
    <rPh sb="4" eb="6">
      <t>ユウハツ</t>
    </rPh>
    <rPh sb="6" eb="7">
      <t>スウ</t>
    </rPh>
    <rPh sb="9" eb="10">
      <t>ダイ</t>
    </rPh>
    <rPh sb="11" eb="12">
      <t>ジ</t>
    </rPh>
    <phoneticPr fontId="5"/>
  </si>
  <si>
    <t>雇用者
誘発数
(第２次)</t>
    <rPh sb="0" eb="3">
      <t>コヨウシャ</t>
    </rPh>
    <rPh sb="4" eb="6">
      <t>ユウハツ</t>
    </rPh>
    <rPh sb="6" eb="7">
      <t>スウ</t>
    </rPh>
    <rPh sb="9" eb="10">
      <t>ダイ</t>
    </rPh>
    <rPh sb="11" eb="12">
      <t>ジ</t>
    </rPh>
    <phoneticPr fontId="5"/>
  </si>
  <si>
    <t>従業者
誘発数
合　計</t>
    <rPh sb="0" eb="3">
      <t>ジュウギョウシャ</t>
    </rPh>
    <rPh sb="4" eb="6">
      <t>ユウハツ</t>
    </rPh>
    <rPh sb="6" eb="7">
      <t>スウ</t>
    </rPh>
    <rPh sb="8" eb="9">
      <t>ゴウ</t>
    </rPh>
    <rPh sb="10" eb="11">
      <t>ケイ</t>
    </rPh>
    <phoneticPr fontId="5"/>
  </si>
  <si>
    <t>雇用者
誘発数
合　計</t>
    <rPh sb="0" eb="3">
      <t>コヨウシャ</t>
    </rPh>
    <rPh sb="4" eb="6">
      <t>ユウハツ</t>
    </rPh>
    <rPh sb="6" eb="7">
      <t>スウ</t>
    </rPh>
    <rPh sb="8" eb="9">
      <t>ゴウ</t>
    </rPh>
    <rPh sb="10" eb="11">
      <t>ケイ</t>
    </rPh>
    <phoneticPr fontId="5"/>
  </si>
  <si>
    <t>Ⅰ</t>
    <phoneticPr fontId="5"/>
  </si>
  <si>
    <t>Ⅱ</t>
    <phoneticPr fontId="5"/>
  </si>
  <si>
    <t>Ⅲ</t>
    <phoneticPr fontId="5"/>
  </si>
  <si>
    <t>Ⅳ</t>
    <phoneticPr fontId="5"/>
  </si>
  <si>
    <t>Ⅴ</t>
    <phoneticPr fontId="5"/>
  </si>
  <si>
    <t>Ⅵ</t>
    <phoneticPr fontId="5"/>
  </si>
  <si>
    <t>Ⅶ</t>
    <phoneticPr fontId="5"/>
  </si>
  <si>
    <t>Ⅷ</t>
    <phoneticPr fontId="5"/>
  </si>
  <si>
    <t>②×Ｈ</t>
    <phoneticPr fontId="5"/>
  </si>
  <si>
    <t>②×Ｉ</t>
    <phoneticPr fontId="5"/>
  </si>
  <si>
    <t>⑦×Ｈ</t>
    <phoneticPr fontId="5"/>
  </si>
  <si>
    <t>⑦×Ｉ</t>
    <phoneticPr fontId="5"/>
  </si>
  <si>
    <t>⑭×Ｈ</t>
    <phoneticPr fontId="5"/>
  </si>
  <si>
    <t>⑭×Ｉ</t>
    <phoneticPr fontId="5"/>
  </si>
  <si>
    <t>Ⅰ＋Ⅲ＋Ⅴ</t>
    <phoneticPr fontId="5"/>
  </si>
  <si>
    <t>Ⅱ＋Ⅳ＋Ⅵ</t>
    <phoneticPr fontId="5"/>
  </si>
  <si>
    <t>表５　各種係数</t>
    <rPh sb="0" eb="1">
      <t>ヒョウ</t>
    </rPh>
    <rPh sb="3" eb="5">
      <t>カクシュ</t>
    </rPh>
    <rPh sb="5" eb="7">
      <t>ケイスウ</t>
    </rPh>
    <phoneticPr fontId="5"/>
  </si>
  <si>
    <t>県内自給率</t>
    <rPh sb="0" eb="2">
      <t>ケンナイ</t>
    </rPh>
    <rPh sb="2" eb="5">
      <t>ジキュウリツ</t>
    </rPh>
    <phoneticPr fontId="5"/>
  </si>
  <si>
    <t>粗付加価値率</t>
    <rPh sb="0" eb="1">
      <t>ホボ</t>
    </rPh>
    <rPh sb="1" eb="3">
      <t>フカ</t>
    </rPh>
    <rPh sb="3" eb="5">
      <t>カチ</t>
    </rPh>
    <rPh sb="5" eb="6">
      <t>リツ</t>
    </rPh>
    <phoneticPr fontId="5"/>
  </si>
  <si>
    <t>雇用者所得率</t>
    <rPh sb="0" eb="3">
      <t>コヨウシャ</t>
    </rPh>
    <rPh sb="3" eb="6">
      <t>ショトクリツ</t>
    </rPh>
    <phoneticPr fontId="5"/>
  </si>
  <si>
    <t>消費パターン</t>
    <rPh sb="0" eb="2">
      <t>ショウヒ</t>
    </rPh>
    <phoneticPr fontId="5"/>
  </si>
  <si>
    <t>就業係数</t>
    <rPh sb="0" eb="2">
      <t>シュウギョウ</t>
    </rPh>
    <rPh sb="2" eb="4">
      <t>ケイスウ</t>
    </rPh>
    <phoneticPr fontId="5"/>
  </si>
  <si>
    <t>雇用係数</t>
    <rPh sb="0" eb="2">
      <t>コヨウ</t>
    </rPh>
    <rPh sb="2" eb="4">
      <t>ケイスウ</t>
    </rPh>
    <phoneticPr fontId="5"/>
  </si>
  <si>
    <t>Ａ</t>
    <phoneticPr fontId="5"/>
  </si>
  <si>
    <t>Ｂ</t>
    <phoneticPr fontId="5"/>
  </si>
  <si>
    <t>Ｃ</t>
    <phoneticPr fontId="5"/>
  </si>
  <si>
    <t>Ｆ</t>
    <phoneticPr fontId="5"/>
  </si>
  <si>
    <t>Ｇ</t>
    <phoneticPr fontId="5"/>
  </si>
  <si>
    <t>Ｈ</t>
    <phoneticPr fontId="5"/>
  </si>
  <si>
    <t>I</t>
    <phoneticPr fontId="5"/>
  </si>
  <si>
    <t>－</t>
    <phoneticPr fontId="5"/>
  </si>
  <si>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5"/>
  </si>
  <si>
    <t>(参考)　各係数の算出方法</t>
    <rPh sb="1" eb="3">
      <t>サンコウ</t>
    </rPh>
    <rPh sb="5" eb="6">
      <t>カク</t>
    </rPh>
    <rPh sb="6" eb="8">
      <t>ケイスウ</t>
    </rPh>
    <rPh sb="9" eb="11">
      <t>サンシュツ</t>
    </rPh>
    <rPh sb="11" eb="13">
      <t>ホウホウ</t>
    </rPh>
    <phoneticPr fontId="5"/>
  </si>
  <si>
    <t>係数名</t>
    <rPh sb="0" eb="2">
      <t>ケイスウ</t>
    </rPh>
    <rPh sb="2" eb="3">
      <t>メイ</t>
    </rPh>
    <phoneticPr fontId="5"/>
  </si>
  <si>
    <t>算出方法</t>
    <rPh sb="0" eb="2">
      <t>サンシュツ</t>
    </rPh>
    <rPh sb="2" eb="4">
      <t>ホウホウ</t>
    </rPh>
    <phoneticPr fontId="5"/>
  </si>
  <si>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5"/>
  </si>
  <si>
    <t>　粗付加価値部門計／県内生産額</t>
    <rPh sb="1" eb="6">
      <t>ソフカカチ</t>
    </rPh>
    <rPh sb="6" eb="8">
      <t>ブモン</t>
    </rPh>
    <rPh sb="8" eb="9">
      <t>ケイ</t>
    </rPh>
    <rPh sb="10" eb="12">
      <t>ケンナイ</t>
    </rPh>
    <rPh sb="12" eb="15">
      <t>セイサンガク</t>
    </rPh>
    <phoneticPr fontId="5"/>
  </si>
  <si>
    <t>　雇用者所得／県内生産額</t>
    <rPh sb="1" eb="4">
      <t>コヨウシャ</t>
    </rPh>
    <rPh sb="4" eb="6">
      <t>ショトク</t>
    </rPh>
    <rPh sb="7" eb="9">
      <t>ケンナイ</t>
    </rPh>
    <rPh sb="9" eb="12">
      <t>セイサンガク</t>
    </rPh>
    <phoneticPr fontId="5"/>
  </si>
  <si>
    <t>Ｄ</t>
    <phoneticPr fontId="5"/>
  </si>
  <si>
    <t>投入係数</t>
    <rPh sb="0" eb="2">
      <t>トウニュウ</t>
    </rPh>
    <rPh sb="2" eb="4">
      <t>ケイスウ</t>
    </rPh>
    <phoneticPr fontId="5"/>
  </si>
  <si>
    <t>　各投入額／県内生産額</t>
    <rPh sb="1" eb="2">
      <t>カク</t>
    </rPh>
    <rPh sb="2" eb="4">
      <t>トウニュウ</t>
    </rPh>
    <rPh sb="4" eb="5">
      <t>ガク</t>
    </rPh>
    <rPh sb="6" eb="8">
      <t>ケンナイ</t>
    </rPh>
    <rPh sb="8" eb="11">
      <t>セイサンガク</t>
    </rPh>
    <phoneticPr fontId="5"/>
  </si>
  <si>
    <t>Ｅ</t>
    <phoneticPr fontId="5"/>
  </si>
  <si>
    <t>開放経済型逆行列係数</t>
    <rPh sb="0" eb="2">
      <t>カイホウ</t>
    </rPh>
    <rPh sb="2" eb="4">
      <t>ケイザイ</t>
    </rPh>
    <rPh sb="4" eb="5">
      <t>ガタ</t>
    </rPh>
    <rPh sb="5" eb="8">
      <t>ギャクギョウレツ</t>
    </rPh>
    <rPh sb="8" eb="10">
      <t>ケイスウ</t>
    </rPh>
    <phoneticPr fontId="5"/>
  </si>
  <si>
    <r>
      <t>　(I-(I-M)A)</t>
    </r>
    <r>
      <rPr>
        <vertAlign val="superscript"/>
        <sz val="8"/>
        <rFont val="ＭＳ ゴシック"/>
        <family val="3"/>
        <charset val="128"/>
      </rPr>
      <t>-1</t>
    </r>
    <phoneticPr fontId="5"/>
  </si>
  <si>
    <t>　消費支出／実収入　総務省HP：家計調査年報最新年分「第２表　都市階級・地方・都道府県庁所在市別１世帯当たり１か月間の収入と支出（総世帯のうち勤労者世帯）(秋田市分)」</t>
    <rPh sb="65" eb="66">
      <t>ソウ</t>
    </rPh>
    <phoneticPr fontId="5"/>
  </si>
  <si>
    <t>　民間消費支出構成比</t>
    <rPh sb="1" eb="3">
      <t>ミンカン</t>
    </rPh>
    <rPh sb="3" eb="5">
      <t>ショウヒ</t>
    </rPh>
    <rPh sb="5" eb="7">
      <t>シシュツ</t>
    </rPh>
    <rPh sb="7" eb="10">
      <t>コウセイヒ</t>
    </rPh>
    <phoneticPr fontId="5"/>
  </si>
  <si>
    <t>Ｉ</t>
    <phoneticPr fontId="5"/>
  </si>
  <si>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7"/>
  </si>
  <si>
    <t>非印刷-作業シート</t>
    <rPh sb="0" eb="1">
      <t>ヒ</t>
    </rPh>
    <rPh sb="1" eb="3">
      <t>インサツ</t>
    </rPh>
    <rPh sb="4" eb="6">
      <t>サギョウ</t>
    </rPh>
    <phoneticPr fontId="5"/>
  </si>
  <si>
    <t>①</t>
    <phoneticPr fontId="5"/>
  </si>
  <si>
    <t>②</t>
    <phoneticPr fontId="5"/>
  </si>
  <si>
    <t>③</t>
    <phoneticPr fontId="5"/>
  </si>
  <si>
    <t>④</t>
    <phoneticPr fontId="5"/>
  </si>
  <si>
    <t>⑤</t>
    <phoneticPr fontId="5"/>
  </si>
  <si>
    <t>⑦</t>
    <phoneticPr fontId="5"/>
  </si>
  <si>
    <t>⑧</t>
    <phoneticPr fontId="5"/>
  </si>
  <si>
    <t>⑨</t>
    <phoneticPr fontId="5"/>
  </si>
  <si>
    <t>⑩</t>
    <phoneticPr fontId="5"/>
  </si>
  <si>
    <t>⑪</t>
    <phoneticPr fontId="5"/>
  </si>
  <si>
    <t>⑫</t>
    <phoneticPr fontId="5"/>
  </si>
  <si>
    <t>⑬</t>
    <phoneticPr fontId="5"/>
  </si>
  <si>
    <t>②×Ｂ</t>
    <phoneticPr fontId="5"/>
  </si>
  <si>
    <t>②×Ｃ</t>
    <phoneticPr fontId="5"/>
  </si>
  <si>
    <t>⑦×Ｂ</t>
    <phoneticPr fontId="5"/>
  </si>
  <si>
    <t>⑦×Ｃ</t>
    <phoneticPr fontId="5"/>
  </si>
  <si>
    <t>④＋⑨</t>
    <phoneticPr fontId="5"/>
  </si>
  <si>
    <t>⑩×Ｆ</t>
    <phoneticPr fontId="5"/>
  </si>
  <si>
    <t>⑪×Ｇ</t>
    <phoneticPr fontId="5"/>
  </si>
  <si>
    <t>⑫×Ａ</t>
    <phoneticPr fontId="5"/>
  </si>
  <si>
    <t>各種係数</t>
    <rPh sb="0" eb="2">
      <t>カクシュ</t>
    </rPh>
    <rPh sb="2" eb="4">
      <t>ケイスウ</t>
    </rPh>
    <phoneticPr fontId="5"/>
  </si>
  <si>
    <t>県内
自給率</t>
    <rPh sb="0" eb="2">
      <t>ケンナイ</t>
    </rPh>
    <rPh sb="3" eb="6">
      <t>ジキュウリツ</t>
    </rPh>
    <phoneticPr fontId="5"/>
  </si>
  <si>
    <t>粗付加
価値率</t>
    <rPh sb="0" eb="6">
      <t>ソフカカチ</t>
    </rPh>
    <rPh sb="6" eb="7">
      <t>リツ</t>
    </rPh>
    <phoneticPr fontId="5"/>
  </si>
  <si>
    <t>雇用者
所得率</t>
    <rPh sb="0" eb="3">
      <t>コヨウシャ</t>
    </rPh>
    <rPh sb="4" eb="7">
      <t>ショトクリツ</t>
    </rPh>
    <phoneticPr fontId="5"/>
  </si>
  <si>
    <t>開放経済型
逆行列係数</t>
    <rPh sb="0" eb="2">
      <t>カイホウ</t>
    </rPh>
    <rPh sb="2" eb="4">
      <t>ケイザイ</t>
    </rPh>
    <rPh sb="4" eb="5">
      <t>ガタ</t>
    </rPh>
    <rPh sb="6" eb="9">
      <t>ギャクギョウレツ</t>
    </rPh>
    <rPh sb="9" eb="11">
      <t>ケイスウ</t>
    </rPh>
    <phoneticPr fontId="5"/>
  </si>
  <si>
    <t>消費
パターン</t>
    <rPh sb="0" eb="2">
      <t>ショウヒ</t>
    </rPh>
    <phoneticPr fontId="5"/>
  </si>
  <si>
    <t>商業
マージン率</t>
    <rPh sb="0" eb="2">
      <t>ショウギョウ</t>
    </rPh>
    <rPh sb="7" eb="8">
      <t>リツ</t>
    </rPh>
    <phoneticPr fontId="5"/>
  </si>
  <si>
    <t>運輸
マージン率</t>
    <rPh sb="0" eb="2">
      <t>ウンユ</t>
    </rPh>
    <rPh sb="7" eb="8">
      <t>リツ</t>
    </rPh>
    <phoneticPr fontId="5"/>
  </si>
  <si>
    <t>（参考）</t>
    <rPh sb="1" eb="3">
      <t>サンコウ</t>
    </rPh>
    <phoneticPr fontId="5"/>
  </si>
  <si>
    <t>別記</t>
    <rPh sb="0" eb="2">
      <t>ベッキ</t>
    </rPh>
    <phoneticPr fontId="5"/>
  </si>
  <si>
    <t>非印刷-取引基本表</t>
    <rPh sb="0" eb="1">
      <t>ヒ</t>
    </rPh>
    <rPh sb="1" eb="3">
      <t>インサツ</t>
    </rPh>
    <rPh sb="4" eb="6">
      <t>トリヒキ</t>
    </rPh>
    <rPh sb="6" eb="9">
      <t>キホンヒョウ</t>
    </rPh>
    <phoneticPr fontId="5"/>
  </si>
  <si>
    <t>70</t>
  </si>
  <si>
    <t>71</t>
  </si>
  <si>
    <t>72</t>
  </si>
  <si>
    <t>73</t>
  </si>
  <si>
    <t>74</t>
  </si>
  <si>
    <t>75</t>
  </si>
  <si>
    <t>76</t>
  </si>
  <si>
    <t>78</t>
  </si>
  <si>
    <t>79</t>
  </si>
  <si>
    <t>81</t>
  </si>
  <si>
    <t>82</t>
  </si>
  <si>
    <t>83</t>
  </si>
  <si>
    <t>87</t>
  </si>
  <si>
    <t>88</t>
  </si>
  <si>
    <t>97</t>
  </si>
  <si>
    <t>家計外消費支出（列）</t>
  </si>
  <si>
    <t>民間消費支出</t>
  </si>
  <si>
    <t>一般政府消費支出</t>
  </si>
  <si>
    <t>県内総固定資本形成（公的）</t>
  </si>
  <si>
    <t>県内総固定資本形成（民間）</t>
  </si>
  <si>
    <t>県内最終需要計</t>
  </si>
  <si>
    <t>県内需要合計</t>
  </si>
  <si>
    <t>輸移出計</t>
    <rPh sb="1" eb="3">
      <t>イシュツ</t>
    </rPh>
    <phoneticPr fontId="6"/>
  </si>
  <si>
    <t>（控除）輸移入計</t>
    <rPh sb="5" eb="7">
      <t>イニュウ</t>
    </rPh>
    <phoneticPr fontId="6"/>
  </si>
  <si>
    <t>最終需要部門計</t>
  </si>
  <si>
    <t>70</t>
    <phoneticPr fontId="55"/>
  </si>
  <si>
    <t>91</t>
  </si>
  <si>
    <t>92</t>
  </si>
  <si>
    <t>93</t>
  </si>
  <si>
    <t>94</t>
  </si>
  <si>
    <t>95</t>
  </si>
  <si>
    <t>96</t>
  </si>
  <si>
    <t>非印刷-投入係数表</t>
    <rPh sb="0" eb="1">
      <t>ヒ</t>
    </rPh>
    <rPh sb="1" eb="3">
      <t>インサツ</t>
    </rPh>
    <rPh sb="4" eb="6">
      <t>トウニュウ</t>
    </rPh>
    <rPh sb="6" eb="8">
      <t>ケイスウ</t>
    </rPh>
    <rPh sb="8" eb="9">
      <t>ヒョウ</t>
    </rPh>
    <phoneticPr fontId="5"/>
  </si>
  <si>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5"/>
  </si>
  <si>
    <t>輸移入係数</t>
    <rPh sb="0" eb="1">
      <t>ユ</t>
    </rPh>
    <rPh sb="1" eb="3">
      <t>イニュウ</t>
    </rPh>
    <rPh sb="3" eb="5">
      <t>ケイスウ</t>
    </rPh>
    <phoneticPr fontId="5"/>
  </si>
  <si>
    <t>県内自給率</t>
    <rPh sb="0" eb="1">
      <t>ケン</t>
    </rPh>
    <rPh sb="1" eb="2">
      <t>ナイ</t>
    </rPh>
    <rPh sb="2" eb="5">
      <t>ジキュウリツ</t>
    </rPh>
    <phoneticPr fontId="5"/>
  </si>
  <si>
    <t>○</t>
  </si>
  <si>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5"/>
  </si>
  <si>
    <t>行和</t>
    <rPh sb="0" eb="1">
      <t>ギョウ</t>
    </rPh>
    <rPh sb="1" eb="2">
      <t>ワ</t>
    </rPh>
    <phoneticPr fontId="55"/>
  </si>
  <si>
    <t>列和</t>
    <rPh sb="0" eb="1">
      <t>レツ</t>
    </rPh>
    <rPh sb="1" eb="2">
      <t>ワ</t>
    </rPh>
    <phoneticPr fontId="50"/>
  </si>
  <si>
    <t>非印刷-消費パターン</t>
    <rPh sb="0" eb="1">
      <t>ヒ</t>
    </rPh>
    <rPh sb="1" eb="3">
      <t>インサツ</t>
    </rPh>
    <rPh sb="4" eb="6">
      <t>ショウヒ</t>
    </rPh>
    <phoneticPr fontId="5"/>
  </si>
  <si>
    <t>民間消費
支出</t>
    <phoneticPr fontId="5"/>
  </si>
  <si>
    <t>70</t>
    <phoneticPr fontId="5"/>
  </si>
  <si>
    <t>非印刷-手順⑭</t>
    <rPh sb="0" eb="1">
      <t>ヒ</t>
    </rPh>
    <rPh sb="1" eb="3">
      <t>インサツ</t>
    </rPh>
    <phoneticPr fontId="5"/>
  </si>
  <si>
    <t>非印刷-雇用表</t>
    <rPh sb="0" eb="1">
      <t>ヒ</t>
    </rPh>
    <rPh sb="1" eb="3">
      <t>インサツ</t>
    </rPh>
    <rPh sb="4" eb="6">
      <t>コヨウ</t>
    </rPh>
    <rPh sb="6" eb="7">
      <t>ヒョウ</t>
    </rPh>
    <phoneticPr fontId="5"/>
  </si>
  <si>
    <t>（単位：人）</t>
    <rPh sb="4" eb="5">
      <t>ニン</t>
    </rPh>
    <phoneticPr fontId="5"/>
  </si>
  <si>
    <t>従業者総数</t>
  </si>
  <si>
    <t>個人業主</t>
  </si>
  <si>
    <t>家族従業者</t>
  </si>
  <si>
    <t>有給役員
・雇用者</t>
  </si>
  <si>
    <t>有給役員</t>
  </si>
  <si>
    <t>雇用者</t>
  </si>
  <si>
    <t>常用雇用者</t>
  </si>
  <si>
    <t>臨時雇用者</t>
    <rPh sb="2" eb="5">
      <t>コヨウシャ</t>
    </rPh>
    <phoneticPr fontId="5"/>
  </si>
  <si>
    <t>合計</t>
    <rPh sb="0" eb="2">
      <t>ゴウケイ</t>
    </rPh>
    <phoneticPr fontId="5"/>
  </si>
  <si>
    <t>①</t>
    <phoneticPr fontId="29"/>
  </si>
  <si>
    <t>⑤-②</t>
    <phoneticPr fontId="5"/>
  </si>
  <si>
    <t>⑥</t>
    <phoneticPr fontId="29"/>
  </si>
  <si>
    <t>生産増加額</t>
    <rPh sb="0" eb="2">
      <t>セイサン</t>
    </rPh>
    <phoneticPr fontId="7"/>
  </si>
  <si>
    <t>×　外生化逆行列係数　</t>
    <phoneticPr fontId="29"/>
  </si>
  <si>
    <t>生産誘発額
(直接)</t>
    <rPh sb="2" eb="4">
      <t>ユウハツ</t>
    </rPh>
    <rPh sb="7" eb="9">
      <t>チョクセツ</t>
    </rPh>
    <phoneticPr fontId="5"/>
  </si>
  <si>
    <t>（=県内生産誘発額(直接)）</t>
    <rPh sb="6" eb="8">
      <t>ユウハツ</t>
    </rPh>
    <rPh sb="10" eb="12">
      <t>チョクセツ</t>
    </rPh>
    <phoneticPr fontId="29"/>
  </si>
  <si>
    <t>　生産増加額＝県内生産誘発額(直接)</t>
    <rPh sb="1" eb="3">
      <t>セイサン</t>
    </rPh>
    <rPh sb="3" eb="5">
      <t>ゾウカ</t>
    </rPh>
    <rPh sb="5" eb="6">
      <t>ガク</t>
    </rPh>
    <rPh sb="7" eb="8">
      <t>ケン</t>
    </rPh>
    <rPh sb="8" eb="9">
      <t>ナイ</t>
    </rPh>
    <rPh sb="9" eb="11">
      <t>セイサン</t>
    </rPh>
    <rPh sb="11" eb="13">
      <t>ユウハツ</t>
    </rPh>
    <rPh sb="13" eb="14">
      <t>ガク</t>
    </rPh>
    <rPh sb="15" eb="17">
      <t>チョクセツ</t>
    </rPh>
    <phoneticPr fontId="29"/>
  </si>
  <si>
    <t>県内生産誘発額(直接)</t>
    <rPh sb="2" eb="4">
      <t>セイサン</t>
    </rPh>
    <rPh sb="4" eb="6">
      <t>ユウハツ</t>
    </rPh>
    <rPh sb="8" eb="10">
      <t>チョクセツ</t>
    </rPh>
    <phoneticPr fontId="7"/>
  </si>
  <si>
    <t>－県内生産誘発額(直接)</t>
    <rPh sb="1" eb="2">
      <t>ケン</t>
    </rPh>
    <rPh sb="2" eb="3">
      <t>ナイ</t>
    </rPh>
    <rPh sb="3" eb="5">
      <t>セイサン</t>
    </rPh>
    <rPh sb="5" eb="7">
      <t>ユウハツ</t>
    </rPh>
    <rPh sb="7" eb="8">
      <t>ガク</t>
    </rPh>
    <rPh sb="9" eb="11">
      <t>チョクセツ</t>
    </rPh>
    <phoneticPr fontId="29"/>
  </si>
  <si>
    <t>県内生産誘発額(直接)</t>
    <rPh sb="2" eb="4">
      <t>セイサン</t>
    </rPh>
    <rPh sb="4" eb="6">
      <t>ユウハツ</t>
    </rPh>
    <rPh sb="6" eb="7">
      <t>ガク</t>
    </rPh>
    <rPh sb="8" eb="10">
      <t>チョクセツ</t>
    </rPh>
    <phoneticPr fontId="7"/>
  </si>
  <si>
    <t>(直接+)第１次波及生産誘発額</t>
    <rPh sb="1" eb="3">
      <t>チョクセツ</t>
    </rPh>
    <rPh sb="5" eb="6">
      <t>ダイ</t>
    </rPh>
    <rPh sb="7" eb="8">
      <t>ジ</t>
    </rPh>
    <rPh sb="8" eb="10">
      <t>ハキュウ</t>
    </rPh>
    <rPh sb="10" eb="12">
      <t>セイサン</t>
    </rPh>
    <rPh sb="12" eb="14">
      <t>ユウハツ</t>
    </rPh>
    <rPh sb="14" eb="15">
      <t>ガク</t>
    </rPh>
    <phoneticPr fontId="7"/>
  </si>
  <si>
    <r>
      <rPr>
        <sz val="6"/>
        <color rgb="FFFF0000"/>
        <rFont val="ＭＳ ゴシック"/>
        <family val="3"/>
        <charset val="128"/>
      </rPr>
      <t>(直接+)第１次波及</t>
    </r>
    <r>
      <rPr>
        <sz val="8"/>
        <color rgb="FFFF0000"/>
        <rFont val="ＭＳ ゴシック"/>
        <family val="3"/>
        <charset val="128"/>
      </rPr>
      <t xml:space="preserve">
生産誘発額</t>
    </r>
    <rPh sb="1" eb="3">
      <t>チョクセツ</t>
    </rPh>
    <rPh sb="5" eb="6">
      <t>ダイ</t>
    </rPh>
    <rPh sb="6" eb="8">
      <t>イチジ</t>
    </rPh>
    <rPh sb="8" eb="10">
      <t>ハキュウ</t>
    </rPh>
    <rPh sb="11" eb="13">
      <t>セイサン</t>
    </rPh>
    <rPh sb="13" eb="15">
      <t>ユウハツ</t>
    </rPh>
    <rPh sb="15" eb="16">
      <t>ガク</t>
    </rPh>
    <phoneticPr fontId="5"/>
  </si>
  <si>
    <t>　生産増加額の設定</t>
    <rPh sb="1" eb="3">
      <t>セイサン</t>
    </rPh>
    <rPh sb="3" eb="5">
      <t>ゾウカ</t>
    </rPh>
    <rPh sb="5" eb="6">
      <t>ガク</t>
    </rPh>
    <rPh sb="7" eb="9">
      <t>セッテイ</t>
    </rPh>
    <phoneticPr fontId="5"/>
  </si>
  <si>
    <t>　県内生産誘発額（直接）</t>
    <rPh sb="1" eb="3">
      <t>ケンナイ</t>
    </rPh>
    <rPh sb="3" eb="5">
      <t>セイサン</t>
    </rPh>
    <rPh sb="5" eb="7">
      <t>ユウハツ</t>
    </rPh>
    <rPh sb="7" eb="8">
      <t>ガク</t>
    </rPh>
    <rPh sb="9" eb="11">
      <t>チョクセツ</t>
    </rPh>
    <phoneticPr fontId="5"/>
  </si>
  <si>
    <t>＝①</t>
    <phoneticPr fontId="5"/>
  </si>
  <si>
    <t>①＊外生化逆行列係数</t>
    <phoneticPr fontId="5"/>
  </si>
  <si>
    <t>　生産増加産業における雇用者所得誘発額(県内)の推計</t>
    <rPh sb="1" eb="3">
      <t>セイサン</t>
    </rPh>
    <rPh sb="3" eb="5">
      <t>ゾウカ</t>
    </rPh>
    <rPh sb="5" eb="7">
      <t>サンギョウ</t>
    </rPh>
    <rPh sb="11" eb="14">
      <t>コヨウシャ</t>
    </rPh>
    <rPh sb="14" eb="16">
      <t>ショトク</t>
    </rPh>
    <rPh sb="20" eb="21">
      <t>ケン</t>
    </rPh>
    <rPh sb="24" eb="26">
      <t>スイケイ</t>
    </rPh>
    <phoneticPr fontId="5"/>
  </si>
  <si>
    <t>　生産増加額が誘発する(直接+)第１次波及生産誘発額(県内)の推計</t>
    <rPh sb="1" eb="3">
      <t>セイサン</t>
    </rPh>
    <rPh sb="3" eb="5">
      <t>ゾウカ</t>
    </rPh>
    <rPh sb="5" eb="6">
      <t>ガク</t>
    </rPh>
    <rPh sb="7" eb="9">
      <t>ユウハツ</t>
    </rPh>
    <rPh sb="12" eb="14">
      <t>チョクセツ</t>
    </rPh>
    <rPh sb="16" eb="17">
      <t>ダイ</t>
    </rPh>
    <rPh sb="18" eb="19">
      <t>ジ</t>
    </rPh>
    <rPh sb="19" eb="21">
      <t>ハキュウ</t>
    </rPh>
    <rPh sb="21" eb="23">
      <t>セイサン</t>
    </rPh>
    <rPh sb="23" eb="25">
      <t>ユウハツ</t>
    </rPh>
    <rPh sb="25" eb="26">
      <t>ガク</t>
    </rPh>
    <rPh sb="27" eb="29">
      <t>ケンナイ</t>
    </rPh>
    <rPh sb="31" eb="33">
      <t>スイケイ</t>
    </rPh>
    <phoneticPr fontId="5"/>
  </si>
  <si>
    <t>⑤－②</t>
    <phoneticPr fontId="5"/>
  </si>
  <si>
    <t>　県内生産誘発額（直接）が誘発する従業者数の推計</t>
    <rPh sb="1" eb="3">
      <t>ケンナイ</t>
    </rPh>
    <rPh sb="3" eb="5">
      <t>セイサン</t>
    </rPh>
    <rPh sb="5" eb="7">
      <t>ユウハツ</t>
    </rPh>
    <rPh sb="7" eb="8">
      <t>ガク</t>
    </rPh>
    <rPh sb="9" eb="11">
      <t>チョクセツ</t>
    </rPh>
    <rPh sb="13" eb="15">
      <t>ユウハツ</t>
    </rPh>
    <rPh sb="17" eb="20">
      <t>ジュウギョウシャ</t>
    </rPh>
    <rPh sb="20" eb="21">
      <t>スウ</t>
    </rPh>
    <rPh sb="22" eb="24">
      <t>スイケイ</t>
    </rPh>
    <phoneticPr fontId="5"/>
  </si>
  <si>
    <t>　県内生産誘発額（直接）が誘発する雇用者数の推計</t>
    <rPh sb="1" eb="3">
      <t>ケンナイ</t>
    </rPh>
    <rPh sb="3" eb="5">
      <t>セイサン</t>
    </rPh>
    <rPh sb="5" eb="7">
      <t>ユウハツ</t>
    </rPh>
    <rPh sb="7" eb="8">
      <t>ガク</t>
    </rPh>
    <rPh sb="9" eb="11">
      <t>チョクセツ</t>
    </rPh>
    <rPh sb="13" eb="15">
      <t>ユウハツ</t>
    </rPh>
    <rPh sb="17" eb="20">
      <t>コヨウシャ</t>
    </rPh>
    <rPh sb="20" eb="21">
      <t>スウ</t>
    </rPh>
    <rPh sb="22" eb="24">
      <t>スイケイ</t>
    </rPh>
    <phoneticPr fontId="5"/>
  </si>
  <si>
    <t>生産増加額</t>
    <rPh sb="0" eb="2">
      <t>セイサン</t>
    </rPh>
    <rPh sb="2" eb="4">
      <t>ゾウカ</t>
    </rPh>
    <rPh sb="4" eb="5">
      <t>ガク</t>
    </rPh>
    <phoneticPr fontId="5"/>
  </si>
  <si>
    <t>県内生産　誘発額
(直接)</t>
    <rPh sb="2" eb="4">
      <t>セイサン</t>
    </rPh>
    <rPh sb="5" eb="7">
      <t>ユウハツ</t>
    </rPh>
    <rPh sb="7" eb="8">
      <t>ガク</t>
    </rPh>
    <rPh sb="10" eb="12">
      <t>チョクセツ</t>
    </rPh>
    <phoneticPr fontId="5"/>
  </si>
  <si>
    <t>(直接+)　　第１次波及
生産誘発額</t>
    <rPh sb="1" eb="3">
      <t>チョクセツ</t>
    </rPh>
    <rPh sb="7" eb="8">
      <t>ダイ</t>
    </rPh>
    <rPh sb="9" eb="10">
      <t>ジ</t>
    </rPh>
    <rPh sb="10" eb="12">
      <t>ハキュウ</t>
    </rPh>
    <rPh sb="13" eb="15">
      <t>セイサン</t>
    </rPh>
    <rPh sb="15" eb="17">
      <t>ユウハツ</t>
    </rPh>
    <rPh sb="17" eb="18">
      <t>ガク</t>
    </rPh>
    <phoneticPr fontId="5"/>
  </si>
  <si>
    <t>①×外生化逆行列係数</t>
    <rPh sb="2" eb="4">
      <t>ガイセイ</t>
    </rPh>
    <rPh sb="4" eb="5">
      <t>カ</t>
    </rPh>
    <rPh sb="5" eb="8">
      <t>ギャクギョウレツ</t>
    </rPh>
    <rPh sb="8" eb="10">
      <t>ケイスウ</t>
    </rPh>
    <phoneticPr fontId="5"/>
  </si>
  <si>
    <t>　・　ある産業の生産額が増加した場合の県内の経済波及効果について推計</t>
    <rPh sb="5" eb="7">
      <t>サンギョウ</t>
    </rPh>
    <rPh sb="8" eb="10">
      <t>セイサン</t>
    </rPh>
    <rPh sb="10" eb="11">
      <t>ガク</t>
    </rPh>
    <rPh sb="12" eb="14">
      <t>ゾウカ</t>
    </rPh>
    <rPh sb="16" eb="18">
      <t>バアイ</t>
    </rPh>
    <rPh sb="19" eb="21">
      <t>ケンナイ</t>
    </rPh>
    <rPh sb="22" eb="24">
      <t>ケイザイ</t>
    </rPh>
    <rPh sb="24" eb="26">
      <t>ハキュウ</t>
    </rPh>
    <rPh sb="26" eb="28">
      <t>コウカ</t>
    </rPh>
    <rPh sb="32" eb="34">
      <t>スイケイ</t>
    </rPh>
    <phoneticPr fontId="5"/>
  </si>
  <si>
    <t>　　します。（例：電気機械部門で１０億円分増産した）</t>
    <rPh sb="7" eb="8">
      <t>レイ</t>
    </rPh>
    <rPh sb="9" eb="11">
      <t>デンキ</t>
    </rPh>
    <rPh sb="11" eb="13">
      <t>キカイ</t>
    </rPh>
    <rPh sb="13" eb="15">
      <t>ブモン</t>
    </rPh>
    <rPh sb="18" eb="21">
      <t>オクエンブン</t>
    </rPh>
    <rPh sb="21" eb="23">
      <t>ゾウサン</t>
    </rPh>
    <phoneticPr fontId="29"/>
  </si>
  <si>
    <t>　　産額が変化する企業が属する産業部門を産業連関表の内生部門から除去</t>
    <rPh sb="2" eb="3">
      <t>サン</t>
    </rPh>
    <rPh sb="3" eb="4">
      <t>ガク</t>
    </rPh>
    <rPh sb="5" eb="7">
      <t>ヘンカ</t>
    </rPh>
    <rPh sb="9" eb="11">
      <t>キギョウ</t>
    </rPh>
    <rPh sb="12" eb="13">
      <t>ゾク</t>
    </rPh>
    <rPh sb="15" eb="17">
      <t>サンギョウ</t>
    </rPh>
    <rPh sb="17" eb="19">
      <t>ブモン</t>
    </rPh>
    <rPh sb="20" eb="22">
      <t>サンギョウ</t>
    </rPh>
    <rPh sb="22" eb="24">
      <t>レンカン</t>
    </rPh>
    <rPh sb="24" eb="25">
      <t>ヒョウ</t>
    </rPh>
    <rPh sb="26" eb="28">
      <t>ナイセイ</t>
    </rPh>
    <rPh sb="28" eb="30">
      <t>ブモン</t>
    </rPh>
    <rPh sb="32" eb="34">
      <t>ジョキョ</t>
    </rPh>
    <phoneticPr fontId="29"/>
  </si>
  <si>
    <t>　　（＝当該産業部門からの原材料調達がないと仮定）し、当該産業部門が</t>
    <phoneticPr fontId="29"/>
  </si>
  <si>
    <t>　　し、これに生産増加額をかけることによって、生産誘発額を求めること</t>
    <phoneticPr fontId="29"/>
  </si>
  <si>
    <t>　　ができます。この計算は、「対象の産業部門の列部門の逆行列係数」を</t>
    <phoneticPr fontId="29"/>
  </si>
  <si>
    <t>　　「同産業部門の行及び列の交点（自交点）の逆行列係数」で割った数に</t>
    <phoneticPr fontId="29"/>
  </si>
  <si>
    <t>　　生産増加額をかけた場合（簡略法）と同じ結果となります。　</t>
    <phoneticPr fontId="29"/>
  </si>
  <si>
    <t>　・　このツールは、「最終需要の変化に伴う生産誘発額」を求める通常の</t>
    <phoneticPr fontId="5"/>
  </si>
  <si>
    <t>　　経済波及効果分析ではなく、「生産額そのもの」の変化による経済波及</t>
    <phoneticPr fontId="29"/>
  </si>
  <si>
    <t>　　効果分析を行うものです。　</t>
    <phoneticPr fontId="29"/>
  </si>
  <si>
    <t>　・　生産額そのものの変化による場合は、「対象の産業部門を外生化【生</t>
    <phoneticPr fontId="5"/>
  </si>
  <si>
    <t>　　他の産業部門から受ける間接的な影響を排除】した逆行列係数」を算出</t>
    <rPh sb="2" eb="3">
      <t>タ</t>
    </rPh>
    <rPh sb="4" eb="6">
      <t>サンギョウ</t>
    </rPh>
    <rPh sb="6" eb="8">
      <t>ブモン</t>
    </rPh>
    <rPh sb="10" eb="11">
      <t>ウ</t>
    </rPh>
    <rPh sb="13" eb="16">
      <t>カンセツテキ</t>
    </rPh>
    <rPh sb="17" eb="19">
      <t>エイキョウ</t>
    </rPh>
    <rPh sb="20" eb="22">
      <t>ハイジョ</t>
    </rPh>
    <rPh sb="25" eb="28">
      <t>ギャクギョウレツ</t>
    </rPh>
    <rPh sb="28" eb="30">
      <t>ケイスウ</t>
    </rPh>
    <rPh sb="32" eb="34">
      <t>サンシュツ</t>
    </rPh>
    <phoneticPr fontId="29"/>
  </si>
  <si>
    <t>　④　消費転換率を設定します。</t>
    <rPh sb="3" eb="5">
      <t>ショウヒ</t>
    </rPh>
    <rPh sb="5" eb="7">
      <t>テンカン</t>
    </rPh>
    <rPh sb="7" eb="8">
      <t>リツ</t>
    </rPh>
    <rPh sb="9" eb="11">
      <t>セッテイ</t>
    </rPh>
    <phoneticPr fontId="5"/>
  </si>
  <si>
    <t>　⑤　必要事項を入力します。</t>
    <rPh sb="3" eb="5">
      <t>ヒツヨウ</t>
    </rPh>
    <rPh sb="5" eb="7">
      <t>ジコウ</t>
    </rPh>
    <rPh sb="8" eb="10">
      <t>ニュウリョク</t>
    </rPh>
    <phoneticPr fontId="5"/>
  </si>
  <si>
    <r>
      <t>　②　生産増加額を該当する産業部門に直接入力します。なお、</t>
    </r>
    <r>
      <rPr>
        <sz val="11"/>
        <color rgb="FFFF0000"/>
        <rFont val="ＭＳ 明朝"/>
        <family val="1"/>
        <charset val="128"/>
      </rPr>
      <t>生産増加額</t>
    </r>
    <phoneticPr fontId="5"/>
  </si>
  <si>
    <r>
      <t>　　場合は、他の単位に変更してください（ただし、</t>
    </r>
    <r>
      <rPr>
        <u/>
        <sz val="11"/>
        <color rgb="FFFF0000"/>
        <rFont val="ＭＳ 明朝"/>
        <family val="1"/>
        <charset val="128"/>
      </rPr>
      <t>従業者・雇用者誘発数</t>
    </r>
    <rPh sb="2" eb="4">
      <t>バアイ</t>
    </rPh>
    <rPh sb="6" eb="7">
      <t>タ</t>
    </rPh>
    <rPh sb="8" eb="10">
      <t>タンイ</t>
    </rPh>
    <rPh sb="11" eb="13">
      <t>ヘンコウ</t>
    </rPh>
    <rPh sb="24" eb="27">
      <t>ジュウギョウシャ</t>
    </rPh>
    <rPh sb="28" eb="31">
      <t>コヨウシャ</t>
    </rPh>
    <rPh sb="31" eb="33">
      <t>ユウハツ</t>
    </rPh>
    <rPh sb="33" eb="34">
      <t>スウ</t>
    </rPh>
    <phoneticPr fontId="5"/>
  </si>
  <si>
    <r>
      <t>　　</t>
    </r>
    <r>
      <rPr>
        <u/>
        <sz val="11"/>
        <color rgb="FFFF0000"/>
        <rFont val="ＭＳ 明朝"/>
        <family val="1"/>
        <charset val="128"/>
      </rPr>
      <t>は、百万円単位の分析でないと正しく推計できません</t>
    </r>
    <r>
      <rPr>
        <sz val="11"/>
        <rFont val="ＭＳ 明朝"/>
        <family val="1"/>
        <charset val="128"/>
      </rPr>
      <t>）。</t>
    </r>
    <rPh sb="4" eb="7">
      <t>ヒャクマンエン</t>
    </rPh>
    <rPh sb="7" eb="9">
      <t>タンイ</t>
    </rPh>
    <rPh sb="10" eb="12">
      <t>ブンセキ</t>
    </rPh>
    <rPh sb="16" eb="17">
      <t>タダ</t>
    </rPh>
    <rPh sb="19" eb="21">
      <t>スイケイ</t>
    </rPh>
    <phoneticPr fontId="29"/>
  </si>
  <si>
    <r>
      <t>　③　金額の単位は、</t>
    </r>
    <r>
      <rPr>
        <sz val="11"/>
        <color rgb="FFFF0000"/>
        <rFont val="ＭＳ 明朝"/>
        <family val="1"/>
        <charset val="128"/>
      </rPr>
      <t>百万円単位での分析を基本</t>
    </r>
    <r>
      <rPr>
        <sz val="11"/>
        <rFont val="ＭＳ 明朝"/>
        <family val="1"/>
        <charset val="128"/>
      </rPr>
      <t>としています。特に必要な</t>
    </r>
    <rPh sb="10" eb="13">
      <t>ヒャクマンエン</t>
    </rPh>
    <rPh sb="13" eb="15">
      <t>タンイ</t>
    </rPh>
    <rPh sb="17" eb="19">
      <t>ブンセキ</t>
    </rPh>
    <rPh sb="20" eb="22">
      <t>キホン</t>
    </rPh>
    <rPh sb="29" eb="30">
      <t>トク</t>
    </rPh>
    <rPh sb="31" eb="33">
      <t>ヒツヨウ</t>
    </rPh>
    <phoneticPr fontId="5"/>
  </si>
  <si>
    <r>
      <t>　　</t>
    </r>
    <r>
      <rPr>
        <sz val="11"/>
        <color rgb="FFFF0000"/>
        <rFont val="ＭＳ 明朝"/>
        <family val="1"/>
        <charset val="128"/>
      </rPr>
      <t>は</t>
    </r>
    <r>
      <rPr>
        <u/>
        <sz val="11"/>
        <color rgb="FFFF0000"/>
        <rFont val="ＭＳ 明朝"/>
        <family val="1"/>
        <charset val="128"/>
      </rPr>
      <t>「生産者価格」を前提</t>
    </r>
    <r>
      <rPr>
        <sz val="11"/>
        <rFont val="ＭＳ 明朝"/>
        <family val="1"/>
        <charset val="128"/>
      </rPr>
      <t>としています。</t>
    </r>
    <phoneticPr fontId="29"/>
  </si>
  <si>
    <t>単位変換</t>
    <rPh sb="0" eb="2">
      <t>タンイ</t>
    </rPh>
    <rPh sb="2" eb="4">
      <t>ヘンカン</t>
    </rPh>
    <phoneticPr fontId="68"/>
  </si>
  <si>
    <t>円</t>
    <rPh sb="0" eb="1">
      <t>エン</t>
    </rPh>
    <phoneticPr fontId="69"/>
  </si>
  <si>
    <t>千円</t>
    <rPh sb="0" eb="2">
      <t>センエン</t>
    </rPh>
    <phoneticPr fontId="69"/>
  </si>
  <si>
    <t>万円</t>
    <rPh sb="0" eb="2">
      <t>マンエン</t>
    </rPh>
    <phoneticPr fontId="69"/>
  </si>
  <si>
    <t>百万円</t>
    <rPh sb="0" eb="3">
      <t>ヒャクマンエン</t>
    </rPh>
    <phoneticPr fontId="69"/>
  </si>
  <si>
    <t>億円</t>
    <rPh sb="0" eb="2">
      <t>オクエン</t>
    </rPh>
    <phoneticPr fontId="69"/>
  </si>
  <si>
    <t>◆</t>
    <phoneticPr fontId="68"/>
  </si>
  <si>
    <t>2　金額の表示単位をプルダウンで選択してください。</t>
    <rPh sb="2" eb="4">
      <t>キンガク</t>
    </rPh>
    <rPh sb="5" eb="7">
      <t>ヒョウジ</t>
    </rPh>
    <rPh sb="7" eb="9">
      <t>タンイ</t>
    </rPh>
    <rPh sb="16" eb="18">
      <t>センタク</t>
    </rPh>
    <phoneticPr fontId="5"/>
  </si>
  <si>
    <t>＊特段の必要がない限り、「百万円」単位としてください。</t>
    <phoneticPr fontId="5"/>
  </si>
  <si>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5"/>
  </si>
  <si>
    <r>
      <t xml:space="preserve">雇用係数
</t>
    </r>
    <r>
      <rPr>
        <sz val="8"/>
        <color rgb="FFFF0000"/>
        <rFont val="ＭＳ ゴシック"/>
        <family val="3"/>
        <charset val="128"/>
      </rPr>
      <t>(人/百万円)</t>
    </r>
    <rPh sb="0" eb="2">
      <t>コヨウ</t>
    </rPh>
    <rPh sb="2" eb="4">
      <t>ケイスウ</t>
    </rPh>
    <phoneticPr fontId="5"/>
  </si>
  <si>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8"/>
  </si>
  <si>
    <r>
      <t xml:space="preserve">雇用係数
</t>
    </r>
    <r>
      <rPr>
        <sz val="8"/>
        <color rgb="FFFF0000"/>
        <rFont val="ＭＳ ゴシック"/>
        <family val="3"/>
        <charset val="128"/>
      </rPr>
      <t>(人/百万円)</t>
    </r>
    <rPh sb="0" eb="2">
      <t>コヨウ</t>
    </rPh>
    <rPh sb="2" eb="4">
      <t>ケイスウ</t>
    </rPh>
    <phoneticPr fontId="8"/>
  </si>
  <si>
    <r>
      <t>　※　</t>
    </r>
    <r>
      <rPr>
        <u/>
        <sz val="10"/>
        <color rgb="FFFF0000"/>
        <rFont val="ＭＳ ゴシック"/>
        <family val="3"/>
        <charset val="128"/>
      </rPr>
      <t>従業者・雇用者誘発係数は(人/百万円)単位であるため、金額の単位を百万円として分析しないと</t>
    </r>
    <phoneticPr fontId="29"/>
  </si>
  <si>
    <r>
      <t>　　</t>
    </r>
    <r>
      <rPr>
        <u/>
        <sz val="10"/>
        <color rgb="FFFF0000"/>
        <rFont val="ＭＳ ゴシック"/>
        <family val="3"/>
        <charset val="128"/>
      </rPr>
      <t>従業者・雇用者誘発数は正しく推計できません。</t>
    </r>
    <phoneticPr fontId="29"/>
  </si>
  <si>
    <t>　従業者総数(人)／県内生産額(百万円)</t>
    <rPh sb="1" eb="4">
      <t>ジュウギョウシャ</t>
    </rPh>
    <rPh sb="4" eb="6">
      <t>ソウスウ</t>
    </rPh>
    <rPh sb="7" eb="8">
      <t>ニン</t>
    </rPh>
    <rPh sb="10" eb="12">
      <t>ケンナイ</t>
    </rPh>
    <rPh sb="12" eb="14">
      <t>セイサン</t>
    </rPh>
    <rPh sb="14" eb="15">
      <t>ガク</t>
    </rPh>
    <rPh sb="16" eb="19">
      <t>ヒャクマンエン</t>
    </rPh>
    <phoneticPr fontId="5"/>
  </si>
  <si>
    <t>(直接+)第1次生産誘発額</t>
    <rPh sb="1" eb="3">
      <t>チョクセツ</t>
    </rPh>
    <rPh sb="5" eb="6">
      <t>ダイ</t>
    </rPh>
    <rPh sb="7" eb="8">
      <t>ジ</t>
    </rPh>
    <rPh sb="8" eb="10">
      <t>セイサン</t>
    </rPh>
    <rPh sb="10" eb="12">
      <t>ユウハツ</t>
    </rPh>
    <rPh sb="12" eb="13">
      <t>ガク</t>
    </rPh>
    <phoneticPr fontId="5"/>
  </si>
  <si>
    <t>（例）輸送機械部門の生産額が100億円増加する場合の県内経済への波及効果</t>
    <rPh sb="1" eb="2">
      <t>レイ</t>
    </rPh>
    <rPh sb="3" eb="5">
      <t>ユソウ</t>
    </rPh>
    <rPh sb="5" eb="7">
      <t>キカイ</t>
    </rPh>
    <rPh sb="7" eb="9">
      <t>ブモン</t>
    </rPh>
    <rPh sb="10" eb="12">
      <t>セイサン</t>
    </rPh>
    <rPh sb="12" eb="13">
      <t>ガク</t>
    </rPh>
    <rPh sb="17" eb="19">
      <t>オクエン</t>
    </rPh>
    <rPh sb="19" eb="21">
      <t>ゾウカ</t>
    </rPh>
    <rPh sb="23" eb="25">
      <t>バアイ</t>
    </rPh>
    <rPh sb="26" eb="28">
      <t>ケンナイ</t>
    </rPh>
    <rPh sb="28" eb="30">
      <t>ケイザイ</t>
    </rPh>
    <rPh sb="32" eb="34">
      <t>ハキュウ</t>
    </rPh>
    <rPh sb="34" eb="36">
      <t>コウカ</t>
    </rPh>
    <phoneticPr fontId="5"/>
  </si>
  <si>
    <t>列和</t>
    <rPh sb="0" eb="1">
      <t>レツ</t>
    </rPh>
    <rPh sb="1" eb="2">
      <t>ワ</t>
    </rPh>
    <phoneticPr fontId="3"/>
  </si>
  <si>
    <t>林業</t>
  </si>
  <si>
    <t>漁業</t>
  </si>
  <si>
    <t>令和元年</t>
    <rPh sb="0" eb="2">
      <t>レイワ</t>
    </rPh>
    <rPh sb="2" eb="4">
      <t>ガンネン</t>
    </rPh>
    <phoneticPr fontId="5"/>
  </si>
  <si>
    <t>令和２年</t>
    <rPh sb="0" eb="2">
      <t>レイワ</t>
    </rPh>
    <rPh sb="3" eb="4">
      <t>ネン</t>
    </rPh>
    <phoneticPr fontId="5"/>
  </si>
  <si>
    <t>令和３年</t>
    <rPh sb="0" eb="2">
      <t>レイワ</t>
    </rPh>
    <rPh sb="3" eb="4">
      <t>ネン</t>
    </rPh>
    <phoneticPr fontId="5"/>
  </si>
  <si>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5"/>
  </si>
  <si>
    <t>　　利用者の責任において御利用ください。</t>
    <rPh sb="2" eb="4">
      <t>リヨウ</t>
    </rPh>
    <rPh sb="4" eb="5">
      <t>シャ</t>
    </rPh>
    <rPh sb="6" eb="8">
      <t>セキニン</t>
    </rPh>
    <rPh sb="12" eb="13">
      <t>ゴ</t>
    </rPh>
    <rPh sb="13" eb="15">
      <t>リヨウ</t>
    </rPh>
    <phoneticPr fontId="5"/>
  </si>
  <si>
    <t>　　りません。したがって、本ツールは分析方法の一例として御利用く</t>
    <rPh sb="13" eb="14">
      <t>ホン</t>
    </rPh>
    <rPh sb="18" eb="20">
      <t>ブンセキ</t>
    </rPh>
    <rPh sb="20" eb="22">
      <t>ホウホウ</t>
    </rPh>
    <rPh sb="23" eb="25">
      <t>イチレイ</t>
    </rPh>
    <rPh sb="28" eb="29">
      <t>ゴ</t>
    </rPh>
    <rPh sb="29" eb="31">
      <t>リヨウ</t>
    </rPh>
    <phoneticPr fontId="5"/>
  </si>
  <si>
    <t>消費転換率：令和○○年家計調査（秋田市）より</t>
    <rPh sb="6" eb="8">
      <t>レイワ</t>
    </rPh>
    <phoneticPr fontId="7"/>
  </si>
  <si>
    <t>　(直接+)第１次波及生産誘発額(県内)が誘発する生産誘発額(第１次)(県内)の推計</t>
    <rPh sb="2" eb="4">
      <t>チョクセツ</t>
    </rPh>
    <rPh sb="6" eb="7">
      <t>ダイ</t>
    </rPh>
    <rPh sb="8" eb="9">
      <t>ジ</t>
    </rPh>
    <rPh sb="9" eb="11">
      <t>ハキュウ</t>
    </rPh>
    <rPh sb="11" eb="13">
      <t>セイサン</t>
    </rPh>
    <rPh sb="13" eb="15">
      <t>ユウハツ</t>
    </rPh>
    <rPh sb="15" eb="16">
      <t>ガク</t>
    </rPh>
    <rPh sb="17" eb="19">
      <t>ケンナイ</t>
    </rPh>
    <rPh sb="21" eb="23">
      <t>ユウハツ</t>
    </rPh>
    <rPh sb="25" eb="27">
      <t>セイサン</t>
    </rPh>
    <rPh sb="27" eb="29">
      <t>ユウハツ</t>
    </rPh>
    <rPh sb="29" eb="30">
      <t>ガク</t>
    </rPh>
    <rPh sb="36" eb="38">
      <t>ケンナイ</t>
    </rPh>
    <rPh sb="40" eb="42">
      <t>スイケイ</t>
    </rPh>
    <phoneticPr fontId="5"/>
  </si>
  <si>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2"/>
  </si>
  <si>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5"/>
  </si>
  <si>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5"/>
  </si>
  <si>
    <t>　生産誘発額(第１次)が誘発する粗付加価値額(県内)の推計</t>
    <rPh sb="1" eb="3">
      <t>セイサン</t>
    </rPh>
    <rPh sb="3" eb="5">
      <t>ユウハツ</t>
    </rPh>
    <rPh sb="5" eb="6">
      <t>ガク</t>
    </rPh>
    <rPh sb="7" eb="8">
      <t>ダイ</t>
    </rPh>
    <rPh sb="9" eb="10">
      <t>ジ</t>
    </rPh>
    <rPh sb="12" eb="14">
      <t>ユウハツ</t>
    </rPh>
    <rPh sb="16" eb="21">
      <t>ソフカカチ</t>
    </rPh>
    <rPh sb="21" eb="22">
      <t>ガク</t>
    </rPh>
    <rPh sb="27" eb="29">
      <t>スイケイ</t>
    </rPh>
    <phoneticPr fontId="5"/>
  </si>
  <si>
    <t>　生産誘発額(第１次)が誘発する雇用者所得額(県内)の推計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7" eb="29">
      <t>スイケイ</t>
    </rPh>
    <phoneticPr fontId="5"/>
  </si>
  <si>
    <t>　生産増加産業における粗付加価値誘発額(県内)の推計</t>
    <rPh sb="1" eb="3">
      <t>セイサン</t>
    </rPh>
    <rPh sb="3" eb="5">
      <t>ゾウカ</t>
    </rPh>
    <rPh sb="5" eb="7">
      <t>サンギョウ</t>
    </rPh>
    <rPh sb="11" eb="12">
      <t>アラ</t>
    </rPh>
    <rPh sb="20" eb="21">
      <t>ケン</t>
    </rPh>
    <rPh sb="24" eb="26">
      <t>スイケイ</t>
    </rPh>
    <phoneticPr fontId="5"/>
  </si>
  <si>
    <t>令和４年</t>
    <rPh sb="0" eb="2">
      <t>レイワ</t>
    </rPh>
    <rPh sb="3" eb="4">
      <t>ネン</t>
    </rPh>
    <phoneticPr fontId="5"/>
  </si>
  <si>
    <t>調査統計課 調整・解析チーム</t>
    <rPh sb="0" eb="2">
      <t>チョウサ</t>
    </rPh>
    <rPh sb="6" eb="8">
      <t>チョウセイ</t>
    </rPh>
    <phoneticPr fontId="5"/>
  </si>
  <si>
    <t>秋田県企画振興部 調査統計課 調整・解析チーム</t>
    <rPh sb="0" eb="3">
      <t>アキタケン</t>
    </rPh>
    <rPh sb="3" eb="5">
      <t>キカク</t>
    </rPh>
    <rPh sb="5" eb="8">
      <t>シンコウブ</t>
    </rPh>
    <rPh sb="9" eb="11">
      <t>チョウサ</t>
    </rPh>
    <rPh sb="11" eb="14">
      <t>トウケイカ</t>
    </rPh>
    <rPh sb="15" eb="17">
      <t>チョウセイ</t>
    </rPh>
    <rPh sb="18" eb="20">
      <t>カイセキ</t>
    </rPh>
    <phoneticPr fontId="5"/>
  </si>
  <si>
    <t>令和５年</t>
    <rPh sb="0" eb="2">
      <t>レイワ</t>
    </rPh>
    <rPh sb="3" eb="4">
      <t>ネン</t>
    </rPh>
    <phoneticPr fontId="5"/>
  </si>
  <si>
    <t>令和６年</t>
    <rPh sb="0" eb="2">
      <t>レイワ</t>
    </rPh>
    <rPh sb="3" eb="4">
      <t>ネン</t>
    </rPh>
    <phoneticPr fontId="5"/>
  </si>
  <si>
    <t>令和2年（2020年）秋田県産業連関表
  経済波及効果分析ツール（３９部門分類）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5"/>
  </si>
  <si>
    <t>秋田県政策企画部</t>
    <rPh sb="0" eb="3">
      <t>アキタケン</t>
    </rPh>
    <rPh sb="3" eb="5">
      <t>セイサク</t>
    </rPh>
    <rPh sb="5" eb="7">
      <t>キカク</t>
    </rPh>
    <rPh sb="7" eb="8">
      <t>ブ</t>
    </rPh>
    <phoneticPr fontId="5"/>
  </si>
  <si>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5"/>
  </si>
  <si>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5"/>
  </si>
  <si>
    <t>　　ができます。</t>
    <phoneticPr fontId="5"/>
  </si>
  <si>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5"/>
  </si>
  <si>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5"/>
  </si>
  <si>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5"/>
  </si>
  <si>
    <t>　　より算出するものであり、実際の波及効果を保証するものではあ</t>
    <rPh sb="4" eb="6">
      <t>サンシュツ</t>
    </rPh>
    <rPh sb="14" eb="16">
      <t>ジッサイ</t>
    </rPh>
    <rPh sb="17" eb="19">
      <t>ハキュウ</t>
    </rPh>
    <rPh sb="19" eb="21">
      <t>コウカ</t>
    </rPh>
    <rPh sb="22" eb="24">
      <t>ホショウ</t>
    </rPh>
    <phoneticPr fontId="5"/>
  </si>
  <si>
    <t>　※　産業連関表は、令和2年（2020年)秋田県産業連関表３９部門分類表を使用しています。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1" eb="33">
      <t>ブモン</t>
    </rPh>
    <rPh sb="33" eb="35">
      <t>ブンルイ</t>
    </rPh>
    <rPh sb="35" eb="36">
      <t>ヒョウ</t>
    </rPh>
    <rPh sb="37" eb="39">
      <t>シヨウ</t>
    </rPh>
    <phoneticPr fontId="5"/>
  </si>
  <si>
    <t>令和2年（2020年）秋田県産業連関表</t>
    <rPh sb="0" eb="2">
      <t>レイワ</t>
    </rPh>
    <rPh sb="11" eb="13">
      <t>アキタ</t>
    </rPh>
    <rPh sb="13" eb="14">
      <t>ケン</t>
    </rPh>
    <rPh sb="14" eb="16">
      <t>サンギョウ</t>
    </rPh>
    <phoneticPr fontId="5"/>
  </si>
  <si>
    <t>＊マージン率:R2国産業連関表(投入表)列コード721100(家計消費支出)より算出</t>
    <phoneticPr fontId="29"/>
  </si>
  <si>
    <t>Ｅ-Ｍail　kaiseki@pref.akita.lg.jp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</si>
</sst>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76" formatCode="&quot;¥&quot;#,##0_);[Red]\(&quot;¥&quot;#,##0\)"/>
    <numFmt numFmtId="177" formatCode="#,##0.000000_ "/>
    <numFmt numFmtId="178" formatCode="#,##0_ "/>
    <numFmt numFmtId="179" formatCode="0.000000_ "/>
    <numFmt numFmtId="180" formatCode="&quot;　　　　&quot;General"/>
    <numFmt numFmtId="181" formatCode="#,##0;&quot;▲ &quot;#,##0"/>
    <numFmt numFmtId="182" formatCode="0.000000_);[Red]\(0.000000\)"/>
    <numFmt numFmtId="183" formatCode="0.00;&quot;▲ &quot;0.00"/>
    <numFmt numFmtId="184" formatCode="0.000000"/>
    <numFmt numFmtId="185" formatCode="0.0"/>
    <numFmt numFmtId="186" formatCode="0.00&quot;百&quot;&quot;万&quot;&quot;円&quot;"/>
    <numFmt numFmtId="187" formatCode="0_);[Red]\(0\)"/>
  </numFmts>
  <fonts count="74">
    <font>
      <sz val="9"/>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b/>
      <sz val="18"/>
      <color indexed="56"/>
      <name val="ＭＳ Ｐゴシック"/>
      <family val="3"/>
      <charset val="128"/>
    </font>
    <font>
      <sz val="9"/>
      <color indexed="17"/>
      <name val="ＭＳ Ｐゴシック"/>
      <family val="3"/>
      <charset val="128"/>
    </font>
    <font>
      <sz val="6"/>
      <name val="ＭＳ Ｐゴシック"/>
      <family val="3"/>
      <charset val="128"/>
    </font>
    <font>
      <sz val="9"/>
      <name val="ＭＳ ゴシック"/>
      <family val="3"/>
      <charset val="128"/>
    </font>
    <font>
      <sz val="6"/>
      <name val="ＭＳ Ｐ明朝"/>
      <family val="1"/>
      <charset val="128"/>
    </font>
    <font>
      <sz val="11"/>
      <name val="ＭＳ Ｐゴシック"/>
      <family val="3"/>
      <charset val="128"/>
    </font>
    <font>
      <sz val="9"/>
      <color theme="1"/>
      <name val="ＭＳ Ｐゴシック"/>
      <family val="3"/>
      <charset val="128"/>
      <scheme val="minor"/>
    </font>
    <font>
      <sz val="9"/>
      <color theme="0"/>
      <name val="ＭＳ Ｐゴシック"/>
      <family val="3"/>
      <charset val="128"/>
      <scheme val="minor"/>
    </font>
    <font>
      <b/>
      <sz val="18"/>
      <color theme="3"/>
      <name val="ＭＳ Ｐゴシック"/>
      <family val="3"/>
      <charset val="128"/>
      <scheme val="major"/>
    </font>
    <font>
      <b/>
      <sz val="9"/>
      <color theme="0"/>
      <name val="ＭＳ Ｐゴシック"/>
      <family val="3"/>
      <charset val="128"/>
      <scheme val="minor"/>
    </font>
    <font>
      <sz val="9"/>
      <color rgb="FF9C6500"/>
      <name val="ＭＳ Ｐゴシック"/>
      <family val="3"/>
      <charset val="128"/>
      <scheme val="minor"/>
    </font>
    <font>
      <sz val="9"/>
      <color rgb="FFFA7D00"/>
      <name val="ＭＳ Ｐゴシック"/>
      <family val="3"/>
      <charset val="128"/>
      <scheme val="minor"/>
    </font>
    <font>
      <sz val="9"/>
      <color rgb="FF9C0006"/>
      <name val="ＭＳ Ｐゴシック"/>
      <family val="3"/>
      <charset val="128"/>
      <scheme val="minor"/>
    </font>
    <font>
      <b/>
      <sz val="9"/>
      <color rgb="FFFA7D00"/>
      <name val="ＭＳ Ｐゴシック"/>
      <family val="3"/>
      <charset val="128"/>
      <scheme val="minor"/>
    </font>
    <font>
      <sz val="9"/>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9"/>
      <color theme="1"/>
      <name val="ＭＳ Ｐゴシック"/>
      <family val="3"/>
      <charset val="128"/>
      <scheme val="minor"/>
    </font>
    <font>
      <b/>
      <sz val="9"/>
      <color rgb="FF3F3F3F"/>
      <name val="ＭＳ Ｐゴシック"/>
      <family val="3"/>
      <charset val="128"/>
      <scheme val="minor"/>
    </font>
    <font>
      <i/>
      <sz val="9"/>
      <color rgb="FF7F7F7F"/>
      <name val="ＭＳ Ｐゴシック"/>
      <family val="3"/>
      <charset val="128"/>
      <scheme val="minor"/>
    </font>
    <font>
      <sz val="9"/>
      <color rgb="FF3F3F76"/>
      <name val="ＭＳ Ｐゴシック"/>
      <family val="3"/>
      <charset val="128"/>
      <scheme val="minor"/>
    </font>
    <font>
      <sz val="9"/>
      <color rgb="FF0061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9.5"/>
      <color theme="1"/>
      <name val="ＭＳ Ｐゴシック"/>
      <family val="3"/>
      <charset val="128"/>
    </font>
    <font>
      <sz val="6"/>
      <name val="ＭＳ Ｐゴシック"/>
      <family val="3"/>
      <charset val="128"/>
      <scheme val="minor"/>
    </font>
    <font>
      <b/>
      <sz val="16"/>
      <color theme="1"/>
      <name val="游ゴシック"/>
      <family val="3"/>
      <charset val="128"/>
    </font>
    <font>
      <sz val="8"/>
      <color rgb="FFFF0000"/>
      <name val="ＭＳ ゴシック"/>
      <family val="3"/>
      <charset val="128"/>
    </font>
    <font>
      <sz val="8"/>
      <name val="ＭＳ ゴシック"/>
      <family val="3"/>
      <charset val="128"/>
    </font>
    <font>
      <sz val="8"/>
      <name val="ＭＳ Ｐゴシック"/>
      <family val="3"/>
      <charset val="128"/>
    </font>
    <font>
      <sz val="9"/>
      <name val="ＭＳ Ｐゴシック"/>
      <family val="3"/>
      <charset val="128"/>
    </font>
    <font>
      <sz val="7"/>
      <name val="ＭＳ ゴシック"/>
      <family val="3"/>
      <charset val="128"/>
    </font>
    <font>
      <sz val="9"/>
      <color theme="1"/>
      <name val="メイリオ"/>
      <family val="3"/>
      <charset val="128"/>
    </font>
    <font>
      <sz val="8"/>
      <color theme="1"/>
      <name val="ＭＳ Ｐゴシック"/>
      <family val="3"/>
      <charset val="128"/>
    </font>
    <font>
      <sz val="11"/>
      <name val="ＭＳ ゴシック"/>
      <family val="3"/>
      <charset val="128"/>
    </font>
    <font>
      <sz val="11"/>
      <name val="明朝"/>
      <family val="1"/>
      <charset val="128"/>
    </font>
    <font>
      <sz val="10"/>
      <name val="ＭＳ ゴシック"/>
      <family val="3"/>
      <charset val="128"/>
    </font>
    <font>
      <b/>
      <sz val="14"/>
      <name val="ＭＳ ゴシック"/>
      <family val="3"/>
      <charset val="128"/>
    </font>
    <font>
      <sz val="11"/>
      <name val="ＭＳ 明朝"/>
      <family val="1"/>
      <charset val="128"/>
    </font>
    <font>
      <b/>
      <sz val="11"/>
      <name val="ＭＳ 明朝"/>
      <family val="1"/>
      <charset val="128"/>
    </font>
    <font>
      <sz val="11"/>
      <name val="ＪＳ明朝"/>
      <family val="1"/>
      <charset val="128"/>
    </font>
    <font>
      <sz val="10"/>
      <name val="ＭＳ Ｐゴシック"/>
      <family val="3"/>
      <charset val="128"/>
    </font>
    <font>
      <sz val="12"/>
      <name val="ＭＳ ゴシック"/>
      <family val="3"/>
      <charset val="128"/>
    </font>
    <font>
      <sz val="14"/>
      <name val="ＭＳ 明朝"/>
      <family val="1"/>
      <charset val="128"/>
    </font>
    <font>
      <sz val="9"/>
      <color indexed="8"/>
      <name val="ＭＳ Ｐゴシック"/>
      <family val="3"/>
      <charset val="128"/>
    </font>
    <font>
      <b/>
      <sz val="9"/>
      <name val="ＭＳ ゴシック"/>
      <family val="3"/>
      <charset val="128"/>
    </font>
    <font>
      <b/>
      <sz val="10"/>
      <name val="ＭＳ ゴシック"/>
      <family val="3"/>
      <charset val="128"/>
    </font>
    <font>
      <b/>
      <sz val="8"/>
      <name val="ＭＳ ゴシック"/>
      <family val="3"/>
      <charset val="128"/>
    </font>
    <font>
      <vertAlign val="superscript"/>
      <sz val="8"/>
      <name val="ＭＳ ゴシック"/>
      <family val="3"/>
      <charset val="128"/>
    </font>
    <font>
      <sz val="9"/>
      <name val="ＭＳ 明朝"/>
      <family val="1"/>
      <charset val="128"/>
    </font>
    <font>
      <sz val="8"/>
      <color rgb="FFFF0000"/>
      <name val="ＭＳ Ｐゴシック"/>
      <family val="3"/>
      <charset val="128"/>
    </font>
    <font>
      <u/>
      <sz val="12.6"/>
      <color indexed="12"/>
      <name val="ＭＳ 明朝"/>
      <family val="1"/>
      <charset val="128"/>
    </font>
    <font>
      <b/>
      <sz val="11"/>
      <color indexed="52"/>
      <name val="ＭＳ Ｐゴシック"/>
      <family val="3"/>
      <charset val="128"/>
    </font>
    <font>
      <sz val="9"/>
      <color theme="1"/>
      <name val="メイリオ"/>
      <family val="2"/>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1"/>
      <color indexed="8"/>
      <name val="ＭＳ Ｐゴシック"/>
      <family val="3"/>
      <charset val="128"/>
    </font>
    <font>
      <sz val="9"/>
      <color theme="1"/>
      <name val="ＭＳ Ｐゴシック"/>
      <family val="2"/>
      <charset val="128"/>
      <scheme val="minor"/>
    </font>
    <font>
      <sz val="10"/>
      <color theme="1"/>
      <name val="ＭＳ Ｐゴシック"/>
      <family val="2"/>
      <charset val="128"/>
    </font>
    <font>
      <sz val="10"/>
      <color theme="1"/>
      <name val="ＭＳ Ｐゴシック"/>
      <family val="3"/>
      <charset val="128"/>
      <scheme val="minor"/>
    </font>
    <font>
      <sz val="6"/>
      <color rgb="FFFF0000"/>
      <name val="ＭＳ ゴシック"/>
      <family val="3"/>
      <charset val="128"/>
    </font>
    <font>
      <sz val="11"/>
      <color rgb="FFFF0000"/>
      <name val="ＭＳ 明朝"/>
      <family val="1"/>
      <charset val="128"/>
    </font>
    <font>
      <u/>
      <sz val="11"/>
      <color rgb="FFFF0000"/>
      <name val="ＭＳ 明朝"/>
      <family val="1"/>
      <charset val="128"/>
    </font>
    <font>
      <sz val="6"/>
      <name val="メイリオ"/>
      <family val="3"/>
      <charset val="128"/>
    </font>
    <font>
      <sz val="10"/>
      <color indexed="8"/>
      <name val="ＭＳ Ｐゴシック"/>
      <family val="3"/>
      <charset val="128"/>
    </font>
    <font>
      <sz val="9"/>
      <color theme="1"/>
      <name val="ＭＳ Ｐゴシック"/>
      <family val="3"/>
      <charset val="128"/>
    </font>
    <font>
      <sz val="10"/>
      <color rgb="FFFF0000"/>
      <name val="ＭＳ ゴシック"/>
      <family val="3"/>
      <charset val="128"/>
    </font>
    <font>
      <u/>
      <sz val="10"/>
      <color rgb="FFFF0000"/>
      <name val="ＭＳ ゴシック"/>
      <family val="3"/>
      <charset val="128"/>
    </font>
    <font>
      <b/>
      <sz val="14"/>
      <name val="游ゴシック"/>
      <family val="3"/>
      <charset val="128"/>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CCFFCC"/>
        <bgColor indexed="64"/>
      </patternFill>
    </fill>
    <fill>
      <patternFill patternType="solid">
        <fgColor rgb="FF00FF00"/>
        <bgColor indexed="64"/>
      </patternFill>
    </fill>
    <fill>
      <patternFill patternType="solid">
        <fgColor rgb="FFFFCC00"/>
        <bgColor indexed="64"/>
      </patternFill>
    </fill>
    <fill>
      <patternFill patternType="gray0625"/>
    </fill>
    <fill>
      <patternFill patternType="solid">
        <fgColor indexed="26"/>
      </patternFill>
    </fill>
    <fill>
      <patternFill patternType="solid">
        <fgColor indexed="22"/>
      </patternFill>
    </fill>
    <fill>
      <patternFill patternType="solid">
        <fgColor indexed="47"/>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134">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left style="hair">
        <color indexed="64"/>
      </left>
      <right/>
      <top style="hair">
        <color indexed="64"/>
      </top>
      <bottom/>
      <diagonal/>
    </border>
    <border>
      <left style="hair">
        <color indexed="64"/>
      </left>
      <right style="thin">
        <color indexed="64"/>
      </right>
      <top style="hair">
        <color indexed="64"/>
      </top>
      <bottom/>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style="hair">
        <color indexed="64"/>
      </right>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76">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32" applyNumberFormat="0" applyAlignment="0" applyProtection="0">
      <alignment vertical="center"/>
    </xf>
    <xf numFmtId="0" fontId="13" fillId="27" borderId="0" applyNumberFormat="0" applyBorder="0" applyAlignment="0" applyProtection="0">
      <alignment vertical="center"/>
    </xf>
    <xf numFmtId="0" fontId="9" fillId="28" borderId="33" applyNumberFormat="0" applyFont="0" applyAlignment="0" applyProtection="0">
      <alignment vertical="center"/>
    </xf>
    <xf numFmtId="0" fontId="14" fillId="0" borderId="34" applyNumberFormat="0" applyFill="0" applyAlignment="0" applyProtection="0">
      <alignment vertical="center"/>
    </xf>
    <xf numFmtId="0" fontId="15" fillId="29" borderId="0" applyNumberFormat="0" applyBorder="0" applyAlignment="0" applyProtection="0">
      <alignment vertical="center"/>
    </xf>
    <xf numFmtId="0" fontId="16" fillId="30" borderId="35" applyNumberFormat="0" applyAlignment="0" applyProtection="0">
      <alignment vertical="center"/>
    </xf>
    <xf numFmtId="0" fontId="17" fillId="0" borderId="0" applyNumberFormat="0" applyFill="0" applyBorder="0" applyAlignment="0" applyProtection="0">
      <alignment vertical="center"/>
    </xf>
    <xf numFmtId="0" fontId="18" fillId="0" borderId="36" applyNumberFormat="0" applyFill="0" applyAlignment="0" applyProtection="0">
      <alignment vertical="center"/>
    </xf>
    <xf numFmtId="0" fontId="19" fillId="0" borderId="37" applyNumberFormat="0" applyFill="0" applyAlignment="0" applyProtection="0">
      <alignment vertical="center"/>
    </xf>
    <xf numFmtId="0" fontId="20" fillId="0" borderId="38" applyNumberFormat="0" applyFill="0" applyAlignment="0" applyProtection="0">
      <alignment vertical="center"/>
    </xf>
    <xf numFmtId="0" fontId="20" fillId="0" borderId="0" applyNumberFormat="0" applyFill="0" applyBorder="0" applyAlignment="0" applyProtection="0">
      <alignment vertical="center"/>
    </xf>
    <xf numFmtId="0" fontId="21" fillId="0" borderId="39" applyNumberFormat="0" applyFill="0" applyAlignment="0" applyProtection="0">
      <alignment vertical="center"/>
    </xf>
    <xf numFmtId="0" fontId="22" fillId="30" borderId="40" applyNumberFormat="0" applyAlignment="0" applyProtection="0">
      <alignment vertical="center"/>
    </xf>
    <xf numFmtId="0" fontId="23" fillId="0" borderId="0" applyNumberFormat="0" applyFill="0" applyBorder="0" applyAlignment="0" applyProtection="0">
      <alignment vertical="center"/>
    </xf>
    <xf numFmtId="0" fontId="24" fillId="31" borderId="35" applyNumberFormat="0" applyAlignment="0" applyProtection="0">
      <alignment vertical="center"/>
    </xf>
    <xf numFmtId="0" fontId="8" fillId="0" borderId="0">
      <alignment vertical="center"/>
    </xf>
    <xf numFmtId="0" fontId="25" fillId="32" borderId="0" applyNumberFormat="0" applyBorder="0" applyAlignment="0" applyProtection="0">
      <alignment vertical="center"/>
    </xf>
    <xf numFmtId="0" fontId="2" fillId="0" borderId="0">
      <alignment vertical="center"/>
    </xf>
    <xf numFmtId="0" fontId="36" fillId="0" borderId="0">
      <alignment vertical="center"/>
    </xf>
    <xf numFmtId="0" fontId="8" fillId="0" borderId="0"/>
    <xf numFmtId="0" fontId="39" fillId="0" borderId="0"/>
    <xf numFmtId="0" fontId="8" fillId="0" borderId="0"/>
    <xf numFmtId="1" fontId="47" fillId="0" borderId="0"/>
    <xf numFmtId="0" fontId="8" fillId="0" borderId="0"/>
    <xf numFmtId="0" fontId="8" fillId="0" borderId="0"/>
    <xf numFmtId="0" fontId="8" fillId="0" borderId="0"/>
    <xf numFmtId="0" fontId="53" fillId="0" borderId="0"/>
    <xf numFmtId="0" fontId="8" fillId="0" borderId="0">
      <alignment vertical="center"/>
    </xf>
    <xf numFmtId="0" fontId="45" fillId="0" borderId="0"/>
    <xf numFmtId="9" fontId="36" fillId="0" borderId="0" applyFont="0" applyFill="0" applyBorder="0" applyAlignment="0" applyProtection="0">
      <alignment vertical="center"/>
    </xf>
    <xf numFmtId="9" fontId="45" fillId="0" borderId="0" applyFont="0" applyFill="0" applyBorder="0" applyAlignment="0" applyProtection="0">
      <alignment vertical="center"/>
    </xf>
    <xf numFmtId="0" fontId="8" fillId="37" borderId="119" applyNumberFormat="0" applyFont="0" applyAlignment="0" applyProtection="0">
      <alignment vertical="center"/>
    </xf>
    <xf numFmtId="0" fontId="56" fillId="38" borderId="120" applyNumberFormat="0" applyAlignment="0" applyProtection="0">
      <alignment vertical="center"/>
    </xf>
    <xf numFmtId="38" fontId="36" fillId="0" borderId="0" applyFont="0" applyFill="0" applyBorder="0" applyAlignment="0" applyProtection="0">
      <alignment vertical="center"/>
    </xf>
    <xf numFmtId="38" fontId="8" fillId="0" borderId="0" applyFont="0" applyFill="0" applyBorder="0" applyAlignment="0" applyProtection="0"/>
    <xf numFmtId="38" fontId="1" fillId="0" borderId="0" applyFont="0" applyFill="0" applyBorder="0" applyAlignment="0" applyProtection="0">
      <alignment vertical="center"/>
    </xf>
    <xf numFmtId="38" fontId="45" fillId="0" borderId="0" applyFont="0" applyFill="0" applyBorder="0" applyAlignment="0" applyProtection="0">
      <alignment vertical="center"/>
    </xf>
    <xf numFmtId="38" fontId="57" fillId="0" borderId="0" applyFont="0" applyFill="0" applyBorder="0" applyAlignment="0" applyProtection="0">
      <alignment vertical="center"/>
    </xf>
    <xf numFmtId="0" fontId="58" fillId="0" borderId="121" applyNumberFormat="0" applyFill="0" applyAlignment="0" applyProtection="0">
      <alignment vertical="center"/>
    </xf>
    <xf numFmtId="0" fontId="59" fillId="38" borderId="122" applyNumberFormat="0" applyAlignment="0" applyProtection="0">
      <alignment vertical="center"/>
    </xf>
    <xf numFmtId="176" fontId="8" fillId="0" borderId="0" applyFont="0" applyFill="0" applyBorder="0" applyAlignment="0" applyProtection="0">
      <alignment vertical="center"/>
    </xf>
    <xf numFmtId="0" fontId="60" fillId="39" borderId="120" applyNumberFormat="0" applyAlignment="0" applyProtection="0">
      <alignment vertical="center"/>
    </xf>
    <xf numFmtId="0" fontId="9" fillId="0" borderId="0">
      <alignment vertical="center"/>
    </xf>
    <xf numFmtId="0" fontId="9" fillId="0" borderId="0">
      <alignment vertical="center"/>
    </xf>
    <xf numFmtId="0" fontId="61" fillId="0" borderId="0">
      <alignment vertical="center"/>
    </xf>
    <xf numFmtId="0" fontId="42" fillId="0" borderId="0"/>
    <xf numFmtId="0" fontId="62" fillId="0" borderId="0">
      <alignment vertical="center"/>
    </xf>
    <xf numFmtId="0" fontId="63" fillId="0" borderId="0">
      <alignment vertical="center"/>
    </xf>
    <xf numFmtId="0" fontId="8" fillId="0" borderId="0">
      <alignment vertical="center"/>
    </xf>
    <xf numFmtId="0" fontId="64" fillId="0" borderId="0">
      <alignment vertical="center"/>
    </xf>
  </cellStyleXfs>
  <cellXfs count="920">
    <xf numFmtId="0" fontId="0" fillId="0" borderId="0" xfId="0">
      <alignment vertical="center"/>
    </xf>
    <xf numFmtId="0" fontId="0" fillId="0" borderId="0" xfId="0" applyFont="1" applyBorder="1">
      <alignment vertical="center"/>
    </xf>
    <xf numFmtId="0" fontId="0" fillId="0" borderId="11" xfId="0" applyFont="1" applyBorder="1">
      <alignment vertical="center"/>
    </xf>
    <xf numFmtId="0" fontId="0" fillId="0" borderId="13" xfId="0" applyFont="1" applyBorder="1">
      <alignment vertical="center"/>
    </xf>
    <xf numFmtId="0" fontId="0" fillId="0" borderId="15" xfId="0" applyFont="1" applyBorder="1">
      <alignment vertical="center"/>
    </xf>
    <xf numFmtId="178" fontId="0" fillId="0" borderId="0" xfId="0" applyNumberFormat="1">
      <alignment vertical="center"/>
    </xf>
    <xf numFmtId="178" fontId="0" fillId="0" borderId="17" xfId="0" applyNumberFormat="1" applyBorder="1">
      <alignment vertical="center"/>
    </xf>
    <xf numFmtId="178" fontId="0" fillId="0" borderId="19" xfId="0" applyNumberFormat="1" applyBorder="1">
      <alignment vertical="center"/>
    </xf>
    <xf numFmtId="178" fontId="0" fillId="0" borderId="14" xfId="0" applyNumberFormat="1" applyBorder="1" applyAlignment="1">
      <alignment horizontal="center" vertical="center" wrapText="1"/>
    </xf>
    <xf numFmtId="178" fontId="0" fillId="0" borderId="15" xfId="0" applyNumberFormat="1" applyBorder="1" applyAlignment="1">
      <alignment horizontal="center" vertical="center" wrapText="1"/>
    </xf>
    <xf numFmtId="178" fontId="0" fillId="0" borderId="19" xfId="0" applyNumberFormat="1" applyBorder="1" applyAlignment="1">
      <alignment horizontal="center" vertical="center" wrapText="1"/>
    </xf>
    <xf numFmtId="178" fontId="0" fillId="0" borderId="1" xfId="0" applyNumberFormat="1" applyBorder="1">
      <alignment vertical="center"/>
    </xf>
    <xf numFmtId="178" fontId="0" fillId="0" borderId="21" xfId="0" applyNumberFormat="1" applyBorder="1">
      <alignment vertical="center"/>
    </xf>
    <xf numFmtId="178" fontId="0" fillId="0" borderId="22" xfId="0" applyNumberFormat="1" applyBorder="1">
      <alignment vertical="center"/>
    </xf>
    <xf numFmtId="178" fontId="0" fillId="0" borderId="16" xfId="0" applyNumberFormat="1" applyBorder="1" applyAlignment="1">
      <alignment horizontal="center" vertical="center" wrapText="1"/>
    </xf>
    <xf numFmtId="178" fontId="0" fillId="0" borderId="20" xfId="0" applyNumberFormat="1" applyBorder="1" applyAlignment="1">
      <alignment horizontal="center" vertical="center" wrapText="1"/>
    </xf>
    <xf numFmtId="178" fontId="0" fillId="0" borderId="17" xfId="0" applyNumberFormat="1" applyBorder="1" applyAlignment="1">
      <alignment horizontal="center" vertical="center" wrapText="1"/>
    </xf>
    <xf numFmtId="178" fontId="0" fillId="0" borderId="7" xfId="0" applyNumberFormat="1" applyBorder="1">
      <alignment vertical="center"/>
    </xf>
    <xf numFmtId="178" fontId="0" fillId="0" borderId="18" xfId="0" applyNumberFormat="1" applyBorder="1">
      <alignment vertical="center"/>
    </xf>
    <xf numFmtId="0" fontId="0" fillId="0" borderId="22" xfId="0" applyBorder="1">
      <alignment vertical="center"/>
    </xf>
    <xf numFmtId="0" fontId="0" fillId="0" borderId="16" xfId="0" applyNumberFormat="1" applyBorder="1">
      <alignment vertical="center"/>
    </xf>
    <xf numFmtId="0" fontId="0" fillId="0" borderId="7" xfId="0" applyNumberFormat="1" applyBorder="1">
      <alignment vertical="center"/>
    </xf>
    <xf numFmtId="0" fontId="0" fillId="0" borderId="0" xfId="0" applyNumberFormat="1">
      <alignment vertical="center"/>
    </xf>
    <xf numFmtId="178" fontId="0" fillId="0" borderId="11" xfId="0" applyNumberFormat="1" applyBorder="1">
      <alignment vertical="center"/>
    </xf>
    <xf numFmtId="178" fontId="0" fillId="0" borderId="0" xfId="0" applyNumberFormat="1" applyBorder="1">
      <alignment vertical="center"/>
    </xf>
    <xf numFmtId="178" fontId="0" fillId="0" borderId="13" xfId="0" applyNumberFormat="1" applyBorder="1">
      <alignment vertical="center"/>
    </xf>
    <xf numFmtId="178" fontId="0" fillId="0" borderId="15" xfId="0" applyNumberFormat="1" applyBorder="1">
      <alignment vertical="center"/>
    </xf>
    <xf numFmtId="178" fontId="0" fillId="0" borderId="3" xfId="0" applyNumberFormat="1" applyBorder="1" applyAlignment="1">
      <alignment horizontal="center" vertical="center"/>
    </xf>
    <xf numFmtId="0" fontId="0" fillId="0" borderId="9" xfId="0" applyNumberFormat="1" applyBorder="1">
      <alignment vertical="center"/>
    </xf>
    <xf numFmtId="0" fontId="0" fillId="0" borderId="12" xfId="0" applyNumberFormat="1" applyBorder="1">
      <alignment vertical="center"/>
    </xf>
    <xf numFmtId="0" fontId="0" fillId="0" borderId="18" xfId="0" applyBorder="1" applyAlignment="1">
      <alignment horizontal="center" vertical="center"/>
    </xf>
    <xf numFmtId="178" fontId="0" fillId="0" borderId="20" xfId="0" applyNumberFormat="1" applyBorder="1">
      <alignment vertical="center"/>
    </xf>
    <xf numFmtId="0" fontId="0" fillId="0" borderId="8" xfId="0" applyBorder="1">
      <alignment vertical="center"/>
    </xf>
    <xf numFmtId="178" fontId="26" fillId="0" borderId="0" xfId="0" applyNumberFormat="1" applyFont="1">
      <alignment vertical="center"/>
    </xf>
    <xf numFmtId="0" fontId="0" fillId="0" borderId="14" xfId="0" applyNumberFormat="1" applyBorder="1">
      <alignment vertical="center"/>
    </xf>
    <xf numFmtId="0" fontId="30" fillId="0" borderId="0" xfId="0" applyFont="1">
      <alignment vertical="center"/>
    </xf>
    <xf numFmtId="0" fontId="32" fillId="0" borderId="44" xfId="0" applyFont="1" applyFill="1" applyBorder="1" applyAlignment="1">
      <alignment horizontal="distributed" vertical="center" indent="1"/>
    </xf>
    <xf numFmtId="0" fontId="32" fillId="0" borderId="45" xfId="0" applyFont="1" applyFill="1" applyBorder="1" applyAlignment="1">
      <alignment horizontal="distributed" vertical="center"/>
    </xf>
    <xf numFmtId="0" fontId="35" fillId="0" borderId="46" xfId="0" applyFont="1" applyFill="1" applyBorder="1" applyAlignment="1">
      <alignment horizontal="distributed" vertical="center" wrapText="1"/>
    </xf>
    <xf numFmtId="0" fontId="32" fillId="0" borderId="47" xfId="0" applyFont="1" applyFill="1" applyBorder="1" applyAlignment="1">
      <alignment horizontal="center" vertical="center"/>
    </xf>
    <xf numFmtId="179" fontId="33" fillId="0" borderId="1" xfId="0" applyNumberFormat="1" applyFont="1" applyFill="1" applyBorder="1" applyAlignment="1">
      <alignment horizontal="right" vertical="center"/>
    </xf>
    <xf numFmtId="179" fontId="33" fillId="0" borderId="49" xfId="0" applyNumberFormat="1" applyFont="1" applyFill="1" applyBorder="1" applyAlignment="1">
      <alignment vertical="center"/>
    </xf>
    <xf numFmtId="179" fontId="33" fillId="0" borderId="49" xfId="0" applyNumberFormat="1" applyFont="1" applyFill="1" applyBorder="1" applyAlignment="1">
      <alignment horizontal="right" vertical="center"/>
    </xf>
    <xf numFmtId="179" fontId="33" fillId="0" borderId="1" xfId="0" applyNumberFormat="1" applyFont="1" applyFill="1" applyBorder="1" applyAlignment="1">
      <alignment vertical="center"/>
    </xf>
    <xf numFmtId="0" fontId="32" fillId="0" borderId="50" xfId="0" applyFont="1" applyFill="1" applyBorder="1" applyAlignment="1">
      <alignment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179" fontId="33" fillId="0" borderId="51" xfId="0" applyNumberFormat="1" applyFont="1" applyFill="1" applyBorder="1" applyAlignment="1">
      <alignment vertical="center"/>
    </xf>
    <xf numFmtId="179" fontId="33" fillId="0" borderId="19" xfId="0" applyNumberFormat="1" applyFont="1" applyFill="1" applyBorder="1" applyAlignment="1">
      <alignment vertical="center"/>
    </xf>
    <xf numFmtId="0" fontId="28" fillId="0" borderId="0" xfId="44" applyFont="1" applyBorder="1" applyAlignment="1">
      <alignment vertical="center"/>
    </xf>
    <xf numFmtId="0" fontId="32" fillId="0" borderId="52" xfId="0" applyFont="1" applyFill="1" applyBorder="1" applyAlignment="1">
      <alignment horizontal="distributed" vertical="center"/>
    </xf>
    <xf numFmtId="0" fontId="32" fillId="0" borderId="55" xfId="0" applyFont="1" applyFill="1" applyBorder="1" applyAlignment="1">
      <alignment horizontal="distributed" vertical="center"/>
    </xf>
    <xf numFmtId="0" fontId="32" fillId="0" borderId="56" xfId="0" applyFont="1" applyFill="1" applyBorder="1" applyAlignment="1">
      <alignment horizontal="center" vertical="center"/>
    </xf>
    <xf numFmtId="0" fontId="37" fillId="0" borderId="0" xfId="44" applyFont="1" applyBorder="1" applyAlignment="1">
      <alignment vertical="center"/>
    </xf>
    <xf numFmtId="0" fontId="38" fillId="0" borderId="0" xfId="45" applyFont="1" applyFill="1" applyAlignment="1">
      <alignment vertical="center"/>
    </xf>
    <xf numFmtId="0" fontId="42" fillId="0" borderId="0" xfId="45" applyFont="1" applyFill="1" applyAlignment="1">
      <alignment vertical="center"/>
    </xf>
    <xf numFmtId="0" fontId="40" fillId="0" borderId="0" xfId="46" applyFont="1" applyFill="1" applyAlignment="1">
      <alignment vertical="center"/>
    </xf>
    <xf numFmtId="0" fontId="6" fillId="0" borderId="0" xfId="46" applyFont="1" applyFill="1" applyAlignment="1">
      <alignment vertical="center"/>
    </xf>
    <xf numFmtId="0" fontId="6" fillId="0" borderId="81" xfId="46" applyFont="1" applyFill="1" applyBorder="1" applyAlignment="1" applyProtection="1">
      <alignment horizontal="distributed" vertical="center" indent="1"/>
    </xf>
    <xf numFmtId="0" fontId="6" fillId="0" borderId="82" xfId="46" applyFont="1" applyFill="1" applyBorder="1" applyAlignment="1" applyProtection="1">
      <alignment horizontal="distributed" vertical="center" wrapText="1" indent="1"/>
    </xf>
    <xf numFmtId="0" fontId="6" fillId="0" borderId="83" xfId="46" applyFont="1" applyFill="1" applyBorder="1" applyAlignment="1" applyProtection="1">
      <alignment horizontal="distributed" vertical="center" wrapText="1" indent="1"/>
    </xf>
    <xf numFmtId="184" fontId="6" fillId="0" borderId="0" xfId="48" applyNumberFormat="1" applyFont="1" applyFill="1" applyBorder="1" applyAlignment="1" applyProtection="1">
      <alignment horizontal="center" vertical="center"/>
    </xf>
    <xf numFmtId="185" fontId="6" fillId="0" borderId="0" xfId="48" applyNumberFormat="1" applyFont="1" applyFill="1" applyBorder="1" applyAlignment="1" applyProtection="1">
      <alignment horizontal="center" vertical="center"/>
    </xf>
    <xf numFmtId="184" fontId="6" fillId="0" borderId="0" xfId="48" applyNumberFormat="1" applyFont="1" applyFill="1" applyAlignment="1" applyProtection="1">
      <alignment horizontal="center" vertical="center"/>
    </xf>
    <xf numFmtId="1" fontId="6" fillId="0" borderId="0" xfId="48" applyFont="1" applyFill="1" applyAlignment="1">
      <alignment horizontal="center" vertical="center"/>
    </xf>
    <xf numFmtId="0" fontId="34" fillId="0" borderId="9" xfId="46" applyFont="1" applyFill="1" applyBorder="1" applyAlignment="1" applyProtection="1">
      <alignment horizontal="distributed" vertical="center"/>
    </xf>
    <xf numFmtId="0" fontId="6" fillId="0" borderId="0" xfId="46" applyFont="1" applyFill="1" applyBorder="1" applyAlignment="1" applyProtection="1">
      <alignment horizontal="distributed" vertical="center" indent="1"/>
    </xf>
    <xf numFmtId="181" fontId="34" fillId="0" borderId="47" xfId="46" applyNumberFormat="1" applyFont="1" applyFill="1" applyBorder="1" applyAlignment="1" applyProtection="1">
      <alignment vertical="center"/>
    </xf>
    <xf numFmtId="181" fontId="34" fillId="0" borderId="49" xfId="46" applyNumberFormat="1" applyFont="1" applyFill="1" applyBorder="1" applyAlignment="1" applyProtection="1">
      <alignment vertical="center"/>
    </xf>
    <xf numFmtId="181" fontId="34" fillId="0" borderId="50" xfId="46" applyNumberFormat="1" applyFont="1" applyFill="1" applyBorder="1" applyAlignment="1" applyProtection="1">
      <alignment vertical="center"/>
    </xf>
    <xf numFmtId="1" fontId="6" fillId="0" borderId="0" xfId="48" applyFont="1" applyFill="1" applyAlignment="1">
      <alignment vertical="center"/>
    </xf>
    <xf numFmtId="0" fontId="34" fillId="0" borderId="84" xfId="46" applyFont="1" applyFill="1" applyBorder="1" applyAlignment="1" applyProtection="1">
      <alignment horizontal="distributed" vertical="center"/>
    </xf>
    <xf numFmtId="0" fontId="6" fillId="0" borderId="85" xfId="46" applyFont="1" applyFill="1" applyBorder="1" applyAlignment="1" applyProtection="1">
      <alignment horizontal="distributed" vertical="center" indent="1"/>
    </xf>
    <xf numFmtId="181" fontId="34" fillId="0" borderId="86" xfId="46" applyNumberFormat="1" applyFont="1" applyFill="1" applyBorder="1" applyAlignment="1" applyProtection="1">
      <alignment vertical="center"/>
    </xf>
    <xf numFmtId="181" fontId="34" fillId="0" borderId="87" xfId="46" applyNumberFormat="1" applyFont="1" applyFill="1" applyBorder="1" applyAlignment="1" applyProtection="1">
      <alignment vertical="center"/>
    </xf>
    <xf numFmtId="181" fontId="34" fillId="0" borderId="88" xfId="46" applyNumberFormat="1" applyFont="1" applyFill="1" applyBorder="1" applyAlignment="1" applyProtection="1">
      <alignment vertical="center"/>
    </xf>
    <xf numFmtId="0" fontId="6" fillId="0" borderId="85" xfId="46" applyFont="1" applyFill="1" applyBorder="1" applyAlignment="1" applyProtection="1">
      <alignment horizontal="distributed" vertical="center" wrapText="1" indent="1"/>
    </xf>
    <xf numFmtId="0" fontId="34" fillId="0" borderId="10" xfId="46" applyFont="1" applyFill="1" applyBorder="1" applyAlignment="1" applyProtection="1">
      <alignment horizontal="distributed" vertical="center"/>
    </xf>
    <xf numFmtId="0" fontId="6" fillId="0" borderId="11" xfId="46" applyFont="1" applyFill="1" applyBorder="1" applyAlignment="1" applyProtection="1">
      <alignment horizontal="distributed" vertical="center" indent="1"/>
    </xf>
    <xf numFmtId="181" fontId="34" fillId="0" borderId="89" xfId="46" applyNumberFormat="1" applyFont="1" applyFill="1" applyBorder="1" applyAlignment="1" applyProtection="1">
      <alignment vertical="center"/>
    </xf>
    <xf numFmtId="181" fontId="34" fillId="0" borderId="90" xfId="46" applyNumberFormat="1" applyFont="1" applyFill="1" applyBorder="1" applyAlignment="1" applyProtection="1">
      <alignment vertical="center"/>
    </xf>
    <xf numFmtId="181" fontId="34" fillId="0" borderId="91" xfId="46" applyNumberFormat="1" applyFont="1" applyFill="1" applyBorder="1" applyAlignment="1" applyProtection="1">
      <alignment vertical="center"/>
    </xf>
    <xf numFmtId="0" fontId="34" fillId="0" borderId="7" xfId="46" applyFont="1" applyFill="1" applyBorder="1" applyAlignment="1" applyProtection="1">
      <alignment horizontal="distributed" vertical="center"/>
    </xf>
    <xf numFmtId="1" fontId="6" fillId="0" borderId="8" xfId="46" applyNumberFormat="1" applyFont="1" applyFill="1" applyBorder="1" applyAlignment="1" applyProtection="1">
      <alignment horizontal="distributed" vertical="center" indent="1"/>
    </xf>
    <xf numFmtId="181" fontId="48" fillId="0" borderId="81" xfId="46" applyNumberFormat="1" applyFont="1" applyFill="1" applyBorder="1" applyAlignment="1" applyProtection="1">
      <alignment vertical="center"/>
    </xf>
    <xf numFmtId="181" fontId="48" fillId="0" borderId="82" xfId="46" applyNumberFormat="1" applyFont="1" applyFill="1" applyBorder="1" applyAlignment="1" applyProtection="1">
      <alignment vertical="center"/>
    </xf>
    <xf numFmtId="181" fontId="48" fillId="0" borderId="83" xfId="46" applyNumberFormat="1" applyFont="1" applyFill="1" applyBorder="1" applyAlignment="1" applyProtection="1">
      <alignment vertical="center"/>
    </xf>
    <xf numFmtId="186" fontId="40" fillId="0" borderId="0" xfId="49" applyNumberFormat="1" applyFont="1" applyFill="1" applyAlignment="1">
      <alignment vertical="center"/>
    </xf>
    <xf numFmtId="186" fontId="6" fillId="0" borderId="0" xfId="49" applyNumberFormat="1" applyFont="1" applyFill="1" applyBorder="1" applyAlignment="1">
      <alignment vertical="center"/>
    </xf>
    <xf numFmtId="186" fontId="49" fillId="34" borderId="0" xfId="49" applyNumberFormat="1" applyFont="1" applyFill="1" applyBorder="1" applyAlignment="1">
      <alignment vertical="center"/>
    </xf>
    <xf numFmtId="186" fontId="6" fillId="34" borderId="0" xfId="49" applyNumberFormat="1" applyFont="1" applyFill="1" applyBorder="1" applyAlignment="1">
      <alignment vertical="center"/>
    </xf>
    <xf numFmtId="186" fontId="6" fillId="34" borderId="0" xfId="49" applyNumberFormat="1" applyFont="1" applyFill="1" applyAlignment="1">
      <alignment vertical="center"/>
    </xf>
    <xf numFmtId="186" fontId="40" fillId="34" borderId="0" xfId="49" applyNumberFormat="1" applyFont="1" applyFill="1" applyAlignment="1">
      <alignment vertical="center"/>
    </xf>
    <xf numFmtId="186" fontId="34" fillId="34" borderId="0" xfId="49" applyNumberFormat="1" applyFont="1" applyFill="1" applyAlignment="1">
      <alignment vertical="center"/>
    </xf>
    <xf numFmtId="186" fontId="45" fillId="0" borderId="0" xfId="49" applyNumberFormat="1" applyFont="1" applyFill="1" applyAlignment="1">
      <alignment vertical="center"/>
    </xf>
    <xf numFmtId="186" fontId="6" fillId="34" borderId="0" xfId="49" applyNumberFormat="1" applyFont="1" applyFill="1" applyBorder="1" applyAlignment="1">
      <alignment horizontal="centerContinuous" vertical="center"/>
    </xf>
    <xf numFmtId="0" fontId="6" fillId="34" borderId="0" xfId="46" applyFont="1" applyFill="1" applyAlignment="1">
      <alignment vertical="center"/>
    </xf>
    <xf numFmtId="186" fontId="40" fillId="34" borderId="0" xfId="49" applyNumberFormat="1" applyFont="1" applyFill="1" applyBorder="1" applyAlignment="1">
      <alignment vertical="center"/>
    </xf>
    <xf numFmtId="186" fontId="40" fillId="0" borderId="0" xfId="49" applyNumberFormat="1" applyFont="1" applyFill="1" applyBorder="1" applyAlignment="1">
      <alignment vertical="center"/>
    </xf>
    <xf numFmtId="181" fontId="34" fillId="34" borderId="0" xfId="49" applyNumberFormat="1" applyFont="1" applyFill="1" applyBorder="1" applyAlignment="1">
      <alignment vertical="center"/>
    </xf>
    <xf numFmtId="186" fontId="49" fillId="35" borderId="0" xfId="49" applyNumberFormat="1" applyFont="1" applyFill="1" applyBorder="1" applyAlignment="1">
      <alignment vertical="center"/>
    </xf>
    <xf numFmtId="186" fontId="40" fillId="35" borderId="0" xfId="49" applyNumberFormat="1" applyFont="1" applyFill="1" applyBorder="1" applyAlignment="1">
      <alignment vertical="center"/>
    </xf>
    <xf numFmtId="186" fontId="40" fillId="35" borderId="0" xfId="49" applyNumberFormat="1" applyFont="1" applyFill="1" applyAlignment="1">
      <alignment vertical="center"/>
    </xf>
    <xf numFmtId="186" fontId="6" fillId="35" borderId="0" xfId="49" applyNumberFormat="1" applyFont="1" applyFill="1" applyBorder="1" applyAlignment="1">
      <alignment vertical="center" wrapText="1"/>
    </xf>
    <xf numFmtId="186" fontId="6" fillId="35" borderId="0" xfId="49" applyNumberFormat="1" applyFont="1" applyFill="1" applyBorder="1" applyAlignment="1">
      <alignment vertical="center"/>
    </xf>
    <xf numFmtId="187" fontId="34" fillId="35" borderId="0" xfId="49" applyNumberFormat="1" applyFont="1" applyFill="1" applyBorder="1" applyAlignment="1">
      <alignment vertical="center" wrapText="1"/>
    </xf>
    <xf numFmtId="0" fontId="40" fillId="0" borderId="0" xfId="45" applyFont="1" applyFill="1" applyAlignment="1">
      <alignment vertical="center"/>
    </xf>
    <xf numFmtId="0" fontId="40" fillId="0" borderId="0" xfId="45" applyFont="1" applyFill="1" applyAlignment="1">
      <alignment horizontal="distributed" vertical="center" wrapText="1" indent="1"/>
    </xf>
    <xf numFmtId="0" fontId="6" fillId="0" borderId="58" xfId="51" applyFont="1" applyFill="1" applyBorder="1" applyAlignment="1">
      <alignment horizontal="center" vertical="center"/>
    </xf>
    <xf numFmtId="0" fontId="6" fillId="0" borderId="76" xfId="51" applyFont="1" applyFill="1" applyBorder="1" applyAlignment="1">
      <alignment horizontal="distributed" vertical="center" indent="1"/>
    </xf>
    <xf numFmtId="0" fontId="6" fillId="0" borderId="65" xfId="51" applyFont="1" applyFill="1" applyBorder="1" applyAlignment="1">
      <alignment horizontal="distributed" vertical="center" wrapText="1" indent="1"/>
    </xf>
    <xf numFmtId="0" fontId="6" fillId="0" borderId="44" xfId="51" applyFont="1" applyFill="1" applyBorder="1" applyAlignment="1">
      <alignment horizontal="center" vertical="center"/>
    </xf>
    <xf numFmtId="0" fontId="6" fillId="0" borderId="45" xfId="51" applyFont="1" applyFill="1" applyBorder="1" applyAlignment="1">
      <alignment vertical="center"/>
    </xf>
    <xf numFmtId="0" fontId="6" fillId="0" borderId="45" xfId="51" applyFont="1" applyFill="1" applyBorder="1" applyAlignment="1">
      <alignment horizontal="left" vertical="center" indent="1"/>
    </xf>
    <xf numFmtId="0" fontId="6" fillId="0" borderId="45" xfId="51" applyFont="1" applyFill="1" applyBorder="1" applyAlignment="1">
      <alignment horizontal="left" vertical="center" wrapText="1"/>
    </xf>
    <xf numFmtId="0" fontId="6" fillId="0" borderId="71" xfId="51" applyFont="1" applyFill="1" applyBorder="1" applyAlignment="1">
      <alignment horizontal="distributed" vertical="center" wrapText="1" indent="1"/>
    </xf>
    <xf numFmtId="0" fontId="6" fillId="0" borderId="54" xfId="51" applyFont="1" applyFill="1" applyBorder="1" applyAlignment="1">
      <alignment horizontal="distributed" vertical="center" wrapText="1" indent="1"/>
    </xf>
    <xf numFmtId="0" fontId="6" fillId="0" borderId="62" xfId="51" applyFont="1" applyFill="1" applyBorder="1" applyAlignment="1">
      <alignment horizontal="center" vertical="center"/>
    </xf>
    <xf numFmtId="0" fontId="6" fillId="0" borderId="80" xfId="51" applyFont="1" applyFill="1" applyBorder="1" applyAlignment="1">
      <alignment vertical="center"/>
    </xf>
    <xf numFmtId="0" fontId="6" fillId="0" borderId="80" xfId="51" applyFont="1" applyFill="1" applyBorder="1" applyAlignment="1">
      <alignment horizontal="left" vertical="center" indent="1"/>
    </xf>
    <xf numFmtId="0" fontId="40" fillId="0" borderId="0" xfId="45" applyFont="1" applyFill="1" applyBorder="1" applyAlignment="1">
      <alignment vertical="center"/>
    </xf>
    <xf numFmtId="0" fontId="6" fillId="0" borderId="99" xfId="51" applyFont="1" applyFill="1" applyBorder="1" applyAlignment="1">
      <alignment horizontal="center" vertical="center"/>
    </xf>
    <xf numFmtId="0" fontId="6" fillId="0" borderId="100" xfId="51" applyFont="1" applyFill="1" applyBorder="1" applyAlignment="1">
      <alignment horizontal="left" vertical="center" wrapText="1"/>
    </xf>
    <xf numFmtId="0" fontId="6" fillId="0" borderId="100" xfId="51" applyFont="1" applyFill="1" applyBorder="1" applyAlignment="1">
      <alignment horizontal="left" vertical="center" indent="1"/>
    </xf>
    <xf numFmtId="0" fontId="6" fillId="0" borderId="80" xfId="51" applyFont="1" applyFill="1" applyBorder="1" applyAlignment="1">
      <alignment horizontal="left" vertical="center" wrapText="1"/>
    </xf>
    <xf numFmtId="0" fontId="6" fillId="0" borderId="0" xfId="45" applyFont="1" applyFill="1" applyAlignment="1">
      <alignment vertical="center"/>
    </xf>
    <xf numFmtId="0" fontId="32" fillId="0" borderId="0" xfId="45" applyFont="1" applyFill="1" applyAlignment="1">
      <alignment vertical="center"/>
    </xf>
    <xf numFmtId="0" fontId="32" fillId="0" borderId="0" xfId="45" applyFont="1" applyFill="1" applyAlignment="1">
      <alignment horizontal="right" vertical="center"/>
    </xf>
    <xf numFmtId="0" fontId="32" fillId="0" borderId="0" xfId="45" applyFont="1" applyFill="1" applyAlignment="1">
      <alignment horizontal="left" vertical="center"/>
    </xf>
    <xf numFmtId="0" fontId="32" fillId="0" borderId="16" xfId="45" applyFont="1" applyFill="1" applyBorder="1" applyAlignment="1">
      <alignment horizontal="distributed" vertical="center" indent="1"/>
    </xf>
    <xf numFmtId="0" fontId="32" fillId="0" borderId="9" xfId="45" applyFont="1" applyFill="1" applyBorder="1" applyAlignment="1">
      <alignment horizontal="distributed" vertical="center" wrapText="1" indent="1"/>
    </xf>
    <xf numFmtId="0" fontId="32" fillId="0" borderId="45" xfId="51" applyFont="1" applyFill="1" applyBorder="1" applyAlignment="1">
      <alignment horizontal="distributed" vertical="center" wrapText="1"/>
    </xf>
    <xf numFmtId="0" fontId="32" fillId="0" borderId="0" xfId="45" applyFont="1" applyFill="1" applyAlignment="1">
      <alignment horizontal="center" vertical="center" wrapText="1"/>
    </xf>
    <xf numFmtId="0" fontId="32" fillId="0" borderId="45" xfId="51" applyFont="1" applyFill="1" applyBorder="1" applyAlignment="1">
      <alignment horizontal="center" vertical="center" wrapText="1"/>
    </xf>
    <xf numFmtId="0" fontId="32" fillId="0" borderId="54" xfId="51" applyFont="1" applyFill="1" applyBorder="1" applyAlignment="1">
      <alignment horizontal="center" vertical="center" wrapText="1"/>
    </xf>
    <xf numFmtId="0" fontId="32" fillId="0" borderId="0" xfId="45" applyFont="1" applyFill="1" applyBorder="1" applyAlignment="1">
      <alignment horizontal="left" vertical="center" wrapText="1"/>
    </xf>
    <xf numFmtId="0" fontId="32" fillId="0" borderId="0" xfId="45" applyFont="1" applyFill="1" applyAlignment="1">
      <alignment horizontal="center" vertical="center"/>
    </xf>
    <xf numFmtId="0" fontId="33" fillId="0" borderId="9" xfId="46" applyFont="1" applyFill="1" applyBorder="1" applyAlignment="1" applyProtection="1">
      <alignment horizontal="distributed" vertical="center"/>
    </xf>
    <xf numFmtId="178" fontId="33" fillId="0" borderId="49" xfId="45" applyNumberFormat="1" applyFont="1" applyFill="1" applyBorder="1" applyAlignment="1">
      <alignment vertical="center"/>
    </xf>
    <xf numFmtId="178" fontId="33" fillId="0" borderId="50" xfId="45" applyNumberFormat="1" applyFont="1" applyFill="1" applyBorder="1" applyAlignment="1">
      <alignment vertical="center"/>
    </xf>
    <xf numFmtId="0" fontId="33" fillId="0" borderId="55" xfId="46" applyFont="1" applyFill="1" applyBorder="1" applyAlignment="1" applyProtection="1">
      <alignment horizontal="distributed" vertical="center"/>
    </xf>
    <xf numFmtId="178" fontId="33" fillId="0" borderId="80" xfId="45" applyNumberFormat="1" applyFont="1" applyFill="1" applyBorder="1" applyAlignment="1">
      <alignment vertical="center"/>
    </xf>
    <xf numFmtId="178" fontId="33" fillId="0" borderId="57" xfId="45" applyNumberFormat="1" applyFont="1" applyFill="1" applyBorder="1" applyAlignment="1">
      <alignment vertical="center"/>
    </xf>
    <xf numFmtId="0" fontId="32" fillId="0" borderId="45" xfId="51" applyFont="1" applyFill="1" applyBorder="1" applyAlignment="1">
      <alignment horizontal="center" vertical="center"/>
    </xf>
    <xf numFmtId="0" fontId="32" fillId="0" borderId="54" xfId="51" applyFont="1" applyFill="1" applyBorder="1" applyAlignment="1">
      <alignment horizontal="center" vertical="center"/>
    </xf>
    <xf numFmtId="0" fontId="32" fillId="0" borderId="54" xfId="51" applyFont="1" applyFill="1" applyBorder="1" applyAlignment="1">
      <alignment horizontal="distributed" vertical="center" wrapText="1"/>
    </xf>
    <xf numFmtId="178" fontId="33" fillId="0" borderId="0" xfId="45" applyNumberFormat="1" applyFont="1" applyFill="1" applyBorder="1" applyAlignment="1">
      <alignment vertical="center"/>
    </xf>
    <xf numFmtId="0" fontId="32" fillId="0" borderId="77" xfId="45" applyFont="1" applyFill="1" applyBorder="1" applyAlignment="1">
      <alignment vertical="center" wrapText="1"/>
    </xf>
    <xf numFmtId="0" fontId="32" fillId="0" borderId="100" xfId="51" applyFont="1" applyFill="1" applyBorder="1" applyAlignment="1">
      <alignment horizontal="center" vertical="center" wrapText="1"/>
    </xf>
    <xf numFmtId="0" fontId="32" fillId="0" borderId="0" xfId="45" applyFont="1" applyFill="1" applyBorder="1" applyAlignment="1">
      <alignment vertical="center"/>
    </xf>
    <xf numFmtId="179" fontId="33" fillId="0" borderId="70" xfId="45" applyNumberFormat="1" applyFont="1" applyFill="1" applyBorder="1" applyAlignment="1">
      <alignment vertical="center"/>
    </xf>
    <xf numFmtId="179" fontId="33" fillId="0" borderId="49" xfId="45" applyNumberFormat="1" applyFont="1" applyFill="1" applyBorder="1" applyAlignment="1">
      <alignment vertical="center"/>
    </xf>
    <xf numFmtId="179" fontId="33" fillId="0" borderId="94" xfId="45" applyNumberFormat="1" applyFont="1" applyFill="1" applyBorder="1" applyAlignment="1">
      <alignment vertical="center"/>
    </xf>
    <xf numFmtId="178" fontId="33" fillId="0" borderId="80" xfId="45" applyNumberFormat="1" applyFont="1" applyFill="1" applyBorder="1" applyAlignment="1">
      <alignment horizontal="center" vertical="center"/>
    </xf>
    <xf numFmtId="179" fontId="33" fillId="0" borderId="74" xfId="45" applyNumberFormat="1" applyFont="1" applyFill="1" applyBorder="1" applyAlignment="1">
      <alignment vertical="center"/>
    </xf>
    <xf numFmtId="0" fontId="32" fillId="0" borderId="0" xfId="45" applyFont="1" applyFill="1" applyBorder="1" applyAlignment="1">
      <alignment horizontal="center" vertical="center"/>
    </xf>
    <xf numFmtId="0" fontId="32" fillId="0" borderId="17" xfId="45" applyFont="1" applyFill="1" applyBorder="1" applyAlignment="1">
      <alignment horizontal="distributed" vertical="center" indent="1"/>
    </xf>
    <xf numFmtId="0" fontId="32" fillId="0" borderId="111" xfId="45" applyFont="1" applyFill="1" applyBorder="1" applyAlignment="1">
      <alignment horizontal="distributed" vertical="center" wrapText="1" indent="1"/>
    </xf>
    <xf numFmtId="0" fontId="32" fillId="0" borderId="44" xfId="51" applyFont="1" applyFill="1" applyBorder="1" applyAlignment="1">
      <alignment horizontal="center" vertical="center" wrapText="1"/>
    </xf>
    <xf numFmtId="0" fontId="32" fillId="0" borderId="44" xfId="51" applyFont="1" applyFill="1" applyBorder="1" applyAlignment="1">
      <alignment horizontal="center" vertical="center"/>
    </xf>
    <xf numFmtId="0" fontId="32" fillId="0" borderId="96" xfId="46" applyFont="1" applyFill="1" applyBorder="1" applyAlignment="1" applyProtection="1">
      <alignment horizontal="distributed" vertical="center" indent="1" shrinkToFit="1"/>
    </xf>
    <xf numFmtId="178" fontId="33" fillId="33" borderId="115" xfId="45" applyNumberFormat="1" applyFont="1" applyFill="1" applyBorder="1" applyAlignment="1">
      <alignment vertical="center"/>
    </xf>
    <xf numFmtId="0" fontId="32" fillId="0" borderId="1" xfId="46" applyFont="1" applyFill="1" applyBorder="1" applyAlignment="1" applyProtection="1">
      <alignment horizontal="distributed" vertical="center" indent="1" shrinkToFit="1"/>
    </xf>
    <xf numFmtId="178" fontId="33" fillId="33" borderId="47" xfId="45" applyNumberFormat="1" applyFont="1" applyFill="1" applyBorder="1" applyAlignment="1">
      <alignment vertical="center"/>
    </xf>
    <xf numFmtId="0" fontId="32" fillId="0" borderId="1" xfId="46" applyFont="1" applyFill="1" applyBorder="1" applyAlignment="1" applyProtection="1">
      <alignment horizontal="distributed" vertical="center" wrapText="1" indent="1" shrinkToFit="1"/>
    </xf>
    <xf numFmtId="1" fontId="32" fillId="0" borderId="112" xfId="46" applyNumberFormat="1" applyFont="1" applyFill="1" applyBorder="1" applyAlignment="1" applyProtection="1">
      <alignment horizontal="distributed" vertical="center" indent="1"/>
    </xf>
    <xf numFmtId="178" fontId="33" fillId="0" borderId="62" xfId="45" applyNumberFormat="1" applyFont="1" applyFill="1" applyBorder="1" applyAlignment="1">
      <alignment vertical="center"/>
    </xf>
    <xf numFmtId="0" fontId="32" fillId="0" borderId="0" xfId="52" applyFont="1" applyFill="1" applyBorder="1" applyAlignment="1">
      <alignment horizontal="distributed" vertical="center"/>
    </xf>
    <xf numFmtId="178" fontId="54" fillId="0" borderId="0" xfId="45" applyNumberFormat="1" applyFont="1" applyFill="1" applyBorder="1" applyAlignment="1">
      <alignment vertical="center"/>
    </xf>
    <xf numFmtId="0" fontId="32" fillId="0" borderId="44" xfId="51" applyFont="1" applyFill="1" applyBorder="1" applyAlignment="1">
      <alignment horizontal="distributed" vertical="center" wrapText="1"/>
    </xf>
    <xf numFmtId="178" fontId="33" fillId="0" borderId="115" xfId="45" applyNumberFormat="1" applyFont="1" applyFill="1" applyBorder="1" applyAlignment="1">
      <alignment vertical="center"/>
    </xf>
    <xf numFmtId="178" fontId="33" fillId="0" borderId="47" xfId="45" applyNumberFormat="1" applyFont="1" applyFill="1" applyBorder="1" applyAlignment="1">
      <alignment vertical="center"/>
    </xf>
    <xf numFmtId="0" fontId="32" fillId="0" borderId="0" xfId="45" applyFont="1" applyFill="1" applyBorder="1" applyAlignment="1">
      <alignment horizontal="distributed" vertical="center" indent="1"/>
    </xf>
    <xf numFmtId="0" fontId="32" fillId="0" borderId="0" xfId="51" applyFont="1" applyFill="1" applyBorder="1" applyAlignment="1">
      <alignment horizontal="center" vertical="center"/>
    </xf>
    <xf numFmtId="0" fontId="32" fillId="0" borderId="16" xfId="45" applyFont="1" applyFill="1" applyBorder="1" applyAlignment="1">
      <alignment vertical="center"/>
    </xf>
    <xf numFmtId="0" fontId="32" fillId="0" borderId="17" xfId="45" applyFont="1" applyFill="1" applyBorder="1" applyAlignment="1">
      <alignment vertical="center"/>
    </xf>
    <xf numFmtId="0" fontId="32" fillId="0" borderId="9" xfId="45" applyFont="1" applyFill="1" applyBorder="1" applyAlignment="1">
      <alignment horizontal="left" vertical="center" wrapText="1"/>
    </xf>
    <xf numFmtId="0" fontId="32" fillId="0" borderId="1" xfId="45" applyFont="1" applyFill="1" applyBorder="1" applyAlignment="1">
      <alignment horizontal="left" vertical="center" wrapText="1"/>
    </xf>
    <xf numFmtId="0" fontId="32" fillId="0" borderId="115" xfId="45" applyFont="1" applyFill="1" applyBorder="1" applyAlignment="1">
      <alignment horizontal="distributed" vertical="center" wrapText="1"/>
    </xf>
    <xf numFmtId="0" fontId="32" fillId="0" borderId="48" xfId="45" applyFont="1" applyFill="1" applyBorder="1" applyAlignment="1">
      <alignment horizontal="distributed" vertical="center" wrapText="1"/>
    </xf>
    <xf numFmtId="0" fontId="32" fillId="0" borderId="70" xfId="45" applyFont="1" applyFill="1" applyBorder="1" applyAlignment="1">
      <alignment horizontal="distributed" vertical="center" wrapText="1"/>
    </xf>
    <xf numFmtId="0" fontId="32" fillId="0" borderId="71" xfId="45" applyFont="1" applyFill="1" applyBorder="1" applyAlignment="1">
      <alignment horizontal="distributed" vertical="center" wrapText="1"/>
    </xf>
    <xf numFmtId="0" fontId="32" fillId="0" borderId="111" xfId="45" applyFont="1" applyFill="1" applyBorder="1" applyAlignment="1">
      <alignment vertical="center" wrapText="1"/>
    </xf>
    <xf numFmtId="0" fontId="32" fillId="0" borderId="99" xfId="51" applyFont="1" applyFill="1" applyBorder="1" applyAlignment="1">
      <alignment horizontal="center" vertical="center" wrapText="1"/>
    </xf>
    <xf numFmtId="0" fontId="32" fillId="0" borderId="100" xfId="45" applyFont="1" applyFill="1" applyBorder="1" applyAlignment="1">
      <alignment horizontal="center" vertical="center" wrapText="1"/>
    </xf>
    <xf numFmtId="0" fontId="32" fillId="0" borderId="109" xfId="51" applyFont="1" applyFill="1" applyBorder="1" applyAlignment="1">
      <alignment horizontal="center" vertical="center" wrapText="1"/>
    </xf>
    <xf numFmtId="0" fontId="32" fillId="0" borderId="110" xfId="51" applyFont="1" applyFill="1" applyBorder="1" applyAlignment="1">
      <alignment horizontal="center" vertical="center" wrapText="1"/>
    </xf>
    <xf numFmtId="0" fontId="32" fillId="0" borderId="100" xfId="45" applyFont="1" applyFill="1" applyBorder="1" applyAlignment="1">
      <alignment horizontal="center" vertical="center"/>
    </xf>
    <xf numFmtId="0" fontId="32" fillId="0" borderId="78" xfId="45" applyFont="1" applyFill="1" applyBorder="1" applyAlignment="1">
      <alignment horizontal="center" vertical="center"/>
    </xf>
    <xf numFmtId="179" fontId="33" fillId="0" borderId="115" xfId="45" applyNumberFormat="1" applyFont="1" applyFill="1" applyBorder="1" applyAlignment="1">
      <alignment vertical="center"/>
    </xf>
    <xf numFmtId="179" fontId="33" fillId="0" borderId="47" xfId="45" applyNumberFormat="1" applyFont="1" applyFill="1" applyBorder="1" applyAlignment="1">
      <alignment vertical="center"/>
    </xf>
    <xf numFmtId="178" fontId="33" fillId="36" borderId="49" xfId="45" applyNumberFormat="1" applyFont="1" applyFill="1" applyBorder="1" applyAlignment="1">
      <alignment horizontal="center" vertical="center" textRotation="255"/>
    </xf>
    <xf numFmtId="178" fontId="33" fillId="0" borderId="62" xfId="45" applyNumberFormat="1" applyFont="1" applyFill="1" applyBorder="1" applyAlignment="1">
      <alignment horizontal="center" vertical="center"/>
    </xf>
    <xf numFmtId="179" fontId="33" fillId="33" borderId="80" xfId="45" applyNumberFormat="1" applyFont="1" applyFill="1" applyBorder="1" applyAlignment="1">
      <alignment vertical="center"/>
    </xf>
    <xf numFmtId="0" fontId="33" fillId="0" borderId="80" xfId="45" applyFont="1" applyFill="1" applyBorder="1" applyAlignment="1">
      <alignment horizontal="center" vertical="center"/>
    </xf>
    <xf numFmtId="0" fontId="33" fillId="0" borderId="57" xfId="45" applyFont="1" applyFill="1" applyBorder="1" applyAlignment="1">
      <alignment horizontal="center" vertical="center"/>
    </xf>
    <xf numFmtId="0" fontId="33" fillId="0" borderId="0" xfId="45" applyFont="1" applyFill="1" applyAlignment="1">
      <alignment horizontal="center" vertical="center" wrapText="1"/>
    </xf>
    <xf numFmtId="0" fontId="33" fillId="0" borderId="0" xfId="45" applyFont="1" applyFill="1" applyAlignment="1">
      <alignment horizontal="center" vertical="center"/>
    </xf>
    <xf numFmtId="179" fontId="32" fillId="0" borderId="0" xfId="45" applyNumberFormat="1" applyFont="1" applyFill="1" applyBorder="1" applyAlignment="1">
      <alignment vertical="center"/>
    </xf>
    <xf numFmtId="178" fontId="33" fillId="0" borderId="0" xfId="45" applyNumberFormat="1" applyFont="1" applyFill="1" applyAlignment="1">
      <alignment vertical="center" shrinkToFit="1"/>
    </xf>
    <xf numFmtId="0" fontId="33" fillId="0" borderId="0" xfId="45" applyFont="1" applyFill="1" applyAlignment="1">
      <alignment horizontal="center" vertical="center" shrinkToFit="1"/>
    </xf>
    <xf numFmtId="0" fontId="50" fillId="0" borderId="0" xfId="53" applyFont="1" applyFill="1" applyBorder="1" applyAlignment="1">
      <alignment vertical="center"/>
    </xf>
    <xf numFmtId="0" fontId="40" fillId="0" borderId="0" xfId="53" applyFont="1" applyFill="1" applyBorder="1" applyAlignment="1">
      <alignment vertical="center"/>
    </xf>
    <xf numFmtId="0" fontId="32" fillId="0" borderId="0" xfId="53" applyFont="1" applyFill="1" applyBorder="1" applyAlignment="1">
      <alignment horizontal="center" vertical="center"/>
    </xf>
    <xf numFmtId="0" fontId="32" fillId="0" borderId="0" xfId="53" applyFont="1" applyFill="1" applyBorder="1" applyAlignment="1">
      <alignment horizontal="center" vertical="center" wrapText="1"/>
    </xf>
    <xf numFmtId="178" fontId="45" fillId="0" borderId="0" xfId="53" applyNumberFormat="1" applyFont="1" applyFill="1" applyAlignment="1">
      <alignment vertical="center" shrinkToFit="1"/>
    </xf>
    <xf numFmtId="0" fontId="45" fillId="0" borderId="0" xfId="53" applyFont="1" applyFill="1" applyAlignment="1">
      <alignment horizontal="center" vertical="center" shrinkToFit="1"/>
    </xf>
    <xf numFmtId="0" fontId="32" fillId="40" borderId="45" xfId="51" applyFont="1" applyFill="1" applyBorder="1" applyAlignment="1">
      <alignment horizontal="center" vertical="center" wrapText="1"/>
    </xf>
    <xf numFmtId="0" fontId="32" fillId="40" borderId="45" xfId="51" applyFont="1" applyFill="1" applyBorder="1" applyAlignment="1">
      <alignment horizontal="center" vertical="center"/>
    </xf>
    <xf numFmtId="178" fontId="33" fillId="40" borderId="49" xfId="45" applyNumberFormat="1" applyFont="1" applyFill="1" applyBorder="1" applyAlignment="1">
      <alignment vertical="center"/>
    </xf>
    <xf numFmtId="178" fontId="33" fillId="40" borderId="80" xfId="45" applyNumberFormat="1" applyFont="1" applyFill="1" applyBorder="1" applyAlignment="1">
      <alignment vertical="center"/>
    </xf>
    <xf numFmtId="0" fontId="31" fillId="0" borderId="45" xfId="51" applyFont="1" applyFill="1" applyBorder="1" applyAlignment="1">
      <alignment horizontal="center" vertical="center"/>
    </xf>
    <xf numFmtId="0" fontId="32" fillId="40" borderId="54" xfId="51" applyFont="1" applyFill="1" applyBorder="1" applyAlignment="1">
      <alignment horizontal="center" vertical="center" wrapText="1"/>
    </xf>
    <xf numFmtId="0" fontId="32" fillId="40" borderId="71" xfId="51" applyFont="1" applyFill="1" applyBorder="1" applyAlignment="1">
      <alignment horizontal="center" vertical="center"/>
    </xf>
    <xf numFmtId="178" fontId="33" fillId="40" borderId="71" xfId="45" applyNumberFormat="1" applyFont="1" applyFill="1" applyBorder="1" applyAlignment="1">
      <alignment vertical="center"/>
    </xf>
    <xf numFmtId="178" fontId="33" fillId="40" borderId="50" xfId="45" applyNumberFormat="1" applyFont="1" applyFill="1" applyBorder="1" applyAlignment="1">
      <alignment vertical="center"/>
    </xf>
    <xf numFmtId="178" fontId="33" fillId="40" borderId="57" xfId="45" applyNumberFormat="1" applyFont="1" applyFill="1" applyBorder="1" applyAlignment="1">
      <alignment vertical="center"/>
    </xf>
    <xf numFmtId="186" fontId="6" fillId="34" borderId="1" xfId="49" applyNumberFormat="1" applyFont="1" applyFill="1" applyBorder="1" applyAlignment="1">
      <alignment vertical="center"/>
    </xf>
    <xf numFmtId="181" fontId="34" fillId="34" borderId="1" xfId="49" applyNumberFormat="1" applyFont="1" applyFill="1" applyBorder="1" applyAlignment="1">
      <alignment vertical="center"/>
    </xf>
    <xf numFmtId="186" fontId="6" fillId="34" borderId="0" xfId="49" applyNumberFormat="1" applyFont="1" applyFill="1" applyBorder="1" applyAlignment="1">
      <alignment vertical="center" wrapText="1"/>
    </xf>
    <xf numFmtId="49" fontId="6" fillId="0" borderId="45" xfId="51" applyNumberFormat="1" applyFont="1" applyFill="1" applyBorder="1" applyAlignment="1">
      <alignment horizontal="left" vertical="center" indent="1"/>
    </xf>
    <xf numFmtId="0" fontId="6" fillId="40" borderId="44" xfId="51" applyFont="1" applyFill="1" applyBorder="1" applyAlignment="1">
      <alignment horizontal="center" vertical="center"/>
    </xf>
    <xf numFmtId="0" fontId="6" fillId="40" borderId="45" xfId="51" applyFont="1" applyFill="1" applyBorder="1" applyAlignment="1">
      <alignment horizontal="left" vertical="center" wrapText="1"/>
    </xf>
    <xf numFmtId="0" fontId="6" fillId="40" borderId="45" xfId="51" applyFont="1" applyFill="1" applyBorder="1" applyAlignment="1">
      <alignment horizontal="left" vertical="center" indent="1"/>
    </xf>
    <xf numFmtId="0" fontId="6" fillId="40" borderId="54" xfId="51" applyFont="1" applyFill="1" applyBorder="1" applyAlignment="1">
      <alignment horizontal="distributed" vertical="center" wrapText="1" indent="1"/>
    </xf>
    <xf numFmtId="0" fontId="42" fillId="0" borderId="0" xfId="44" applyFont="1">
      <alignment vertical="center"/>
    </xf>
    <xf numFmtId="0" fontId="28" fillId="0" borderId="6" xfId="44" applyFont="1" applyBorder="1" applyAlignment="1">
      <alignment horizontal="center" vertical="center"/>
    </xf>
    <xf numFmtId="178" fontId="28" fillId="0" borderId="6" xfId="44" applyNumberFormat="1" applyFont="1" applyBorder="1">
      <alignment vertical="center"/>
    </xf>
    <xf numFmtId="178" fontId="70" fillId="0" borderId="6" xfId="44" applyNumberFormat="1" applyFont="1" applyBorder="1">
      <alignment vertical="center"/>
    </xf>
    <xf numFmtId="0" fontId="40" fillId="0" borderId="0" xfId="46" applyFont="1" applyAlignment="1">
      <alignment vertical="center"/>
    </xf>
    <xf numFmtId="0" fontId="6" fillId="0" borderId="54" xfId="51" applyFont="1" applyFill="1" applyBorder="1" applyAlignment="1">
      <alignment horizontal="distributed" vertical="center" wrapText="1" indent="1"/>
    </xf>
    <xf numFmtId="178" fontId="0" fillId="0" borderId="3" xfId="0" applyNumberFormat="1" applyBorder="1">
      <alignment vertical="center"/>
    </xf>
    <xf numFmtId="0" fontId="0" fillId="33" borderId="123" xfId="0" applyFill="1" applyBorder="1" applyAlignment="1" applyProtection="1">
      <alignment horizontal="center" vertical="center"/>
      <protection locked="0"/>
    </xf>
    <xf numFmtId="178" fontId="0" fillId="33" borderId="127" xfId="0" applyNumberFormat="1" applyFill="1" applyBorder="1" applyProtection="1">
      <alignment vertical="center"/>
      <protection locked="0"/>
    </xf>
    <xf numFmtId="178" fontId="0" fillId="33" borderId="128" xfId="0" applyNumberFormat="1" applyFill="1" applyBorder="1" applyProtection="1">
      <alignment vertical="center"/>
      <protection locked="0"/>
    </xf>
    <xf numFmtId="178" fontId="0" fillId="33" borderId="129" xfId="0" applyNumberFormat="1" applyFill="1" applyBorder="1" applyProtection="1">
      <alignment vertical="center"/>
      <protection locked="0"/>
    </xf>
    <xf numFmtId="178" fontId="0" fillId="33" borderId="130" xfId="0" applyNumberFormat="1" applyFill="1" applyBorder="1" applyProtection="1">
      <alignment vertical="center"/>
      <protection locked="0"/>
    </xf>
    <xf numFmtId="178" fontId="0" fillId="33" borderId="131" xfId="0" applyNumberFormat="1" applyFill="1" applyBorder="1" applyProtection="1">
      <alignment vertical="center"/>
      <protection locked="0"/>
    </xf>
    <xf numFmtId="177" fontId="0" fillId="33" borderId="123" xfId="0" applyNumberFormat="1" applyFill="1" applyBorder="1" applyAlignment="1" applyProtection="1">
      <alignment horizontal="center" vertical="center"/>
      <protection locked="0"/>
    </xf>
    <xf numFmtId="0" fontId="32" fillId="0" borderId="61" xfId="0" applyFont="1" applyFill="1" applyBorder="1" applyAlignment="1">
      <alignment horizontal="center" vertical="center"/>
    </xf>
    <xf numFmtId="179" fontId="34" fillId="41" borderId="75" xfId="0" applyNumberFormat="1" applyFont="1" applyFill="1" applyBorder="1" applyAlignment="1">
      <alignment vertical="center"/>
    </xf>
    <xf numFmtId="178" fontId="33" fillId="33" borderId="132" xfId="0" applyNumberFormat="1" applyFont="1" applyFill="1" applyBorder="1" applyAlignment="1" applyProtection="1">
      <alignment vertical="center"/>
      <protection locked="0"/>
    </xf>
    <xf numFmtId="178" fontId="33" fillId="33" borderId="133" xfId="0" applyNumberFormat="1" applyFont="1" applyFill="1" applyBorder="1" applyAlignment="1" applyProtection="1">
      <alignment vertical="center"/>
      <protection locked="0"/>
    </xf>
    <xf numFmtId="0" fontId="40" fillId="33" borderId="6" xfId="46" applyFont="1" applyFill="1" applyBorder="1" applyAlignment="1">
      <alignment horizontal="center" vertical="center"/>
    </xf>
    <xf numFmtId="0" fontId="32" fillId="33" borderId="45" xfId="51" applyFont="1" applyFill="1" applyBorder="1" applyAlignment="1">
      <alignment horizontal="center" vertical="center" wrapText="1"/>
    </xf>
    <xf numFmtId="0" fontId="31" fillId="33" borderId="48" xfId="51" applyFont="1" applyFill="1" applyBorder="1" applyAlignment="1">
      <alignment horizontal="center" vertical="center" wrapText="1"/>
    </xf>
    <xf numFmtId="178" fontId="33" fillId="33" borderId="48" xfId="45" applyNumberFormat="1" applyFont="1" applyFill="1" applyBorder="1" applyAlignment="1">
      <alignment vertical="center"/>
    </xf>
    <xf numFmtId="178" fontId="33" fillId="33" borderId="49" xfId="45" applyNumberFormat="1" applyFont="1" applyFill="1" applyBorder="1" applyAlignment="1">
      <alignment vertical="center"/>
    </xf>
    <xf numFmtId="178" fontId="33" fillId="33" borderId="80" xfId="45" applyNumberFormat="1" applyFont="1" applyFill="1" applyBorder="1" applyAlignment="1">
      <alignment vertical="center"/>
    </xf>
    <xf numFmtId="177" fontId="0" fillId="0" borderId="10" xfId="0" applyNumberFormat="1" applyFill="1" applyBorder="1">
      <alignment vertical="center"/>
    </xf>
    <xf numFmtId="177" fontId="0" fillId="0" borderId="11" xfId="0" applyNumberFormat="1" applyFill="1" applyBorder="1">
      <alignment vertical="center"/>
    </xf>
    <xf numFmtId="177" fontId="0" fillId="0" borderId="23" xfId="0" applyNumberFormat="1" applyFill="1" applyBorder="1">
      <alignment vertical="center"/>
    </xf>
    <xf numFmtId="177" fontId="0" fillId="0" borderId="9" xfId="0" applyNumberFormat="1" applyFill="1" applyBorder="1">
      <alignment vertical="center"/>
    </xf>
    <xf numFmtId="177" fontId="0" fillId="0" borderId="0" xfId="0" applyNumberFormat="1" applyFill="1" applyBorder="1">
      <alignment vertical="center"/>
    </xf>
    <xf numFmtId="177" fontId="0" fillId="0" borderId="1" xfId="0" applyNumberFormat="1" applyFill="1" applyBorder="1">
      <alignment vertical="center"/>
    </xf>
    <xf numFmtId="177" fontId="0" fillId="0" borderId="12" xfId="0" applyNumberFormat="1" applyFill="1" applyBorder="1">
      <alignment vertical="center"/>
    </xf>
    <xf numFmtId="177" fontId="0" fillId="0" borderId="13" xfId="0" applyNumberFormat="1" applyFill="1" applyBorder="1">
      <alignment vertical="center"/>
    </xf>
    <xf numFmtId="177" fontId="0" fillId="0" borderId="21" xfId="0" applyNumberFormat="1" applyFill="1" applyBorder="1">
      <alignment vertical="center"/>
    </xf>
    <xf numFmtId="177" fontId="0" fillId="0" borderId="14" xfId="0" applyNumberFormat="1" applyFill="1" applyBorder="1">
      <alignment vertical="center"/>
    </xf>
    <xf numFmtId="177" fontId="0" fillId="0" borderId="15" xfId="0" applyNumberFormat="1" applyFill="1" applyBorder="1">
      <alignment vertical="center"/>
    </xf>
    <xf numFmtId="177" fontId="0" fillId="0" borderId="19" xfId="0" applyNumberFormat="1" applyFill="1" applyBorder="1">
      <alignment vertical="center"/>
    </xf>
    <xf numFmtId="178" fontId="0" fillId="0" borderId="16" xfId="0" applyNumberFormat="1" applyFill="1" applyBorder="1">
      <alignment vertical="center"/>
    </xf>
    <xf numFmtId="178" fontId="0" fillId="0" borderId="20" xfId="0" applyNumberFormat="1" applyFill="1" applyBorder="1">
      <alignment vertical="center"/>
    </xf>
    <xf numFmtId="178" fontId="0" fillId="0" borderId="17" xfId="0" applyNumberFormat="1" applyFill="1" applyBorder="1">
      <alignment vertical="center"/>
    </xf>
    <xf numFmtId="178" fontId="0" fillId="0" borderId="9" xfId="0" applyNumberFormat="1" applyFill="1" applyBorder="1">
      <alignment vertical="center"/>
    </xf>
    <xf numFmtId="178" fontId="0" fillId="0" borderId="0" xfId="0" applyNumberFormat="1" applyFill="1" applyBorder="1">
      <alignment vertical="center"/>
    </xf>
    <xf numFmtId="178" fontId="0" fillId="0" borderId="1" xfId="0" applyNumberFormat="1" applyFill="1" applyBorder="1">
      <alignment vertical="center"/>
    </xf>
    <xf numFmtId="178" fontId="0" fillId="0" borderId="12" xfId="0" applyNumberFormat="1" applyFill="1" applyBorder="1">
      <alignment vertical="center"/>
    </xf>
    <xf numFmtId="178" fontId="0" fillId="0" borderId="13" xfId="0" applyNumberFormat="1" applyFill="1" applyBorder="1">
      <alignment vertical="center"/>
    </xf>
    <xf numFmtId="178" fontId="0" fillId="0" borderId="21" xfId="0" applyNumberFormat="1" applyFill="1" applyBorder="1">
      <alignment vertical="center"/>
    </xf>
    <xf numFmtId="178" fontId="0" fillId="0" borderId="14" xfId="0" applyNumberFormat="1" applyFill="1" applyBorder="1">
      <alignment vertical="center"/>
    </xf>
    <xf numFmtId="178" fontId="0" fillId="0" borderId="15" xfId="0" applyNumberFormat="1" applyFill="1" applyBorder="1">
      <alignment vertical="center"/>
    </xf>
    <xf numFmtId="178" fontId="0" fillId="0" borderId="19" xfId="0" applyNumberFormat="1" applyFill="1" applyBorder="1">
      <alignment vertical="center"/>
    </xf>
    <xf numFmtId="178" fontId="0" fillId="33" borderId="7" xfId="0" applyNumberFormat="1" applyFill="1" applyBorder="1">
      <alignment vertical="center"/>
    </xf>
    <xf numFmtId="178" fontId="0" fillId="33" borderId="8" xfId="0" applyNumberFormat="1" applyFill="1" applyBorder="1">
      <alignment vertical="center"/>
    </xf>
    <xf numFmtId="178" fontId="0" fillId="33" borderId="22" xfId="0" applyNumberFormat="1" applyFill="1" applyBorder="1">
      <alignment vertical="center"/>
    </xf>
    <xf numFmtId="178" fontId="0" fillId="33" borderId="6" xfId="0" applyNumberFormat="1" applyFill="1" applyBorder="1">
      <alignment vertical="center"/>
    </xf>
    <xf numFmtId="178" fontId="0" fillId="33" borderId="18" xfId="0" applyNumberFormat="1" applyFill="1" applyBorder="1">
      <alignment vertical="center"/>
    </xf>
    <xf numFmtId="178" fontId="0" fillId="33" borderId="2" xfId="0" applyNumberFormat="1" applyFill="1" applyBorder="1">
      <alignment vertical="center"/>
    </xf>
    <xf numFmtId="178" fontId="0" fillId="33" borderId="5" xfId="0" applyNumberFormat="1" applyFill="1" applyBorder="1">
      <alignment vertical="center"/>
    </xf>
    <xf numFmtId="178" fontId="0" fillId="33" borderId="3" xfId="0" applyNumberFormat="1" applyFill="1" applyBorder="1">
      <alignment vertical="center"/>
    </xf>
    <xf numFmtId="0" fontId="31" fillId="33" borderId="45" xfId="51" applyFont="1" applyFill="1" applyBorder="1" applyAlignment="1">
      <alignment horizontal="center" vertical="center" wrapText="1"/>
    </xf>
    <xf numFmtId="177" fontId="0" fillId="42" borderId="16" xfId="0" applyNumberFormat="1" applyFill="1" applyBorder="1">
      <alignment vertical="center"/>
    </xf>
    <xf numFmtId="177" fontId="0" fillId="42" borderId="20" xfId="0" applyNumberFormat="1" applyFill="1" applyBorder="1">
      <alignment vertical="center"/>
    </xf>
    <xf numFmtId="177" fontId="0" fillId="42" borderId="17" xfId="0" applyNumberFormat="1" applyFill="1" applyBorder="1">
      <alignment vertical="center"/>
    </xf>
    <xf numFmtId="177" fontId="0" fillId="42" borderId="18" xfId="0" applyNumberFormat="1" applyFill="1" applyBorder="1">
      <alignment vertical="center"/>
    </xf>
    <xf numFmtId="177" fontId="0" fillId="42" borderId="9" xfId="0" applyNumberFormat="1" applyFill="1" applyBorder="1">
      <alignment vertical="center"/>
    </xf>
    <xf numFmtId="177" fontId="0" fillId="42" borderId="0" xfId="0" applyNumberFormat="1" applyFill="1" applyBorder="1">
      <alignment vertical="center"/>
    </xf>
    <xf numFmtId="177" fontId="0" fillId="42" borderId="1" xfId="0" applyNumberFormat="1" applyFill="1" applyBorder="1">
      <alignment vertical="center"/>
    </xf>
    <xf numFmtId="177" fontId="0" fillId="42" borderId="2" xfId="0" applyNumberFormat="1" applyFill="1" applyBorder="1">
      <alignment vertical="center"/>
    </xf>
    <xf numFmtId="177" fontId="0" fillId="42" borderId="12" xfId="0" applyNumberFormat="1" applyFill="1" applyBorder="1">
      <alignment vertical="center"/>
    </xf>
    <xf numFmtId="177" fontId="0" fillId="42" borderId="13" xfId="0" applyNumberFormat="1" applyFill="1" applyBorder="1">
      <alignment vertical="center"/>
    </xf>
    <xf numFmtId="177" fontId="0" fillId="42" borderId="21" xfId="0" applyNumberFormat="1" applyFill="1" applyBorder="1">
      <alignment vertical="center"/>
    </xf>
    <xf numFmtId="177" fontId="0" fillId="42" borderId="5" xfId="0" applyNumberFormat="1" applyFill="1" applyBorder="1">
      <alignment vertical="center"/>
    </xf>
    <xf numFmtId="177" fontId="0" fillId="42" borderId="15" xfId="0" applyNumberFormat="1" applyFill="1" applyBorder="1">
      <alignment vertical="center"/>
    </xf>
    <xf numFmtId="177" fontId="0" fillId="42" borderId="19" xfId="0" applyNumberFormat="1" applyFill="1" applyBorder="1">
      <alignment vertical="center"/>
    </xf>
    <xf numFmtId="177" fontId="0" fillId="42" borderId="7" xfId="0" applyNumberFormat="1" applyFill="1" applyBorder="1">
      <alignment vertical="center"/>
    </xf>
    <xf numFmtId="177" fontId="0" fillId="42" borderId="8" xfId="0" applyNumberFormat="1" applyFill="1" applyBorder="1">
      <alignment vertical="center"/>
    </xf>
    <xf numFmtId="177" fontId="0" fillId="42" borderId="22" xfId="0" applyNumberFormat="1" applyFill="1" applyBorder="1">
      <alignment vertical="center"/>
    </xf>
    <xf numFmtId="177" fontId="0" fillId="42" borderId="4" xfId="0" applyNumberFormat="1" applyFill="1" applyBorder="1">
      <alignment vertical="center"/>
    </xf>
    <xf numFmtId="177" fontId="0" fillId="42" borderId="3" xfId="0" applyNumberFormat="1" applyFill="1" applyBorder="1">
      <alignment vertical="center"/>
    </xf>
    <xf numFmtId="179" fontId="33" fillId="42" borderId="49" xfId="45" applyNumberFormat="1" applyFont="1" applyFill="1" applyBorder="1" applyAlignment="1">
      <alignment vertical="center"/>
    </xf>
    <xf numFmtId="179" fontId="33" fillId="42" borderId="50" xfId="45" applyNumberFormat="1" applyFont="1" applyFill="1" applyBorder="1" applyAlignment="1">
      <alignment vertical="center"/>
    </xf>
    <xf numFmtId="178" fontId="33" fillId="42" borderId="103" xfId="45" applyNumberFormat="1" applyFont="1" applyFill="1" applyBorder="1" applyAlignment="1">
      <alignment vertical="center"/>
    </xf>
    <xf numFmtId="178" fontId="33" fillId="42" borderId="0" xfId="45" applyNumberFormat="1" applyFont="1" applyFill="1" applyBorder="1" applyAlignment="1">
      <alignment vertical="center"/>
    </xf>
    <xf numFmtId="178" fontId="33" fillId="42" borderId="1" xfId="45" applyNumberFormat="1" applyFont="1" applyFill="1" applyBorder="1" applyAlignment="1">
      <alignment vertical="center"/>
    </xf>
    <xf numFmtId="178" fontId="33" fillId="42" borderId="49" xfId="45" applyNumberFormat="1" applyFont="1" applyFill="1" applyBorder="1" applyAlignment="1">
      <alignment vertical="center"/>
    </xf>
    <xf numFmtId="178" fontId="33" fillId="42" borderId="50" xfId="45" applyNumberFormat="1" applyFont="1" applyFill="1" applyBorder="1" applyAlignment="1">
      <alignment vertical="center"/>
    </xf>
    <xf numFmtId="178" fontId="33" fillId="42" borderId="9" xfId="45" applyNumberFormat="1" applyFont="1" applyFill="1" applyBorder="1" applyAlignment="1">
      <alignment vertical="center"/>
    </xf>
    <xf numFmtId="178" fontId="33" fillId="42" borderId="52" xfId="45" applyNumberFormat="1" applyFont="1" applyFill="1" applyBorder="1" applyAlignment="1">
      <alignment vertical="center"/>
    </xf>
    <xf numFmtId="178" fontId="33" fillId="42" borderId="61" xfId="45" applyNumberFormat="1" applyFont="1" applyFill="1" applyBorder="1" applyAlignment="1">
      <alignment vertical="center"/>
    </xf>
    <xf numFmtId="178" fontId="33" fillId="42" borderId="46" xfId="45" applyNumberFormat="1" applyFont="1" applyFill="1" applyBorder="1" applyAlignment="1">
      <alignment vertical="center"/>
    </xf>
    <xf numFmtId="178" fontId="33" fillId="42" borderId="55" xfId="45" applyNumberFormat="1" applyFont="1" applyFill="1" applyBorder="1" applyAlignment="1">
      <alignment vertical="center"/>
    </xf>
    <xf numFmtId="178" fontId="33" fillId="42" borderId="79" xfId="45" applyNumberFormat="1" applyFont="1" applyFill="1" applyBorder="1" applyAlignment="1">
      <alignment vertical="center"/>
    </xf>
    <xf numFmtId="178" fontId="33" fillId="42" borderId="80" xfId="45" applyNumberFormat="1" applyFont="1" applyFill="1" applyBorder="1" applyAlignment="1">
      <alignment vertical="center"/>
    </xf>
    <xf numFmtId="178" fontId="33" fillId="42" borderId="57" xfId="45" applyNumberFormat="1" applyFont="1" applyFill="1" applyBorder="1" applyAlignment="1">
      <alignment vertical="center"/>
    </xf>
    <xf numFmtId="178" fontId="33" fillId="42" borderId="14" xfId="45" applyNumberFormat="1" applyFont="1" applyFill="1" applyBorder="1" applyAlignment="1">
      <alignment vertical="center"/>
    </xf>
    <xf numFmtId="178" fontId="33" fillId="42" borderId="15" xfId="45" applyNumberFormat="1" applyFont="1" applyFill="1" applyBorder="1" applyAlignment="1">
      <alignment vertical="center"/>
    </xf>
    <xf numFmtId="178" fontId="33" fillId="42" borderId="19" xfId="45" applyNumberFormat="1" applyFont="1" applyFill="1" applyBorder="1" applyAlignment="1">
      <alignment vertical="center"/>
    </xf>
    <xf numFmtId="179" fontId="33" fillId="42" borderId="103" xfId="45" applyNumberFormat="1" applyFont="1" applyFill="1" applyBorder="1" applyAlignment="1">
      <alignment vertical="center"/>
    </xf>
    <xf numFmtId="179" fontId="33" fillId="42" borderId="95" xfId="45" applyNumberFormat="1" applyFont="1" applyFill="1" applyBorder="1" applyAlignment="1">
      <alignment vertical="center"/>
    </xf>
    <xf numFmtId="179" fontId="33" fillId="42" borderId="71" xfId="45" applyNumberFormat="1" applyFont="1" applyFill="1" applyBorder="1" applyAlignment="1">
      <alignment vertical="center"/>
    </xf>
    <xf numFmtId="179" fontId="33" fillId="42" borderId="9" xfId="45" applyNumberFormat="1" applyFont="1" applyFill="1" applyBorder="1" applyAlignment="1">
      <alignment vertical="center"/>
    </xf>
    <xf numFmtId="179" fontId="33" fillId="42" borderId="0" xfId="45" applyNumberFormat="1" applyFont="1" applyFill="1" applyBorder="1" applyAlignment="1">
      <alignment vertical="center"/>
    </xf>
    <xf numFmtId="179" fontId="33" fillId="42" borderId="52" xfId="45" applyNumberFormat="1" applyFont="1" applyFill="1" applyBorder="1" applyAlignment="1">
      <alignment vertical="center"/>
    </xf>
    <xf numFmtId="179" fontId="33" fillId="42" borderId="61" xfId="45" applyNumberFormat="1" applyFont="1" applyFill="1" applyBorder="1" applyAlignment="1">
      <alignment vertical="center"/>
    </xf>
    <xf numFmtId="179" fontId="33" fillId="42" borderId="54" xfId="45" applyNumberFormat="1" applyFont="1" applyFill="1" applyBorder="1" applyAlignment="1">
      <alignment vertical="center"/>
    </xf>
    <xf numFmtId="179" fontId="33" fillId="42" borderId="77" xfId="45" applyNumberFormat="1" applyFont="1" applyFill="1" applyBorder="1" applyAlignment="1">
      <alignment vertical="center"/>
    </xf>
    <xf numFmtId="179" fontId="33" fillId="42" borderId="110" xfId="45" applyNumberFormat="1" applyFont="1" applyFill="1" applyBorder="1" applyAlignment="1">
      <alignment vertical="center"/>
    </xf>
    <xf numFmtId="179" fontId="33" fillId="42" borderId="78" xfId="45" applyNumberFormat="1" applyFont="1" applyFill="1" applyBorder="1" applyAlignment="1">
      <alignment vertical="center"/>
    </xf>
    <xf numFmtId="179" fontId="33" fillId="42" borderId="55" xfId="45" applyNumberFormat="1" applyFont="1" applyFill="1" applyBorder="1" applyAlignment="1">
      <alignment vertical="center"/>
    </xf>
    <xf numFmtId="179" fontId="33" fillId="42" borderId="79" xfId="45" applyNumberFormat="1" applyFont="1" applyFill="1" applyBorder="1" applyAlignment="1">
      <alignment vertical="center"/>
    </xf>
    <xf numFmtId="179" fontId="33" fillId="42" borderId="57" xfId="45" applyNumberFormat="1" applyFont="1" applyFill="1" applyBorder="1" applyAlignment="1">
      <alignment vertical="center"/>
    </xf>
    <xf numFmtId="179" fontId="33" fillId="42" borderId="112" xfId="45" applyNumberFormat="1" applyFont="1" applyFill="1" applyBorder="1" applyAlignment="1">
      <alignment vertical="center"/>
    </xf>
    <xf numFmtId="179" fontId="33" fillId="42" borderId="75" xfId="45" applyNumberFormat="1" applyFont="1" applyFill="1" applyBorder="1" applyAlignment="1">
      <alignment vertical="center"/>
    </xf>
    <xf numFmtId="178" fontId="33" fillId="42" borderId="103" xfId="53" applyNumberFormat="1" applyFont="1" applyFill="1" applyBorder="1" applyAlignment="1">
      <alignment vertical="center" shrinkToFit="1"/>
    </xf>
    <xf numFmtId="178" fontId="33" fillId="42" borderId="48" xfId="53" applyNumberFormat="1" applyFont="1" applyFill="1" applyBorder="1" applyAlignment="1">
      <alignment vertical="center" shrinkToFit="1"/>
    </xf>
    <xf numFmtId="178" fontId="33" fillId="42" borderId="95" xfId="53" applyNumberFormat="1" applyFont="1" applyFill="1" applyBorder="1" applyAlignment="1">
      <alignment vertical="center" shrinkToFit="1"/>
    </xf>
    <xf numFmtId="177" fontId="33" fillId="42" borderId="48" xfId="53" applyNumberFormat="1" applyFont="1" applyFill="1" applyBorder="1" applyAlignment="1">
      <alignment vertical="center" shrinkToFit="1"/>
    </xf>
    <xf numFmtId="177" fontId="33" fillId="42" borderId="96" xfId="53" applyNumberFormat="1" applyFont="1" applyFill="1" applyBorder="1" applyAlignment="1">
      <alignment vertical="center" shrinkToFit="1"/>
    </xf>
    <xf numFmtId="178" fontId="33" fillId="42" borderId="9" xfId="53" applyNumberFormat="1" applyFont="1" applyFill="1" applyBorder="1" applyAlignment="1">
      <alignment vertical="center" shrinkToFit="1"/>
    </xf>
    <xf numFmtId="178" fontId="33" fillId="42" borderId="49" xfId="53" applyNumberFormat="1" applyFont="1" applyFill="1" applyBorder="1" applyAlignment="1">
      <alignment vertical="center" shrinkToFit="1"/>
    </xf>
    <xf numFmtId="178" fontId="33" fillId="42" borderId="0" xfId="53" applyNumberFormat="1" applyFont="1" applyFill="1" applyBorder="1" applyAlignment="1">
      <alignment vertical="center" shrinkToFit="1"/>
    </xf>
    <xf numFmtId="177" fontId="33" fillId="42" borderId="49" xfId="53" applyNumberFormat="1" applyFont="1" applyFill="1" applyBorder="1" applyAlignment="1">
      <alignment vertical="center" shrinkToFit="1"/>
    </xf>
    <xf numFmtId="177" fontId="33" fillId="42" borderId="1" xfId="53" applyNumberFormat="1" applyFont="1" applyFill="1" applyBorder="1" applyAlignment="1">
      <alignment vertical="center" shrinkToFit="1"/>
    </xf>
    <xf numFmtId="178" fontId="33" fillId="42" borderId="55" xfId="53" applyNumberFormat="1" applyFont="1" applyFill="1" applyBorder="1" applyAlignment="1">
      <alignment vertical="center" shrinkToFit="1"/>
    </xf>
    <xf numFmtId="178" fontId="33" fillId="42" borderId="80" xfId="53" applyNumberFormat="1" applyFont="1" applyFill="1" applyBorder="1" applyAlignment="1">
      <alignment vertical="center" shrinkToFit="1"/>
    </xf>
    <xf numFmtId="177" fontId="33" fillId="42" borderId="80" xfId="53" applyNumberFormat="1" applyFont="1" applyFill="1" applyBorder="1" applyAlignment="1">
      <alignment vertical="center" shrinkToFit="1"/>
    </xf>
    <xf numFmtId="177" fontId="33" fillId="42" borderId="112" xfId="53" applyNumberFormat="1" applyFont="1" applyFill="1" applyBorder="1" applyAlignment="1">
      <alignment vertical="center" shrinkToFit="1"/>
    </xf>
    <xf numFmtId="179" fontId="33" fillId="0" borderId="49" xfId="0" applyNumberFormat="1" applyFont="1" applyFill="1" applyBorder="1">
      <alignment vertical="center"/>
    </xf>
    <xf numFmtId="0" fontId="32" fillId="0" borderId="47" xfId="0" applyFont="1" applyBorder="1" applyAlignment="1">
      <alignment horizontal="center" vertical="center"/>
    </xf>
    <xf numFmtId="179" fontId="33" fillId="33" borderId="49" xfId="0" applyNumberFormat="1" applyFont="1" applyFill="1" applyBorder="1">
      <alignment vertical="center"/>
    </xf>
    <xf numFmtId="179" fontId="33" fillId="0" borderId="1" xfId="0" applyNumberFormat="1" applyFont="1" applyBorder="1" applyAlignment="1">
      <alignment horizontal="right" vertical="center"/>
    </xf>
    <xf numFmtId="0" fontId="6" fillId="0" borderId="45" xfId="51" applyFont="1" applyBorder="1" applyAlignment="1">
      <alignment horizontal="left" vertical="center" wrapText="1"/>
    </xf>
    <xf numFmtId="0" fontId="38" fillId="43" borderId="0" xfId="45" applyFont="1" applyFill="1" applyAlignment="1">
      <alignment vertical="center"/>
    </xf>
    <xf numFmtId="0" fontId="41" fillId="43" borderId="0" xfId="45" applyFont="1" applyFill="1" applyAlignment="1">
      <alignment horizontal="center" vertical="center" wrapText="1"/>
    </xf>
    <xf numFmtId="0" fontId="42" fillId="43" borderId="0" xfId="45" applyFont="1" applyFill="1" applyAlignment="1">
      <alignment vertical="center"/>
    </xf>
    <xf numFmtId="0" fontId="42" fillId="43" borderId="0" xfId="44" applyFont="1" applyFill="1">
      <alignment vertical="center"/>
    </xf>
    <xf numFmtId="0" fontId="44" fillId="43" borderId="0" xfId="45" applyFont="1" applyFill="1" applyAlignment="1">
      <alignment vertical="center"/>
    </xf>
    <xf numFmtId="0" fontId="38" fillId="43" borderId="16" xfId="45" applyFont="1" applyFill="1" applyBorder="1" applyAlignment="1">
      <alignment vertical="center"/>
    </xf>
    <xf numFmtId="0" fontId="38" fillId="43" borderId="20" xfId="45" applyFont="1" applyFill="1" applyBorder="1" applyAlignment="1">
      <alignment vertical="center"/>
    </xf>
    <xf numFmtId="0" fontId="38" fillId="43" borderId="17" xfId="45" applyFont="1" applyFill="1" applyBorder="1" applyAlignment="1">
      <alignment vertical="center"/>
    </xf>
    <xf numFmtId="0" fontId="38" fillId="43" borderId="9" xfId="45" applyFont="1" applyFill="1" applyBorder="1" applyAlignment="1">
      <alignment vertical="center"/>
    </xf>
    <xf numFmtId="0" fontId="38" fillId="43" borderId="1" xfId="45" applyFont="1" applyFill="1" applyBorder="1" applyAlignment="1">
      <alignment vertical="center"/>
    </xf>
    <xf numFmtId="0" fontId="38" fillId="43" borderId="14" xfId="45" applyFont="1" applyFill="1" applyBorder="1" applyAlignment="1">
      <alignment vertical="center"/>
    </xf>
    <xf numFmtId="0" fontId="38" fillId="43" borderId="15" xfId="45" applyFont="1" applyFill="1" applyBorder="1" applyAlignment="1">
      <alignment vertical="center"/>
    </xf>
    <xf numFmtId="0" fontId="38" fillId="43" borderId="19" xfId="45" applyFont="1" applyFill="1" applyBorder="1" applyAlignment="1">
      <alignment vertical="center"/>
    </xf>
    <xf numFmtId="0" fontId="26" fillId="43" borderId="0" xfId="0" applyFont="1" applyFill="1">
      <alignment vertical="center"/>
    </xf>
    <xf numFmtId="0" fontId="0" fillId="43" borderId="0" xfId="0" applyNumberFormat="1" applyFill="1">
      <alignment vertical="center"/>
    </xf>
    <xf numFmtId="0" fontId="0" fillId="43" borderId="0" xfId="0" applyFill="1">
      <alignment vertical="center"/>
    </xf>
    <xf numFmtId="0" fontId="73" fillId="43" borderId="0" xfId="0" applyNumberFormat="1" applyFont="1" applyFill="1">
      <alignment vertical="center"/>
    </xf>
    <xf numFmtId="0" fontId="0" fillId="43" borderId="0" xfId="0" applyFill="1" applyBorder="1" applyAlignment="1">
      <alignment horizontal="center" vertical="center"/>
    </xf>
    <xf numFmtId="0" fontId="0" fillId="43" borderId="0" xfId="0" applyFill="1" applyBorder="1">
      <alignment vertical="center"/>
    </xf>
    <xf numFmtId="0" fontId="0" fillId="43" borderId="0" xfId="0" applyFill="1" applyBorder="1" applyAlignment="1">
      <alignment vertical="center"/>
    </xf>
    <xf numFmtId="0" fontId="0" fillId="43" borderId="0" xfId="0" applyFill="1" applyAlignment="1">
      <alignment horizontal="right" vertical="center"/>
    </xf>
    <xf numFmtId="0" fontId="17" fillId="43" borderId="0" xfId="0" applyFont="1" applyFill="1" applyBorder="1" applyAlignment="1" applyProtection="1">
      <alignment horizontal="left" vertical="center"/>
    </xf>
    <xf numFmtId="0" fontId="0" fillId="43" borderId="0" xfId="0" applyFill="1" applyBorder="1" applyAlignment="1" applyProtection="1">
      <alignment horizontal="center" vertical="center"/>
    </xf>
    <xf numFmtId="0" fontId="0" fillId="43" borderId="0" xfId="0" applyFill="1" applyAlignment="1" applyProtection="1">
      <alignment horizontal="center" vertical="center"/>
    </xf>
    <xf numFmtId="0" fontId="32" fillId="43" borderId="0" xfId="0" applyFont="1" applyFill="1" applyAlignment="1">
      <alignment vertical="center"/>
    </xf>
    <xf numFmtId="0" fontId="32" fillId="43" borderId="0" xfId="0" applyFont="1" applyFill="1" applyAlignment="1">
      <alignment horizontal="left" vertical="center" wrapText="1"/>
    </xf>
    <xf numFmtId="0" fontId="6" fillId="43" borderId="0" xfId="0" applyFont="1" applyFill="1" applyBorder="1" applyAlignment="1">
      <alignment vertical="center" wrapText="1"/>
    </xf>
    <xf numFmtId="0" fontId="28" fillId="43" borderId="0" xfId="44" applyFont="1" applyFill="1" applyBorder="1" applyAlignment="1">
      <alignment vertical="center"/>
    </xf>
    <xf numFmtId="0" fontId="28" fillId="43" borderId="0" xfId="44" applyFont="1" applyFill="1">
      <alignment vertical="center"/>
    </xf>
    <xf numFmtId="0" fontId="0" fillId="43" borderId="0" xfId="0" applyNumberFormat="1" applyFill="1" applyBorder="1">
      <alignment vertical="center"/>
    </xf>
    <xf numFmtId="178" fontId="0" fillId="43" borderId="0" xfId="0" applyNumberFormat="1" applyFill="1" applyBorder="1">
      <alignment vertical="center"/>
    </xf>
    <xf numFmtId="0" fontId="31" fillId="43" borderId="0" xfId="0" applyFont="1" applyFill="1" applyBorder="1" applyAlignment="1">
      <alignment horizontal="left" vertical="center"/>
    </xf>
    <xf numFmtId="0" fontId="32" fillId="43" borderId="0" xfId="0" applyFont="1" applyFill="1" applyBorder="1" applyAlignment="1">
      <alignment horizontal="distributed" vertical="center"/>
    </xf>
    <xf numFmtId="0" fontId="32" fillId="43" borderId="0" xfId="0" applyFont="1" applyFill="1" applyBorder="1" applyAlignment="1">
      <alignment horizontal="center" vertical="center"/>
    </xf>
    <xf numFmtId="178" fontId="33" fillId="43" borderId="0" xfId="0" applyNumberFormat="1" applyFont="1" applyFill="1" applyBorder="1" applyAlignment="1">
      <alignment vertical="center"/>
    </xf>
    <xf numFmtId="179" fontId="34" fillId="43" borderId="0" xfId="0" applyNumberFormat="1" applyFont="1" applyFill="1" applyBorder="1" applyAlignment="1">
      <alignment vertical="center"/>
    </xf>
    <xf numFmtId="0" fontId="32" fillId="43" borderId="0" xfId="0" applyFont="1" applyFill="1" applyBorder="1" applyAlignment="1">
      <alignment vertical="center"/>
    </xf>
    <xf numFmtId="0" fontId="32" fillId="43" borderId="0" xfId="0" applyFont="1" applyFill="1" applyAlignment="1">
      <alignment horizontal="right"/>
    </xf>
    <xf numFmtId="0" fontId="40" fillId="43" borderId="0" xfId="46" applyFont="1" applyFill="1" applyAlignment="1">
      <alignment vertical="center"/>
    </xf>
    <xf numFmtId="58" fontId="45" fillId="43" borderId="0" xfId="46" applyNumberFormat="1" applyFont="1" applyFill="1" applyBorder="1" applyAlignment="1">
      <alignment horizontal="centerContinuous" vertical="center"/>
    </xf>
    <xf numFmtId="0" fontId="40" fillId="43" borderId="24" xfId="46" applyFont="1" applyFill="1" applyBorder="1" applyAlignment="1">
      <alignment vertical="center"/>
    </xf>
    <xf numFmtId="0" fontId="40" fillId="43" borderId="25" xfId="46" applyFont="1" applyFill="1" applyBorder="1" applyAlignment="1">
      <alignment vertical="center"/>
    </xf>
    <xf numFmtId="0" fontId="40" fillId="43" borderId="26" xfId="46" applyFont="1" applyFill="1" applyBorder="1" applyAlignment="1">
      <alignment vertical="center"/>
    </xf>
    <xf numFmtId="0" fontId="40" fillId="43" borderId="0" xfId="46" applyFont="1" applyFill="1" applyBorder="1" applyAlignment="1">
      <alignment vertical="center"/>
    </xf>
    <xf numFmtId="180" fontId="40" fillId="43" borderId="58" xfId="46" applyNumberFormat="1" applyFont="1" applyFill="1" applyBorder="1" applyAlignment="1">
      <alignment horizontal="distributed" vertical="center" indent="1"/>
    </xf>
    <xf numFmtId="0" fontId="40" fillId="43" borderId="47" xfId="46" applyFont="1" applyFill="1" applyBorder="1" applyAlignment="1">
      <alignment horizontal="distributed" vertical="center" indent="1"/>
    </xf>
    <xf numFmtId="0" fontId="40" fillId="43" borderId="62" xfId="46" applyFont="1" applyFill="1" applyBorder="1" applyAlignment="1">
      <alignment horizontal="distributed" vertical="center" indent="1"/>
    </xf>
    <xf numFmtId="0" fontId="40" fillId="43" borderId="0" xfId="46" applyFont="1" applyFill="1" applyBorder="1" applyAlignment="1">
      <alignment horizontal="right" vertical="center"/>
    </xf>
    <xf numFmtId="181" fontId="45" fillId="43" borderId="65" xfId="46" applyNumberFormat="1" applyFont="1" applyFill="1" applyBorder="1" applyAlignment="1">
      <alignment vertical="center"/>
    </xf>
    <xf numFmtId="181" fontId="45" fillId="43" borderId="54" xfId="46" applyNumberFormat="1" applyFont="1" applyFill="1" applyBorder="1" applyAlignment="1">
      <alignment vertical="center"/>
    </xf>
    <xf numFmtId="182" fontId="45" fillId="43" borderId="57" xfId="46" applyNumberFormat="1" applyFont="1" applyFill="1" applyBorder="1" applyAlignment="1">
      <alignment vertical="center"/>
    </xf>
    <xf numFmtId="0" fontId="40" fillId="43" borderId="0" xfId="46" applyFont="1" applyFill="1" applyBorder="1" applyAlignment="1" applyProtection="1">
      <alignment vertical="center"/>
      <protection locked="0"/>
    </xf>
    <xf numFmtId="0" fontId="40" fillId="43" borderId="16" xfId="47" applyFont="1" applyFill="1" applyBorder="1" applyAlignment="1"/>
    <xf numFmtId="0" fontId="40" fillId="43" borderId="42" xfId="47" applyFont="1" applyFill="1" applyBorder="1" applyAlignment="1">
      <alignment horizontal="distributed" vertical="center"/>
    </xf>
    <xf numFmtId="0" fontId="40" fillId="43" borderId="16" xfId="46" applyFont="1" applyFill="1" applyBorder="1" applyAlignment="1">
      <alignment wrapText="1"/>
    </xf>
    <xf numFmtId="0" fontId="40" fillId="43" borderId="43" xfId="46" applyFont="1" applyFill="1" applyBorder="1" applyAlignment="1">
      <alignment vertical="center"/>
    </xf>
    <xf numFmtId="0" fontId="40" fillId="43" borderId="9" xfId="47" applyFont="1" applyFill="1" applyBorder="1" applyAlignment="1"/>
    <xf numFmtId="0" fontId="40" fillId="43" borderId="70" xfId="47" applyFont="1" applyFill="1" applyBorder="1" applyAlignment="1">
      <alignment wrapText="1"/>
    </xf>
    <xf numFmtId="0" fontId="40" fillId="43" borderId="61" xfId="47" applyFont="1" applyFill="1" applyBorder="1" applyAlignment="1">
      <alignment horizontal="distributed" vertical="center"/>
    </xf>
    <xf numFmtId="0" fontId="40" fillId="43" borderId="9" xfId="46" applyFont="1" applyFill="1" applyBorder="1" applyAlignment="1"/>
    <xf numFmtId="0" fontId="40" fillId="43" borderId="71" xfId="46" applyFont="1" applyFill="1" applyBorder="1" applyAlignment="1">
      <alignment wrapText="1"/>
    </xf>
    <xf numFmtId="0" fontId="40" fillId="43" borderId="14" xfId="47" applyFont="1" applyFill="1" applyBorder="1" applyAlignment="1">
      <alignment horizontal="center" vertical="center"/>
    </xf>
    <xf numFmtId="0" fontId="40" fillId="43" borderId="51" xfId="47" applyFont="1" applyFill="1" applyBorder="1" applyAlignment="1">
      <alignment horizontal="center" vertical="center" wrapText="1"/>
    </xf>
    <xf numFmtId="0" fontId="40" fillId="43" borderId="74" xfId="47" applyFont="1" applyFill="1" applyBorder="1" applyAlignment="1">
      <alignment horizontal="center" vertical="center" wrapText="1"/>
    </xf>
    <xf numFmtId="0" fontId="40" fillId="43" borderId="14" xfId="47" applyFont="1" applyFill="1" applyBorder="1" applyAlignment="1">
      <alignment horizontal="center" vertical="center" wrapText="1"/>
    </xf>
    <xf numFmtId="0" fontId="40" fillId="43" borderId="75" xfId="47" applyFont="1" applyFill="1" applyBorder="1" applyAlignment="1">
      <alignment horizontal="center" vertical="center" wrapText="1"/>
    </xf>
    <xf numFmtId="181" fontId="45" fillId="43" borderId="58" xfId="48" applyNumberFormat="1" applyFont="1" applyFill="1" applyBorder="1" applyAlignment="1">
      <alignment vertical="center"/>
    </xf>
    <xf numFmtId="181" fontId="45" fillId="43" borderId="76" xfId="48" applyNumberFormat="1" applyFont="1" applyFill="1" applyBorder="1" applyAlignment="1">
      <alignment vertical="center"/>
    </xf>
    <xf numFmtId="181" fontId="45" fillId="43" borderId="65" xfId="48" applyNumberFormat="1" applyFont="1" applyFill="1" applyBorder="1" applyAlignment="1">
      <alignment vertical="center"/>
    </xf>
    <xf numFmtId="181" fontId="45" fillId="43" borderId="41" xfId="48" applyNumberFormat="1" applyFont="1" applyFill="1" applyBorder="1" applyAlignment="1">
      <alignment vertical="center"/>
    </xf>
    <xf numFmtId="181" fontId="45" fillId="43" borderId="44" xfId="48" applyNumberFormat="1" applyFont="1" applyFill="1" applyBorder="1" applyAlignment="1">
      <alignment vertical="center"/>
    </xf>
    <xf numFmtId="181" fontId="45" fillId="43" borderId="45" xfId="48" applyNumberFormat="1" applyFont="1" applyFill="1" applyBorder="1" applyAlignment="1">
      <alignment vertical="center"/>
    </xf>
    <xf numFmtId="181" fontId="45" fillId="43" borderId="54" xfId="48" applyNumberFormat="1" applyFont="1" applyFill="1" applyBorder="1" applyAlignment="1">
      <alignment vertical="center"/>
    </xf>
    <xf numFmtId="181" fontId="45" fillId="43" borderId="77" xfId="48" applyNumberFormat="1" applyFont="1" applyFill="1" applyBorder="1" applyAlignment="1">
      <alignment vertical="center"/>
    </xf>
    <xf numFmtId="181" fontId="45" fillId="43" borderId="78" xfId="48" applyNumberFormat="1" applyFont="1" applyFill="1" applyBorder="1" applyAlignment="1">
      <alignment vertical="center"/>
    </xf>
    <xf numFmtId="181" fontId="45" fillId="43" borderId="62" xfId="47" applyNumberFormat="1" applyFont="1" applyFill="1" applyBorder="1" applyAlignment="1">
      <alignment vertical="center"/>
    </xf>
    <xf numFmtId="181" fontId="45" fillId="43" borderId="80" xfId="47" applyNumberFormat="1" applyFont="1" applyFill="1" applyBorder="1" applyAlignment="1">
      <alignment vertical="center"/>
    </xf>
    <xf numFmtId="181" fontId="45" fillId="43" borderId="57" xfId="47" applyNumberFormat="1" applyFont="1" applyFill="1" applyBorder="1" applyAlignment="1">
      <alignment vertical="center"/>
    </xf>
    <xf numFmtId="181" fontId="45" fillId="43" borderId="14" xfId="48" applyNumberFormat="1" applyFont="1" applyFill="1" applyBorder="1" applyAlignment="1">
      <alignment vertical="center"/>
    </xf>
    <xf numFmtId="181" fontId="45" fillId="43" borderId="75" xfId="48" applyNumberFormat="1" applyFont="1" applyFill="1" applyBorder="1" applyAlignment="1">
      <alignment vertical="center"/>
    </xf>
    <xf numFmtId="183" fontId="45" fillId="43" borderId="6" xfId="47" applyNumberFormat="1" applyFont="1" applyFill="1" applyBorder="1" applyAlignment="1">
      <alignment vertical="center"/>
    </xf>
    <xf numFmtId="0" fontId="40" fillId="43" borderId="0" xfId="47" applyFont="1" applyFill="1" applyAlignment="1">
      <alignment vertical="center"/>
    </xf>
    <xf numFmtId="0" fontId="71" fillId="43" borderId="0" xfId="46" applyFont="1" applyFill="1" applyAlignment="1">
      <alignment vertical="center"/>
    </xf>
    <xf numFmtId="0" fontId="6" fillId="43" borderId="0" xfId="46" applyFont="1" applyFill="1" applyBorder="1" applyAlignment="1">
      <alignment horizontal="center" vertical="center"/>
    </xf>
    <xf numFmtId="0" fontId="6" fillId="43" borderId="0" xfId="46" applyFont="1" applyFill="1" applyAlignment="1">
      <alignment vertical="center"/>
    </xf>
    <xf numFmtId="0" fontId="6" fillId="43" borderId="0" xfId="46" applyFont="1" applyFill="1" applyAlignment="1">
      <alignment horizontal="right" vertical="center"/>
    </xf>
    <xf numFmtId="0" fontId="6" fillId="43" borderId="81" xfId="46" applyFont="1" applyFill="1" applyBorder="1" applyAlignment="1" applyProtection="1">
      <alignment horizontal="distributed" vertical="center" indent="1"/>
    </xf>
    <xf numFmtId="0" fontId="6" fillId="43" borderId="83" xfId="46" applyFont="1" applyFill="1" applyBorder="1" applyAlignment="1" applyProtection="1">
      <alignment horizontal="distributed" vertical="center" wrapText="1" indent="1"/>
    </xf>
    <xf numFmtId="0" fontId="34" fillId="43" borderId="9" xfId="46" applyFont="1" applyFill="1" applyBorder="1" applyAlignment="1" applyProtection="1">
      <alignment horizontal="distributed" vertical="center"/>
    </xf>
    <xf numFmtId="0" fontId="6" fillId="43" borderId="0" xfId="46" applyFont="1" applyFill="1" applyBorder="1" applyAlignment="1" applyProtection="1">
      <alignment horizontal="distributed" vertical="center" indent="1"/>
    </xf>
    <xf numFmtId="181" fontId="34" fillId="43" borderId="47" xfId="46" applyNumberFormat="1" applyFont="1" applyFill="1" applyBorder="1" applyAlignment="1" applyProtection="1">
      <alignment vertical="center"/>
    </xf>
    <xf numFmtId="181" fontId="34" fillId="43" borderId="50" xfId="46" applyNumberFormat="1" applyFont="1" applyFill="1" applyBorder="1" applyAlignment="1" applyProtection="1">
      <alignment vertical="center"/>
    </xf>
    <xf numFmtId="0" fontId="34" fillId="43" borderId="84" xfId="46" applyFont="1" applyFill="1" applyBorder="1" applyAlignment="1" applyProtection="1">
      <alignment horizontal="distributed" vertical="center"/>
    </xf>
    <xf numFmtId="0" fontId="6" fillId="43" borderId="85" xfId="46" applyFont="1" applyFill="1" applyBorder="1" applyAlignment="1" applyProtection="1">
      <alignment horizontal="distributed" vertical="center" indent="1"/>
    </xf>
    <xf numFmtId="181" fontId="34" fillId="43" borderId="86" xfId="46" applyNumberFormat="1" applyFont="1" applyFill="1" applyBorder="1" applyAlignment="1" applyProtection="1">
      <alignment vertical="center"/>
    </xf>
    <xf numFmtId="181" fontId="34" fillId="43" borderId="88" xfId="46" applyNumberFormat="1" applyFont="1" applyFill="1" applyBorder="1" applyAlignment="1" applyProtection="1">
      <alignment vertical="center"/>
    </xf>
    <xf numFmtId="0" fontId="6" fillId="43" borderId="85" xfId="46" applyFont="1" applyFill="1" applyBorder="1" applyAlignment="1" applyProtection="1">
      <alignment horizontal="distributed" vertical="center" wrapText="1" indent="1"/>
    </xf>
    <xf numFmtId="0" fontId="34" fillId="43" borderId="10" xfId="46" applyFont="1" applyFill="1" applyBorder="1" applyAlignment="1" applyProtection="1">
      <alignment horizontal="distributed" vertical="center"/>
    </xf>
    <xf numFmtId="0" fontId="6" fillId="43" borderId="11" xfId="46" applyFont="1" applyFill="1" applyBorder="1" applyAlignment="1" applyProtection="1">
      <alignment horizontal="distributed" vertical="center" indent="1"/>
    </xf>
    <xf numFmtId="181" fontId="34" fillId="43" borderId="89" xfId="46" applyNumberFormat="1" applyFont="1" applyFill="1" applyBorder="1" applyAlignment="1" applyProtection="1">
      <alignment vertical="center"/>
    </xf>
    <xf numFmtId="181" fontId="34" fillId="43" borderId="91" xfId="46" applyNumberFormat="1" applyFont="1" applyFill="1" applyBorder="1" applyAlignment="1" applyProtection="1">
      <alignment vertical="center"/>
    </xf>
    <xf numFmtId="0" fontId="34" fillId="43" borderId="7" xfId="46" applyFont="1" applyFill="1" applyBorder="1" applyAlignment="1" applyProtection="1">
      <alignment horizontal="distributed" vertical="center"/>
    </xf>
    <xf numFmtId="1" fontId="6" fillId="43" borderId="8" xfId="46" applyNumberFormat="1" applyFont="1" applyFill="1" applyBorder="1" applyAlignment="1" applyProtection="1">
      <alignment horizontal="distributed" vertical="center" indent="1"/>
    </xf>
    <xf numFmtId="181" fontId="48" fillId="43" borderId="81" xfId="46" applyNumberFormat="1" applyFont="1" applyFill="1" applyBorder="1" applyAlignment="1" applyProtection="1">
      <alignment vertical="center"/>
    </xf>
    <xf numFmtId="181" fontId="48" fillId="43" borderId="83" xfId="46" applyNumberFormat="1" applyFont="1" applyFill="1" applyBorder="1" applyAlignment="1" applyProtection="1">
      <alignment vertical="center"/>
    </xf>
    <xf numFmtId="49" fontId="38" fillId="43" borderId="0" xfId="50" applyNumberFormat="1" applyFont="1" applyFill="1" applyAlignment="1">
      <alignment vertical="center"/>
    </xf>
    <xf numFmtId="186" fontId="40" fillId="43" borderId="0" xfId="49" applyNumberFormat="1" applyFont="1" applyFill="1" applyAlignment="1">
      <alignment vertical="center"/>
    </xf>
    <xf numFmtId="186" fontId="6" fillId="43" borderId="0" xfId="49" applyNumberFormat="1" applyFont="1" applyFill="1" applyAlignment="1">
      <alignment vertical="center"/>
    </xf>
    <xf numFmtId="186" fontId="6" fillId="43" borderId="0" xfId="49" applyNumberFormat="1" applyFont="1" applyFill="1" applyAlignment="1">
      <alignment horizontal="right" vertical="center"/>
    </xf>
    <xf numFmtId="186" fontId="6" fillId="43" borderId="0" xfId="49" applyNumberFormat="1" applyFont="1" applyFill="1" applyBorder="1" applyAlignment="1">
      <alignment vertical="center"/>
    </xf>
    <xf numFmtId="186" fontId="6" fillId="43" borderId="0" xfId="49" applyNumberFormat="1" applyFont="1" applyFill="1" applyBorder="1" applyAlignment="1">
      <alignment horizontal="centerContinuous" vertical="center"/>
    </xf>
    <xf numFmtId="186" fontId="49" fillId="43" borderId="0" xfId="49" applyNumberFormat="1" applyFont="1" applyFill="1" applyBorder="1" applyAlignment="1">
      <alignment vertical="center"/>
    </xf>
    <xf numFmtId="181" fontId="34" fillId="43" borderId="0" xfId="49" applyNumberFormat="1" applyFont="1" applyFill="1" applyBorder="1" applyAlignment="1">
      <alignment vertical="center"/>
    </xf>
    <xf numFmtId="186" fontId="6" fillId="43" borderId="0" xfId="49" applyNumberFormat="1" applyFont="1" applyFill="1" applyBorder="1" applyAlignment="1">
      <alignment horizontal="right" vertical="center"/>
    </xf>
    <xf numFmtId="186" fontId="6" fillId="43" borderId="0" xfId="49" applyNumberFormat="1" applyFont="1" applyFill="1" applyBorder="1" applyAlignment="1">
      <alignment vertical="center" wrapText="1"/>
    </xf>
    <xf numFmtId="186" fontId="34" fillId="43" borderId="0" xfId="49" applyNumberFormat="1" applyFont="1" applyFill="1" applyAlignment="1">
      <alignment vertical="center"/>
    </xf>
    <xf numFmtId="186" fontId="45" fillId="43" borderId="0" xfId="49" applyNumberFormat="1" applyFont="1" applyFill="1" applyAlignment="1">
      <alignment vertical="center"/>
    </xf>
    <xf numFmtId="186" fontId="6" fillId="43" borderId="9" xfId="49" applyNumberFormat="1" applyFont="1" applyFill="1" applyBorder="1" applyAlignment="1">
      <alignment vertical="center" wrapText="1"/>
    </xf>
    <xf numFmtId="186" fontId="6" fillId="43" borderId="93" xfId="49" applyNumberFormat="1" applyFont="1" applyFill="1" applyBorder="1" applyAlignment="1">
      <alignment vertical="center" wrapText="1"/>
    </xf>
    <xf numFmtId="49" fontId="6" fillId="43" borderId="0" xfId="49" applyNumberFormat="1" applyFont="1" applyFill="1" applyBorder="1" applyAlignment="1">
      <alignment vertical="center"/>
    </xf>
    <xf numFmtId="186" fontId="6" fillId="43" borderId="0" xfId="49" applyNumberFormat="1" applyFont="1" applyFill="1" applyBorder="1" applyAlignment="1">
      <alignment horizontal="left" vertical="center"/>
    </xf>
    <xf numFmtId="186" fontId="6" fillId="43" borderId="0" xfId="49" applyNumberFormat="1" applyFont="1" applyFill="1" applyBorder="1" applyAlignment="1">
      <alignment horizontal="center" vertical="center"/>
    </xf>
    <xf numFmtId="186" fontId="40" fillId="43" borderId="0" xfId="49" applyNumberFormat="1" applyFont="1" applyFill="1" applyBorder="1" applyAlignment="1">
      <alignment vertical="center"/>
    </xf>
    <xf numFmtId="186" fontId="40" fillId="43" borderId="9" xfId="49" applyNumberFormat="1" applyFont="1" applyFill="1" applyBorder="1" applyAlignment="1">
      <alignment vertical="center"/>
    </xf>
    <xf numFmtId="186" fontId="34" fillId="43" borderId="0" xfId="49" applyNumberFormat="1" applyFont="1" applyFill="1" applyBorder="1" applyAlignment="1">
      <alignment vertical="center"/>
    </xf>
    <xf numFmtId="187" fontId="34" fillId="43" borderId="0" xfId="49" applyNumberFormat="1" applyFont="1" applyFill="1" applyBorder="1" applyAlignment="1">
      <alignment vertical="center" wrapText="1"/>
    </xf>
    <xf numFmtId="186" fontId="6" fillId="43" borderId="9" xfId="49" applyNumberFormat="1" applyFont="1" applyFill="1" applyBorder="1" applyAlignment="1">
      <alignment horizontal="center" vertical="center"/>
    </xf>
    <xf numFmtId="186" fontId="6" fillId="43" borderId="9" xfId="49" applyNumberFormat="1" applyFont="1" applyFill="1" applyBorder="1" applyAlignment="1">
      <alignment horizontal="center" vertical="center" wrapText="1"/>
    </xf>
    <xf numFmtId="186" fontId="6" fillId="43" borderId="0" xfId="49" applyNumberFormat="1" applyFont="1" applyFill="1" applyBorder="1" applyAlignment="1">
      <alignment horizontal="center" vertical="center" wrapText="1"/>
    </xf>
    <xf numFmtId="0" fontId="40" fillId="43" borderId="0" xfId="45" applyFont="1" applyFill="1" applyAlignment="1">
      <alignment horizontal="distributed" vertical="center" wrapText="1" indent="1"/>
    </xf>
    <xf numFmtId="0" fontId="40" fillId="43" borderId="0" xfId="45" applyFont="1" applyFill="1" applyAlignment="1">
      <alignment vertical="center"/>
    </xf>
    <xf numFmtId="0" fontId="50" fillId="43" borderId="0" xfId="45" applyFont="1" applyFill="1" applyAlignment="1">
      <alignment vertical="center"/>
    </xf>
    <xf numFmtId="0" fontId="6" fillId="43" borderId="58" xfId="51" applyFont="1" applyFill="1" applyBorder="1" applyAlignment="1">
      <alignment horizontal="center" vertical="center"/>
    </xf>
    <xf numFmtId="0" fontId="6" fillId="43" borderId="76" xfId="51" applyFont="1" applyFill="1" applyBorder="1" applyAlignment="1">
      <alignment horizontal="distributed" vertical="center" indent="1"/>
    </xf>
    <xf numFmtId="0" fontId="6" fillId="43" borderId="15" xfId="51" applyFont="1" applyFill="1" applyBorder="1" applyAlignment="1">
      <alignment horizontal="center" vertical="center"/>
    </xf>
    <xf numFmtId="0" fontId="6" fillId="43" borderId="15" xfId="51" applyFont="1" applyFill="1" applyBorder="1" applyAlignment="1">
      <alignment vertical="center"/>
    </xf>
    <xf numFmtId="0" fontId="6" fillId="43" borderId="15" xfId="51" applyFont="1" applyFill="1" applyBorder="1" applyAlignment="1">
      <alignment horizontal="left" vertical="center" indent="1"/>
    </xf>
    <xf numFmtId="0" fontId="6" fillId="43" borderId="15" xfId="51" applyFont="1" applyFill="1" applyBorder="1" applyAlignment="1">
      <alignment horizontal="distributed" vertical="center" wrapText="1" indent="1"/>
    </xf>
    <xf numFmtId="0" fontId="32" fillId="43" borderId="0" xfId="45" applyFont="1" applyFill="1" applyAlignment="1">
      <alignment vertical="center"/>
    </xf>
    <xf numFmtId="0" fontId="32" fillId="43" borderId="16" xfId="45" applyFont="1" applyFill="1" applyBorder="1" applyAlignment="1">
      <alignment horizontal="distributed" vertical="center" indent="1"/>
    </xf>
    <xf numFmtId="0" fontId="32" fillId="43" borderId="20" xfId="45" applyFont="1" applyFill="1" applyBorder="1" applyAlignment="1">
      <alignment horizontal="distributed" vertical="center" indent="1"/>
    </xf>
    <xf numFmtId="0" fontId="32" fillId="43" borderId="9" xfId="45" applyFont="1" applyFill="1" applyBorder="1" applyAlignment="1">
      <alignment horizontal="distributed" vertical="center" wrapText="1" indent="1"/>
    </xf>
    <xf numFmtId="0" fontId="32" fillId="43" borderId="0" xfId="45" applyFont="1" applyFill="1" applyBorder="1" applyAlignment="1">
      <alignment horizontal="distributed" vertical="center" wrapText="1" indent="1"/>
    </xf>
    <xf numFmtId="0" fontId="32" fillId="43" borderId="45" xfId="51" applyFont="1" applyFill="1" applyBorder="1" applyAlignment="1">
      <alignment horizontal="distributed" vertical="center" wrapText="1"/>
    </xf>
    <xf numFmtId="0" fontId="32" fillId="43" borderId="60" xfId="51" applyFont="1" applyFill="1" applyBorder="1" applyAlignment="1">
      <alignment horizontal="distributed" vertical="center" wrapText="1"/>
    </xf>
    <xf numFmtId="0" fontId="32" fillId="43" borderId="45" xfId="51" applyFont="1" applyFill="1" applyBorder="1" applyAlignment="1">
      <alignment horizontal="center" vertical="center" wrapText="1"/>
    </xf>
    <xf numFmtId="0" fontId="32" fillId="43" borderId="60" xfId="51" applyFont="1" applyFill="1" applyBorder="1" applyAlignment="1">
      <alignment horizontal="center" vertical="center" wrapText="1"/>
    </xf>
    <xf numFmtId="0" fontId="32" fillId="43" borderId="48" xfId="51" applyFont="1" applyFill="1" applyBorder="1" applyAlignment="1">
      <alignment horizontal="center" vertical="center"/>
    </xf>
    <xf numFmtId="0" fontId="31" fillId="43" borderId="48" xfId="51" applyFont="1" applyFill="1" applyBorder="1" applyAlignment="1">
      <alignment horizontal="center" vertical="center"/>
    </xf>
    <xf numFmtId="0" fontId="32" fillId="43" borderId="70" xfId="51" applyFont="1" applyFill="1" applyBorder="1" applyAlignment="1">
      <alignment horizontal="center" vertical="center"/>
    </xf>
    <xf numFmtId="0" fontId="33" fillId="43" borderId="103" xfId="46" applyFont="1" applyFill="1" applyBorder="1" applyAlignment="1" applyProtection="1">
      <alignment horizontal="distributed" vertical="center"/>
    </xf>
    <xf numFmtId="0" fontId="32" fillId="43" borderId="95" xfId="46" applyFont="1" applyFill="1" applyBorder="1" applyAlignment="1" applyProtection="1">
      <alignment horizontal="distributed" vertical="center" indent="1" shrinkToFit="1"/>
    </xf>
    <xf numFmtId="178" fontId="33" fillId="43" borderId="48" xfId="45" applyNumberFormat="1" applyFont="1" applyFill="1" applyBorder="1" applyAlignment="1">
      <alignment vertical="center"/>
    </xf>
    <xf numFmtId="178" fontId="33" fillId="43" borderId="70" xfId="45" applyNumberFormat="1" applyFont="1" applyFill="1" applyBorder="1" applyAlignment="1">
      <alignment vertical="center"/>
    </xf>
    <xf numFmtId="0" fontId="33" fillId="43" borderId="9" xfId="46" applyFont="1" applyFill="1" applyBorder="1" applyAlignment="1" applyProtection="1">
      <alignment horizontal="distributed" vertical="center"/>
    </xf>
    <xf numFmtId="0" fontId="32" fillId="43" borderId="0" xfId="46" applyFont="1" applyFill="1" applyBorder="1" applyAlignment="1" applyProtection="1">
      <alignment horizontal="distributed" vertical="center" indent="1" shrinkToFit="1"/>
    </xf>
    <xf numFmtId="178" fontId="33" fillId="43" borderId="49" xfId="45" applyNumberFormat="1" applyFont="1" applyFill="1" applyBorder="1" applyAlignment="1">
      <alignment vertical="center"/>
    </xf>
    <xf numFmtId="178" fontId="33" fillId="43" borderId="94" xfId="45" applyNumberFormat="1" applyFont="1" applyFill="1" applyBorder="1" applyAlignment="1">
      <alignment vertical="center"/>
    </xf>
    <xf numFmtId="0" fontId="32" fillId="43" borderId="0" xfId="46" applyFont="1" applyFill="1" applyBorder="1" applyAlignment="1" applyProtection="1">
      <alignment horizontal="distributed" vertical="center" wrapText="1" indent="1" shrinkToFit="1"/>
    </xf>
    <xf numFmtId="0" fontId="33" fillId="43" borderId="55" xfId="46" applyFont="1" applyFill="1" applyBorder="1" applyAlignment="1" applyProtection="1">
      <alignment horizontal="distributed" vertical="center"/>
    </xf>
    <xf numFmtId="1" fontId="32" fillId="43" borderId="79" xfId="46" applyNumberFormat="1" applyFont="1" applyFill="1" applyBorder="1" applyAlignment="1" applyProtection="1">
      <alignment horizontal="distributed" vertical="center" indent="1"/>
    </xf>
    <xf numFmtId="178" fontId="33" fillId="43" borderId="80" xfId="45" applyNumberFormat="1" applyFont="1" applyFill="1" applyBorder="1" applyAlignment="1">
      <alignment vertical="center"/>
    </xf>
    <xf numFmtId="178" fontId="33" fillId="43" borderId="74" xfId="45" applyNumberFormat="1" applyFont="1" applyFill="1" applyBorder="1" applyAlignment="1">
      <alignment vertical="center"/>
    </xf>
    <xf numFmtId="0" fontId="6" fillId="43" borderId="0" xfId="45" applyFont="1" applyFill="1" applyAlignment="1">
      <alignment vertical="center"/>
    </xf>
    <xf numFmtId="0" fontId="32" fillId="43" borderId="53" xfId="51" applyFont="1" applyFill="1" applyBorder="1" applyAlignment="1">
      <alignment horizontal="center" vertical="center" wrapText="1"/>
    </xf>
    <xf numFmtId="0" fontId="31" fillId="43" borderId="45" xfId="51" applyFont="1" applyFill="1" applyBorder="1" applyAlignment="1">
      <alignment horizontal="center" vertical="center"/>
    </xf>
    <xf numFmtId="0" fontId="32" fillId="43" borderId="53" xfId="51" applyFont="1" applyFill="1" applyBorder="1" applyAlignment="1">
      <alignment horizontal="center" vertical="center"/>
    </xf>
    <xf numFmtId="0" fontId="32" fillId="43" borderId="0" xfId="45" applyFont="1" applyFill="1" applyAlignment="1">
      <alignment horizontal="right" vertical="center"/>
    </xf>
    <xf numFmtId="0" fontId="32" fillId="43" borderId="0" xfId="45" applyFont="1" applyFill="1" applyAlignment="1">
      <alignment horizontal="left" vertical="center"/>
    </xf>
    <xf numFmtId="0" fontId="32" fillId="43" borderId="0" xfId="45" applyFont="1" applyFill="1" applyAlignment="1">
      <alignment horizontal="center" vertical="center" wrapText="1"/>
    </xf>
    <xf numFmtId="0" fontId="32" fillId="43" borderId="0" xfId="45" applyFont="1" applyFill="1" applyBorder="1" applyAlignment="1">
      <alignment horizontal="left" vertical="center" wrapText="1"/>
    </xf>
    <xf numFmtId="0" fontId="32" fillId="43" borderId="0" xfId="45" applyFont="1" applyFill="1" applyAlignment="1">
      <alignment horizontal="center" vertical="center"/>
    </xf>
    <xf numFmtId="0" fontId="32" fillId="43" borderId="54" xfId="51" applyFont="1" applyFill="1" applyBorder="1" applyAlignment="1">
      <alignment horizontal="center" vertical="center" wrapText="1"/>
    </xf>
    <xf numFmtId="0" fontId="32" fillId="43" borderId="54" xfId="51" applyFont="1" applyFill="1" applyBorder="1" applyAlignment="1">
      <alignment horizontal="center" vertical="center"/>
    </xf>
    <xf numFmtId="178" fontId="33" fillId="43" borderId="50" xfId="45" applyNumberFormat="1" applyFont="1" applyFill="1" applyBorder="1" applyAlignment="1">
      <alignment vertical="center"/>
    </xf>
    <xf numFmtId="178" fontId="33" fillId="43" borderId="57" xfId="45" applyNumberFormat="1" applyFont="1" applyFill="1" applyBorder="1" applyAlignment="1">
      <alignment vertical="center"/>
    </xf>
    <xf numFmtId="0" fontId="32" fillId="43" borderId="54" xfId="51" applyFont="1" applyFill="1" applyBorder="1" applyAlignment="1">
      <alignment horizontal="distributed" vertical="center" wrapText="1"/>
    </xf>
    <xf numFmtId="0" fontId="35" fillId="43" borderId="45" xfId="51" applyFont="1" applyFill="1" applyBorder="1" applyAlignment="1">
      <alignment horizontal="center" vertical="center"/>
    </xf>
    <xf numFmtId="0" fontId="35" fillId="43" borderId="54" xfId="51" applyFont="1" applyFill="1" applyBorder="1" applyAlignment="1">
      <alignment horizontal="center" vertical="center"/>
    </xf>
    <xf numFmtId="0" fontId="32" fillId="43" borderId="45" xfId="51" applyFont="1" applyFill="1" applyBorder="1" applyAlignment="1">
      <alignment horizontal="center" vertical="center"/>
    </xf>
    <xf numFmtId="178" fontId="33" fillId="43" borderId="56" xfId="45" applyNumberFormat="1" applyFont="1" applyFill="1" applyBorder="1" applyAlignment="1">
      <alignment vertical="center"/>
    </xf>
    <xf numFmtId="178" fontId="33" fillId="43" borderId="93" xfId="45" applyNumberFormat="1" applyFont="1" applyFill="1" applyBorder="1" applyAlignment="1">
      <alignment vertical="center"/>
    </xf>
    <xf numFmtId="0" fontId="33" fillId="43" borderId="0" xfId="46" applyFont="1" applyFill="1" applyBorder="1" applyAlignment="1" applyProtection="1">
      <alignment horizontal="distributed" vertical="center"/>
    </xf>
    <xf numFmtId="1" fontId="32" fillId="43" borderId="0" xfId="46" applyNumberFormat="1" applyFont="1" applyFill="1" applyBorder="1" applyAlignment="1" applyProtection="1">
      <alignment horizontal="distributed" vertical="center" indent="1"/>
    </xf>
    <xf numFmtId="178" fontId="33" fillId="43" borderId="0" xfId="45" applyNumberFormat="1" applyFont="1" applyFill="1" applyBorder="1" applyAlignment="1">
      <alignment vertical="center"/>
    </xf>
    <xf numFmtId="0" fontId="32" fillId="43" borderId="16" xfId="45" applyFont="1" applyFill="1" applyBorder="1" applyAlignment="1">
      <alignment horizontal="left" vertical="center" wrapText="1"/>
    </xf>
    <xf numFmtId="0" fontId="32" fillId="43" borderId="20" xfId="45" applyFont="1" applyFill="1" applyBorder="1" applyAlignment="1">
      <alignment horizontal="left" vertical="center" wrapText="1"/>
    </xf>
    <xf numFmtId="0" fontId="32" fillId="43" borderId="101" xfId="45" applyFont="1" applyFill="1" applyBorder="1" applyAlignment="1">
      <alignment horizontal="distributed" vertical="center" wrapText="1"/>
    </xf>
    <xf numFmtId="0" fontId="32" fillId="43" borderId="59" xfId="45" applyFont="1" applyFill="1" applyBorder="1" applyAlignment="1">
      <alignment horizontal="distributed" vertical="center" wrapText="1"/>
    </xf>
    <xf numFmtId="0" fontId="32" fillId="43" borderId="101" xfId="0" applyFont="1" applyFill="1" applyBorder="1" applyAlignment="1">
      <alignment horizontal="distributed" vertical="center" wrapText="1"/>
    </xf>
    <xf numFmtId="0" fontId="32" fillId="43" borderId="98" xfId="0" applyFont="1" applyFill="1" applyBorder="1" applyAlignment="1">
      <alignment horizontal="distributed" vertical="center" wrapText="1"/>
    </xf>
    <xf numFmtId="0" fontId="32" fillId="43" borderId="77" xfId="45" applyFont="1" applyFill="1" applyBorder="1" applyAlignment="1">
      <alignment vertical="center" wrapText="1"/>
    </xf>
    <xf numFmtId="0" fontId="32" fillId="43" borderId="104" xfId="45" applyFont="1" applyFill="1" applyBorder="1" applyAlignment="1">
      <alignment vertical="center" wrapText="1"/>
    </xf>
    <xf numFmtId="0" fontId="32" fillId="43" borderId="49" xfId="51" applyFont="1" applyFill="1" applyBorder="1" applyAlignment="1">
      <alignment horizontal="center" vertical="center" wrapText="1"/>
    </xf>
    <xf numFmtId="0" fontId="32" fillId="43" borderId="94" xfId="51" applyFont="1" applyFill="1" applyBorder="1" applyAlignment="1">
      <alignment horizontal="center" vertical="center" wrapText="1"/>
    </xf>
    <xf numFmtId="0" fontId="32" fillId="43" borderId="100" xfId="51" applyFont="1" applyFill="1" applyBorder="1" applyAlignment="1">
      <alignment horizontal="center" vertical="center" wrapText="1"/>
    </xf>
    <xf numFmtId="0" fontId="32" fillId="43" borderId="78" xfId="51" applyFont="1" applyFill="1" applyBorder="1" applyAlignment="1">
      <alignment horizontal="center" vertical="center" wrapText="1"/>
    </xf>
    <xf numFmtId="179" fontId="33" fillId="43" borderId="48" xfId="45" applyNumberFormat="1" applyFont="1" applyFill="1" applyBorder="1" applyAlignment="1">
      <alignment vertical="center"/>
    </xf>
    <xf numFmtId="179" fontId="33" fillId="43" borderId="70" xfId="45" applyNumberFormat="1" applyFont="1" applyFill="1" applyBorder="1" applyAlignment="1">
      <alignment vertical="center"/>
    </xf>
    <xf numFmtId="179" fontId="33" fillId="43" borderId="71" xfId="45" applyNumberFormat="1" applyFont="1" applyFill="1" applyBorder="1" applyAlignment="1">
      <alignment vertical="center"/>
    </xf>
    <xf numFmtId="179" fontId="33" fillId="43" borderId="49" xfId="45" applyNumberFormat="1" applyFont="1" applyFill="1" applyBorder="1" applyAlignment="1">
      <alignment vertical="center"/>
    </xf>
    <xf numFmtId="179" fontId="33" fillId="43" borderId="94" xfId="45" applyNumberFormat="1" applyFont="1" applyFill="1" applyBorder="1" applyAlignment="1">
      <alignment vertical="center"/>
    </xf>
    <xf numFmtId="179" fontId="33" fillId="43" borderId="50" xfId="45" applyNumberFormat="1" applyFont="1" applyFill="1" applyBorder="1" applyAlignment="1">
      <alignment vertical="center"/>
    </xf>
    <xf numFmtId="178" fontId="33" fillId="43" borderId="80" xfId="45" applyNumberFormat="1" applyFont="1" applyFill="1" applyBorder="1" applyAlignment="1">
      <alignment horizontal="center" vertical="center"/>
    </xf>
    <xf numFmtId="179" fontId="33" fillId="43" borderId="80" xfId="45" applyNumberFormat="1" applyFont="1" applyFill="1" applyBorder="1" applyAlignment="1">
      <alignment vertical="center"/>
    </xf>
    <xf numFmtId="179" fontId="33" fillId="43" borderId="74" xfId="45" applyNumberFormat="1" applyFont="1" applyFill="1" applyBorder="1" applyAlignment="1">
      <alignment vertical="center"/>
    </xf>
    <xf numFmtId="179" fontId="33" fillId="43" borderId="57" xfId="45" applyNumberFormat="1" applyFont="1" applyFill="1" applyBorder="1" applyAlignment="1">
      <alignment vertical="center"/>
    </xf>
    <xf numFmtId="0" fontId="32" fillId="43" borderId="0" xfId="45" applyFont="1" applyFill="1" applyBorder="1" applyAlignment="1">
      <alignment horizontal="left" vertical="center"/>
    </xf>
    <xf numFmtId="0" fontId="51" fillId="43" borderId="0" xfId="45" applyFont="1" applyFill="1" applyBorder="1" applyAlignment="1">
      <alignment vertical="center"/>
    </xf>
    <xf numFmtId="0" fontId="32" fillId="43" borderId="0" xfId="45" applyFont="1" applyFill="1" applyBorder="1" applyAlignment="1">
      <alignment vertical="center"/>
    </xf>
    <xf numFmtId="0" fontId="32" fillId="43" borderId="52" xfId="45" applyFont="1" applyFill="1" applyBorder="1" applyAlignment="1">
      <alignment horizontal="center" vertical="center" wrapText="1"/>
    </xf>
    <xf numFmtId="0" fontId="32" fillId="43" borderId="61" xfId="45" applyFont="1" applyFill="1" applyBorder="1" applyAlignment="1">
      <alignment horizontal="distributed" vertical="center" wrapText="1" indent="1"/>
    </xf>
    <xf numFmtId="0" fontId="32" fillId="43" borderId="60" xfId="45" applyFont="1" applyFill="1" applyBorder="1" applyAlignment="1">
      <alignment vertical="center"/>
    </xf>
    <xf numFmtId="0" fontId="32" fillId="43" borderId="61" xfId="45" applyFont="1" applyFill="1" applyBorder="1" applyAlignment="1">
      <alignment vertical="center"/>
    </xf>
    <xf numFmtId="0" fontId="32" fillId="43" borderId="46" xfId="45" applyFont="1" applyFill="1" applyBorder="1" applyAlignment="1">
      <alignment vertical="center"/>
    </xf>
    <xf numFmtId="0" fontId="32" fillId="43" borderId="103" xfId="45" applyFont="1" applyFill="1" applyBorder="1" applyAlignment="1">
      <alignment horizontal="center" vertical="center" wrapText="1"/>
    </xf>
    <xf numFmtId="0" fontId="8" fillId="43" borderId="61" xfId="45" applyFill="1" applyBorder="1"/>
    <xf numFmtId="0" fontId="8" fillId="43" borderId="46" xfId="45" applyFill="1" applyBorder="1"/>
    <xf numFmtId="0" fontId="32" fillId="43" borderId="60" xfId="0" applyFont="1" applyFill="1" applyBorder="1">
      <alignment vertical="center"/>
    </xf>
    <xf numFmtId="0" fontId="8" fillId="43" borderId="0" xfId="45" applyFill="1" applyBorder="1"/>
    <xf numFmtId="0" fontId="8" fillId="43" borderId="1" xfId="45" applyFill="1" applyBorder="1"/>
    <xf numFmtId="0" fontId="32" fillId="43" borderId="14" xfId="45" applyFont="1" applyFill="1" applyBorder="1" applyAlignment="1">
      <alignment horizontal="center" vertical="center" wrapText="1"/>
    </xf>
    <xf numFmtId="0" fontId="32" fillId="43" borderId="79" xfId="45" applyFont="1" applyFill="1" applyBorder="1" applyAlignment="1">
      <alignment horizontal="distributed" vertical="center" wrapText="1" indent="1"/>
    </xf>
    <xf numFmtId="0" fontId="32" fillId="43" borderId="74" xfId="0" applyFont="1" applyFill="1" applyBorder="1">
      <alignment vertical="center"/>
    </xf>
    <xf numFmtId="0" fontId="32" fillId="43" borderId="79" xfId="45" applyFont="1" applyFill="1" applyBorder="1" applyAlignment="1">
      <alignment vertical="center"/>
    </xf>
    <xf numFmtId="0" fontId="32" fillId="43" borderId="112" xfId="45" applyFont="1" applyFill="1" applyBorder="1" applyAlignment="1">
      <alignment vertical="center"/>
    </xf>
    <xf numFmtId="0" fontId="32" fillId="43" borderId="0" xfId="45" applyFont="1" applyFill="1" applyBorder="1" applyAlignment="1">
      <alignment horizontal="center" vertical="center"/>
    </xf>
    <xf numFmtId="0" fontId="50" fillId="43" borderId="0" xfId="45" applyFont="1" applyFill="1" applyBorder="1" applyAlignment="1">
      <alignment vertical="center"/>
    </xf>
    <xf numFmtId="0" fontId="40" fillId="43" borderId="0" xfId="45" applyFont="1" applyFill="1" applyBorder="1" applyAlignment="1">
      <alignment vertical="center"/>
    </xf>
    <xf numFmtId="178" fontId="26" fillId="43" borderId="0" xfId="0" applyNumberFormat="1" applyFont="1" applyFill="1">
      <alignment vertical="center"/>
    </xf>
    <xf numFmtId="178" fontId="0" fillId="43" borderId="0" xfId="0" applyNumberFormat="1" applyFill="1">
      <alignment vertical="center"/>
    </xf>
    <xf numFmtId="178" fontId="0" fillId="43" borderId="16" xfId="0" applyNumberFormat="1" applyFill="1" applyBorder="1">
      <alignment vertical="center"/>
    </xf>
    <xf numFmtId="178" fontId="0" fillId="43" borderId="17" xfId="0" applyNumberFormat="1" applyFill="1" applyBorder="1">
      <alignment vertical="center"/>
    </xf>
    <xf numFmtId="178" fontId="0" fillId="43" borderId="14" xfId="0" applyNumberFormat="1" applyFill="1" applyBorder="1">
      <alignment vertical="center"/>
    </xf>
    <xf numFmtId="178" fontId="0" fillId="43" borderId="19" xfId="0" applyNumberFormat="1" applyFill="1" applyBorder="1">
      <alignment vertical="center"/>
    </xf>
    <xf numFmtId="0" fontId="0" fillId="43" borderId="16" xfId="0" applyNumberFormat="1" applyFill="1" applyBorder="1">
      <alignment vertical="center"/>
    </xf>
    <xf numFmtId="0" fontId="0" fillId="43" borderId="9" xfId="0" applyNumberFormat="1" applyFill="1" applyBorder="1">
      <alignment vertical="center"/>
    </xf>
    <xf numFmtId="178" fontId="0" fillId="43" borderId="1" xfId="0" applyNumberFormat="1" applyFill="1" applyBorder="1">
      <alignment vertical="center"/>
    </xf>
    <xf numFmtId="0" fontId="0" fillId="43" borderId="12" xfId="0" applyNumberFormat="1" applyFill="1" applyBorder="1">
      <alignment vertical="center"/>
    </xf>
    <xf numFmtId="178" fontId="0" fillId="43" borderId="21" xfId="0" applyNumberFormat="1" applyFill="1" applyBorder="1">
      <alignment vertical="center"/>
    </xf>
    <xf numFmtId="0" fontId="0" fillId="43" borderId="14" xfId="0" applyNumberFormat="1" applyFill="1" applyBorder="1">
      <alignment vertical="center"/>
    </xf>
    <xf numFmtId="178" fontId="0" fillId="43" borderId="7" xfId="0" applyNumberFormat="1" applyFill="1" applyBorder="1">
      <alignment vertical="center"/>
    </xf>
    <xf numFmtId="178" fontId="0" fillId="43" borderId="22" xfId="0" applyNumberFormat="1" applyFill="1" applyBorder="1">
      <alignment vertical="center"/>
    </xf>
    <xf numFmtId="178" fontId="0" fillId="43" borderId="0" xfId="0" applyNumberFormat="1" applyFill="1" applyAlignment="1">
      <alignment horizontal="center" vertical="center" wrapText="1"/>
    </xf>
    <xf numFmtId="178" fontId="0" fillId="43" borderId="16" xfId="0" applyNumberFormat="1" applyFill="1" applyBorder="1" applyAlignment="1">
      <alignment horizontal="center" vertical="center" wrapText="1"/>
    </xf>
    <xf numFmtId="178" fontId="0" fillId="43" borderId="20" xfId="0" applyNumberFormat="1" applyFill="1" applyBorder="1" applyAlignment="1">
      <alignment horizontal="center" vertical="center" wrapText="1"/>
    </xf>
    <xf numFmtId="178" fontId="0" fillId="43" borderId="17" xfId="0" applyNumberFormat="1" applyFill="1" applyBorder="1" applyAlignment="1">
      <alignment horizontal="center" vertical="center" wrapText="1"/>
    </xf>
    <xf numFmtId="178" fontId="0" fillId="43" borderId="18" xfId="0" applyNumberFormat="1" applyFill="1" applyBorder="1" applyAlignment="1">
      <alignment horizontal="center" vertical="center" wrapText="1"/>
    </xf>
    <xf numFmtId="178" fontId="0" fillId="43" borderId="14" xfId="0" applyNumberFormat="1" applyFill="1" applyBorder="1" applyAlignment="1">
      <alignment horizontal="center" vertical="center" wrapText="1"/>
    </xf>
    <xf numFmtId="178" fontId="0" fillId="43" borderId="15" xfId="0" applyNumberFormat="1" applyFill="1" applyBorder="1" applyAlignment="1">
      <alignment horizontal="center" vertical="center" wrapText="1"/>
    </xf>
    <xf numFmtId="178" fontId="0" fillId="43" borderId="19" xfId="0" applyNumberFormat="1" applyFill="1" applyBorder="1" applyAlignment="1">
      <alignment horizontal="center" vertical="center" wrapText="1"/>
    </xf>
    <xf numFmtId="178" fontId="0" fillId="43" borderId="3" xfId="0" applyNumberFormat="1" applyFill="1" applyBorder="1" applyAlignment="1">
      <alignment horizontal="center" vertical="center" wrapText="1"/>
    </xf>
    <xf numFmtId="177" fontId="0" fillId="43" borderId="16" xfId="0" applyNumberFormat="1" applyFill="1" applyBorder="1">
      <alignment vertical="center"/>
    </xf>
    <xf numFmtId="177" fontId="0" fillId="43" borderId="20" xfId="0" applyNumberFormat="1" applyFill="1" applyBorder="1">
      <alignment vertical="center"/>
    </xf>
    <xf numFmtId="177" fontId="0" fillId="43" borderId="9" xfId="0" applyNumberFormat="1" applyFill="1" applyBorder="1">
      <alignment vertical="center"/>
    </xf>
    <xf numFmtId="177" fontId="0" fillId="43" borderId="0" xfId="0" applyNumberFormat="1" applyFill="1" applyBorder="1">
      <alignment vertical="center"/>
    </xf>
    <xf numFmtId="0" fontId="32" fillId="43" borderId="15" xfId="45" applyFont="1" applyFill="1" applyBorder="1" applyAlignment="1">
      <alignment vertical="center"/>
    </xf>
    <xf numFmtId="49" fontId="32" fillId="43" borderId="16" xfId="45" applyNumberFormat="1" applyFont="1" applyFill="1" applyBorder="1" applyAlignment="1">
      <alignment vertical="center"/>
    </xf>
    <xf numFmtId="49" fontId="32" fillId="43" borderId="17" xfId="45" applyNumberFormat="1" applyFont="1" applyFill="1" applyBorder="1" applyAlignment="1">
      <alignment vertical="center"/>
    </xf>
    <xf numFmtId="49" fontId="32" fillId="43" borderId="77" xfId="45" applyNumberFormat="1" applyFont="1" applyFill="1" applyBorder="1" applyAlignment="1">
      <alignment vertical="center"/>
    </xf>
    <xf numFmtId="49" fontId="32" fillId="43" borderId="111" xfId="45" applyNumberFormat="1" applyFont="1" applyFill="1" applyBorder="1" applyAlignment="1">
      <alignment vertical="center"/>
    </xf>
    <xf numFmtId="0" fontId="32" fillId="43" borderId="96" xfId="46" applyFont="1" applyFill="1" applyBorder="1" applyAlignment="1" applyProtection="1">
      <alignment horizontal="distributed" vertical="center" indent="1" shrinkToFit="1"/>
    </xf>
    <xf numFmtId="0" fontId="32" fillId="43" borderId="1" xfId="46" applyFont="1" applyFill="1" applyBorder="1" applyAlignment="1" applyProtection="1">
      <alignment horizontal="distributed" vertical="center" indent="1" shrinkToFit="1"/>
    </xf>
    <xf numFmtId="0" fontId="32" fillId="43" borderId="1" xfId="46" applyFont="1" applyFill="1" applyBorder="1" applyAlignment="1" applyProtection="1">
      <alignment horizontal="distributed" vertical="center" wrapText="1" indent="1" shrinkToFit="1"/>
    </xf>
    <xf numFmtId="49" fontId="33" fillId="43" borderId="52" xfId="52" applyNumberFormat="1" applyFont="1" applyFill="1" applyBorder="1" applyAlignment="1">
      <alignment horizontal="distributed" vertical="center"/>
    </xf>
    <xf numFmtId="0" fontId="32" fillId="43" borderId="46" xfId="52" applyFont="1" applyFill="1" applyBorder="1" applyAlignment="1">
      <alignment horizontal="distributed" vertical="center" indent="1"/>
    </xf>
    <xf numFmtId="0" fontId="33" fillId="43" borderId="9" xfId="45" applyFont="1" applyFill="1" applyBorder="1" applyAlignment="1">
      <alignment horizontal="center" vertical="center"/>
    </xf>
    <xf numFmtId="0" fontId="32" fillId="43" borderId="1" xfId="45" applyFont="1" applyFill="1" applyBorder="1" applyAlignment="1">
      <alignment horizontal="distributed" vertical="center" indent="1"/>
    </xf>
    <xf numFmtId="0" fontId="35" fillId="43" borderId="1" xfId="45" applyFont="1" applyFill="1" applyBorder="1" applyAlignment="1">
      <alignment horizontal="distributed" vertical="center" indent="1"/>
    </xf>
    <xf numFmtId="0" fontId="33" fillId="43" borderId="52" xfId="45" applyFont="1" applyFill="1" applyBorder="1" applyAlignment="1">
      <alignment horizontal="center" vertical="center"/>
    </xf>
    <xf numFmtId="0" fontId="32" fillId="43" borderId="46" xfId="45" applyFont="1" applyFill="1" applyBorder="1" applyAlignment="1">
      <alignment horizontal="distributed" vertical="center" indent="1"/>
    </xf>
    <xf numFmtId="0" fontId="33" fillId="43" borderId="14" xfId="45" applyFont="1" applyFill="1" applyBorder="1" applyAlignment="1">
      <alignment horizontal="center" vertical="center"/>
    </xf>
    <xf numFmtId="0" fontId="32" fillId="43" borderId="19" xfId="45" applyFont="1" applyFill="1" applyBorder="1" applyAlignment="1">
      <alignment horizontal="distributed" vertical="center" indent="1"/>
    </xf>
    <xf numFmtId="0" fontId="32" fillId="43" borderId="0" xfId="45" applyFont="1" applyFill="1" applyBorder="1" applyAlignment="1">
      <alignment horizontal="right" vertical="center"/>
    </xf>
    <xf numFmtId="0" fontId="33" fillId="43" borderId="16" xfId="45" applyFont="1" applyFill="1" applyBorder="1" applyAlignment="1">
      <alignment horizontal="center" vertical="center"/>
    </xf>
    <xf numFmtId="0" fontId="33" fillId="43" borderId="20" xfId="45" applyFont="1" applyFill="1" applyBorder="1" applyAlignment="1">
      <alignment horizontal="center" vertical="center"/>
    </xf>
    <xf numFmtId="0" fontId="33" fillId="43" borderId="17" xfId="45" applyFont="1" applyFill="1" applyBorder="1" applyAlignment="1">
      <alignment horizontal="center" vertical="center"/>
    </xf>
    <xf numFmtId="0" fontId="33" fillId="43" borderId="101" xfId="45" applyFont="1" applyFill="1" applyBorder="1" applyAlignment="1">
      <alignment horizontal="center" vertical="center"/>
    </xf>
    <xf numFmtId="0" fontId="33" fillId="43" borderId="98" xfId="45" applyFont="1" applyFill="1" applyBorder="1" applyAlignment="1">
      <alignment horizontal="center" vertical="center"/>
    </xf>
    <xf numFmtId="0" fontId="32" fillId="43" borderId="77" xfId="45" applyFont="1" applyFill="1" applyBorder="1" applyAlignment="1">
      <alignment horizontal="center" vertical="center" wrapText="1"/>
    </xf>
    <xf numFmtId="0" fontId="32" fillId="43" borderId="110" xfId="45" applyFont="1" applyFill="1" applyBorder="1" applyAlignment="1">
      <alignment horizontal="center" vertical="center" wrapText="1"/>
    </xf>
    <xf numFmtId="0" fontId="32" fillId="43" borderId="111" xfId="45" applyFont="1" applyFill="1" applyBorder="1" applyAlignment="1">
      <alignment horizontal="center" vertical="center" wrapText="1"/>
    </xf>
    <xf numFmtId="0" fontId="32" fillId="43" borderId="100" xfId="45" applyFont="1" applyFill="1" applyBorder="1" applyAlignment="1">
      <alignment horizontal="center" vertical="center" wrapText="1"/>
    </xf>
    <xf numFmtId="0" fontId="32" fillId="43" borderId="78" xfId="45" applyFont="1" applyFill="1" applyBorder="1" applyAlignment="1">
      <alignment horizontal="center" vertical="center" wrapText="1"/>
    </xf>
    <xf numFmtId="0" fontId="33" fillId="43" borderId="103" xfId="45" applyFont="1" applyFill="1" applyBorder="1" applyAlignment="1">
      <alignment horizontal="center" vertical="center"/>
    </xf>
    <xf numFmtId="0" fontId="32" fillId="43" borderId="96" xfId="45" applyFont="1" applyFill="1" applyBorder="1" applyAlignment="1">
      <alignment horizontal="distributed" vertical="center" indent="1"/>
    </xf>
    <xf numFmtId="0" fontId="33" fillId="43" borderId="77" xfId="45" applyFont="1" applyFill="1" applyBorder="1" applyAlignment="1">
      <alignment horizontal="center" vertical="center"/>
    </xf>
    <xf numFmtId="0" fontId="32" fillId="43" borderId="111" xfId="45" applyFont="1" applyFill="1" applyBorder="1" applyAlignment="1">
      <alignment horizontal="distributed" vertical="center" indent="1"/>
    </xf>
    <xf numFmtId="0" fontId="33" fillId="43" borderId="55" xfId="45" applyFont="1" applyFill="1" applyBorder="1" applyAlignment="1">
      <alignment horizontal="center" vertical="center"/>
    </xf>
    <xf numFmtId="0" fontId="32" fillId="43" borderId="112" xfId="45" applyFont="1" applyFill="1" applyBorder="1" applyAlignment="1">
      <alignment horizontal="distributed" vertical="center" indent="1"/>
    </xf>
    <xf numFmtId="0" fontId="32" fillId="43" borderId="0" xfId="45" applyFont="1" applyFill="1" applyBorder="1" applyAlignment="1">
      <alignment horizontal="center" vertical="center" wrapText="1"/>
    </xf>
    <xf numFmtId="0" fontId="32" fillId="43" borderId="50" xfId="45" applyFont="1" applyFill="1" applyBorder="1" applyAlignment="1">
      <alignment horizontal="center" vertical="center" wrapText="1"/>
    </xf>
    <xf numFmtId="0" fontId="32" fillId="43" borderId="78" xfId="45" applyFont="1" applyFill="1" applyBorder="1" applyAlignment="1">
      <alignment horizontal="center" vertical="center"/>
    </xf>
    <xf numFmtId="179" fontId="33" fillId="43" borderId="103" xfId="45" applyNumberFormat="1" applyFont="1" applyFill="1" applyBorder="1" applyAlignment="1">
      <alignment vertical="center" shrinkToFit="1"/>
    </xf>
    <xf numFmtId="179" fontId="33" fillId="43" borderId="50" xfId="45" applyNumberFormat="1" applyFont="1" applyFill="1" applyBorder="1" applyAlignment="1">
      <alignment vertical="center" shrinkToFit="1"/>
    </xf>
    <xf numFmtId="179" fontId="33" fillId="43" borderId="9" xfId="45" applyNumberFormat="1" applyFont="1" applyFill="1" applyBorder="1" applyAlignment="1">
      <alignment vertical="center" shrinkToFit="1"/>
    </xf>
    <xf numFmtId="0" fontId="35" fillId="43" borderId="1" xfId="46" applyFont="1" applyFill="1" applyBorder="1" applyAlignment="1" applyProtection="1">
      <alignment horizontal="distributed" vertical="center" indent="1" shrinkToFit="1"/>
    </xf>
    <xf numFmtId="49" fontId="33" fillId="43" borderId="55" xfId="52" applyNumberFormat="1" applyFont="1" applyFill="1" applyBorder="1" applyAlignment="1">
      <alignment horizontal="distributed" vertical="center"/>
    </xf>
    <xf numFmtId="0" fontId="32" fillId="43" borderId="112" xfId="52" applyFont="1" applyFill="1" applyBorder="1" applyAlignment="1">
      <alignment horizontal="distributed" vertical="center" indent="1"/>
    </xf>
    <xf numFmtId="179" fontId="33" fillId="43" borderId="55" xfId="45" applyNumberFormat="1" applyFont="1" applyFill="1" applyBorder="1" applyAlignment="1">
      <alignment vertical="center" shrinkToFit="1"/>
    </xf>
    <xf numFmtId="179" fontId="33" fillId="43" borderId="57" xfId="45" applyNumberFormat="1" applyFont="1" applyFill="1" applyBorder="1" applyAlignment="1">
      <alignment vertical="center" shrinkToFit="1"/>
    </xf>
    <xf numFmtId="0" fontId="40" fillId="43" borderId="0" xfId="45" applyFont="1" applyFill="1" applyBorder="1" applyAlignment="1">
      <alignment horizontal="center" vertical="center"/>
    </xf>
    <xf numFmtId="49" fontId="32" fillId="43" borderId="16" xfId="45" applyNumberFormat="1" applyFont="1" applyFill="1" applyBorder="1" applyAlignment="1">
      <alignment horizontal="center" vertical="center"/>
    </xf>
    <xf numFmtId="49" fontId="32" fillId="43" borderId="9" xfId="45" applyNumberFormat="1" applyFont="1" applyFill="1" applyBorder="1" applyAlignment="1">
      <alignment horizontal="center" vertical="center" wrapText="1"/>
    </xf>
    <xf numFmtId="0" fontId="32" fillId="43" borderId="50" xfId="45" applyFont="1" applyFill="1" applyBorder="1" applyAlignment="1">
      <alignment horizontal="center" vertical="center"/>
    </xf>
    <xf numFmtId="178" fontId="33" fillId="43" borderId="103" xfId="45" applyNumberFormat="1" applyFont="1" applyFill="1" applyBorder="1" applyAlignment="1">
      <alignment vertical="center" shrinkToFit="1"/>
    </xf>
    <xf numFmtId="179" fontId="33" fillId="43" borderId="71" xfId="45" applyNumberFormat="1" applyFont="1" applyFill="1" applyBorder="1" applyAlignment="1">
      <alignment vertical="center" shrinkToFit="1"/>
    </xf>
    <xf numFmtId="178" fontId="33" fillId="43" borderId="9" xfId="45" applyNumberFormat="1" applyFont="1" applyFill="1" applyBorder="1" applyAlignment="1">
      <alignment vertical="center" shrinkToFit="1"/>
    </xf>
    <xf numFmtId="178" fontId="33" fillId="43" borderId="55" xfId="45" applyNumberFormat="1" applyFont="1" applyFill="1" applyBorder="1" applyAlignment="1">
      <alignment vertical="center" shrinkToFit="1"/>
    </xf>
    <xf numFmtId="0" fontId="35" fillId="43" borderId="0" xfId="46" applyFont="1" applyFill="1" applyBorder="1" applyAlignment="1" applyProtection="1">
      <alignment horizontal="distributed" vertical="center" indent="1" shrinkToFit="1"/>
    </xf>
    <xf numFmtId="0" fontId="32" fillId="43" borderId="79" xfId="52" applyFont="1" applyFill="1" applyBorder="1" applyAlignment="1">
      <alignment horizontal="distributed" vertical="center" indent="1"/>
    </xf>
    <xf numFmtId="0" fontId="33" fillId="43" borderId="18" xfId="45" applyFont="1" applyFill="1" applyBorder="1" applyAlignment="1">
      <alignment horizontal="center" vertical="center"/>
    </xf>
    <xf numFmtId="0" fontId="32" fillId="43" borderId="117" xfId="45" applyFont="1" applyFill="1" applyBorder="1" applyAlignment="1">
      <alignment horizontal="center" vertical="center" wrapText="1"/>
    </xf>
    <xf numFmtId="178" fontId="33" fillId="43" borderId="118" xfId="45" applyNumberFormat="1" applyFont="1" applyFill="1" applyBorder="1" applyAlignment="1">
      <alignment vertical="center" shrinkToFit="1"/>
    </xf>
    <xf numFmtId="178" fontId="33" fillId="43" borderId="2" xfId="45" applyNumberFormat="1" applyFont="1" applyFill="1" applyBorder="1" applyAlignment="1">
      <alignment vertical="center" shrinkToFit="1"/>
    </xf>
    <xf numFmtId="0" fontId="33" fillId="43" borderId="14" xfId="46" applyFont="1" applyFill="1" applyBorder="1" applyAlignment="1" applyProtection="1">
      <alignment horizontal="distributed" vertical="center"/>
    </xf>
    <xf numFmtId="0" fontId="32" fillId="43" borderId="19" xfId="46" applyFont="1" applyFill="1" applyBorder="1" applyAlignment="1" applyProtection="1">
      <alignment horizontal="distributed" vertical="center" indent="1" shrinkToFit="1"/>
    </xf>
    <xf numFmtId="178" fontId="33" fillId="43" borderId="3" xfId="45" applyNumberFormat="1" applyFont="1" applyFill="1" applyBorder="1" applyAlignment="1">
      <alignment vertical="center" shrinkToFit="1"/>
    </xf>
    <xf numFmtId="0" fontId="40" fillId="43" borderId="8" xfId="45" applyFont="1" applyFill="1" applyBorder="1" applyAlignment="1">
      <alignment horizontal="center" vertical="center"/>
    </xf>
    <xf numFmtId="0" fontId="40" fillId="43" borderId="16" xfId="45" applyFont="1" applyFill="1" applyBorder="1" applyAlignment="1">
      <alignment horizontal="center" vertical="center"/>
    </xf>
    <xf numFmtId="0" fontId="40" fillId="43" borderId="17" xfId="45" applyFont="1" applyFill="1" applyBorder="1" applyAlignment="1">
      <alignment horizontal="center" vertical="center"/>
    </xf>
    <xf numFmtId="0" fontId="32" fillId="43" borderId="9" xfId="45" applyFont="1" applyFill="1" applyBorder="1" applyAlignment="1">
      <alignment vertical="center"/>
    </xf>
    <xf numFmtId="0" fontId="32" fillId="43" borderId="1" xfId="45" applyFont="1" applyFill="1" applyBorder="1" applyAlignment="1">
      <alignment vertical="center"/>
    </xf>
    <xf numFmtId="0" fontId="32" fillId="43" borderId="108" xfId="46" applyFont="1" applyFill="1" applyBorder="1" applyAlignment="1" applyProtection="1">
      <alignment horizontal="distributed" vertical="center" indent="1" shrinkToFit="1"/>
    </xf>
    <xf numFmtId="0" fontId="32" fillId="43" borderId="93" xfId="46" applyFont="1" applyFill="1" applyBorder="1" applyAlignment="1" applyProtection="1">
      <alignment horizontal="distributed" vertical="center" indent="1" shrinkToFit="1"/>
    </xf>
    <xf numFmtId="0" fontId="32" fillId="43" borderId="93" xfId="46" applyFont="1" applyFill="1" applyBorder="1" applyAlignment="1" applyProtection="1">
      <alignment horizontal="distributed" vertical="center" wrapText="1" indent="1" shrinkToFit="1"/>
    </xf>
    <xf numFmtId="0" fontId="33" fillId="43" borderId="77" xfId="46" applyFont="1" applyFill="1" applyBorder="1" applyAlignment="1" applyProtection="1">
      <alignment horizontal="distributed" vertical="center"/>
    </xf>
    <xf numFmtId="0" fontId="32" fillId="43" borderId="111" xfId="46" applyFont="1" applyFill="1" applyBorder="1" applyAlignment="1" applyProtection="1">
      <alignment horizontal="distributed" vertical="center" indent="1" shrinkToFit="1"/>
    </xf>
    <xf numFmtId="0" fontId="32" fillId="43" borderId="19" xfId="52" applyFont="1" applyFill="1" applyBorder="1" applyAlignment="1">
      <alignment horizontal="distributed" vertical="center" indent="1"/>
    </xf>
    <xf numFmtId="0" fontId="40" fillId="43" borderId="0" xfId="53" applyFont="1" applyFill="1" applyBorder="1" applyAlignment="1">
      <alignment vertical="center"/>
    </xf>
    <xf numFmtId="0" fontId="40" fillId="43" borderId="0" xfId="53" applyFont="1" applyFill="1" applyBorder="1" applyAlignment="1">
      <alignment horizontal="right" vertical="center"/>
    </xf>
    <xf numFmtId="0" fontId="32" fillId="43" borderId="20" xfId="53" applyFont="1" applyFill="1" applyBorder="1" applyAlignment="1">
      <alignment horizontal="center" vertical="center"/>
    </xf>
    <xf numFmtId="0" fontId="32" fillId="43" borderId="20" xfId="53" applyFont="1" applyFill="1" applyBorder="1" applyAlignment="1">
      <alignment horizontal="center" vertical="center" wrapText="1"/>
    </xf>
    <xf numFmtId="0" fontId="32" fillId="43" borderId="95" xfId="53" applyFont="1" applyFill="1" applyBorder="1" applyAlignment="1">
      <alignment horizontal="center" vertical="center"/>
    </xf>
    <xf numFmtId="0" fontId="32" fillId="43" borderId="95" xfId="53" applyFont="1" applyFill="1" applyBorder="1" applyAlignment="1">
      <alignment horizontal="center" vertical="center" wrapText="1"/>
    </xf>
    <xf numFmtId="0" fontId="32" fillId="43" borderId="108" xfId="53" applyFont="1" applyFill="1" applyBorder="1" applyAlignment="1">
      <alignment horizontal="center" vertical="center"/>
    </xf>
    <xf numFmtId="0" fontId="32" fillId="43" borderId="45" xfId="53" applyFont="1" applyFill="1" applyBorder="1" applyAlignment="1">
      <alignment horizontal="center" vertical="center" wrapText="1"/>
    </xf>
    <xf numFmtId="0" fontId="32" fillId="43" borderId="45" xfId="53" applyFont="1" applyFill="1" applyBorder="1" applyAlignment="1">
      <alignment horizontal="center" vertical="center"/>
    </xf>
    <xf numFmtId="0" fontId="38" fillId="43" borderId="0" xfId="45" applyFont="1" applyFill="1" applyBorder="1" applyAlignment="1">
      <alignment horizontal="distributed" vertical="center"/>
    </xf>
    <xf numFmtId="0" fontId="38" fillId="43" borderId="0" xfId="45" applyFont="1" applyFill="1" applyBorder="1" applyAlignment="1">
      <alignment horizontal="distributed" vertical="center" indent="1"/>
    </xf>
    <xf numFmtId="0" fontId="38" fillId="43" borderId="0" xfId="45" applyFont="1" applyFill="1" applyBorder="1" applyAlignment="1">
      <alignment horizontal="center" vertical="center"/>
    </xf>
    <xf numFmtId="0" fontId="40" fillId="33" borderId="7" xfId="46" applyFont="1" applyFill="1" applyBorder="1" applyAlignment="1">
      <alignment horizontal="center" vertical="center"/>
    </xf>
    <xf numFmtId="0" fontId="40" fillId="33" borderId="22" xfId="46" applyFont="1" applyFill="1" applyBorder="1" applyAlignment="1">
      <alignment horizontal="center" vertical="center"/>
    </xf>
    <xf numFmtId="49" fontId="40" fillId="43" borderId="0" xfId="45" applyNumberFormat="1" applyFont="1" applyFill="1" applyAlignment="1">
      <alignment horizontal="right" vertical="center"/>
    </xf>
    <xf numFmtId="0" fontId="41" fillId="43" borderId="0" xfId="45" applyFont="1" applyFill="1" applyAlignment="1">
      <alignment horizontal="center" vertical="center" wrapText="1"/>
    </xf>
    <xf numFmtId="0" fontId="38" fillId="43" borderId="0" xfId="45" applyFont="1" applyFill="1" applyAlignment="1">
      <alignment horizontal="distributed" vertical="center" wrapText="1"/>
    </xf>
    <xf numFmtId="0" fontId="38" fillId="43" borderId="0" xfId="45" applyFont="1" applyFill="1" applyAlignment="1">
      <alignment horizontal="distributed"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3" borderId="124" xfId="0" applyFill="1" applyBorder="1" applyAlignment="1" applyProtection="1">
      <alignment horizontal="left" vertical="center"/>
      <protection locked="0"/>
    </xf>
    <xf numFmtId="0" fontId="0" fillId="33" borderId="125" xfId="0" applyFill="1" applyBorder="1" applyAlignment="1" applyProtection="1">
      <alignment horizontal="left" vertical="center"/>
      <protection locked="0"/>
    </xf>
    <xf numFmtId="0" fontId="0" fillId="33" borderId="126" xfId="0" applyFill="1" applyBorder="1" applyAlignment="1" applyProtection="1">
      <alignment horizontal="left" vertical="center"/>
      <protection locked="0"/>
    </xf>
    <xf numFmtId="0" fontId="32" fillId="0" borderId="41" xfId="0" applyFont="1" applyFill="1" applyBorder="1" applyAlignment="1">
      <alignment horizontal="center" vertical="center"/>
    </xf>
    <xf numFmtId="0" fontId="32" fillId="0" borderId="42" xfId="0" applyFont="1" applyFill="1" applyBorder="1" applyAlignment="1">
      <alignment horizontal="center" vertical="center"/>
    </xf>
    <xf numFmtId="0" fontId="32" fillId="0" borderId="43"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20" xfId="0" applyFont="1" applyFill="1" applyBorder="1" applyAlignment="1">
      <alignment horizontal="center" vertical="center"/>
    </xf>
    <xf numFmtId="0" fontId="32" fillId="0" borderId="17" xfId="0" applyFont="1" applyFill="1" applyBorder="1" applyAlignment="1">
      <alignment horizontal="center" vertical="center"/>
    </xf>
    <xf numFmtId="0" fontId="40" fillId="43" borderId="55" xfId="47" applyFont="1" applyFill="1" applyBorder="1" applyAlignment="1">
      <alignment horizontal="distributed" vertical="center" indent="1"/>
    </xf>
    <xf numFmtId="0" fontId="40" fillId="43" borderId="79" xfId="47" applyFont="1" applyFill="1" applyBorder="1" applyAlignment="1">
      <alignment horizontal="distributed" vertical="center" indent="1"/>
    </xf>
    <xf numFmtId="0" fontId="40" fillId="43" borderId="7" xfId="47" applyFont="1" applyFill="1" applyBorder="1" applyAlignment="1">
      <alignment horizontal="distributed" vertical="center" wrapText="1" indent="1"/>
    </xf>
    <xf numFmtId="0" fontId="40" fillId="43" borderId="8" xfId="47" applyFont="1" applyFill="1" applyBorder="1" applyAlignment="1">
      <alignment horizontal="distributed" vertical="center" wrapText="1" indent="1"/>
    </xf>
    <xf numFmtId="0" fontId="40" fillId="43" borderId="16" xfId="46" applyFont="1" applyFill="1" applyBorder="1" applyAlignment="1" applyProtection="1">
      <alignment horizontal="left" vertical="top" wrapText="1"/>
      <protection locked="0"/>
    </xf>
    <xf numFmtId="0" fontId="40" fillId="43" borderId="20" xfId="46" applyFont="1" applyFill="1" applyBorder="1" applyAlignment="1" applyProtection="1">
      <alignment horizontal="left" vertical="top" wrapText="1"/>
      <protection locked="0"/>
    </xf>
    <xf numFmtId="0" fontId="40" fillId="43" borderId="17" xfId="46" applyFont="1" applyFill="1" applyBorder="1" applyAlignment="1" applyProtection="1">
      <alignment horizontal="left" vertical="top" wrapText="1"/>
      <protection locked="0"/>
    </xf>
    <xf numFmtId="0" fontId="40" fillId="43" borderId="9" xfId="46" applyFont="1" applyFill="1" applyBorder="1" applyAlignment="1" applyProtection="1">
      <alignment horizontal="left" vertical="top" wrapText="1"/>
      <protection locked="0"/>
    </xf>
    <xf numFmtId="0" fontId="40" fillId="43" borderId="0" xfId="46" applyFont="1" applyFill="1" applyBorder="1" applyAlignment="1" applyProtection="1">
      <alignment horizontal="left" vertical="top" wrapText="1"/>
      <protection locked="0"/>
    </xf>
    <xf numFmtId="0" fontId="40" fillId="43" borderId="1" xfId="46" applyFont="1" applyFill="1" applyBorder="1" applyAlignment="1" applyProtection="1">
      <alignment horizontal="left" vertical="top" wrapText="1"/>
      <protection locked="0"/>
    </xf>
    <xf numFmtId="0" fontId="40" fillId="43" borderId="14" xfId="46" applyFont="1" applyFill="1" applyBorder="1" applyAlignment="1" applyProtection="1">
      <alignment horizontal="left" vertical="top" wrapText="1"/>
      <protection locked="0"/>
    </xf>
    <xf numFmtId="0" fontId="40" fillId="43" borderId="15" xfId="46" applyFont="1" applyFill="1" applyBorder="1" applyAlignment="1" applyProtection="1">
      <alignment horizontal="left" vertical="top" wrapText="1"/>
      <protection locked="0"/>
    </xf>
    <xf numFmtId="0" fontId="40" fillId="43" borderId="19" xfId="46" applyFont="1" applyFill="1" applyBorder="1" applyAlignment="1" applyProtection="1">
      <alignment horizontal="left" vertical="top" wrapText="1"/>
      <protection locked="0"/>
    </xf>
    <xf numFmtId="49" fontId="40" fillId="43" borderId="52" xfId="46" applyNumberFormat="1" applyFont="1" applyFill="1" applyBorder="1" applyAlignment="1">
      <alignment horizontal="right" vertical="center"/>
    </xf>
    <xf numFmtId="49" fontId="40" fillId="43" borderId="53" xfId="46" applyNumberFormat="1" applyFont="1" applyFill="1" applyBorder="1" applyAlignment="1">
      <alignment horizontal="right" vertical="center"/>
    </xf>
    <xf numFmtId="0" fontId="40" fillId="43" borderId="55" xfId="46" applyFont="1" applyFill="1" applyBorder="1" applyAlignment="1">
      <alignment horizontal="distributed" vertical="center" indent="1"/>
    </xf>
    <xf numFmtId="0" fontId="40" fillId="43" borderId="56" xfId="46" applyFont="1" applyFill="1" applyBorder="1" applyAlignment="1">
      <alignment horizontal="distributed" vertical="center" indent="1"/>
    </xf>
    <xf numFmtId="0" fontId="40" fillId="43" borderId="66" xfId="47" applyFont="1" applyFill="1" applyBorder="1" applyAlignment="1">
      <alignment horizontal="center" vertical="center"/>
    </xf>
    <xf numFmtId="0" fontId="40" fillId="43" borderId="67" xfId="47" applyFont="1" applyFill="1" applyBorder="1" applyAlignment="1">
      <alignment horizontal="center" vertical="center"/>
    </xf>
    <xf numFmtId="0" fontId="40" fillId="43" borderId="68" xfId="47" applyFont="1" applyFill="1" applyBorder="1" applyAlignment="1">
      <alignment horizontal="center" vertical="center"/>
    </xf>
    <xf numFmtId="0" fontId="40" fillId="43" borderId="69" xfId="47" applyFont="1" applyFill="1" applyBorder="1" applyAlignment="1">
      <alignment horizontal="center" vertical="center"/>
    </xf>
    <xf numFmtId="0" fontId="40" fillId="43" borderId="72" xfId="47" applyFont="1" applyFill="1" applyBorder="1" applyAlignment="1">
      <alignment horizontal="center" vertical="center"/>
    </xf>
    <xf numFmtId="0" fontId="40" fillId="43" borderId="73" xfId="47" applyFont="1" applyFill="1" applyBorder="1" applyAlignment="1">
      <alignment horizontal="center" vertical="center"/>
    </xf>
    <xf numFmtId="0" fontId="40" fillId="43" borderId="41" xfId="47" applyFont="1" applyFill="1" applyBorder="1" applyAlignment="1">
      <alignment horizontal="distributed" vertical="center" indent="1"/>
    </xf>
    <xf numFmtId="0" fontId="40" fillId="43" borderId="42" xfId="47" applyFont="1" applyFill="1" applyBorder="1" applyAlignment="1">
      <alignment horizontal="distributed" vertical="center" indent="1"/>
    </xf>
    <xf numFmtId="0" fontId="40" fillId="43" borderId="52" xfId="47" applyFont="1" applyFill="1" applyBorder="1" applyAlignment="1">
      <alignment horizontal="distributed" vertical="center" indent="1"/>
    </xf>
    <xf numFmtId="0" fontId="40" fillId="43" borderId="61" xfId="47" applyFont="1" applyFill="1" applyBorder="1" applyAlignment="1">
      <alignment horizontal="distributed" vertical="center" indent="1"/>
    </xf>
    <xf numFmtId="0" fontId="40" fillId="43" borderId="41" xfId="46" applyFont="1" applyFill="1" applyBorder="1" applyAlignment="1">
      <alignment horizontal="distributed" vertical="center" indent="1"/>
    </xf>
    <xf numFmtId="0" fontId="40" fillId="43" borderId="64" xfId="46" applyFont="1" applyFill="1" applyBorder="1" applyAlignment="1">
      <alignment horizontal="distributed" vertical="center" indent="1"/>
    </xf>
    <xf numFmtId="58" fontId="45" fillId="43" borderId="30" xfId="46" applyNumberFormat="1" applyFont="1" applyFill="1" applyBorder="1" applyAlignment="1" applyProtection="1">
      <alignment horizontal="right" vertical="center" indent="1"/>
      <protection locked="0"/>
    </xf>
    <xf numFmtId="0" fontId="46" fillId="43" borderId="27" xfId="46" applyFont="1" applyFill="1" applyBorder="1" applyAlignment="1" applyProtection="1">
      <alignment horizontal="left" vertical="center" wrapText="1"/>
      <protection locked="0"/>
    </xf>
    <xf numFmtId="0" fontId="46" fillId="43" borderId="0" xfId="46" applyFont="1" applyFill="1" applyBorder="1" applyAlignment="1" applyProtection="1">
      <alignment horizontal="left" vertical="center" wrapText="1"/>
      <protection locked="0"/>
    </xf>
    <xf numFmtId="0" fontId="46" fillId="43" borderId="28" xfId="46" applyFont="1" applyFill="1" applyBorder="1" applyAlignment="1" applyProtection="1">
      <alignment horizontal="left" vertical="center" wrapText="1"/>
      <protection locked="0"/>
    </xf>
    <xf numFmtId="0" fontId="46" fillId="43" borderId="29" xfId="46" applyFont="1" applyFill="1" applyBorder="1" applyAlignment="1" applyProtection="1">
      <alignment horizontal="left" vertical="center" wrapText="1"/>
      <protection locked="0"/>
    </xf>
    <xf numFmtId="0" fontId="46" fillId="43" borderId="30" xfId="46" applyFont="1" applyFill="1" applyBorder="1" applyAlignment="1" applyProtection="1">
      <alignment horizontal="left" vertical="center" wrapText="1"/>
      <protection locked="0"/>
    </xf>
    <xf numFmtId="0" fontId="46" fillId="43" borderId="31" xfId="46" applyFont="1" applyFill="1" applyBorder="1" applyAlignment="1" applyProtection="1">
      <alignment horizontal="left" vertical="center" wrapText="1"/>
      <protection locked="0"/>
    </xf>
    <xf numFmtId="180" fontId="40" fillId="43" borderId="59" xfId="46" applyNumberFormat="1" applyFont="1" applyFill="1" applyBorder="1" applyAlignment="1" applyProtection="1">
      <alignment horizontal="center" vertical="center"/>
      <protection locked="0"/>
    </xf>
    <xf numFmtId="180" fontId="40" fillId="43" borderId="20" xfId="46" applyNumberFormat="1" applyFont="1" applyFill="1" applyBorder="1" applyAlignment="1" applyProtection="1">
      <alignment horizontal="center" vertical="center"/>
      <protection locked="0"/>
    </xf>
    <xf numFmtId="180" fontId="40" fillId="43" borderId="17" xfId="46" applyNumberFormat="1" applyFont="1" applyFill="1" applyBorder="1" applyAlignment="1" applyProtection="1">
      <alignment horizontal="center" vertical="center"/>
      <protection locked="0"/>
    </xf>
    <xf numFmtId="180" fontId="40" fillId="43" borderId="60" xfId="46" applyNumberFormat="1" applyFont="1" applyFill="1" applyBorder="1" applyAlignment="1" applyProtection="1">
      <alignment horizontal="center" vertical="center"/>
      <protection locked="0"/>
    </xf>
    <xf numFmtId="180" fontId="40" fillId="43" borderId="61" xfId="46" applyNumberFormat="1" applyFont="1" applyFill="1" applyBorder="1" applyAlignment="1" applyProtection="1">
      <alignment horizontal="center" vertical="center"/>
      <protection locked="0"/>
    </xf>
    <xf numFmtId="180" fontId="40" fillId="43" borderId="46" xfId="46" applyNumberFormat="1" applyFont="1" applyFill="1" applyBorder="1" applyAlignment="1" applyProtection="1">
      <alignment horizontal="center" vertical="center"/>
      <protection locked="0"/>
    </xf>
    <xf numFmtId="0" fontId="40" fillId="43" borderId="63" xfId="46" applyFont="1" applyFill="1" applyBorder="1" applyAlignment="1" applyProtection="1">
      <alignment horizontal="center" vertical="center"/>
      <protection locked="0"/>
    </xf>
    <xf numFmtId="0" fontId="40" fillId="43" borderId="15" xfId="46" applyFont="1" applyFill="1" applyBorder="1" applyAlignment="1" applyProtection="1">
      <alignment horizontal="center" vertical="center"/>
      <protection locked="0"/>
    </xf>
    <xf numFmtId="0" fontId="40" fillId="43" borderId="19" xfId="46" applyFont="1" applyFill="1" applyBorder="1" applyAlignment="1" applyProtection="1">
      <alignment horizontal="center" vertical="center"/>
      <protection locked="0"/>
    </xf>
    <xf numFmtId="1" fontId="6" fillId="0" borderId="16" xfId="48" applyNumberFormat="1" applyFont="1" applyFill="1" applyBorder="1" applyAlignment="1" applyProtection="1">
      <alignment horizontal="distributed" vertical="center" indent="1"/>
    </xf>
    <xf numFmtId="1" fontId="6" fillId="0" borderId="17" xfId="48" applyNumberFormat="1" applyFont="1" applyFill="1" applyBorder="1" applyAlignment="1" applyProtection="1">
      <alignment horizontal="distributed" vertical="center" indent="1"/>
    </xf>
    <xf numFmtId="1" fontId="6" fillId="0" borderId="14" xfId="48" applyNumberFormat="1" applyFont="1" applyFill="1" applyBorder="1" applyAlignment="1" applyProtection="1">
      <alignment horizontal="distributed" vertical="center" indent="1"/>
    </xf>
    <xf numFmtId="1" fontId="6" fillId="0" borderId="19" xfId="48" applyNumberFormat="1" applyFont="1" applyFill="1" applyBorder="1" applyAlignment="1" applyProtection="1">
      <alignment horizontal="distributed" vertical="center" indent="1"/>
    </xf>
    <xf numFmtId="0" fontId="6" fillId="0" borderId="7" xfId="46" applyFont="1" applyFill="1" applyBorder="1" applyAlignment="1">
      <alignment horizontal="distributed" vertical="center" indent="1"/>
    </xf>
    <xf numFmtId="0" fontId="6" fillId="0" borderId="8" xfId="46" applyFont="1" applyFill="1" applyBorder="1" applyAlignment="1">
      <alignment horizontal="distributed" vertical="center" indent="1"/>
    </xf>
    <xf numFmtId="0" fontId="6" fillId="0" borderId="22" xfId="46" applyFont="1" applyFill="1" applyBorder="1" applyAlignment="1">
      <alignment horizontal="distributed" vertical="center" indent="1"/>
    </xf>
    <xf numFmtId="1" fontId="6" fillId="43" borderId="16" xfId="48" applyNumberFormat="1" applyFont="1" applyFill="1" applyBorder="1" applyAlignment="1" applyProtection="1">
      <alignment horizontal="distributed" vertical="center" indent="1"/>
    </xf>
    <xf numFmtId="1" fontId="6" fillId="43" borderId="17" xfId="48" applyNumberFormat="1" applyFont="1" applyFill="1" applyBorder="1" applyAlignment="1" applyProtection="1">
      <alignment horizontal="distributed" vertical="center" indent="1"/>
    </xf>
    <xf numFmtId="1" fontId="6" fillId="43" borderId="14" xfId="48" applyNumberFormat="1" applyFont="1" applyFill="1" applyBorder="1" applyAlignment="1" applyProtection="1">
      <alignment horizontal="distributed" vertical="center" indent="1"/>
    </xf>
    <xf numFmtId="1" fontId="6" fillId="43" borderId="19" xfId="48" applyNumberFormat="1" applyFont="1" applyFill="1" applyBorder="1" applyAlignment="1" applyProtection="1">
      <alignment horizontal="distributed" vertical="center" indent="1"/>
    </xf>
    <xf numFmtId="0" fontId="6" fillId="43" borderId="7" xfId="46" applyFont="1" applyFill="1" applyBorder="1" applyAlignment="1">
      <alignment horizontal="distributed" vertical="center" indent="1"/>
    </xf>
    <xf numFmtId="0" fontId="6" fillId="43" borderId="22" xfId="46" applyFont="1" applyFill="1" applyBorder="1" applyAlignment="1">
      <alignment horizontal="distributed" vertical="center" indent="1"/>
    </xf>
    <xf numFmtId="186" fontId="6" fillId="43" borderId="16" xfId="49" applyNumberFormat="1" applyFont="1" applyFill="1" applyBorder="1" applyAlignment="1">
      <alignment horizontal="center" vertical="center"/>
    </xf>
    <xf numFmtId="186" fontId="6" fillId="43" borderId="20" xfId="49" applyNumberFormat="1" applyFont="1" applyFill="1" applyBorder="1" applyAlignment="1">
      <alignment horizontal="center" vertical="center"/>
    </xf>
    <xf numFmtId="186" fontId="6" fillId="43" borderId="17" xfId="49" applyNumberFormat="1" applyFont="1" applyFill="1" applyBorder="1" applyAlignment="1">
      <alignment horizontal="center" vertical="center"/>
    </xf>
    <xf numFmtId="186" fontId="6" fillId="43" borderId="9" xfId="49" applyNumberFormat="1" applyFont="1" applyFill="1" applyBorder="1" applyAlignment="1">
      <alignment horizontal="center" vertical="center"/>
    </xf>
    <xf numFmtId="186" fontId="6" fillId="43" borderId="0" xfId="49" applyNumberFormat="1" applyFont="1" applyFill="1" applyBorder="1" applyAlignment="1">
      <alignment horizontal="center" vertical="center"/>
    </xf>
    <xf numFmtId="186" fontId="6" fillId="43" borderId="1" xfId="49" applyNumberFormat="1" applyFont="1" applyFill="1" applyBorder="1" applyAlignment="1">
      <alignment horizontal="center" vertical="center"/>
    </xf>
    <xf numFmtId="181" fontId="34" fillId="43" borderId="14" xfId="49" applyNumberFormat="1" applyFont="1" applyFill="1" applyBorder="1" applyAlignment="1">
      <alignment horizontal="center" vertical="center"/>
    </xf>
    <xf numFmtId="181" fontId="34" fillId="43" borderId="15" xfId="49" applyNumberFormat="1" applyFont="1" applyFill="1" applyBorder="1" applyAlignment="1">
      <alignment horizontal="center" vertical="center"/>
    </xf>
    <xf numFmtId="181" fontId="34" fillId="43" borderId="19" xfId="49" applyNumberFormat="1" applyFont="1" applyFill="1" applyBorder="1" applyAlignment="1">
      <alignment horizontal="center" vertical="center"/>
    </xf>
    <xf numFmtId="186" fontId="6" fillId="43" borderId="16" xfId="49" applyNumberFormat="1" applyFont="1" applyFill="1" applyBorder="1" applyAlignment="1">
      <alignment horizontal="left" vertical="center"/>
    </xf>
    <xf numFmtId="186" fontId="6" fillId="43" borderId="20" xfId="49" applyNumberFormat="1" applyFont="1" applyFill="1" applyBorder="1" applyAlignment="1">
      <alignment horizontal="left" vertical="center"/>
    </xf>
    <xf numFmtId="186" fontId="6" fillId="43" borderId="17" xfId="49" applyNumberFormat="1" applyFont="1" applyFill="1" applyBorder="1" applyAlignment="1">
      <alignment horizontal="left" vertical="center"/>
    </xf>
    <xf numFmtId="186" fontId="6" fillId="43" borderId="70" xfId="49" applyNumberFormat="1" applyFont="1" applyFill="1" applyBorder="1" applyAlignment="1">
      <alignment horizontal="center" vertical="center"/>
    </xf>
    <xf numFmtId="186" fontId="6" fillId="43" borderId="95" xfId="49" applyNumberFormat="1" applyFont="1" applyFill="1" applyBorder="1" applyAlignment="1">
      <alignment horizontal="center" vertical="center"/>
    </xf>
    <xf numFmtId="186" fontId="6" fillId="43" borderId="96" xfId="49" applyNumberFormat="1" applyFont="1" applyFill="1" applyBorder="1" applyAlignment="1">
      <alignment horizontal="center" vertical="center"/>
    </xf>
    <xf numFmtId="187" fontId="34" fillId="43" borderId="14" xfId="49" applyNumberFormat="1" applyFont="1" applyFill="1" applyBorder="1" applyAlignment="1">
      <alignment horizontal="center" vertical="center" wrapText="1"/>
    </xf>
    <xf numFmtId="187" fontId="34" fillId="43" borderId="15" xfId="49" applyNumberFormat="1" applyFont="1" applyFill="1" applyBorder="1" applyAlignment="1">
      <alignment horizontal="center" vertical="center" wrapText="1"/>
    </xf>
    <xf numFmtId="187" fontId="34" fillId="43" borderId="63" xfId="49" applyNumberFormat="1" applyFont="1" applyFill="1" applyBorder="1" applyAlignment="1">
      <alignment horizontal="center" vertical="center" wrapText="1"/>
    </xf>
    <xf numFmtId="187" fontId="34" fillId="43" borderId="19" xfId="49" applyNumberFormat="1" applyFont="1" applyFill="1" applyBorder="1" applyAlignment="1">
      <alignment horizontal="center" vertical="center" wrapText="1"/>
    </xf>
    <xf numFmtId="187" fontId="34" fillId="43" borderId="97" xfId="49" applyNumberFormat="1" applyFont="1" applyFill="1" applyBorder="1" applyAlignment="1">
      <alignment horizontal="center" vertical="center" wrapText="1"/>
    </xf>
    <xf numFmtId="186" fontId="6" fillId="43" borderId="16" xfId="49" applyNumberFormat="1" applyFont="1" applyFill="1" applyBorder="1" applyAlignment="1">
      <alignment horizontal="left" vertical="center" wrapText="1"/>
    </xf>
    <xf numFmtId="186" fontId="6" fillId="43" borderId="20" xfId="49" applyNumberFormat="1" applyFont="1" applyFill="1" applyBorder="1" applyAlignment="1">
      <alignment horizontal="left" vertical="center" wrapText="1"/>
    </xf>
    <xf numFmtId="186" fontId="6" fillId="43" borderId="17" xfId="49" applyNumberFormat="1" applyFont="1" applyFill="1" applyBorder="1" applyAlignment="1">
      <alignment horizontal="left" vertical="center" wrapText="1"/>
    </xf>
    <xf numFmtId="186" fontId="6" fillId="43" borderId="70" xfId="49" applyNumberFormat="1" applyFont="1" applyFill="1" applyBorder="1" applyAlignment="1">
      <alignment horizontal="center" vertical="center" wrapText="1"/>
    </xf>
    <xf numFmtId="186" fontId="6" fillId="43" borderId="95" xfId="49" applyNumberFormat="1" applyFont="1" applyFill="1" applyBorder="1" applyAlignment="1">
      <alignment horizontal="center" vertical="center" wrapText="1"/>
    </xf>
    <xf numFmtId="186" fontId="6" fillId="43" borderId="96" xfId="49" applyNumberFormat="1" applyFont="1" applyFill="1" applyBorder="1" applyAlignment="1">
      <alignment horizontal="center" vertical="center" wrapText="1"/>
    </xf>
    <xf numFmtId="181" fontId="34" fillId="43" borderId="97" xfId="49" applyNumberFormat="1" applyFont="1" applyFill="1" applyBorder="1" applyAlignment="1">
      <alignment horizontal="center" vertical="center"/>
    </xf>
    <xf numFmtId="181" fontId="34" fillId="43" borderId="63" xfId="49" applyNumberFormat="1" applyFont="1" applyFill="1" applyBorder="1" applyAlignment="1">
      <alignment horizontal="center" vertical="center"/>
    </xf>
    <xf numFmtId="0" fontId="40" fillId="33" borderId="8" xfId="46" applyFont="1" applyFill="1" applyBorder="1" applyAlignment="1">
      <alignment horizontal="center" vertical="center"/>
    </xf>
    <xf numFmtId="186" fontId="6" fillId="43" borderId="16" xfId="49" applyNumberFormat="1" applyFont="1" applyFill="1" applyBorder="1" applyAlignment="1">
      <alignment horizontal="center" vertical="center" wrapText="1"/>
    </xf>
    <xf numFmtId="186" fontId="6" fillId="43" borderId="20" xfId="49" applyNumberFormat="1" applyFont="1" applyFill="1" applyBorder="1" applyAlignment="1">
      <alignment horizontal="center" vertical="center" wrapText="1"/>
    </xf>
    <xf numFmtId="186" fontId="6" fillId="43" borderId="92" xfId="49" applyNumberFormat="1" applyFont="1" applyFill="1" applyBorder="1" applyAlignment="1">
      <alignment horizontal="center" vertical="center" wrapText="1"/>
    </xf>
    <xf numFmtId="186" fontId="6" fillId="43" borderId="9" xfId="49" applyNumberFormat="1" applyFont="1" applyFill="1" applyBorder="1" applyAlignment="1">
      <alignment horizontal="center" vertical="center" wrapText="1"/>
    </xf>
    <xf numFmtId="186" fontId="6" fillId="43" borderId="0" xfId="49" applyNumberFormat="1" applyFont="1" applyFill="1" applyBorder="1" applyAlignment="1">
      <alignment horizontal="center" vertical="center" wrapText="1"/>
    </xf>
    <xf numFmtId="186" fontId="6" fillId="43" borderId="93" xfId="49" applyNumberFormat="1" applyFont="1" applyFill="1" applyBorder="1" applyAlignment="1">
      <alignment horizontal="center" vertical="center" wrapText="1"/>
    </xf>
    <xf numFmtId="186" fontId="6" fillId="43" borderId="98" xfId="49" applyNumberFormat="1" applyFont="1" applyFill="1" applyBorder="1" applyAlignment="1">
      <alignment horizontal="center" vertical="center" textRotation="255" wrapText="1"/>
    </xf>
    <xf numFmtId="186" fontId="6" fillId="43" borderId="50" xfId="49" applyNumberFormat="1" applyFont="1" applyFill="1" applyBorder="1" applyAlignment="1">
      <alignment horizontal="center" vertical="center" textRotation="255" wrapText="1"/>
    </xf>
    <xf numFmtId="186" fontId="6" fillId="43" borderId="75" xfId="49" applyNumberFormat="1" applyFont="1" applyFill="1" applyBorder="1" applyAlignment="1">
      <alignment horizontal="center" vertical="center" textRotation="255" wrapText="1"/>
    </xf>
    <xf numFmtId="186" fontId="6" fillId="43" borderId="17" xfId="49" applyNumberFormat="1" applyFont="1" applyFill="1" applyBorder="1" applyAlignment="1">
      <alignment horizontal="center" vertical="center" wrapText="1"/>
    </xf>
    <xf numFmtId="186" fontId="6" fillId="43" borderId="1" xfId="49" applyNumberFormat="1" applyFont="1" applyFill="1" applyBorder="1" applyAlignment="1">
      <alignment horizontal="center" vertical="center" wrapText="1"/>
    </xf>
    <xf numFmtId="186" fontId="6" fillId="43" borderId="70" xfId="49" applyNumberFormat="1" applyFont="1" applyFill="1" applyBorder="1" applyAlignment="1">
      <alignment horizontal="center" vertical="center" shrinkToFit="1"/>
    </xf>
    <xf numFmtId="186" fontId="6" fillId="43" borderId="95" xfId="49" applyNumberFormat="1" applyFont="1" applyFill="1" applyBorder="1" applyAlignment="1">
      <alignment horizontal="center" vertical="center" shrinkToFit="1"/>
    </xf>
    <xf numFmtId="186" fontId="6" fillId="43" borderId="96" xfId="49" applyNumberFormat="1" applyFont="1" applyFill="1" applyBorder="1" applyAlignment="1">
      <alignment horizontal="center" vertical="center" shrinkToFit="1"/>
    </xf>
    <xf numFmtId="0" fontId="6" fillId="0" borderId="54" xfId="51" applyFont="1" applyFill="1" applyBorder="1" applyAlignment="1">
      <alignment horizontal="distributed" vertical="center" wrapText="1" indent="1"/>
    </xf>
    <xf numFmtId="0" fontId="6" fillId="0" borderId="57" xfId="51" applyFont="1" applyFill="1" applyBorder="1" applyAlignment="1">
      <alignment horizontal="distributed" vertical="center" wrapText="1" indent="1"/>
    </xf>
    <xf numFmtId="0" fontId="40" fillId="33" borderId="7" xfId="45" applyFont="1" applyFill="1" applyBorder="1" applyAlignment="1">
      <alignment horizontal="center" vertical="center"/>
    </xf>
    <xf numFmtId="0" fontId="40" fillId="33" borderId="22" xfId="45" applyFont="1" applyFill="1" applyBorder="1" applyAlignment="1">
      <alignment horizontal="center" vertical="center"/>
    </xf>
    <xf numFmtId="0" fontId="6" fillId="0" borderId="71" xfId="51" applyFont="1" applyFill="1" applyBorder="1" applyAlignment="1">
      <alignment horizontal="distributed" vertical="center" wrapText="1" indent="1"/>
    </xf>
    <xf numFmtId="0" fontId="6" fillId="0" borderId="50" xfId="51" applyFont="1" applyFill="1" applyBorder="1" applyAlignment="1">
      <alignment horizontal="distributed" vertical="center" wrapText="1" indent="1"/>
    </xf>
    <xf numFmtId="0" fontId="6" fillId="0" borderId="78" xfId="51" applyFont="1" applyFill="1" applyBorder="1" applyAlignment="1">
      <alignment horizontal="distributed" vertical="center" wrapText="1" indent="1"/>
    </xf>
    <xf numFmtId="0" fontId="6" fillId="0" borderId="75" xfId="51" applyFont="1" applyFill="1" applyBorder="1" applyAlignment="1">
      <alignment horizontal="distributed" vertical="center" wrapText="1" indent="1"/>
    </xf>
    <xf numFmtId="0" fontId="32" fillId="43" borderId="52" xfId="45" applyFont="1" applyFill="1" applyBorder="1" applyAlignment="1">
      <alignment horizontal="distributed" vertical="center" wrapText="1" indent="1"/>
    </xf>
    <xf numFmtId="0" fontId="32" fillId="43" borderId="61" xfId="45" applyFont="1" applyFill="1" applyBorder="1" applyAlignment="1">
      <alignment horizontal="distributed" vertical="center" wrapText="1" indent="1"/>
    </xf>
    <xf numFmtId="0" fontId="32" fillId="43" borderId="52" xfId="45" applyFont="1" applyFill="1" applyBorder="1" applyAlignment="1">
      <alignment horizontal="distributed" vertical="center" indent="1"/>
    </xf>
    <xf numFmtId="0" fontId="32" fillId="43" borderId="61" xfId="45" applyFont="1" applyFill="1" applyBorder="1" applyAlignment="1">
      <alignment horizontal="distributed" vertical="center" indent="1"/>
    </xf>
    <xf numFmtId="0" fontId="32" fillId="43" borderId="102" xfId="51" applyFont="1" applyFill="1" applyBorder="1" applyAlignment="1">
      <alignment horizontal="distributed" vertical="center" indent="1"/>
    </xf>
    <xf numFmtId="0" fontId="32" fillId="43" borderId="42" xfId="51" applyFont="1" applyFill="1" applyBorder="1" applyAlignment="1">
      <alignment horizontal="distributed" vertical="center" indent="1"/>
    </xf>
    <xf numFmtId="0" fontId="32" fillId="43" borderId="43" xfId="51" applyFont="1" applyFill="1" applyBorder="1" applyAlignment="1">
      <alignment horizontal="distributed" vertical="center" indent="1"/>
    </xf>
    <xf numFmtId="0" fontId="32" fillId="43" borderId="103" xfId="45" applyFont="1" applyFill="1" applyBorder="1" applyAlignment="1">
      <alignment horizontal="distributed" vertical="center" indent="1"/>
    </xf>
    <xf numFmtId="0" fontId="32" fillId="43" borderId="95" xfId="45" applyFont="1" applyFill="1" applyBorder="1" applyAlignment="1">
      <alignment horizontal="distributed" vertical="center" indent="1"/>
    </xf>
    <xf numFmtId="0" fontId="32" fillId="43" borderId="76" xfId="51" applyFont="1" applyFill="1" applyBorder="1" applyAlignment="1">
      <alignment horizontal="distributed" vertical="center" indent="1"/>
    </xf>
    <xf numFmtId="0" fontId="32" fillId="43" borderId="65" xfId="51" applyFont="1" applyFill="1" applyBorder="1" applyAlignment="1">
      <alignment horizontal="distributed" vertical="center" indent="1"/>
    </xf>
    <xf numFmtId="178" fontId="33" fillId="43" borderId="105" xfId="45" applyNumberFormat="1" applyFont="1" applyFill="1" applyBorder="1" applyAlignment="1">
      <alignment horizontal="center" vertical="center"/>
    </xf>
    <xf numFmtId="178" fontId="33" fillId="43" borderId="106" xfId="45" applyNumberFormat="1" applyFont="1" applyFill="1" applyBorder="1" applyAlignment="1">
      <alignment horizontal="center" vertical="center"/>
    </xf>
    <xf numFmtId="178" fontId="33" fillId="43" borderId="107" xfId="45" applyNumberFormat="1" applyFont="1" applyFill="1" applyBorder="1" applyAlignment="1">
      <alignment horizontal="center" vertical="center"/>
    </xf>
    <xf numFmtId="0" fontId="32" fillId="43" borderId="98" xfId="51" applyFont="1" applyFill="1" applyBorder="1" applyAlignment="1">
      <alignment horizontal="distributed" vertical="center" wrapText="1"/>
    </xf>
    <xf numFmtId="0" fontId="32" fillId="43" borderId="78" xfId="51" applyFont="1" applyFill="1" applyBorder="1" applyAlignment="1">
      <alignment horizontal="distributed" vertical="center" wrapText="1"/>
    </xf>
    <xf numFmtId="0" fontId="32" fillId="43" borderId="101" xfId="51" applyFont="1" applyFill="1" applyBorder="1" applyAlignment="1">
      <alignment horizontal="distributed" vertical="center" wrapText="1"/>
    </xf>
    <xf numFmtId="0" fontId="32" fillId="43" borderId="100" xfId="51" applyFont="1" applyFill="1" applyBorder="1" applyAlignment="1">
      <alignment horizontal="distributed" vertical="center" wrapText="1"/>
    </xf>
    <xf numFmtId="0" fontId="31" fillId="33" borderId="101" xfId="51" applyFont="1" applyFill="1" applyBorder="1" applyAlignment="1">
      <alignment horizontal="distributed" vertical="center" wrapText="1"/>
    </xf>
    <xf numFmtId="0" fontId="31" fillId="33" borderId="100" xfId="51" applyFont="1" applyFill="1" applyBorder="1" applyAlignment="1">
      <alignment horizontal="distributed" vertical="center" wrapText="1"/>
    </xf>
    <xf numFmtId="0" fontId="32" fillId="40" borderId="98" xfId="51" applyFont="1" applyFill="1" applyBorder="1" applyAlignment="1">
      <alignment horizontal="distributed" vertical="center" wrapText="1"/>
    </xf>
    <xf numFmtId="0" fontId="32" fillId="40" borderId="78" xfId="51" applyFont="1" applyFill="1" applyBorder="1" applyAlignment="1">
      <alignment horizontal="distributed" vertical="center" wrapText="1"/>
    </xf>
    <xf numFmtId="0" fontId="32" fillId="43" borderId="92" xfId="51" applyFont="1" applyFill="1" applyBorder="1" applyAlignment="1">
      <alignment horizontal="distributed" vertical="center" wrapText="1"/>
    </xf>
    <xf numFmtId="0" fontId="32" fillId="43" borderId="104" xfId="51" applyFont="1" applyFill="1" applyBorder="1" applyAlignment="1">
      <alignment horizontal="distributed" vertical="center" wrapText="1"/>
    </xf>
    <xf numFmtId="179" fontId="33" fillId="43" borderId="105" xfId="45" applyNumberFormat="1" applyFont="1" applyFill="1" applyBorder="1" applyAlignment="1">
      <alignment horizontal="center" vertical="center"/>
    </xf>
    <xf numFmtId="179" fontId="33" fillId="43" borderId="106" xfId="45" applyNumberFormat="1" applyFont="1" applyFill="1" applyBorder="1" applyAlignment="1">
      <alignment horizontal="center" vertical="center"/>
    </xf>
    <xf numFmtId="179" fontId="33" fillId="43" borderId="107" xfId="45" applyNumberFormat="1" applyFont="1" applyFill="1" applyBorder="1" applyAlignment="1">
      <alignment horizontal="center" vertical="center"/>
    </xf>
    <xf numFmtId="0" fontId="32" fillId="43" borderId="41" xfId="45" applyFont="1" applyFill="1" applyBorder="1" applyAlignment="1">
      <alignment horizontal="center" vertical="center"/>
    </xf>
    <xf numFmtId="0" fontId="8" fillId="43" borderId="64" xfId="45" applyFill="1" applyBorder="1"/>
    <xf numFmtId="0" fontId="32" fillId="43" borderId="102" xfId="45" applyFont="1" applyFill="1" applyBorder="1" applyAlignment="1">
      <alignment horizontal="center" vertical="center"/>
    </xf>
    <xf numFmtId="0" fontId="8" fillId="43" borderId="42" xfId="45" applyFill="1" applyBorder="1"/>
    <xf numFmtId="0" fontId="8" fillId="43" borderId="43" xfId="45" applyFill="1" applyBorder="1"/>
    <xf numFmtId="0" fontId="32" fillId="43" borderId="103" xfId="45" applyFont="1" applyFill="1" applyBorder="1" applyAlignment="1">
      <alignment horizontal="center" vertical="center" wrapText="1"/>
    </xf>
    <xf numFmtId="0" fontId="32" fillId="43" borderId="77" xfId="45" applyFont="1" applyFill="1" applyBorder="1" applyAlignment="1">
      <alignment horizontal="center" vertical="center" wrapText="1"/>
    </xf>
    <xf numFmtId="0" fontId="32" fillId="43" borderId="108" xfId="45" applyFont="1" applyFill="1" applyBorder="1" applyAlignment="1">
      <alignment horizontal="distributed" vertical="center" wrapText="1" indent="1"/>
    </xf>
    <xf numFmtId="0" fontId="32" fillId="43" borderId="104" xfId="45" applyFont="1" applyFill="1" applyBorder="1" applyAlignment="1">
      <alignment horizontal="distributed" vertical="center" wrapText="1" indent="1"/>
    </xf>
    <xf numFmtId="0" fontId="32" fillId="43" borderId="70" xfId="45" applyFont="1" applyFill="1" applyBorder="1" applyAlignment="1">
      <alignment horizontal="left" vertical="center" wrapText="1"/>
    </xf>
    <xf numFmtId="0" fontId="8" fillId="43" borderId="95" xfId="45" applyFill="1" applyBorder="1"/>
    <xf numFmtId="0" fontId="8" fillId="43" borderId="96" xfId="45" applyFill="1" applyBorder="1"/>
    <xf numFmtId="0" fontId="8" fillId="43" borderId="109" xfId="45" applyFill="1" applyBorder="1"/>
    <xf numFmtId="0" fontId="8" fillId="43" borderId="110" xfId="45" applyFill="1" applyBorder="1"/>
    <xf numFmtId="0" fontId="8" fillId="43" borderId="111" xfId="45" applyFill="1" applyBorder="1"/>
    <xf numFmtId="178" fontId="27" fillId="0" borderId="16" xfId="0" applyNumberFormat="1" applyFont="1" applyBorder="1" applyAlignment="1">
      <alignment horizontal="center" vertical="center"/>
    </xf>
    <xf numFmtId="178" fontId="27" fillId="0" borderId="17" xfId="0" applyNumberFormat="1" applyFont="1" applyBorder="1" applyAlignment="1">
      <alignment horizontal="center" vertical="center"/>
    </xf>
    <xf numFmtId="178" fontId="27" fillId="0" borderId="14" xfId="0" applyNumberFormat="1" applyFont="1" applyBorder="1" applyAlignment="1">
      <alignment horizontal="center" vertical="center"/>
    </xf>
    <xf numFmtId="178" fontId="27" fillId="0" borderId="19" xfId="0" applyNumberFormat="1" applyFont="1" applyBorder="1" applyAlignment="1">
      <alignment horizontal="center" vertical="center"/>
    </xf>
    <xf numFmtId="0" fontId="32" fillId="0" borderId="114" xfId="45" applyFont="1" applyFill="1" applyBorder="1" applyAlignment="1">
      <alignment horizontal="distributed" vertical="center" wrapText="1" indent="1"/>
    </xf>
    <xf numFmtId="0" fontId="32" fillId="0" borderId="114" xfId="45" applyFont="1" applyFill="1" applyBorder="1" applyAlignment="1">
      <alignment horizontal="distributed" vertical="center" indent="1"/>
    </xf>
    <xf numFmtId="0" fontId="32" fillId="0" borderId="41" xfId="45" applyFont="1" applyFill="1" applyBorder="1" applyAlignment="1">
      <alignment horizontal="center" vertical="center"/>
    </xf>
    <xf numFmtId="0" fontId="32" fillId="0" borderId="42" xfId="45" applyFont="1" applyFill="1" applyBorder="1" applyAlignment="1">
      <alignment horizontal="center" vertical="center"/>
    </xf>
    <xf numFmtId="0" fontId="32" fillId="0" borderId="43" xfId="45" applyFont="1" applyFill="1" applyBorder="1" applyAlignment="1">
      <alignment horizontal="center" vertical="center"/>
    </xf>
    <xf numFmtId="178" fontId="33" fillId="36" borderId="48" xfId="45" applyNumberFormat="1" applyFont="1" applyFill="1" applyBorder="1" applyAlignment="1">
      <alignment horizontal="center" vertical="center" textRotation="255"/>
    </xf>
    <xf numFmtId="178" fontId="33" fillId="36" borderId="49" xfId="45" applyNumberFormat="1" applyFont="1" applyFill="1" applyBorder="1" applyAlignment="1">
      <alignment horizontal="center" vertical="center" textRotation="255"/>
    </xf>
    <xf numFmtId="179" fontId="33" fillId="0" borderId="105" xfId="45" applyNumberFormat="1" applyFont="1" applyFill="1" applyBorder="1" applyAlignment="1">
      <alignment horizontal="center" vertical="center"/>
    </xf>
    <xf numFmtId="179" fontId="33" fillId="0" borderId="106" xfId="45" applyNumberFormat="1" applyFont="1" applyFill="1" applyBorder="1" applyAlignment="1">
      <alignment horizontal="center" vertical="center"/>
    </xf>
    <xf numFmtId="179" fontId="33" fillId="0" borderId="107" xfId="45" applyNumberFormat="1" applyFont="1" applyFill="1" applyBorder="1" applyAlignment="1">
      <alignment horizontal="center" vertical="center"/>
    </xf>
    <xf numFmtId="178" fontId="33" fillId="0" borderId="105" xfId="45" applyNumberFormat="1" applyFont="1" applyFill="1" applyBorder="1" applyAlignment="1">
      <alignment horizontal="center" vertical="center"/>
    </xf>
    <xf numFmtId="178" fontId="33" fillId="0" borderId="106" xfId="45" applyNumberFormat="1" applyFont="1" applyFill="1" applyBorder="1" applyAlignment="1">
      <alignment horizontal="center" vertical="center"/>
    </xf>
    <xf numFmtId="178" fontId="33" fillId="0" borderId="107" xfId="45" applyNumberFormat="1" applyFont="1" applyFill="1" applyBorder="1" applyAlignment="1">
      <alignment horizontal="center" vertical="center"/>
    </xf>
    <xf numFmtId="0" fontId="32" fillId="0" borderId="116" xfId="51" applyFont="1" applyFill="1" applyBorder="1" applyAlignment="1">
      <alignment horizontal="distributed" vertical="center" indent="1"/>
    </xf>
    <xf numFmtId="0" fontId="32" fillId="0" borderId="58" xfId="51" applyFont="1" applyFill="1" applyBorder="1" applyAlignment="1">
      <alignment horizontal="distributed" vertical="center" indent="1"/>
    </xf>
    <xf numFmtId="0" fontId="32" fillId="0" borderId="102" xfId="51" applyFont="1" applyFill="1" applyBorder="1" applyAlignment="1">
      <alignment horizontal="distributed" vertical="center" indent="1"/>
    </xf>
    <xf numFmtId="0" fontId="32" fillId="0" borderId="42" xfId="51" applyFont="1" applyFill="1" applyBorder="1" applyAlignment="1">
      <alignment horizontal="distributed" vertical="center" indent="1"/>
    </xf>
    <xf numFmtId="0" fontId="32" fillId="0" borderId="43" xfId="51" applyFont="1" applyFill="1" applyBorder="1" applyAlignment="1">
      <alignment horizontal="distributed" vertical="center" indent="1"/>
    </xf>
    <xf numFmtId="0" fontId="32" fillId="0" borderId="101" xfId="51" applyFont="1" applyFill="1" applyBorder="1" applyAlignment="1">
      <alignment horizontal="distributed" vertical="center" indent="1"/>
    </xf>
    <xf numFmtId="0" fontId="32" fillId="0" borderId="98" xfId="51" applyFont="1" applyFill="1" applyBorder="1" applyAlignment="1">
      <alignment horizontal="distributed" vertical="center" indent="1"/>
    </xf>
    <xf numFmtId="0" fontId="32" fillId="0" borderId="113" xfId="51" applyFont="1" applyFill="1" applyBorder="1" applyAlignment="1">
      <alignment horizontal="distributed" vertical="center" wrapText="1"/>
    </xf>
    <xf numFmtId="0" fontId="32" fillId="0" borderId="99" xfId="51" applyFont="1" applyFill="1" applyBorder="1" applyAlignment="1">
      <alignment horizontal="distributed" vertical="center" wrapText="1"/>
    </xf>
    <xf numFmtId="0" fontId="31" fillId="33" borderId="101" xfId="51" applyFont="1" applyFill="1" applyBorder="1" applyAlignment="1">
      <alignment horizontal="center" vertical="center" wrapText="1"/>
    </xf>
    <xf numFmtId="0" fontId="31" fillId="33" borderId="100" xfId="51" applyFont="1" applyFill="1" applyBorder="1" applyAlignment="1">
      <alignment horizontal="center" vertical="center" wrapText="1"/>
    </xf>
    <xf numFmtId="0" fontId="32" fillId="40" borderId="101" xfId="51" applyFont="1" applyFill="1" applyBorder="1" applyAlignment="1">
      <alignment horizontal="distributed" vertical="center" wrapText="1"/>
    </xf>
    <xf numFmtId="0" fontId="32" fillId="40" borderId="100" xfId="51" applyFont="1" applyFill="1" applyBorder="1" applyAlignment="1">
      <alignment horizontal="distributed" vertical="center" wrapText="1"/>
    </xf>
    <xf numFmtId="0" fontId="32" fillId="0" borderId="101" xfId="51" applyFont="1" applyFill="1" applyBorder="1" applyAlignment="1">
      <alignment horizontal="distributed" vertical="center" wrapText="1"/>
    </xf>
    <xf numFmtId="0" fontId="32" fillId="0" borderId="100" xfId="51" applyFont="1" applyFill="1" applyBorder="1" applyAlignment="1">
      <alignment horizontal="distributed" vertical="center" wrapText="1"/>
    </xf>
    <xf numFmtId="0" fontId="40" fillId="33" borderId="8" xfId="45" applyFont="1" applyFill="1" applyBorder="1" applyAlignment="1">
      <alignment horizontal="center" vertical="center"/>
    </xf>
    <xf numFmtId="49" fontId="32" fillId="43" borderId="18" xfId="45" applyNumberFormat="1" applyFont="1" applyFill="1" applyBorder="1" applyAlignment="1">
      <alignment horizontal="center" vertical="center"/>
    </xf>
    <xf numFmtId="49" fontId="32" fillId="43" borderId="117" xfId="45" applyNumberFormat="1" applyFont="1" applyFill="1" applyBorder="1" applyAlignment="1">
      <alignment horizontal="center" vertical="center"/>
    </xf>
    <xf numFmtId="49" fontId="32" fillId="43" borderId="16" xfId="45" applyNumberFormat="1" applyFont="1" applyFill="1" applyBorder="1" applyAlignment="1">
      <alignment horizontal="center" vertical="center"/>
    </xf>
    <xf numFmtId="49" fontId="32" fillId="43" borderId="20" xfId="45" applyNumberFormat="1" applyFont="1" applyFill="1" applyBorder="1" applyAlignment="1">
      <alignment horizontal="center" vertical="center"/>
    </xf>
    <xf numFmtId="49" fontId="32" fillId="43" borderId="9" xfId="45" applyNumberFormat="1" applyFont="1" applyFill="1" applyBorder="1" applyAlignment="1">
      <alignment horizontal="center" vertical="center"/>
    </xf>
    <xf numFmtId="49" fontId="32" fillId="43" borderId="0" xfId="45" applyNumberFormat="1" applyFont="1" applyFill="1" applyBorder="1" applyAlignment="1">
      <alignment horizontal="center" vertical="center"/>
    </xf>
    <xf numFmtId="0" fontId="32" fillId="43" borderId="16" xfId="53" applyFont="1" applyFill="1" applyBorder="1" applyAlignment="1">
      <alignment horizontal="center" vertical="center"/>
    </xf>
    <xf numFmtId="0" fontId="32" fillId="43" borderId="9" xfId="53" applyFont="1" applyFill="1" applyBorder="1" applyAlignment="1">
      <alignment horizontal="center" vertical="center"/>
    </xf>
    <xf numFmtId="0" fontId="32" fillId="43" borderId="82" xfId="53" applyFont="1" applyFill="1" applyBorder="1" applyAlignment="1">
      <alignment horizontal="center" vertical="center" wrapText="1"/>
    </xf>
    <xf numFmtId="0" fontId="32" fillId="43" borderId="76" xfId="53" applyFont="1" applyFill="1" applyBorder="1" applyAlignment="1">
      <alignment horizontal="center" vertical="center" wrapText="1"/>
    </xf>
    <xf numFmtId="0" fontId="32" fillId="43" borderId="22" xfId="53" applyFont="1" applyFill="1" applyBorder="1" applyAlignment="1">
      <alignment horizontal="center" vertical="center" wrapText="1"/>
    </xf>
    <xf numFmtId="0" fontId="32" fillId="43" borderId="22" xfId="53" applyFont="1" applyFill="1" applyBorder="1" applyAlignment="1">
      <alignment horizontal="center" vertical="center"/>
    </xf>
    <xf numFmtId="0" fontId="32" fillId="43" borderId="17" xfId="53" applyFont="1" applyFill="1" applyBorder="1" applyAlignment="1">
      <alignment horizontal="center" vertical="center"/>
    </xf>
    <xf numFmtId="0" fontId="32" fillId="43" borderId="80" xfId="53" applyFont="1" applyFill="1" applyBorder="1" applyAlignment="1">
      <alignment horizontal="center" vertical="center"/>
    </xf>
    <xf numFmtId="0" fontId="32" fillId="43" borderId="82" xfId="53" applyFont="1" applyFill="1" applyBorder="1" applyAlignment="1">
      <alignment horizontal="center" vertical="center"/>
    </xf>
    <xf numFmtId="0" fontId="32" fillId="43" borderId="101" xfId="53" applyFont="1" applyFill="1" applyBorder="1" applyAlignment="1">
      <alignment horizontal="center" vertical="center"/>
    </xf>
    <xf numFmtId="0" fontId="32" fillId="43" borderId="70" xfId="53" applyFont="1" applyFill="1" applyBorder="1" applyAlignment="1">
      <alignment horizontal="center" vertical="center" wrapText="1"/>
    </xf>
    <xf numFmtId="0" fontId="32" fillId="43" borderId="94" xfId="53" applyFont="1" applyFill="1" applyBorder="1" applyAlignment="1">
      <alignment horizontal="center" vertical="center" wrapText="1"/>
    </xf>
    <xf numFmtId="0" fontId="32" fillId="43" borderId="109" xfId="53" applyFont="1" applyFill="1" applyBorder="1" applyAlignment="1">
      <alignment horizontal="center" vertical="center" wrapText="1"/>
    </xf>
    <xf numFmtId="49" fontId="32" fillId="43" borderId="1" xfId="45" applyNumberFormat="1" applyFont="1" applyFill="1" applyBorder="1" applyAlignment="1">
      <alignment horizontal="center" vertical="center"/>
    </xf>
    <xf numFmtId="0" fontId="32" fillId="43" borderId="48" xfId="53" applyFont="1" applyFill="1" applyBorder="1" applyAlignment="1">
      <alignment horizontal="center" vertical="center"/>
    </xf>
    <xf numFmtId="0" fontId="32" fillId="43" borderId="100" xfId="53" applyFont="1" applyFill="1" applyBorder="1" applyAlignment="1">
      <alignment horizontal="center" vertical="center"/>
    </xf>
    <xf numFmtId="0" fontId="32" fillId="43" borderId="95" xfId="53" applyFont="1" applyFill="1" applyBorder="1" applyAlignment="1">
      <alignment horizontal="center" vertical="center"/>
    </xf>
    <xf numFmtId="0" fontId="32" fillId="43" borderId="110" xfId="53" applyFont="1" applyFill="1" applyBorder="1" applyAlignment="1">
      <alignment horizontal="center"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あか" xfId="54" xr:uid="{00000000-0005-0000-0000-000012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xr:uid="{00000000-0005-0000-0000-00001C000000}"/>
    <cellStyle name="パーセント 2 2" xfId="56" xr:uid="{00000000-0005-0000-0000-00001D000000}"/>
    <cellStyle name="メモ" xfId="28" builtinId="10" customBuiltin="1"/>
    <cellStyle name="メモ 2" xfId="57" xr:uid="{00000000-0005-0000-0000-00001F000000}"/>
    <cellStyle name="リンク セル" xfId="29" builtinId="24" customBuiltin="1"/>
    <cellStyle name="悪い" xfId="30" builtinId="27" customBuiltin="1"/>
    <cellStyle name="計算" xfId="31" builtinId="22" customBuiltin="1"/>
    <cellStyle name="計算 2" xfId="58" xr:uid="{00000000-0005-0000-0000-000023000000}"/>
    <cellStyle name="警告文" xfId="32" builtinId="11" customBuiltin="1"/>
    <cellStyle name="桁区切り 2" xfId="59" xr:uid="{00000000-0005-0000-0000-000025000000}"/>
    <cellStyle name="桁区切り 2 2" xfId="60" xr:uid="{00000000-0005-0000-0000-000026000000}"/>
    <cellStyle name="桁区切り 3" xfId="61" xr:uid="{00000000-0005-0000-0000-000027000000}"/>
    <cellStyle name="桁区切り 4" xfId="62" xr:uid="{00000000-0005-0000-0000-000028000000}"/>
    <cellStyle name="桁区切り 5" xfId="63" xr:uid="{00000000-0005-0000-0000-000029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64" xr:uid="{00000000-0005-0000-0000-00002F000000}"/>
    <cellStyle name="出力" xfId="38" builtinId="21" customBuiltin="1"/>
    <cellStyle name="出力 2" xfId="65" xr:uid="{00000000-0005-0000-0000-000031000000}"/>
    <cellStyle name="説明文" xfId="39" builtinId="53" customBuiltin="1"/>
    <cellStyle name="通貨 2" xfId="66" xr:uid="{00000000-0005-0000-0000-000033000000}"/>
    <cellStyle name="入力" xfId="40" builtinId="20" customBuiltin="1"/>
    <cellStyle name="入力 2" xfId="67" xr:uid="{00000000-0005-0000-0000-000035000000}"/>
    <cellStyle name="標準" xfId="0" builtinId="0"/>
    <cellStyle name="標準 2" xfId="41" xr:uid="{00000000-0005-0000-0000-000037000000}"/>
    <cellStyle name="標準 2 2" xfId="68" xr:uid="{00000000-0005-0000-0000-000038000000}"/>
    <cellStyle name="標準 2 3" xfId="69" xr:uid="{00000000-0005-0000-0000-000039000000}"/>
    <cellStyle name="標準 2_(S11)遡及推計統計表_20120627" xfId="70" xr:uid="{00000000-0005-0000-0000-00003A000000}"/>
    <cellStyle name="標準 3" xfId="43" xr:uid="{00000000-0005-0000-0000-00003B000000}"/>
    <cellStyle name="標準 3 2" xfId="71" xr:uid="{00000000-0005-0000-0000-00003C000000}"/>
    <cellStyle name="標準 4" xfId="45" xr:uid="{00000000-0005-0000-0000-00003D000000}"/>
    <cellStyle name="標準 4 2" xfId="44" xr:uid="{00000000-0005-0000-0000-00003E000000}"/>
    <cellStyle name="標準 4 3" xfId="72" xr:uid="{00000000-0005-0000-0000-00003F000000}"/>
    <cellStyle name="標準 4 4" xfId="73" xr:uid="{00000000-0005-0000-0000-000040000000}"/>
    <cellStyle name="標準 5" xfId="74" xr:uid="{00000000-0005-0000-0000-000041000000}"/>
    <cellStyle name="標準 57" xfId="75" xr:uid="{00000000-0005-0000-0000-000042000000}"/>
    <cellStyle name="標準_34部門分析（新）" xfId="46" xr:uid="{00000000-0005-0000-0000-000043000000}"/>
    <cellStyle name="標準_code_jp" xfId="52" xr:uid="{00000000-0005-0000-0000-000044000000}"/>
    <cellStyle name="標準_Sheet1_2" xfId="47" xr:uid="{00000000-0005-0000-0000-000045000000}"/>
    <cellStyle name="標準_概念と利用の手引き" xfId="50" xr:uid="{00000000-0005-0000-0000-000046000000}"/>
    <cellStyle name="標準_係数公表用原稿" xfId="53" xr:uid="{00000000-0005-0000-0000-000047000000}"/>
    <cellStyle name="標準_国体県７-15分析ツール" xfId="51" xr:uid="{00000000-0005-0000-0000-000048000000}"/>
    <cellStyle name="標準_図１　生産フロー_34部門分析（新）" xfId="49" xr:uid="{00000000-0005-0000-0000-000049000000}"/>
    <cellStyle name="標準_生産誘発額等の算定 (医療・保健)" xfId="48" xr:uid="{00000000-0005-0000-0000-00004A000000}"/>
    <cellStyle name="良い" xfId="42" builtinId="26"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CCFFCC"/>
      <color rgb="FFFFFF99"/>
      <color rgb="FF00FF00"/>
      <color rgb="FF66FF33"/>
      <color rgb="FF66FF66"/>
      <color rgb="FF99FF33"/>
      <color rgb="FF99FF99"/>
      <color rgb="FF69E2FF"/>
      <color rgb="FF2DD7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295275</xdr:colOff>
      <xdr:row>62</xdr:row>
      <xdr:rowOff>76200</xdr:rowOff>
    </xdr:from>
    <xdr:to>
      <xdr:col>11</xdr:col>
      <xdr:colOff>38100</xdr:colOff>
      <xdr:row>73</xdr:row>
      <xdr:rowOff>1013</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9925" y="9248775"/>
          <a:ext cx="32861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7</xdr:row>
      <xdr:rowOff>9525</xdr:rowOff>
    </xdr:from>
    <xdr:to>
      <xdr:col>9</xdr:col>
      <xdr:colOff>19050</xdr:colOff>
      <xdr:row>22</xdr:row>
      <xdr:rowOff>0</xdr:rowOff>
    </xdr:to>
    <xdr:sp macro="" textlink="">
      <xdr:nvSpPr>
        <xdr:cNvPr id="6" name="Line 5">
          <a:extLst>
            <a:ext uri="{FF2B5EF4-FFF2-40B4-BE49-F238E27FC236}">
              <a16:creationId xmlns:a16="http://schemas.microsoft.com/office/drawing/2014/main" id="{00000000-0008-0000-0500-000006000000}"/>
            </a:ext>
          </a:extLst>
        </xdr:cNvPr>
        <xdr:cNvSpPr>
          <a:spLocks noChangeShapeType="1"/>
        </xdr:cNvSpPr>
      </xdr:nvSpPr>
      <xdr:spPr bwMode="auto">
        <a:xfrm flipH="1">
          <a:off x="1724025" y="1409700"/>
          <a:ext cx="19050" cy="3133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7" name="Line 6">
          <a:extLst>
            <a:ext uri="{FF2B5EF4-FFF2-40B4-BE49-F238E27FC236}">
              <a16:creationId xmlns:a16="http://schemas.microsoft.com/office/drawing/2014/main" id="{00000000-0008-0000-0500-00000700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8" name="Line 7">
          <a:extLst>
            <a:ext uri="{FF2B5EF4-FFF2-40B4-BE49-F238E27FC236}">
              <a16:creationId xmlns:a16="http://schemas.microsoft.com/office/drawing/2014/main" id="{00000000-0008-0000-0500-00000800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9" name="Line 8">
          <a:extLst>
            <a:ext uri="{FF2B5EF4-FFF2-40B4-BE49-F238E27FC236}">
              <a16:creationId xmlns:a16="http://schemas.microsoft.com/office/drawing/2014/main" id="{00000000-0008-0000-0500-00000900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10" name="Line 9">
          <a:extLst>
            <a:ext uri="{FF2B5EF4-FFF2-40B4-BE49-F238E27FC236}">
              <a16:creationId xmlns:a16="http://schemas.microsoft.com/office/drawing/2014/main" id="{00000000-0008-0000-0500-00000A00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11" name="Line 10">
          <a:extLst>
            <a:ext uri="{FF2B5EF4-FFF2-40B4-BE49-F238E27FC236}">
              <a16:creationId xmlns:a16="http://schemas.microsoft.com/office/drawing/2014/main" id="{00000000-0008-0000-0500-00000B00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12" name="Line 11">
          <a:extLst>
            <a:ext uri="{FF2B5EF4-FFF2-40B4-BE49-F238E27FC236}">
              <a16:creationId xmlns:a16="http://schemas.microsoft.com/office/drawing/2014/main" id="{00000000-0008-0000-0500-00000C00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13" name="Line 12">
          <a:extLst>
            <a:ext uri="{FF2B5EF4-FFF2-40B4-BE49-F238E27FC236}">
              <a16:creationId xmlns:a16="http://schemas.microsoft.com/office/drawing/2014/main" id="{00000000-0008-0000-0500-00000D00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14" name="Line 13">
          <a:extLst>
            <a:ext uri="{FF2B5EF4-FFF2-40B4-BE49-F238E27FC236}">
              <a16:creationId xmlns:a16="http://schemas.microsoft.com/office/drawing/2014/main" id="{00000000-0008-0000-0500-00000E00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15" name="Line 14">
          <a:extLst>
            <a:ext uri="{FF2B5EF4-FFF2-40B4-BE49-F238E27FC236}">
              <a16:creationId xmlns:a16="http://schemas.microsoft.com/office/drawing/2014/main" id="{00000000-0008-0000-0500-00000F00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16" name="Line 15">
          <a:extLst>
            <a:ext uri="{FF2B5EF4-FFF2-40B4-BE49-F238E27FC236}">
              <a16:creationId xmlns:a16="http://schemas.microsoft.com/office/drawing/2014/main" id="{00000000-0008-0000-0500-00001000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17" name="Line 16">
          <a:extLst>
            <a:ext uri="{FF2B5EF4-FFF2-40B4-BE49-F238E27FC236}">
              <a16:creationId xmlns:a16="http://schemas.microsoft.com/office/drawing/2014/main" id="{00000000-0008-0000-0500-00001100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18" name="Line 17">
          <a:extLst>
            <a:ext uri="{FF2B5EF4-FFF2-40B4-BE49-F238E27FC236}">
              <a16:creationId xmlns:a16="http://schemas.microsoft.com/office/drawing/2014/main" id="{00000000-0008-0000-0500-00001200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19" name="Line 18">
          <a:extLst>
            <a:ext uri="{FF2B5EF4-FFF2-40B4-BE49-F238E27FC236}">
              <a16:creationId xmlns:a16="http://schemas.microsoft.com/office/drawing/2014/main" id="{00000000-0008-0000-0500-00001300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0" name="AutoShape 19">
          <a:extLst>
            <a:ext uri="{FF2B5EF4-FFF2-40B4-BE49-F238E27FC236}">
              <a16:creationId xmlns:a16="http://schemas.microsoft.com/office/drawing/2014/main" id="{00000000-0008-0000-0500-00001400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1" name="AutoShape 20">
          <a:extLst>
            <a:ext uri="{FF2B5EF4-FFF2-40B4-BE49-F238E27FC236}">
              <a16:creationId xmlns:a16="http://schemas.microsoft.com/office/drawing/2014/main" id="{00000000-0008-0000-0500-00001500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2" name="AutoShape 21">
          <a:extLst>
            <a:ext uri="{FF2B5EF4-FFF2-40B4-BE49-F238E27FC236}">
              <a16:creationId xmlns:a16="http://schemas.microsoft.com/office/drawing/2014/main" id="{00000000-0008-0000-0500-00001600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3" name="Line 22">
          <a:extLst>
            <a:ext uri="{FF2B5EF4-FFF2-40B4-BE49-F238E27FC236}">
              <a16:creationId xmlns:a16="http://schemas.microsoft.com/office/drawing/2014/main" id="{00000000-0008-0000-0500-00001700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4" name="Line 23">
          <a:extLst>
            <a:ext uri="{FF2B5EF4-FFF2-40B4-BE49-F238E27FC236}">
              <a16:creationId xmlns:a16="http://schemas.microsoft.com/office/drawing/2014/main" id="{00000000-0008-0000-0500-00001800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5" name="Line 24">
          <a:extLst>
            <a:ext uri="{FF2B5EF4-FFF2-40B4-BE49-F238E27FC236}">
              <a16:creationId xmlns:a16="http://schemas.microsoft.com/office/drawing/2014/main" id="{00000000-0008-0000-0500-00001900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6" name="Line 25">
          <a:extLst>
            <a:ext uri="{FF2B5EF4-FFF2-40B4-BE49-F238E27FC236}">
              <a16:creationId xmlns:a16="http://schemas.microsoft.com/office/drawing/2014/main" id="{00000000-0008-0000-0500-00001A00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7" name="Line 26">
          <a:extLst>
            <a:ext uri="{FF2B5EF4-FFF2-40B4-BE49-F238E27FC236}">
              <a16:creationId xmlns:a16="http://schemas.microsoft.com/office/drawing/2014/main" id="{00000000-0008-0000-0500-00001B00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8" name="Line 27">
          <a:extLst>
            <a:ext uri="{FF2B5EF4-FFF2-40B4-BE49-F238E27FC236}">
              <a16:creationId xmlns:a16="http://schemas.microsoft.com/office/drawing/2014/main" id="{00000000-0008-0000-0500-00001C00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 name="Line 28">
          <a:extLst>
            <a:ext uri="{FF2B5EF4-FFF2-40B4-BE49-F238E27FC236}">
              <a16:creationId xmlns:a16="http://schemas.microsoft.com/office/drawing/2014/main" id="{00000000-0008-0000-0500-00001D00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30" name="Line 29">
          <a:extLst>
            <a:ext uri="{FF2B5EF4-FFF2-40B4-BE49-F238E27FC236}">
              <a16:creationId xmlns:a16="http://schemas.microsoft.com/office/drawing/2014/main" id="{00000000-0008-0000-0500-00001E00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31" name="Line 30">
          <a:extLst>
            <a:ext uri="{FF2B5EF4-FFF2-40B4-BE49-F238E27FC236}">
              <a16:creationId xmlns:a16="http://schemas.microsoft.com/office/drawing/2014/main" id="{00000000-0008-0000-0500-00001F00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32" name="Line 31">
          <a:extLst>
            <a:ext uri="{FF2B5EF4-FFF2-40B4-BE49-F238E27FC236}">
              <a16:creationId xmlns:a16="http://schemas.microsoft.com/office/drawing/2014/main" id="{00000000-0008-0000-0500-00002000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33" name="Line 32">
          <a:extLst>
            <a:ext uri="{FF2B5EF4-FFF2-40B4-BE49-F238E27FC236}">
              <a16:creationId xmlns:a16="http://schemas.microsoft.com/office/drawing/2014/main" id="{00000000-0008-0000-0500-00002100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34" name="Line 33">
          <a:extLst>
            <a:ext uri="{FF2B5EF4-FFF2-40B4-BE49-F238E27FC236}">
              <a16:creationId xmlns:a16="http://schemas.microsoft.com/office/drawing/2014/main" id="{00000000-0008-0000-0500-00002200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54"/>
  <sheetViews>
    <sheetView tabSelected="1" view="pageBreakPreview" zoomScale="175" zoomScaleNormal="100" zoomScaleSheetLayoutView="175" workbookViewId="0">
      <selection activeCell="F4" sqref="F4"/>
    </sheetView>
  </sheetViews>
  <sheetFormatPr defaultColWidth="9.33203125" defaultRowHeight="20.25" customHeight="1"/>
  <cols>
    <col min="1" max="1" width="2.1640625" style="54" customWidth="1"/>
    <col min="2" max="10" width="12.33203125" style="54" customWidth="1"/>
    <col min="11" max="16384" width="9.33203125" style="54"/>
  </cols>
  <sheetData>
    <row r="1" spans="2:10" ht="15" customHeight="1"/>
    <row r="2" spans="2:10" ht="20.25" customHeight="1">
      <c r="B2" s="695" t="s">
        <v>99</v>
      </c>
      <c r="C2" s="696"/>
      <c r="D2" s="354"/>
      <c r="E2" s="354"/>
      <c r="F2" s="354"/>
      <c r="G2" s="354"/>
      <c r="H2" s="697"/>
      <c r="I2" s="697"/>
      <c r="J2" s="697"/>
    </row>
    <row r="3" spans="2:10" ht="20.25" customHeight="1">
      <c r="B3" s="354"/>
      <c r="C3" s="354"/>
      <c r="D3" s="354"/>
      <c r="E3" s="354"/>
      <c r="F3" s="354"/>
      <c r="G3" s="354"/>
      <c r="H3" s="354"/>
      <c r="I3" s="354"/>
      <c r="J3" s="354"/>
    </row>
    <row r="4" spans="2:10" ht="20.25" customHeight="1">
      <c r="B4" s="354"/>
      <c r="C4" s="354"/>
      <c r="D4" s="354"/>
      <c r="E4" s="354"/>
      <c r="F4" s="354"/>
      <c r="G4" s="354"/>
      <c r="H4" s="354"/>
      <c r="I4" s="354"/>
      <c r="J4" s="354"/>
    </row>
    <row r="5" spans="2:10" ht="20.25" customHeight="1">
      <c r="B5" s="354"/>
      <c r="C5" s="354"/>
      <c r="D5" s="354"/>
      <c r="E5" s="354"/>
      <c r="F5" s="354"/>
      <c r="G5" s="354"/>
      <c r="H5" s="354"/>
      <c r="I5" s="354"/>
      <c r="J5" s="354"/>
    </row>
    <row r="6" spans="2:10" ht="20.25" customHeight="1">
      <c r="B6" s="354"/>
      <c r="C6" s="698" t="s">
        <v>652</v>
      </c>
      <c r="D6" s="698"/>
      <c r="E6" s="698"/>
      <c r="F6" s="698"/>
      <c r="G6" s="698"/>
      <c r="H6" s="698"/>
      <c r="I6" s="698"/>
      <c r="J6" s="354"/>
    </row>
    <row r="7" spans="2:10" ht="20.25" customHeight="1">
      <c r="B7" s="354"/>
      <c r="C7" s="698"/>
      <c r="D7" s="698"/>
      <c r="E7" s="698"/>
      <c r="F7" s="698"/>
      <c r="G7" s="698"/>
      <c r="H7" s="698"/>
      <c r="I7" s="698"/>
      <c r="J7" s="354"/>
    </row>
    <row r="8" spans="2:10" ht="20.25" customHeight="1">
      <c r="B8" s="354"/>
      <c r="C8" s="355"/>
      <c r="D8" s="355"/>
      <c r="E8" s="355"/>
      <c r="F8" s="355"/>
      <c r="G8" s="355"/>
      <c r="H8" s="355"/>
      <c r="I8" s="355"/>
      <c r="J8" s="354"/>
    </row>
    <row r="9" spans="2:10" ht="20.25" customHeight="1">
      <c r="B9" s="354"/>
      <c r="C9" s="355"/>
      <c r="D9" s="355"/>
      <c r="E9" s="355"/>
      <c r="F9" s="355"/>
      <c r="G9" s="355"/>
      <c r="H9" s="355"/>
      <c r="I9" s="355"/>
      <c r="J9" s="354"/>
    </row>
    <row r="10" spans="2:10" ht="20.25" customHeight="1">
      <c r="B10" s="354"/>
      <c r="C10" s="355"/>
      <c r="D10" s="355"/>
      <c r="E10" s="355"/>
      <c r="F10" s="355"/>
      <c r="G10" s="699" t="s">
        <v>653</v>
      </c>
      <c r="H10" s="699"/>
      <c r="I10" s="699"/>
      <c r="J10" s="699"/>
    </row>
    <row r="11" spans="2:10" ht="20.25" customHeight="1">
      <c r="B11" s="354"/>
      <c r="C11" s="354"/>
      <c r="D11" s="354"/>
      <c r="E11" s="354"/>
      <c r="F11" s="354"/>
      <c r="G11" s="700" t="s">
        <v>648</v>
      </c>
      <c r="H11" s="700"/>
      <c r="I11" s="700"/>
      <c r="J11" s="700"/>
    </row>
    <row r="12" spans="2:10" ht="20.25" customHeight="1">
      <c r="B12" s="354"/>
      <c r="C12" s="354"/>
      <c r="D12" s="354"/>
      <c r="E12" s="354"/>
      <c r="F12" s="354"/>
      <c r="G12" s="354"/>
      <c r="H12" s="354"/>
      <c r="I12" s="354"/>
      <c r="J12" s="354"/>
    </row>
    <row r="13" spans="2:10" ht="20.25" customHeight="1">
      <c r="B13" s="354" t="s">
        <v>100</v>
      </c>
      <c r="C13" s="354"/>
      <c r="D13" s="354"/>
      <c r="E13" s="354"/>
      <c r="F13" s="354"/>
      <c r="G13" s="354"/>
      <c r="H13" s="354"/>
      <c r="I13" s="354"/>
      <c r="J13" s="354"/>
    </row>
    <row r="14" spans="2:10" s="55" customFormat="1" ht="20.25" customHeight="1">
      <c r="B14" s="356" t="s">
        <v>101</v>
      </c>
      <c r="C14" s="356"/>
      <c r="D14" s="356"/>
      <c r="E14" s="356"/>
      <c r="F14" s="356"/>
      <c r="G14" s="356"/>
      <c r="H14" s="356"/>
      <c r="I14" s="356"/>
      <c r="J14" s="356"/>
    </row>
    <row r="15" spans="2:10" s="55" customFormat="1" ht="20.25" customHeight="1">
      <c r="B15" s="356" t="s">
        <v>102</v>
      </c>
      <c r="C15" s="356"/>
      <c r="D15" s="356"/>
      <c r="E15" s="356"/>
      <c r="F15" s="356"/>
      <c r="G15" s="356"/>
      <c r="H15" s="356"/>
      <c r="I15" s="356"/>
      <c r="J15" s="356"/>
    </row>
    <row r="16" spans="2:10" s="55" customFormat="1" ht="20.25" customHeight="1">
      <c r="B16" s="356" t="s">
        <v>103</v>
      </c>
      <c r="C16" s="356"/>
      <c r="D16" s="356"/>
      <c r="E16" s="356"/>
      <c r="F16" s="356"/>
      <c r="G16" s="356"/>
      <c r="H16" s="356"/>
      <c r="I16" s="356"/>
      <c r="J16" s="356"/>
    </row>
    <row r="17" spans="2:10" s="55" customFormat="1" ht="20.25" customHeight="1">
      <c r="B17" s="356" t="s">
        <v>104</v>
      </c>
      <c r="C17" s="356"/>
      <c r="D17" s="356"/>
      <c r="E17" s="356"/>
      <c r="F17" s="356"/>
      <c r="G17" s="356"/>
      <c r="H17" s="356"/>
      <c r="I17" s="356"/>
      <c r="J17" s="356"/>
    </row>
    <row r="18" spans="2:10" s="55" customFormat="1" ht="20.25" customHeight="1">
      <c r="B18" s="356" t="s">
        <v>105</v>
      </c>
      <c r="C18" s="356"/>
      <c r="D18" s="356"/>
      <c r="E18" s="356"/>
      <c r="F18" s="356"/>
      <c r="G18" s="356"/>
      <c r="H18" s="356"/>
      <c r="I18" s="356"/>
      <c r="J18" s="356"/>
    </row>
    <row r="19" spans="2:10" s="55" customFormat="1" ht="20.25" customHeight="1">
      <c r="B19" s="356" t="s">
        <v>106</v>
      </c>
      <c r="C19" s="356"/>
      <c r="D19" s="356"/>
      <c r="E19" s="356"/>
      <c r="F19" s="356"/>
      <c r="G19" s="356"/>
      <c r="H19" s="356"/>
      <c r="I19" s="356"/>
      <c r="J19" s="356"/>
    </row>
    <row r="20" spans="2:10" s="55" customFormat="1" ht="20.25" customHeight="1">
      <c r="B20" s="356" t="s">
        <v>107</v>
      </c>
      <c r="C20" s="356"/>
      <c r="D20" s="356"/>
      <c r="E20" s="356"/>
      <c r="F20" s="356"/>
      <c r="G20" s="356"/>
      <c r="H20" s="356"/>
      <c r="I20" s="356"/>
      <c r="J20" s="356"/>
    </row>
    <row r="21" spans="2:10" s="55" customFormat="1" ht="20.25" customHeight="1">
      <c r="B21" s="356" t="s">
        <v>108</v>
      </c>
      <c r="C21" s="356"/>
      <c r="D21" s="356"/>
      <c r="E21" s="356"/>
      <c r="F21" s="356"/>
      <c r="G21" s="356"/>
      <c r="H21" s="356"/>
      <c r="I21" s="356"/>
      <c r="J21" s="356"/>
    </row>
    <row r="22" spans="2:10" s="55" customFormat="1" ht="20.25" customHeight="1">
      <c r="B22" s="356" t="s">
        <v>109</v>
      </c>
      <c r="C22" s="356"/>
      <c r="D22" s="356"/>
      <c r="E22" s="356"/>
      <c r="F22" s="356"/>
      <c r="G22" s="356"/>
      <c r="H22" s="356"/>
      <c r="I22" s="356"/>
      <c r="J22" s="356"/>
    </row>
    <row r="23" spans="2:10" s="55" customFormat="1" ht="20.25" customHeight="1">
      <c r="B23" s="356" t="s">
        <v>110</v>
      </c>
      <c r="C23" s="356"/>
      <c r="D23" s="356"/>
      <c r="E23" s="356"/>
      <c r="F23" s="356"/>
      <c r="G23" s="356"/>
      <c r="H23" s="356"/>
      <c r="I23" s="356"/>
      <c r="J23" s="356"/>
    </row>
    <row r="24" spans="2:10" s="55" customFormat="1" ht="20.25" customHeight="1">
      <c r="B24" s="356" t="s">
        <v>111</v>
      </c>
      <c r="C24" s="356"/>
      <c r="D24" s="356"/>
      <c r="E24" s="356"/>
      <c r="F24" s="356"/>
      <c r="G24" s="356"/>
      <c r="H24" s="356"/>
      <c r="I24" s="356"/>
      <c r="J24" s="356"/>
    </row>
    <row r="25" spans="2:10" s="55" customFormat="1" ht="20.25" customHeight="1">
      <c r="B25" s="356" t="s">
        <v>112</v>
      </c>
      <c r="C25" s="356"/>
      <c r="D25" s="356"/>
      <c r="E25" s="356"/>
      <c r="F25" s="356"/>
      <c r="G25" s="356"/>
      <c r="H25" s="356"/>
      <c r="I25" s="356"/>
      <c r="J25" s="356"/>
    </row>
    <row r="26" spans="2:10" s="55" customFormat="1" ht="20.25" customHeight="1">
      <c r="B26" s="356" t="s">
        <v>654</v>
      </c>
      <c r="C26" s="356"/>
      <c r="D26" s="356"/>
      <c r="E26" s="356"/>
      <c r="F26" s="356"/>
      <c r="G26" s="356"/>
      <c r="H26" s="356"/>
      <c r="I26" s="356"/>
      <c r="J26" s="356"/>
    </row>
    <row r="27" spans="2:10" s="55" customFormat="1" ht="20.25" customHeight="1">
      <c r="B27" s="356" t="s">
        <v>655</v>
      </c>
      <c r="C27" s="356"/>
      <c r="D27" s="356"/>
      <c r="E27" s="356"/>
      <c r="F27" s="356"/>
      <c r="G27" s="356"/>
      <c r="H27" s="356"/>
      <c r="I27" s="356"/>
      <c r="J27" s="356"/>
    </row>
    <row r="28" spans="2:10" s="55" customFormat="1" ht="20.25" customHeight="1">
      <c r="B28" s="356" t="s">
        <v>656</v>
      </c>
      <c r="C28" s="356"/>
      <c r="D28" s="356"/>
      <c r="E28" s="356"/>
      <c r="F28" s="356"/>
      <c r="G28" s="356"/>
      <c r="H28" s="356"/>
      <c r="I28" s="356"/>
      <c r="J28" s="356"/>
    </row>
    <row r="29" spans="2:10" ht="20.25" customHeight="1">
      <c r="B29" s="354"/>
      <c r="C29" s="354"/>
      <c r="D29" s="354"/>
      <c r="E29" s="354"/>
      <c r="F29" s="354"/>
      <c r="G29" s="354"/>
      <c r="H29" s="354"/>
      <c r="I29" s="354"/>
      <c r="J29" s="354"/>
    </row>
    <row r="30" spans="2:10" ht="20.25" customHeight="1">
      <c r="B30" s="354" t="s">
        <v>113</v>
      </c>
      <c r="C30" s="354"/>
      <c r="D30" s="354"/>
      <c r="E30" s="354"/>
      <c r="F30" s="354"/>
      <c r="G30" s="354"/>
      <c r="H30" s="354"/>
      <c r="I30" s="354"/>
      <c r="J30" s="354"/>
    </row>
    <row r="31" spans="2:10" s="55" customFormat="1" ht="20.25" customHeight="1">
      <c r="B31" s="356"/>
      <c r="C31" s="356" t="s">
        <v>114</v>
      </c>
      <c r="D31" s="356"/>
      <c r="E31" s="356"/>
      <c r="F31" s="356"/>
      <c r="G31" s="356"/>
      <c r="H31" s="356"/>
      <c r="I31" s="356"/>
      <c r="J31" s="356"/>
    </row>
    <row r="32" spans="2:10" s="55" customFormat="1" ht="20.25" customHeight="1">
      <c r="B32" s="356"/>
      <c r="C32" s="356" t="s">
        <v>592</v>
      </c>
      <c r="D32" s="356"/>
      <c r="E32" s="356"/>
      <c r="F32" s="356"/>
      <c r="G32" s="356"/>
      <c r="H32" s="356"/>
      <c r="I32" s="356"/>
      <c r="J32" s="356"/>
    </row>
    <row r="33" spans="2:10" s="55" customFormat="1" ht="20.25" customHeight="1">
      <c r="B33" s="356"/>
      <c r="C33" s="356" t="s">
        <v>593</v>
      </c>
      <c r="D33" s="356"/>
      <c r="E33" s="356"/>
      <c r="F33" s="356"/>
      <c r="G33" s="356"/>
      <c r="H33" s="356"/>
      <c r="I33" s="356"/>
      <c r="J33" s="356"/>
    </row>
    <row r="34" spans="2:10" s="55" customFormat="1" ht="6.75" customHeight="1">
      <c r="B34" s="356"/>
      <c r="C34" s="356"/>
      <c r="D34" s="356"/>
      <c r="E34" s="356"/>
      <c r="F34" s="356"/>
      <c r="G34" s="356"/>
      <c r="H34" s="356"/>
      <c r="I34" s="356"/>
      <c r="J34" s="356"/>
    </row>
    <row r="35" spans="2:10" s="55" customFormat="1" ht="19.5" customHeight="1">
      <c r="B35" s="356"/>
      <c r="C35" s="356" t="s">
        <v>600</v>
      </c>
      <c r="D35" s="356"/>
      <c r="E35" s="356"/>
      <c r="F35" s="356"/>
      <c r="G35" s="356"/>
      <c r="H35" s="356"/>
      <c r="I35" s="356"/>
      <c r="J35" s="356"/>
    </row>
    <row r="36" spans="2:10" s="55" customFormat="1" ht="19.5" customHeight="1">
      <c r="B36" s="356"/>
      <c r="C36" s="356" t="s">
        <v>601</v>
      </c>
      <c r="D36" s="356"/>
      <c r="E36" s="356"/>
      <c r="F36" s="356"/>
      <c r="G36" s="356"/>
      <c r="H36" s="356"/>
      <c r="I36" s="356"/>
      <c r="J36" s="356"/>
    </row>
    <row r="37" spans="2:10" s="55" customFormat="1" ht="20.25" customHeight="1">
      <c r="B37" s="356"/>
      <c r="C37" s="356" t="s">
        <v>602</v>
      </c>
      <c r="D37" s="356"/>
      <c r="E37" s="356"/>
      <c r="F37" s="356"/>
      <c r="G37" s="356"/>
      <c r="H37" s="356"/>
      <c r="I37" s="356"/>
      <c r="J37" s="356"/>
    </row>
    <row r="38" spans="2:10" s="55" customFormat="1" ht="6.75" customHeight="1">
      <c r="B38" s="356"/>
      <c r="C38" s="356"/>
      <c r="D38" s="356"/>
      <c r="E38" s="356"/>
      <c r="F38" s="356"/>
      <c r="G38" s="356"/>
      <c r="H38" s="356"/>
      <c r="I38" s="356"/>
      <c r="J38" s="356"/>
    </row>
    <row r="39" spans="2:10" s="55" customFormat="1" ht="20.25" customHeight="1">
      <c r="B39" s="356"/>
      <c r="C39" s="356" t="s">
        <v>603</v>
      </c>
      <c r="D39" s="356"/>
      <c r="E39" s="356"/>
      <c r="F39" s="356"/>
      <c r="G39" s="356"/>
      <c r="H39" s="356"/>
      <c r="I39" s="356"/>
      <c r="J39" s="356"/>
    </row>
    <row r="40" spans="2:10" s="55" customFormat="1" ht="20.25" customHeight="1">
      <c r="B40" s="356"/>
      <c r="C40" s="356" t="s">
        <v>594</v>
      </c>
      <c r="D40" s="356"/>
      <c r="E40" s="356"/>
      <c r="F40" s="356"/>
      <c r="G40" s="356"/>
      <c r="H40" s="356"/>
      <c r="I40" s="356"/>
      <c r="J40" s="356"/>
    </row>
    <row r="41" spans="2:10" s="55" customFormat="1" ht="20.25" customHeight="1">
      <c r="B41" s="356"/>
      <c r="C41" s="356" t="s">
        <v>595</v>
      </c>
      <c r="D41" s="356"/>
      <c r="E41" s="356"/>
      <c r="F41" s="356"/>
      <c r="G41" s="356"/>
      <c r="H41" s="356"/>
      <c r="I41" s="356"/>
      <c r="J41" s="356"/>
    </row>
    <row r="42" spans="2:10" s="55" customFormat="1" ht="20.25" customHeight="1">
      <c r="B42" s="356"/>
      <c r="C42" s="356" t="s">
        <v>604</v>
      </c>
      <c r="D42" s="356"/>
      <c r="E42" s="356"/>
      <c r="F42" s="356"/>
      <c r="G42" s="356"/>
      <c r="H42" s="356"/>
      <c r="I42" s="356"/>
      <c r="J42" s="356"/>
    </row>
    <row r="43" spans="2:10" s="55" customFormat="1" ht="20.25" customHeight="1">
      <c r="B43" s="356"/>
      <c r="C43" s="356" t="s">
        <v>596</v>
      </c>
      <c r="D43" s="356"/>
      <c r="E43" s="356"/>
      <c r="F43" s="356"/>
      <c r="G43" s="356"/>
      <c r="H43" s="356"/>
      <c r="I43" s="356"/>
      <c r="J43" s="356"/>
    </row>
    <row r="44" spans="2:10" s="55" customFormat="1" ht="20.25" customHeight="1">
      <c r="B44" s="356"/>
      <c r="C44" s="356" t="s">
        <v>597</v>
      </c>
      <c r="D44" s="356"/>
      <c r="E44" s="356"/>
      <c r="F44" s="356"/>
      <c r="G44" s="356"/>
      <c r="H44" s="356"/>
      <c r="I44" s="356"/>
      <c r="J44" s="356"/>
    </row>
    <row r="45" spans="2:10" s="55" customFormat="1" ht="20.25" customHeight="1">
      <c r="B45" s="356"/>
      <c r="C45" s="356" t="s">
        <v>598</v>
      </c>
      <c r="D45" s="356"/>
      <c r="E45" s="356"/>
      <c r="F45" s="356"/>
      <c r="G45" s="356"/>
      <c r="H45" s="356"/>
      <c r="I45" s="356"/>
      <c r="J45" s="356"/>
    </row>
    <row r="46" spans="2:10" s="55" customFormat="1" ht="20.25" customHeight="1">
      <c r="B46" s="356"/>
      <c r="C46" s="356" t="s">
        <v>599</v>
      </c>
      <c r="D46" s="356"/>
      <c r="E46" s="356"/>
      <c r="F46" s="356"/>
      <c r="G46" s="356"/>
      <c r="H46" s="356"/>
      <c r="I46" s="356"/>
      <c r="J46" s="356"/>
    </row>
    <row r="47" spans="2:10" s="55" customFormat="1" ht="6.75" customHeight="1">
      <c r="B47" s="356"/>
      <c r="C47" s="356"/>
      <c r="D47" s="356"/>
      <c r="E47" s="356"/>
      <c r="F47" s="356"/>
      <c r="G47" s="356"/>
      <c r="H47" s="356"/>
      <c r="I47" s="356"/>
      <c r="J47" s="356"/>
    </row>
    <row r="48" spans="2:10" s="55" customFormat="1" ht="20.25" customHeight="1">
      <c r="B48" s="356"/>
      <c r="C48" s="356" t="s">
        <v>115</v>
      </c>
      <c r="D48" s="356"/>
      <c r="E48" s="356"/>
      <c r="F48" s="356"/>
      <c r="G48" s="356"/>
      <c r="H48" s="356"/>
      <c r="I48" s="356"/>
      <c r="J48" s="356"/>
    </row>
    <row r="49" spans="2:10" s="55" customFormat="1" ht="20.25" customHeight="1">
      <c r="B49" s="356"/>
      <c r="C49" s="356" t="s">
        <v>116</v>
      </c>
      <c r="D49" s="356"/>
      <c r="E49" s="356"/>
      <c r="F49" s="356"/>
      <c r="G49" s="356"/>
      <c r="H49" s="356"/>
      <c r="I49" s="356"/>
      <c r="J49" s="356"/>
    </row>
    <row r="50" spans="2:10" s="55" customFormat="1" ht="6.75" customHeight="1">
      <c r="B50" s="356"/>
      <c r="C50" s="356"/>
      <c r="D50" s="356"/>
      <c r="E50" s="356"/>
      <c r="F50" s="356"/>
      <c r="G50" s="356"/>
      <c r="H50" s="356"/>
      <c r="I50" s="356"/>
      <c r="J50" s="356"/>
    </row>
    <row r="51" spans="2:10" s="55" customFormat="1" ht="20.25" customHeight="1">
      <c r="B51" s="356"/>
      <c r="C51" s="356" t="s">
        <v>607</v>
      </c>
      <c r="D51" s="356"/>
      <c r="E51" s="356"/>
      <c r="F51" s="356"/>
      <c r="G51" s="356"/>
      <c r="H51" s="356"/>
      <c r="I51" s="356"/>
      <c r="J51" s="356"/>
    </row>
    <row r="52" spans="2:10" s="55" customFormat="1" ht="20.25" customHeight="1">
      <c r="B52" s="356"/>
      <c r="C52" s="356" t="s">
        <v>611</v>
      </c>
      <c r="D52" s="356"/>
      <c r="E52" s="356"/>
      <c r="F52" s="356"/>
      <c r="G52" s="356"/>
      <c r="H52" s="356"/>
      <c r="I52" s="356"/>
      <c r="J52" s="356"/>
    </row>
    <row r="53" spans="2:10" s="55" customFormat="1" ht="6.75" customHeight="1">
      <c r="B53" s="356"/>
      <c r="C53" s="356"/>
      <c r="D53" s="356"/>
      <c r="E53" s="356"/>
      <c r="F53" s="356"/>
      <c r="G53" s="356"/>
      <c r="H53" s="356"/>
      <c r="I53" s="356"/>
      <c r="J53" s="356"/>
    </row>
    <row r="54" spans="2:10" s="225" customFormat="1" ht="20.25" customHeight="1">
      <c r="B54" s="357"/>
      <c r="C54" s="357" t="s">
        <v>610</v>
      </c>
      <c r="D54" s="357"/>
      <c r="E54" s="357"/>
      <c r="F54" s="357"/>
      <c r="G54" s="357"/>
      <c r="H54" s="357"/>
      <c r="I54" s="357"/>
      <c r="J54" s="357"/>
    </row>
    <row r="55" spans="2:10" s="225" customFormat="1" ht="20.25" customHeight="1">
      <c r="B55" s="357"/>
      <c r="C55" s="357" t="s">
        <v>608</v>
      </c>
      <c r="D55" s="357"/>
      <c r="E55" s="357"/>
      <c r="F55" s="357"/>
      <c r="G55" s="357"/>
      <c r="H55" s="357"/>
      <c r="I55" s="357"/>
      <c r="J55" s="357"/>
    </row>
    <row r="56" spans="2:10" s="225" customFormat="1" ht="20.25" customHeight="1">
      <c r="B56" s="357"/>
      <c r="C56" s="357" t="s">
        <v>609</v>
      </c>
      <c r="D56" s="357"/>
      <c r="E56" s="357"/>
      <c r="F56" s="357"/>
      <c r="G56" s="357"/>
      <c r="H56" s="357"/>
      <c r="I56" s="357"/>
      <c r="J56" s="357"/>
    </row>
    <row r="57" spans="2:10" s="55" customFormat="1" ht="6.75" customHeight="1">
      <c r="B57" s="356"/>
      <c r="C57" s="356"/>
      <c r="D57" s="356"/>
      <c r="E57" s="356"/>
      <c r="F57" s="356"/>
      <c r="G57" s="356"/>
      <c r="H57" s="356"/>
      <c r="I57" s="356"/>
      <c r="J57" s="356"/>
    </row>
    <row r="58" spans="2:10" s="55" customFormat="1" ht="20.25" customHeight="1">
      <c r="B58" s="356"/>
      <c r="C58" s="356" t="s">
        <v>605</v>
      </c>
      <c r="D58" s="356"/>
      <c r="E58" s="356"/>
      <c r="F58" s="356"/>
      <c r="G58" s="356"/>
      <c r="H58" s="356"/>
      <c r="I58" s="356"/>
      <c r="J58" s="356"/>
    </row>
    <row r="59" spans="2:10" s="55" customFormat="1" ht="6.75" customHeight="1">
      <c r="B59" s="356"/>
      <c r="C59" s="356"/>
      <c r="D59" s="356"/>
      <c r="E59" s="356"/>
      <c r="F59" s="356"/>
      <c r="G59" s="356"/>
      <c r="H59" s="356"/>
      <c r="I59" s="356"/>
      <c r="J59" s="356"/>
    </row>
    <row r="60" spans="2:10" s="55" customFormat="1" ht="20.25" customHeight="1">
      <c r="B60" s="356"/>
      <c r="C60" s="356" t="s">
        <v>117</v>
      </c>
      <c r="D60" s="356"/>
      <c r="E60" s="356"/>
      <c r="F60" s="356"/>
      <c r="G60" s="356"/>
      <c r="H60" s="356"/>
      <c r="I60" s="356"/>
      <c r="J60" s="356"/>
    </row>
    <row r="61" spans="2:10" s="55" customFormat="1" ht="20.25" customHeight="1">
      <c r="B61" s="356"/>
      <c r="C61" s="356" t="s">
        <v>606</v>
      </c>
      <c r="D61" s="356"/>
      <c r="E61" s="356"/>
      <c r="F61" s="356"/>
      <c r="G61" s="356"/>
      <c r="H61" s="356"/>
      <c r="I61" s="356"/>
      <c r="J61" s="356"/>
    </row>
    <row r="62" spans="2:10" s="55" customFormat="1" ht="20.25" customHeight="1">
      <c r="B62" s="356"/>
      <c r="C62" s="356" t="s">
        <v>118</v>
      </c>
      <c r="D62" s="356"/>
      <c r="E62" s="356"/>
      <c r="F62" s="356"/>
      <c r="G62" s="356"/>
      <c r="H62" s="356"/>
      <c r="I62" s="356"/>
      <c r="J62" s="356"/>
    </row>
    <row r="63" spans="2:10" ht="20.25" customHeight="1">
      <c r="B63" s="354"/>
      <c r="C63" s="354"/>
      <c r="D63" s="354"/>
      <c r="E63" s="354"/>
      <c r="F63" s="354"/>
      <c r="G63" s="354"/>
      <c r="H63" s="354"/>
      <c r="I63" s="354"/>
      <c r="J63" s="354"/>
    </row>
    <row r="64" spans="2:10" ht="20.25" customHeight="1">
      <c r="B64" s="354" t="s">
        <v>119</v>
      </c>
      <c r="C64" s="354"/>
      <c r="D64" s="354"/>
      <c r="E64" s="354"/>
      <c r="F64" s="354"/>
      <c r="G64" s="354"/>
      <c r="H64" s="354"/>
      <c r="I64" s="354"/>
      <c r="J64" s="354"/>
    </row>
    <row r="65" spans="2:10" s="55" customFormat="1" ht="20.25" customHeight="1">
      <c r="B65" s="356"/>
      <c r="C65" s="356" t="s">
        <v>120</v>
      </c>
      <c r="D65" s="356"/>
      <c r="E65" s="356"/>
      <c r="F65" s="356"/>
      <c r="G65" s="356"/>
      <c r="H65" s="356"/>
      <c r="I65" s="356"/>
      <c r="J65" s="356"/>
    </row>
    <row r="66" spans="2:10" s="55" customFormat="1" ht="20.25" customHeight="1">
      <c r="B66" s="356"/>
      <c r="C66" s="356" t="s">
        <v>657</v>
      </c>
      <c r="D66" s="356"/>
      <c r="E66" s="356"/>
      <c r="F66" s="356"/>
      <c r="G66" s="356"/>
      <c r="H66" s="356"/>
      <c r="I66" s="356"/>
      <c r="J66" s="356"/>
    </row>
    <row r="67" spans="2:10" s="55" customFormat="1" ht="6.75" customHeight="1">
      <c r="B67" s="356"/>
      <c r="C67" s="356"/>
      <c r="D67" s="356"/>
      <c r="E67" s="356"/>
      <c r="F67" s="356"/>
      <c r="G67" s="356"/>
      <c r="H67" s="356"/>
      <c r="I67" s="356"/>
      <c r="J67" s="356"/>
    </row>
    <row r="68" spans="2:10" s="55" customFormat="1" ht="20.25" customHeight="1">
      <c r="B68" s="356"/>
      <c r="C68" s="356" t="s">
        <v>121</v>
      </c>
      <c r="D68" s="356"/>
      <c r="E68" s="356"/>
      <c r="F68" s="356"/>
      <c r="G68" s="356"/>
      <c r="H68" s="356"/>
      <c r="I68" s="356"/>
      <c r="J68" s="356"/>
    </row>
    <row r="69" spans="2:10" s="55" customFormat="1" ht="6.75" customHeight="1">
      <c r="B69" s="356"/>
      <c r="C69" s="356"/>
      <c r="D69" s="356"/>
      <c r="E69" s="356"/>
      <c r="F69" s="356"/>
      <c r="G69" s="356"/>
      <c r="H69" s="356"/>
      <c r="I69" s="356"/>
      <c r="J69" s="356"/>
    </row>
    <row r="70" spans="2:10" s="55" customFormat="1" ht="20.25" customHeight="1">
      <c r="B70" s="356"/>
      <c r="C70" s="356" t="s">
        <v>122</v>
      </c>
      <c r="D70" s="356"/>
      <c r="E70" s="356"/>
      <c r="F70" s="356"/>
      <c r="G70" s="356"/>
      <c r="H70" s="356"/>
      <c r="I70" s="356"/>
      <c r="J70" s="356"/>
    </row>
    <row r="71" spans="2:10" s="55" customFormat="1" ht="20.25" customHeight="1">
      <c r="B71" s="356"/>
      <c r="C71" s="356" t="s">
        <v>123</v>
      </c>
      <c r="D71" s="356"/>
      <c r="E71" s="356"/>
      <c r="F71" s="356"/>
      <c r="G71" s="356"/>
      <c r="H71" s="356"/>
      <c r="I71" s="356"/>
      <c r="J71" s="356"/>
    </row>
    <row r="72" spans="2:10" s="55" customFormat="1" ht="6.75" customHeight="1">
      <c r="B72" s="356"/>
      <c r="C72" s="356"/>
      <c r="D72" s="356"/>
      <c r="E72" s="356"/>
      <c r="F72" s="356"/>
      <c r="G72" s="356"/>
      <c r="H72" s="356"/>
      <c r="I72" s="356"/>
      <c r="J72" s="356"/>
    </row>
    <row r="73" spans="2:10" s="55" customFormat="1" ht="20.25" customHeight="1">
      <c r="B73" s="356"/>
      <c r="C73" s="356" t="s">
        <v>124</v>
      </c>
      <c r="D73" s="356"/>
      <c r="E73" s="356"/>
      <c r="F73" s="356"/>
      <c r="G73" s="356"/>
      <c r="H73" s="356"/>
      <c r="I73" s="356"/>
      <c r="J73" s="356"/>
    </row>
    <row r="74" spans="2:10" s="55" customFormat="1" ht="20.25" customHeight="1">
      <c r="B74" s="356"/>
      <c r="C74" s="356" t="s">
        <v>125</v>
      </c>
      <c r="D74" s="356"/>
      <c r="E74" s="356"/>
      <c r="F74" s="356"/>
      <c r="G74" s="356"/>
      <c r="H74" s="356"/>
      <c r="I74" s="356"/>
      <c r="J74" s="356"/>
    </row>
    <row r="75" spans="2:10" s="55" customFormat="1" ht="6.75" customHeight="1">
      <c r="B75" s="356"/>
      <c r="C75" s="356"/>
      <c r="D75" s="356"/>
      <c r="E75" s="356"/>
      <c r="F75" s="356"/>
      <c r="G75" s="356"/>
      <c r="H75" s="356"/>
      <c r="I75" s="356"/>
      <c r="J75" s="356"/>
    </row>
    <row r="76" spans="2:10" s="55" customFormat="1" ht="20.25" customHeight="1">
      <c r="B76" s="356"/>
      <c r="C76" s="356" t="s">
        <v>126</v>
      </c>
      <c r="D76" s="356"/>
      <c r="E76" s="356"/>
      <c r="F76" s="356"/>
      <c r="G76" s="356"/>
      <c r="H76" s="356"/>
      <c r="I76" s="356"/>
      <c r="J76" s="356"/>
    </row>
    <row r="77" spans="2:10" s="55" customFormat="1" ht="20.25" customHeight="1">
      <c r="B77" s="356"/>
      <c r="C77" s="356" t="s">
        <v>127</v>
      </c>
      <c r="D77" s="356"/>
      <c r="E77" s="356"/>
      <c r="F77" s="356"/>
      <c r="G77" s="356"/>
      <c r="H77" s="356"/>
      <c r="I77" s="356"/>
      <c r="J77" s="356"/>
    </row>
    <row r="78" spans="2:10" s="55" customFormat="1" ht="20.25" customHeight="1">
      <c r="B78" s="356"/>
      <c r="C78" s="356"/>
      <c r="D78" s="356"/>
      <c r="E78" s="356"/>
      <c r="F78" s="356"/>
      <c r="G78" s="356"/>
      <c r="H78" s="356"/>
      <c r="I78" s="356"/>
      <c r="J78" s="356"/>
    </row>
    <row r="79" spans="2:10" s="55" customFormat="1" ht="20.25" customHeight="1">
      <c r="B79" s="356"/>
      <c r="C79" s="356" t="s">
        <v>128</v>
      </c>
      <c r="D79" s="356"/>
      <c r="E79" s="356"/>
      <c r="F79" s="356"/>
      <c r="G79" s="356"/>
      <c r="H79" s="356"/>
      <c r="I79" s="356"/>
      <c r="J79" s="356"/>
    </row>
    <row r="80" spans="2:10" s="55" customFormat="1" ht="20.25" customHeight="1">
      <c r="B80" s="356"/>
      <c r="C80" s="356" t="s">
        <v>129</v>
      </c>
      <c r="D80" s="356"/>
      <c r="E80" s="356"/>
      <c r="F80" s="356"/>
      <c r="G80" s="356"/>
      <c r="H80" s="356"/>
      <c r="I80" s="356"/>
      <c r="J80" s="356"/>
    </row>
    <row r="81" spans="2:10" s="55" customFormat="1" ht="20.25" customHeight="1">
      <c r="B81" s="356"/>
      <c r="C81" s="356" t="s">
        <v>130</v>
      </c>
      <c r="D81" s="356"/>
      <c r="E81" s="356"/>
      <c r="F81" s="356"/>
      <c r="G81" s="356"/>
      <c r="H81" s="356"/>
      <c r="I81" s="356"/>
      <c r="J81" s="356"/>
    </row>
    <row r="82" spans="2:10" s="55" customFormat="1" ht="6.75" customHeight="1">
      <c r="B82" s="356"/>
      <c r="C82" s="356"/>
      <c r="D82" s="356"/>
      <c r="E82" s="356"/>
      <c r="F82" s="356"/>
      <c r="G82" s="356"/>
      <c r="H82" s="356"/>
      <c r="I82" s="356"/>
      <c r="J82" s="356"/>
    </row>
    <row r="83" spans="2:10" s="55" customFormat="1" ht="20.25" customHeight="1">
      <c r="B83" s="356"/>
      <c r="C83" s="356" t="s">
        <v>131</v>
      </c>
      <c r="D83" s="356"/>
      <c r="E83" s="356"/>
      <c r="F83" s="356"/>
      <c r="G83" s="356"/>
      <c r="H83" s="356"/>
      <c r="I83" s="356"/>
      <c r="J83" s="356"/>
    </row>
    <row r="84" spans="2:10" s="55" customFormat="1" ht="20.25" customHeight="1">
      <c r="B84" s="356"/>
      <c r="C84" s="356" t="s">
        <v>132</v>
      </c>
      <c r="D84" s="356"/>
      <c r="E84" s="356"/>
      <c r="F84" s="356"/>
      <c r="G84" s="356"/>
      <c r="H84" s="356"/>
      <c r="I84" s="356"/>
      <c r="J84" s="356"/>
    </row>
    <row r="85" spans="2:10" s="55" customFormat="1" ht="6.75" customHeight="1">
      <c r="B85" s="356"/>
      <c r="C85" s="356"/>
      <c r="D85" s="356"/>
      <c r="E85" s="356"/>
      <c r="F85" s="356"/>
      <c r="G85" s="356"/>
      <c r="H85" s="356"/>
      <c r="I85" s="356"/>
      <c r="J85" s="356"/>
    </row>
    <row r="86" spans="2:10" s="55" customFormat="1" ht="20.25" customHeight="1">
      <c r="B86" s="356"/>
      <c r="C86" s="356" t="s">
        <v>658</v>
      </c>
      <c r="D86" s="356"/>
      <c r="E86" s="356"/>
      <c r="F86" s="356"/>
      <c r="G86" s="356"/>
      <c r="H86" s="356"/>
      <c r="I86" s="356"/>
      <c r="J86" s="356"/>
    </row>
    <row r="87" spans="2:10" s="55" customFormat="1" ht="20.25" customHeight="1">
      <c r="B87" s="356"/>
      <c r="C87" s="356" t="s">
        <v>133</v>
      </c>
      <c r="D87" s="356"/>
      <c r="E87" s="356"/>
      <c r="F87" s="356"/>
      <c r="G87" s="356"/>
      <c r="H87" s="356"/>
      <c r="I87" s="356"/>
      <c r="J87" s="356"/>
    </row>
    <row r="88" spans="2:10" s="55" customFormat="1" ht="20.25" customHeight="1">
      <c r="B88" s="356"/>
      <c r="C88" s="356"/>
      <c r="D88" s="356"/>
      <c r="E88" s="356"/>
      <c r="F88" s="356"/>
      <c r="G88" s="356"/>
      <c r="H88" s="356"/>
      <c r="I88" s="356"/>
      <c r="J88" s="356"/>
    </row>
    <row r="89" spans="2:10" s="55" customFormat="1" ht="20.25" customHeight="1">
      <c r="B89" s="356"/>
      <c r="C89" s="356" t="s">
        <v>134</v>
      </c>
      <c r="D89" s="356"/>
      <c r="E89" s="356"/>
      <c r="F89" s="356"/>
      <c r="G89" s="356"/>
      <c r="H89" s="356"/>
      <c r="I89" s="356"/>
      <c r="J89" s="356"/>
    </row>
    <row r="90" spans="2:10" s="55" customFormat="1" ht="20.25" customHeight="1">
      <c r="B90" s="356"/>
      <c r="C90" s="356" t="s">
        <v>135</v>
      </c>
      <c r="D90" s="356"/>
      <c r="E90" s="356"/>
      <c r="F90" s="356"/>
      <c r="G90" s="356"/>
      <c r="H90" s="356"/>
      <c r="I90" s="356"/>
      <c r="J90" s="356"/>
    </row>
    <row r="91" spans="2:10" s="55" customFormat="1" ht="20.25" customHeight="1">
      <c r="B91" s="356"/>
      <c r="C91" s="356" t="s">
        <v>136</v>
      </c>
      <c r="D91" s="356"/>
      <c r="E91" s="356"/>
      <c r="F91" s="356"/>
      <c r="G91" s="356"/>
      <c r="H91" s="356"/>
      <c r="I91" s="356"/>
      <c r="J91" s="356"/>
    </row>
    <row r="92" spans="2:10" s="55" customFormat="1" ht="20.25" customHeight="1">
      <c r="B92" s="356"/>
      <c r="C92" s="356" t="s">
        <v>137</v>
      </c>
      <c r="D92" s="356"/>
      <c r="E92" s="356"/>
      <c r="F92" s="356"/>
      <c r="G92" s="356"/>
      <c r="H92" s="356"/>
      <c r="I92" s="356"/>
      <c r="J92" s="356"/>
    </row>
    <row r="93" spans="2:10" s="55" customFormat="1" ht="6.75" customHeight="1">
      <c r="B93" s="356"/>
      <c r="C93" s="356"/>
      <c r="D93" s="356"/>
      <c r="E93" s="356"/>
      <c r="F93" s="356"/>
      <c r="G93" s="356"/>
      <c r="H93" s="356"/>
      <c r="I93" s="356"/>
      <c r="J93" s="356"/>
    </row>
    <row r="94" spans="2:10" s="55" customFormat="1" ht="20.25" customHeight="1">
      <c r="B94" s="356"/>
      <c r="C94" s="356" t="s">
        <v>138</v>
      </c>
      <c r="D94" s="356"/>
      <c r="E94" s="356"/>
      <c r="F94" s="356"/>
      <c r="G94" s="356"/>
      <c r="H94" s="356"/>
      <c r="I94" s="356"/>
      <c r="J94" s="356"/>
    </row>
    <row r="95" spans="2:10" s="55" customFormat="1" ht="6.75" customHeight="1">
      <c r="B95" s="356"/>
      <c r="C95" s="356"/>
      <c r="D95" s="356"/>
      <c r="E95" s="356"/>
      <c r="F95" s="356"/>
      <c r="G95" s="356"/>
      <c r="H95" s="356"/>
      <c r="I95" s="356"/>
      <c r="J95" s="356"/>
    </row>
    <row r="96" spans="2:10" s="55" customFormat="1" ht="20.25" customHeight="1">
      <c r="B96" s="356"/>
      <c r="C96" s="356" t="s">
        <v>139</v>
      </c>
      <c r="D96" s="356"/>
      <c r="E96" s="356"/>
      <c r="F96" s="356"/>
      <c r="G96" s="356"/>
      <c r="H96" s="356"/>
      <c r="I96" s="356"/>
      <c r="J96" s="356"/>
    </row>
    <row r="97" spans="2:10" s="55" customFormat="1" ht="20.25" customHeight="1">
      <c r="B97" s="356"/>
      <c r="C97" s="356" t="s">
        <v>140</v>
      </c>
      <c r="D97" s="356"/>
      <c r="E97" s="356"/>
      <c r="F97" s="356"/>
      <c r="G97" s="356"/>
      <c r="H97" s="356"/>
      <c r="I97" s="356"/>
      <c r="J97" s="356"/>
    </row>
    <row r="98" spans="2:10" s="55" customFormat="1" ht="6.75" customHeight="1">
      <c r="B98" s="356"/>
      <c r="C98" s="356"/>
      <c r="D98" s="356"/>
      <c r="E98" s="356"/>
      <c r="F98" s="356"/>
      <c r="G98" s="356"/>
      <c r="H98" s="356"/>
      <c r="I98" s="356"/>
      <c r="J98" s="356"/>
    </row>
    <row r="99" spans="2:10" s="55" customFormat="1" ht="20.25" customHeight="1">
      <c r="B99" s="356"/>
      <c r="C99" s="356" t="s">
        <v>141</v>
      </c>
      <c r="D99" s="356"/>
      <c r="E99" s="356"/>
      <c r="F99" s="356"/>
      <c r="G99" s="356"/>
      <c r="H99" s="356"/>
      <c r="I99" s="356"/>
      <c r="J99" s="356"/>
    </row>
    <row r="100" spans="2:10" s="55" customFormat="1" ht="20.25" customHeight="1">
      <c r="B100" s="356"/>
      <c r="C100" s="356" t="s">
        <v>142</v>
      </c>
      <c r="D100" s="356"/>
      <c r="E100" s="356"/>
      <c r="F100" s="356"/>
      <c r="G100" s="356"/>
      <c r="H100" s="356"/>
      <c r="I100" s="356"/>
      <c r="J100" s="356"/>
    </row>
    <row r="101" spans="2:10" s="55" customFormat="1" ht="20.25" customHeight="1">
      <c r="B101" s="356"/>
      <c r="C101" s="356" t="s">
        <v>143</v>
      </c>
      <c r="D101" s="356"/>
      <c r="E101" s="356"/>
      <c r="F101" s="356"/>
      <c r="G101" s="356"/>
      <c r="H101" s="356"/>
      <c r="I101" s="356"/>
      <c r="J101" s="356"/>
    </row>
    <row r="102" spans="2:10" s="55" customFormat="1" ht="20.25" customHeight="1">
      <c r="B102" s="356"/>
      <c r="C102" s="356" t="s">
        <v>127</v>
      </c>
      <c r="D102" s="356"/>
      <c r="E102" s="356"/>
      <c r="F102" s="356"/>
      <c r="G102" s="356"/>
      <c r="H102" s="356"/>
      <c r="I102" s="356"/>
      <c r="J102" s="356"/>
    </row>
    <row r="103" spans="2:10" s="55" customFormat="1" ht="6.75" customHeight="1">
      <c r="B103" s="356"/>
      <c r="C103" s="356"/>
      <c r="D103" s="356"/>
      <c r="E103" s="356"/>
      <c r="F103" s="356"/>
      <c r="G103" s="356"/>
      <c r="H103" s="356"/>
      <c r="I103" s="356"/>
      <c r="J103" s="356"/>
    </row>
    <row r="104" spans="2:10" s="55" customFormat="1" ht="20.25" customHeight="1">
      <c r="B104" s="356"/>
      <c r="C104" s="356" t="s">
        <v>144</v>
      </c>
      <c r="D104" s="356"/>
      <c r="E104" s="356"/>
      <c r="F104" s="356"/>
      <c r="G104" s="356"/>
      <c r="H104" s="356"/>
      <c r="I104" s="356"/>
      <c r="J104" s="356"/>
    </row>
    <row r="105" spans="2:10" s="55" customFormat="1" ht="20.25" customHeight="1">
      <c r="B105" s="356"/>
      <c r="C105" s="356" t="s">
        <v>145</v>
      </c>
      <c r="D105" s="356"/>
      <c r="E105" s="356"/>
      <c r="F105" s="356"/>
      <c r="G105" s="356"/>
      <c r="H105" s="356"/>
      <c r="I105" s="356"/>
      <c r="J105" s="356"/>
    </row>
    <row r="106" spans="2:10" s="55" customFormat="1" ht="6.75" customHeight="1">
      <c r="B106" s="356"/>
      <c r="C106" s="356"/>
      <c r="D106" s="356"/>
      <c r="E106" s="356"/>
      <c r="F106" s="356"/>
      <c r="G106" s="356"/>
      <c r="H106" s="356"/>
      <c r="I106" s="356"/>
      <c r="J106" s="356"/>
    </row>
    <row r="107" spans="2:10" s="55" customFormat="1" ht="20.25" customHeight="1">
      <c r="B107" s="356"/>
      <c r="C107" s="356" t="s">
        <v>146</v>
      </c>
      <c r="D107" s="356"/>
      <c r="E107" s="356"/>
      <c r="F107" s="356"/>
      <c r="G107" s="356"/>
      <c r="H107" s="356"/>
      <c r="I107" s="356"/>
      <c r="J107" s="356"/>
    </row>
    <row r="108" spans="2:10" s="55" customFormat="1" ht="20.25" customHeight="1">
      <c r="B108" s="356"/>
      <c r="C108" s="356" t="s">
        <v>147</v>
      </c>
      <c r="D108" s="356"/>
      <c r="E108" s="356"/>
      <c r="F108" s="356"/>
      <c r="G108" s="356"/>
      <c r="H108" s="356"/>
      <c r="I108" s="356"/>
      <c r="J108" s="356"/>
    </row>
    <row r="109" spans="2:10" s="55" customFormat="1" ht="20.25" customHeight="1">
      <c r="B109" s="356"/>
      <c r="C109" s="356" t="s">
        <v>148</v>
      </c>
      <c r="D109" s="356"/>
      <c r="E109" s="356"/>
      <c r="F109" s="356"/>
      <c r="G109" s="356"/>
      <c r="H109" s="356"/>
      <c r="I109" s="356"/>
      <c r="J109" s="356"/>
    </row>
    <row r="110" spans="2:10" s="55" customFormat="1" ht="20.25" customHeight="1">
      <c r="B110" s="356"/>
      <c r="C110" s="356" t="s">
        <v>149</v>
      </c>
      <c r="D110" s="356"/>
      <c r="E110" s="356"/>
      <c r="F110" s="356"/>
      <c r="G110" s="356"/>
      <c r="H110" s="356"/>
      <c r="I110" s="356"/>
      <c r="J110" s="356"/>
    </row>
    <row r="111" spans="2:10" s="55" customFormat="1" ht="20.25" customHeight="1">
      <c r="B111" s="356"/>
      <c r="C111" s="356" t="s">
        <v>150</v>
      </c>
      <c r="D111" s="356"/>
      <c r="E111" s="356"/>
      <c r="F111" s="356"/>
      <c r="G111" s="356"/>
      <c r="H111" s="356"/>
      <c r="I111" s="356"/>
      <c r="J111" s="356"/>
    </row>
    <row r="112" spans="2:10" s="55" customFormat="1" ht="6.75" customHeight="1">
      <c r="B112" s="356"/>
      <c r="C112" s="356"/>
      <c r="D112" s="356"/>
      <c r="E112" s="356"/>
      <c r="F112" s="356"/>
      <c r="G112" s="356"/>
      <c r="H112" s="356"/>
      <c r="I112" s="356"/>
      <c r="J112" s="356"/>
    </row>
    <row r="113" spans="2:10" s="55" customFormat="1" ht="20.25" customHeight="1">
      <c r="B113" s="356"/>
      <c r="C113" s="356" t="s">
        <v>151</v>
      </c>
      <c r="D113" s="356"/>
      <c r="E113" s="356"/>
      <c r="F113" s="356"/>
      <c r="G113" s="356"/>
      <c r="H113" s="356"/>
      <c r="I113" s="356"/>
      <c r="J113" s="356"/>
    </row>
    <row r="114" spans="2:10" s="55" customFormat="1" ht="20.25" customHeight="1">
      <c r="B114" s="356"/>
      <c r="C114" s="356" t="s">
        <v>152</v>
      </c>
      <c r="D114" s="356"/>
      <c r="E114" s="356"/>
      <c r="F114" s="356"/>
      <c r="G114" s="356"/>
      <c r="H114" s="356"/>
      <c r="I114" s="356"/>
      <c r="J114" s="356"/>
    </row>
    <row r="115" spans="2:10" s="55" customFormat="1" ht="20.25" customHeight="1">
      <c r="B115" s="356"/>
      <c r="C115" s="356" t="s">
        <v>153</v>
      </c>
      <c r="D115" s="356"/>
      <c r="E115" s="356"/>
      <c r="F115" s="356"/>
      <c r="G115" s="356"/>
      <c r="H115" s="356"/>
      <c r="I115" s="356"/>
      <c r="J115" s="356"/>
    </row>
    <row r="116" spans="2:10" s="55" customFormat="1" ht="20.25" customHeight="1">
      <c r="B116" s="356"/>
      <c r="C116" s="356"/>
      <c r="D116" s="356"/>
      <c r="E116" s="356"/>
      <c r="F116" s="356"/>
      <c r="G116" s="356"/>
      <c r="H116" s="356"/>
      <c r="I116" s="356"/>
      <c r="J116" s="356"/>
    </row>
    <row r="117" spans="2:10" s="55" customFormat="1" ht="20.25" customHeight="1">
      <c r="B117" s="356"/>
      <c r="C117" s="356" t="s">
        <v>154</v>
      </c>
      <c r="D117" s="356"/>
      <c r="E117" s="356"/>
      <c r="F117" s="356"/>
      <c r="G117" s="356"/>
      <c r="H117" s="356"/>
      <c r="I117" s="356"/>
      <c r="J117" s="356"/>
    </row>
    <row r="118" spans="2:10" s="55" customFormat="1" ht="20.25" customHeight="1">
      <c r="B118" s="356"/>
      <c r="C118" s="356" t="s">
        <v>155</v>
      </c>
      <c r="D118" s="356"/>
      <c r="E118" s="356"/>
      <c r="F118" s="356"/>
      <c r="G118" s="356"/>
      <c r="H118" s="356"/>
      <c r="I118" s="356"/>
      <c r="J118" s="356"/>
    </row>
    <row r="119" spans="2:10" s="55" customFormat="1" ht="20.25" customHeight="1">
      <c r="B119" s="356"/>
      <c r="C119" s="356" t="s">
        <v>156</v>
      </c>
      <c r="D119" s="356"/>
      <c r="E119" s="356"/>
      <c r="F119" s="356"/>
      <c r="G119" s="356"/>
      <c r="H119" s="356"/>
      <c r="I119" s="356"/>
      <c r="J119" s="356"/>
    </row>
    <row r="120" spans="2:10" s="55" customFormat="1" ht="20.25" customHeight="1">
      <c r="B120" s="356"/>
      <c r="C120" s="356" t="s">
        <v>157</v>
      </c>
      <c r="D120" s="356"/>
      <c r="E120" s="356"/>
      <c r="F120" s="356"/>
      <c r="G120" s="356"/>
      <c r="H120" s="356"/>
      <c r="I120" s="356"/>
      <c r="J120" s="356"/>
    </row>
    <row r="121" spans="2:10" s="55" customFormat="1" ht="20.25" customHeight="1">
      <c r="B121" s="356"/>
      <c r="C121" s="356" t="s">
        <v>158</v>
      </c>
      <c r="D121" s="356"/>
      <c r="E121" s="356"/>
      <c r="F121" s="356"/>
      <c r="G121" s="356"/>
      <c r="H121" s="356"/>
      <c r="I121" s="356"/>
      <c r="J121" s="356"/>
    </row>
    <row r="122" spans="2:10" s="55" customFormat="1" ht="20.25" customHeight="1">
      <c r="B122" s="356"/>
      <c r="C122" s="356"/>
      <c r="D122" s="356"/>
      <c r="E122" s="356"/>
      <c r="F122" s="356"/>
      <c r="G122" s="356"/>
      <c r="H122" s="356"/>
      <c r="I122" s="356"/>
      <c r="J122" s="356"/>
    </row>
    <row r="123" spans="2:10" s="55" customFormat="1" ht="20.25" customHeight="1">
      <c r="B123" s="356"/>
      <c r="C123" s="356" t="s">
        <v>159</v>
      </c>
      <c r="D123" s="356"/>
      <c r="E123" s="356"/>
      <c r="F123" s="356"/>
      <c r="G123" s="356"/>
      <c r="H123" s="356"/>
      <c r="I123" s="356"/>
      <c r="J123" s="356"/>
    </row>
    <row r="124" spans="2:10" s="55" customFormat="1" ht="20.25" customHeight="1">
      <c r="B124" s="356"/>
      <c r="C124" s="356" t="s">
        <v>160</v>
      </c>
      <c r="D124" s="356"/>
      <c r="E124" s="356"/>
      <c r="F124" s="356"/>
      <c r="G124" s="356"/>
      <c r="H124" s="356"/>
      <c r="I124" s="356"/>
      <c r="J124" s="356"/>
    </row>
    <row r="125" spans="2:10" s="55" customFormat="1" ht="20.25" customHeight="1">
      <c r="B125" s="356"/>
      <c r="C125" s="356" t="s">
        <v>161</v>
      </c>
      <c r="D125" s="356"/>
      <c r="E125" s="356"/>
      <c r="F125" s="356"/>
      <c r="G125" s="356"/>
      <c r="H125" s="356"/>
      <c r="I125" s="356"/>
      <c r="J125" s="356"/>
    </row>
    <row r="126" spans="2:10" s="55" customFormat="1" ht="6.75" customHeight="1">
      <c r="B126" s="356"/>
      <c r="C126" s="356"/>
      <c r="D126" s="356"/>
      <c r="E126" s="356"/>
      <c r="F126" s="356"/>
      <c r="G126" s="356"/>
      <c r="H126" s="356"/>
      <c r="I126" s="356"/>
      <c r="J126" s="356"/>
    </row>
    <row r="127" spans="2:10" s="55" customFormat="1" ht="20.25" customHeight="1">
      <c r="B127" s="356"/>
      <c r="C127" s="356" t="s">
        <v>659</v>
      </c>
      <c r="D127" s="356"/>
      <c r="E127" s="356"/>
      <c r="F127" s="356"/>
      <c r="G127" s="356"/>
      <c r="H127" s="356"/>
      <c r="I127" s="356"/>
      <c r="J127" s="356"/>
    </row>
    <row r="128" spans="2:10" s="55" customFormat="1" ht="20.25" customHeight="1">
      <c r="B128" s="356"/>
      <c r="C128" s="356" t="s">
        <v>660</v>
      </c>
      <c r="D128" s="356"/>
      <c r="E128" s="356"/>
      <c r="F128" s="356"/>
      <c r="G128" s="356"/>
      <c r="H128" s="356"/>
      <c r="I128" s="356"/>
      <c r="J128" s="356"/>
    </row>
    <row r="129" spans="2:10" s="55" customFormat="1" ht="20.25" customHeight="1">
      <c r="B129" s="356"/>
      <c r="C129" s="356" t="s">
        <v>638</v>
      </c>
      <c r="D129" s="356"/>
      <c r="E129" s="356"/>
      <c r="F129" s="356"/>
      <c r="G129" s="356"/>
      <c r="H129" s="356"/>
      <c r="I129" s="356"/>
      <c r="J129" s="356"/>
    </row>
    <row r="130" spans="2:10" s="55" customFormat="1" ht="20.25" customHeight="1">
      <c r="B130" s="356"/>
      <c r="C130" s="356" t="s">
        <v>162</v>
      </c>
      <c r="D130" s="356"/>
      <c r="E130" s="356"/>
      <c r="F130" s="356"/>
      <c r="G130" s="356"/>
      <c r="H130" s="356"/>
      <c r="I130" s="356"/>
      <c r="J130" s="356"/>
    </row>
    <row r="131" spans="2:10" s="55" customFormat="1" ht="6.75" customHeight="1">
      <c r="B131" s="356"/>
      <c r="C131" s="356"/>
      <c r="D131" s="356"/>
      <c r="E131" s="356"/>
      <c r="F131" s="356"/>
      <c r="G131" s="356"/>
      <c r="H131" s="356"/>
      <c r="I131" s="356"/>
      <c r="J131" s="356"/>
    </row>
    <row r="132" spans="2:10" s="55" customFormat="1" ht="20.25" customHeight="1">
      <c r="B132" s="356"/>
      <c r="C132" s="356" t="s">
        <v>163</v>
      </c>
      <c r="D132" s="356"/>
      <c r="E132" s="356"/>
      <c r="F132" s="356"/>
      <c r="G132" s="356"/>
      <c r="H132" s="356"/>
      <c r="I132" s="356"/>
      <c r="J132" s="356"/>
    </row>
    <row r="133" spans="2:10" s="55" customFormat="1" ht="20.25" customHeight="1">
      <c r="B133" s="356"/>
      <c r="C133" s="356" t="s">
        <v>637</v>
      </c>
      <c r="D133" s="356"/>
      <c r="E133" s="356"/>
      <c r="F133" s="356"/>
      <c r="G133" s="356"/>
      <c r="H133" s="356"/>
      <c r="I133" s="356"/>
      <c r="J133" s="356"/>
    </row>
    <row r="134" spans="2:10" ht="20.25" customHeight="1">
      <c r="B134" s="354"/>
      <c r="C134" s="354"/>
      <c r="D134" s="354"/>
      <c r="E134" s="354"/>
      <c r="F134" s="354"/>
      <c r="G134" s="354"/>
      <c r="H134" s="354"/>
      <c r="I134" s="354"/>
      <c r="J134" s="354"/>
    </row>
    <row r="135" spans="2:10" ht="20.25" customHeight="1">
      <c r="B135" s="354" t="s">
        <v>164</v>
      </c>
      <c r="C135" s="354"/>
      <c r="D135" s="354"/>
      <c r="E135" s="354"/>
      <c r="F135" s="354"/>
      <c r="G135" s="354"/>
      <c r="H135" s="354"/>
      <c r="I135" s="354"/>
      <c r="J135" s="354"/>
    </row>
    <row r="136" spans="2:10" ht="20.25" customHeight="1">
      <c r="B136" s="354"/>
      <c r="C136" s="356" t="s">
        <v>165</v>
      </c>
      <c r="D136" s="354"/>
      <c r="E136" s="354"/>
      <c r="F136" s="354"/>
      <c r="G136" s="354"/>
      <c r="H136" s="354"/>
      <c r="I136" s="354"/>
      <c r="J136" s="354"/>
    </row>
    <row r="137" spans="2:10" ht="20.25" customHeight="1">
      <c r="B137" s="354"/>
      <c r="C137" s="356" t="s">
        <v>166</v>
      </c>
      <c r="D137" s="354"/>
      <c r="E137" s="354"/>
      <c r="F137" s="354"/>
      <c r="G137" s="354"/>
      <c r="H137" s="354"/>
      <c r="I137" s="354"/>
      <c r="J137" s="354"/>
    </row>
    <row r="138" spans="2:10" ht="20.25" customHeight="1">
      <c r="B138" s="354"/>
      <c r="C138" s="356"/>
      <c r="D138" s="354"/>
      <c r="E138" s="354"/>
      <c r="F138" s="354"/>
      <c r="G138" s="354"/>
      <c r="H138" s="354"/>
      <c r="I138" s="354"/>
      <c r="J138" s="354"/>
    </row>
    <row r="139" spans="2:10" s="55" customFormat="1" ht="20.25" customHeight="1">
      <c r="B139" s="356"/>
      <c r="C139" s="356" t="s">
        <v>167</v>
      </c>
      <c r="D139" s="356"/>
      <c r="E139" s="356"/>
      <c r="F139" s="356"/>
      <c r="G139" s="356"/>
      <c r="H139" s="356"/>
      <c r="I139" s="356"/>
      <c r="J139" s="356"/>
    </row>
    <row r="140" spans="2:10" s="55" customFormat="1" ht="20.25" customHeight="1">
      <c r="B140" s="356"/>
      <c r="C140" s="356" t="s">
        <v>168</v>
      </c>
      <c r="D140" s="356"/>
      <c r="E140" s="356"/>
      <c r="F140" s="356"/>
      <c r="G140" s="356"/>
      <c r="H140" s="356"/>
      <c r="I140" s="356"/>
      <c r="J140" s="356"/>
    </row>
    <row r="141" spans="2:10" s="55" customFormat="1" ht="6.75" customHeight="1">
      <c r="B141" s="356"/>
      <c r="C141" s="356"/>
      <c r="D141" s="356"/>
      <c r="E141" s="356"/>
      <c r="F141" s="356"/>
      <c r="G141" s="356"/>
      <c r="H141" s="356"/>
      <c r="I141" s="356"/>
      <c r="J141" s="356"/>
    </row>
    <row r="142" spans="2:10" s="55" customFormat="1" ht="6.75" customHeight="1">
      <c r="B142" s="356"/>
      <c r="C142" s="356"/>
      <c r="D142" s="356"/>
      <c r="E142" s="356"/>
      <c r="F142" s="356"/>
      <c r="G142" s="356"/>
      <c r="H142" s="356"/>
      <c r="I142" s="356"/>
      <c r="J142" s="356"/>
    </row>
    <row r="143" spans="2:10" s="55" customFormat="1" ht="20.25" customHeight="1">
      <c r="B143" s="356"/>
      <c r="C143" s="356" t="s">
        <v>636</v>
      </c>
      <c r="D143" s="356"/>
      <c r="E143" s="356"/>
      <c r="F143" s="356"/>
      <c r="G143" s="356"/>
      <c r="H143" s="356"/>
      <c r="I143" s="356"/>
      <c r="J143" s="356"/>
    </row>
    <row r="144" spans="2:10" s="55" customFormat="1" ht="20.25" customHeight="1">
      <c r="B144" s="356"/>
      <c r="C144" s="356" t="s">
        <v>169</v>
      </c>
      <c r="D144" s="356"/>
      <c r="E144" s="356"/>
      <c r="F144" s="356"/>
      <c r="G144" s="356"/>
      <c r="H144" s="356"/>
      <c r="I144" s="356"/>
      <c r="J144" s="356"/>
    </row>
    <row r="145" spans="2:10" ht="20.25" customHeight="1">
      <c r="B145" s="354"/>
      <c r="C145" s="358"/>
      <c r="D145" s="354"/>
      <c r="E145" s="354"/>
      <c r="F145" s="354"/>
      <c r="G145" s="354"/>
      <c r="H145" s="354"/>
      <c r="I145" s="354"/>
      <c r="J145" s="354"/>
    </row>
    <row r="146" spans="2:10" ht="20.25" customHeight="1">
      <c r="B146" s="354"/>
      <c r="C146" s="354"/>
      <c r="D146" s="354"/>
      <c r="E146" s="694" t="s">
        <v>170</v>
      </c>
      <c r="F146" s="694"/>
      <c r="G146" s="694"/>
      <c r="H146" s="354"/>
      <c r="I146" s="354"/>
      <c r="J146" s="354"/>
    </row>
    <row r="147" spans="2:10" ht="20.25" customHeight="1">
      <c r="B147" s="354"/>
      <c r="C147" s="359"/>
      <c r="D147" s="360"/>
      <c r="E147" s="694"/>
      <c r="F147" s="694"/>
      <c r="G147" s="694"/>
      <c r="H147" s="360"/>
      <c r="I147" s="361"/>
      <c r="J147" s="354"/>
    </row>
    <row r="148" spans="2:10" ht="20.25" customHeight="1">
      <c r="B148" s="354"/>
      <c r="C148" s="362"/>
      <c r="D148" s="692" t="s">
        <v>171</v>
      </c>
      <c r="E148" s="692"/>
      <c r="F148" s="692"/>
      <c r="G148" s="692"/>
      <c r="H148" s="692"/>
      <c r="I148" s="363"/>
      <c r="J148" s="354"/>
    </row>
    <row r="149" spans="2:10" ht="20.25" customHeight="1">
      <c r="B149" s="354"/>
      <c r="C149" s="362"/>
      <c r="D149" s="692" t="s">
        <v>649</v>
      </c>
      <c r="E149" s="692"/>
      <c r="F149" s="692"/>
      <c r="G149" s="692"/>
      <c r="H149" s="692"/>
      <c r="I149" s="363"/>
      <c r="J149" s="354"/>
    </row>
    <row r="150" spans="2:10" ht="20.25" customHeight="1">
      <c r="B150" s="354"/>
      <c r="C150" s="362"/>
      <c r="D150" s="693" t="s">
        <v>172</v>
      </c>
      <c r="E150" s="693"/>
      <c r="F150" s="693"/>
      <c r="G150" s="693"/>
      <c r="H150" s="693"/>
      <c r="I150" s="363"/>
      <c r="J150" s="354"/>
    </row>
    <row r="151" spans="2:10" ht="20.25" customHeight="1">
      <c r="B151" s="354"/>
      <c r="C151" s="362"/>
      <c r="D151" s="693" t="s">
        <v>173</v>
      </c>
      <c r="E151" s="693"/>
      <c r="F151" s="693"/>
      <c r="G151" s="693"/>
      <c r="H151" s="693"/>
      <c r="I151" s="363"/>
      <c r="J151" s="354"/>
    </row>
    <row r="152" spans="2:10" ht="20.25" customHeight="1">
      <c r="B152" s="354"/>
      <c r="C152" s="362"/>
      <c r="D152" s="693" t="s">
        <v>664</v>
      </c>
      <c r="E152" s="693"/>
      <c r="F152" s="693"/>
      <c r="G152" s="693"/>
      <c r="H152" s="693"/>
      <c r="I152" s="363"/>
      <c r="J152" s="354"/>
    </row>
    <row r="153" spans="2:10" ht="20.25" customHeight="1">
      <c r="B153" s="354"/>
      <c r="C153" s="364"/>
      <c r="D153" s="365"/>
      <c r="E153" s="365"/>
      <c r="F153" s="365"/>
      <c r="G153" s="365"/>
      <c r="H153" s="365"/>
      <c r="I153" s="366"/>
      <c r="J153" s="354"/>
    </row>
    <row r="154" spans="2:10" ht="20.25" customHeight="1">
      <c r="B154" s="354"/>
      <c r="C154" s="354"/>
      <c r="D154" s="354"/>
      <c r="E154" s="354"/>
      <c r="F154" s="354"/>
      <c r="G154" s="354"/>
      <c r="H154" s="354"/>
      <c r="I154" s="354"/>
      <c r="J154" s="354"/>
    </row>
  </sheetData>
  <sheetProtection sheet="1" objects="1" scenarios="1" selectLockedCells="1" selectUnlockedCells="1"/>
  <mergeCells count="11">
    <mergeCell ref="E146:G147"/>
    <mergeCell ref="B2:C2"/>
    <mergeCell ref="H2:J2"/>
    <mergeCell ref="C6:I7"/>
    <mergeCell ref="G10:J10"/>
    <mergeCell ref="G11:J11"/>
    <mergeCell ref="D148:H148"/>
    <mergeCell ref="D149:H149"/>
    <mergeCell ref="D150:H150"/>
    <mergeCell ref="D151:H151"/>
    <mergeCell ref="D152:H152"/>
  </mergeCells>
  <phoneticPr fontId="29"/>
  <printOptions horizontalCentered="1"/>
  <pageMargins left="0.78740157480314965" right="0.78740157480314965" top="0.78740157480314965" bottom="0.78740157480314965" header="0" footer="0.19685039370078741"/>
  <pageSetup paperSize="9" scale="61" orientation="portrait" useFirstPageNumber="1" r:id="rId1"/>
  <headerFooter alignWithMargins="0">
    <oddFooter>&amp;C［ &amp;P ］</oddFooter>
  </headerFooter>
  <rowBreaks count="2" manualBreakCount="2">
    <brk id="63" min="1" max="9" man="1"/>
    <brk id="134"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AO42"/>
  <sheetViews>
    <sheetView view="pageBreakPreview" zoomScale="175" zoomScaleNormal="100" zoomScaleSheetLayoutView="175" workbookViewId="0">
      <selection activeCell="B6" sqref="B6"/>
    </sheetView>
  </sheetViews>
  <sheetFormatPr defaultColWidth="10.33203125" defaultRowHeight="11.25"/>
  <cols>
    <col min="1" max="1" width="4.6640625" style="5" bestFit="1" customWidth="1"/>
    <col min="2" max="2" width="31.6640625" style="5" bestFit="1" customWidth="1"/>
    <col min="3" max="16384" width="10.33203125" style="5"/>
  </cols>
  <sheetData>
    <row r="1" spans="1:41" ht="21" customHeight="1">
      <c r="A1" s="33" t="s">
        <v>67</v>
      </c>
      <c r="J1" s="33"/>
    </row>
    <row r="2" spans="1:41">
      <c r="A2" s="863" t="s">
        <v>55</v>
      </c>
      <c r="B2" s="864"/>
      <c r="C2" s="14">
        <v>1</v>
      </c>
      <c r="D2" s="15">
        <v>2</v>
      </c>
      <c r="E2" s="15">
        <v>3</v>
      </c>
      <c r="F2" s="15">
        <v>4</v>
      </c>
      <c r="G2" s="15">
        <v>5</v>
      </c>
      <c r="H2" s="15">
        <v>6</v>
      </c>
      <c r="I2" s="15">
        <v>7</v>
      </c>
      <c r="J2" s="15">
        <v>8</v>
      </c>
      <c r="K2" s="15">
        <v>9</v>
      </c>
      <c r="L2" s="15">
        <v>10</v>
      </c>
      <c r="M2" s="15">
        <v>11</v>
      </c>
      <c r="N2" s="15">
        <v>12</v>
      </c>
      <c r="O2" s="15">
        <v>13</v>
      </c>
      <c r="P2" s="15">
        <v>14</v>
      </c>
      <c r="Q2" s="15">
        <v>15</v>
      </c>
      <c r="R2" s="15">
        <v>16</v>
      </c>
      <c r="S2" s="15">
        <v>17</v>
      </c>
      <c r="T2" s="15">
        <v>18</v>
      </c>
      <c r="U2" s="15">
        <v>19</v>
      </c>
      <c r="V2" s="15">
        <v>20</v>
      </c>
      <c r="W2" s="15">
        <v>21</v>
      </c>
      <c r="X2" s="15">
        <v>22</v>
      </c>
      <c r="Y2" s="15">
        <v>23</v>
      </c>
      <c r="Z2" s="15">
        <v>24</v>
      </c>
      <c r="AA2" s="15">
        <v>25</v>
      </c>
      <c r="AB2" s="15">
        <v>26</v>
      </c>
      <c r="AC2" s="15">
        <v>27</v>
      </c>
      <c r="AD2" s="15">
        <v>28</v>
      </c>
      <c r="AE2" s="15">
        <v>29</v>
      </c>
      <c r="AF2" s="15">
        <v>30</v>
      </c>
      <c r="AG2" s="15">
        <v>31</v>
      </c>
      <c r="AH2" s="15">
        <v>32</v>
      </c>
      <c r="AI2" s="15">
        <v>33</v>
      </c>
      <c r="AJ2" s="15">
        <v>34</v>
      </c>
      <c r="AK2" s="15">
        <v>35</v>
      </c>
      <c r="AL2" s="15">
        <v>36</v>
      </c>
      <c r="AM2" s="15">
        <v>37</v>
      </c>
      <c r="AN2" s="15">
        <v>38</v>
      </c>
      <c r="AO2" s="16">
        <v>39</v>
      </c>
    </row>
    <row r="3" spans="1:41" ht="33.75">
      <c r="A3" s="865"/>
      <c r="B3" s="866"/>
      <c r="C3" s="8" t="s">
        <v>0</v>
      </c>
      <c r="D3" s="9" t="s">
        <v>62</v>
      </c>
      <c r="E3" s="9" t="s">
        <v>63</v>
      </c>
      <c r="F3" s="9" t="s">
        <v>1</v>
      </c>
      <c r="G3" s="9" t="s">
        <v>2</v>
      </c>
      <c r="H3" s="9" t="s">
        <v>3</v>
      </c>
      <c r="I3" s="9" t="s">
        <v>4</v>
      </c>
      <c r="J3" s="9" t="s">
        <v>5</v>
      </c>
      <c r="K3" s="9" t="s">
        <v>6</v>
      </c>
      <c r="L3" s="9" t="s">
        <v>218</v>
      </c>
      <c r="M3" s="9" t="s">
        <v>7</v>
      </c>
      <c r="N3" s="9" t="s">
        <v>8</v>
      </c>
      <c r="O3" s="9" t="s">
        <v>9</v>
      </c>
      <c r="P3" s="9" t="s">
        <v>10</v>
      </c>
      <c r="Q3" s="9" t="s">
        <v>64</v>
      </c>
      <c r="R3" s="9" t="s">
        <v>65</v>
      </c>
      <c r="S3" s="9" t="s">
        <v>66</v>
      </c>
      <c r="T3" s="9" t="s">
        <v>12</v>
      </c>
      <c r="U3" s="9" t="s">
        <v>11</v>
      </c>
      <c r="V3" s="9" t="s">
        <v>229</v>
      </c>
      <c r="W3" s="9" t="s">
        <v>13</v>
      </c>
      <c r="X3" s="9" t="s">
        <v>14</v>
      </c>
      <c r="Y3" s="9" t="s">
        <v>15</v>
      </c>
      <c r="Z3" s="9" t="s">
        <v>16</v>
      </c>
      <c r="AA3" s="9" t="s">
        <v>36</v>
      </c>
      <c r="AB3" s="9" t="s">
        <v>37</v>
      </c>
      <c r="AC3" s="9" t="s">
        <v>17</v>
      </c>
      <c r="AD3" s="9" t="s">
        <v>18</v>
      </c>
      <c r="AE3" s="9" t="s">
        <v>19</v>
      </c>
      <c r="AF3" s="9" t="s">
        <v>39</v>
      </c>
      <c r="AG3" s="9" t="s">
        <v>20</v>
      </c>
      <c r="AH3" s="9" t="s">
        <v>21</v>
      </c>
      <c r="AI3" s="9" t="s">
        <v>22</v>
      </c>
      <c r="AJ3" s="9" t="s">
        <v>38</v>
      </c>
      <c r="AK3" s="9" t="s">
        <v>245</v>
      </c>
      <c r="AL3" s="9" t="s">
        <v>23</v>
      </c>
      <c r="AM3" s="9" t="s">
        <v>24</v>
      </c>
      <c r="AN3" s="9" t="s">
        <v>25</v>
      </c>
      <c r="AO3" s="10" t="s">
        <v>26</v>
      </c>
    </row>
    <row r="4" spans="1:41">
      <c r="A4" s="20">
        <v>1</v>
      </c>
      <c r="B4" s="6" t="s">
        <v>0</v>
      </c>
      <c r="C4" s="252">
        <f>逆行列係数!C4/逆行列係数!$C$4</f>
        <v>1</v>
      </c>
      <c r="D4" s="253">
        <f>逆行列係数!D4/逆行列係数!$D$5</f>
        <v>8.641399067345531E-4</v>
      </c>
      <c r="E4" s="253">
        <f>逆行列係数!E4/逆行列係数!$E$6</f>
        <v>1.1219300390779012E-3</v>
      </c>
      <c r="F4" s="253">
        <f>逆行列係数!F4/逆行列係数!$F$7</f>
        <v>1.8993238407127064E-5</v>
      </c>
      <c r="G4" s="253">
        <f>逆行列係数!G4/逆行列係数!$G$8</f>
        <v>0.13798923957475293</v>
      </c>
      <c r="H4" s="253">
        <f>逆行列係数!H4/逆行列係数!$H$9</f>
        <v>1.9736712258471988E-4</v>
      </c>
      <c r="I4" s="253">
        <f>逆行列係数!I4/逆行列係数!$I$10</f>
        <v>1.7070157493315214E-3</v>
      </c>
      <c r="J4" s="253">
        <f>逆行列係数!J4/逆行列係数!$J$11</f>
        <v>1.4562264094793594E-3</v>
      </c>
      <c r="K4" s="253">
        <f>逆行列係数!K4/逆行列係数!$K$12</f>
        <v>1.283906235340013E-5</v>
      </c>
      <c r="L4" s="253">
        <f>逆行列係数!L4/逆行列係数!$L$13</f>
        <v>1.5769047695528891E-3</v>
      </c>
      <c r="M4" s="253">
        <f>逆行列係数!M4/逆行列係数!$M$14</f>
        <v>3.3776774125060912E-5</v>
      </c>
      <c r="N4" s="253">
        <f>逆行列係数!N4/逆行列係数!$N$15</f>
        <v>1.139232214449072E-5</v>
      </c>
      <c r="O4" s="253">
        <f>逆行列係数!O4/逆行列係数!$O$16</f>
        <v>1.8920496075490787E-5</v>
      </c>
      <c r="P4" s="253">
        <f>逆行列係数!P4/逆行列係数!$P$17</f>
        <v>1.0859049537009615E-5</v>
      </c>
      <c r="Q4" s="253">
        <f>逆行列係数!Q4/逆行列係数!$Q$18</f>
        <v>1.399672476640466E-5</v>
      </c>
      <c r="R4" s="253">
        <f>逆行列係数!R4/逆行列係数!$R$19</f>
        <v>1.2789787059883751E-5</v>
      </c>
      <c r="S4" s="253">
        <f>逆行列係数!S4/逆行列係数!$S$20</f>
        <v>2.8747026169706584E-5</v>
      </c>
      <c r="T4" s="253">
        <f>逆行列係数!T4/逆行列係数!$T$21</f>
        <v>1.7246236008991037E-5</v>
      </c>
      <c r="U4" s="253">
        <f>逆行列係数!U4/逆行列係数!$U$22</f>
        <v>2.299965500517492E-5</v>
      </c>
      <c r="V4" s="253">
        <f>逆行列係数!V4/逆行列係数!$V$23</f>
        <v>2.4000000000000001E-5</v>
      </c>
      <c r="W4" s="253">
        <f>逆行列係数!W4/逆行列係数!$W$24</f>
        <v>1.9958625768781317E-5</v>
      </c>
      <c r="X4" s="253">
        <f>逆行列係数!X4/逆行列係数!$X$25</f>
        <v>1.4367844467836764E-3</v>
      </c>
      <c r="Y4" s="253">
        <f>逆行列係数!Y4/逆行列係数!$Y$26</f>
        <v>5.2483643761780136E-4</v>
      </c>
      <c r="Z4" s="253">
        <f>逆行列係数!Z4/逆行列係数!$Z$27</f>
        <v>1.9918208592534113E-5</v>
      </c>
      <c r="AA4" s="253">
        <f>逆行列係数!AA4/逆行列係数!$AA$28</f>
        <v>5.6771825791074196E-5</v>
      </c>
      <c r="AB4" s="253">
        <f>逆行列係数!AB4/逆行列係数!$AB$29</f>
        <v>1.99670543603055E-5</v>
      </c>
      <c r="AC4" s="253">
        <f>逆行列係数!AC4/逆行列係数!$AC$30</f>
        <v>1.2094187949628699E-4</v>
      </c>
      <c r="AD4" s="253">
        <f>逆行列係数!AD4/逆行列係数!$AD$31</f>
        <v>2.142065509951291E-5</v>
      </c>
      <c r="AE4" s="253">
        <f>逆行列係数!AE4/逆行列係数!$AE$32</f>
        <v>1.7364661755683066E-5</v>
      </c>
      <c r="AF4" s="253">
        <f>逆行列係数!AF4/逆行列係数!$AF$33</f>
        <v>3.064564808580782E-5</v>
      </c>
      <c r="AG4" s="253">
        <f>逆行列係数!AG4/逆行列係数!$AG$34</f>
        <v>8.7687464512622651E-5</v>
      </c>
      <c r="AH4" s="253">
        <f>逆行列係数!AH4/逆行列係数!$AH$35</f>
        <v>4.299574342140128E-5</v>
      </c>
      <c r="AI4" s="253">
        <f>逆行列係数!AI4/逆行列係数!$AI$36</f>
        <v>8.0887219819268555E-4</v>
      </c>
      <c r="AJ4" s="253">
        <f>逆行列係数!AJ4/逆行列係数!$AJ$37</f>
        <v>1.3668906299844844E-3</v>
      </c>
      <c r="AK4" s="253">
        <f>逆行列係数!AK4/逆行列係数!$AK$38</f>
        <v>1.1555343196691732E-3</v>
      </c>
      <c r="AL4" s="253">
        <f>逆行列係数!AL4/逆行列係数!$AL$39</f>
        <v>3.2960724549971666E-5</v>
      </c>
      <c r="AM4" s="253">
        <f>逆行列係数!AM4/逆行列係数!$AM$40</f>
        <v>9.1792458716668541E-3</v>
      </c>
      <c r="AN4" s="253">
        <f>逆行列係数!AN4/逆行列係数!$AN$41</f>
        <v>2.029109221051958E-4</v>
      </c>
      <c r="AO4" s="254">
        <f>逆行列係数!AO4/逆行列係数!$AO$42</f>
        <v>1.428758408942629E-4</v>
      </c>
    </row>
    <row r="5" spans="1:41">
      <c r="A5" s="28">
        <v>2</v>
      </c>
      <c r="B5" s="11" t="s">
        <v>62</v>
      </c>
      <c r="C5" s="252">
        <f>逆行列係数!C5/逆行列係数!$C$4</f>
        <v>5.7329234687882589E-4</v>
      </c>
      <c r="D5" s="253">
        <f>逆行列係数!D5/逆行列係数!$D$5</f>
        <v>1</v>
      </c>
      <c r="E5" s="253">
        <f>逆行列係数!E5/逆行列係数!$E$6</f>
        <v>4.7911603092294714E-5</v>
      </c>
      <c r="F5" s="253">
        <f>逆行列係数!F5/逆行列係数!$F$7</f>
        <v>1.4994661900363468E-4</v>
      </c>
      <c r="G5" s="253">
        <f>逆行列係数!G5/逆行列係数!$G$8</f>
        <v>9.8865506258909966E-4</v>
      </c>
      <c r="H5" s="253">
        <f>逆行列係数!H5/逆行列係数!$H$9</f>
        <v>6.611798606588116E-5</v>
      </c>
      <c r="I5" s="253">
        <f>逆行列係数!I5/逆行列係数!$I$10</f>
        <v>6.3813353626483313E-2</v>
      </c>
      <c r="J5" s="253">
        <f>逆行列係数!J5/逆行列係数!$J$11</f>
        <v>8.2135930997882128E-4</v>
      </c>
      <c r="K5" s="253">
        <f>逆行列係数!K5/逆行列係数!$K$12</f>
        <v>2.7653365068861816E-5</v>
      </c>
      <c r="L5" s="253">
        <f>逆行列係数!L5/逆行列係数!$L$13</f>
        <v>9.7339800589684523E-5</v>
      </c>
      <c r="M5" s="253">
        <f>逆行列係数!M5/逆行列係数!$M$14</f>
        <v>3.0013076436839845E-4</v>
      </c>
      <c r="N5" s="253">
        <f>逆行列係数!N5/逆行列係数!$N$15</f>
        <v>3.1328885897349479E-5</v>
      </c>
      <c r="O5" s="253">
        <f>逆行列係数!O5/逆行列係数!$O$16</f>
        <v>2.6887020738855327E-5</v>
      </c>
      <c r="P5" s="253">
        <f>逆行列係数!P5/逆行列係数!$P$17</f>
        <v>5.3308061363501749E-5</v>
      </c>
      <c r="Q5" s="253">
        <f>逆行列係数!Q5/逆行列係数!$Q$18</f>
        <v>4.1990174299213981E-5</v>
      </c>
      <c r="R5" s="253">
        <f>逆行列係数!R5/逆行列係数!$R$19</f>
        <v>2.9514893215116352E-5</v>
      </c>
      <c r="S5" s="253">
        <f>逆行列係数!S5/逆行列係数!$S$20</f>
        <v>1.387787470261697E-4</v>
      </c>
      <c r="T5" s="253">
        <f>逆行列係数!T5/逆行列係数!$T$21</f>
        <v>6.8026819813242427E-5</v>
      </c>
      <c r="U5" s="253">
        <f>逆行列係数!U5/逆行列係数!$U$22</f>
        <v>8.1998770018449716E-5</v>
      </c>
      <c r="V5" s="253">
        <f>逆行列係数!V5/逆行列係数!$V$23</f>
        <v>9.7E-5</v>
      </c>
      <c r="W5" s="253">
        <f>逆行列係数!W5/逆行列係数!$W$24</f>
        <v>3.1933801230050108E-5</v>
      </c>
      <c r="X5" s="253">
        <f>逆行列係数!X5/逆行列係数!$X$25</f>
        <v>7.7418488404013908E-4</v>
      </c>
      <c r="Y5" s="253">
        <f>逆行列係数!Y5/逆行列係数!$Y$26</f>
        <v>5.5477007474429192E-4</v>
      </c>
      <c r="Z5" s="253">
        <f>逆行列係数!Z5/逆行列係数!$Z$27</f>
        <v>7.9672834370136451E-5</v>
      </c>
      <c r="AA5" s="253">
        <f>逆行列係数!AA5/逆行列係数!$AA$28</f>
        <v>9.7977183220079652E-5</v>
      </c>
      <c r="AB5" s="253">
        <f>逆行列係数!AB5/逆行列係数!$AB$29</f>
        <v>9.4843508211451112E-5</v>
      </c>
      <c r="AC5" s="253">
        <f>逆行列係数!AC5/逆行列係数!$AC$30</f>
        <v>1.2490718702075541E-4</v>
      </c>
      <c r="AD5" s="253">
        <f>逆行列係数!AD5/逆行列係数!$AD$31</f>
        <v>9.59272815326013E-5</v>
      </c>
      <c r="AE5" s="253">
        <f>逆行列係数!AE5/逆行列係数!$AE$32</f>
        <v>2.2188178910039475E-5</v>
      </c>
      <c r="AF5" s="253">
        <f>逆行列係数!AF5/逆行列係数!$AF$33</f>
        <v>7.2435168202818475E-5</v>
      </c>
      <c r="AG5" s="253">
        <f>逆行列係数!AG5/逆行列係数!$AG$34</f>
        <v>2.048934814354351E-4</v>
      </c>
      <c r="AH5" s="253">
        <f>逆行列係数!AH5/逆行列係数!$AH$35</f>
        <v>5.2994753519401573E-5</v>
      </c>
      <c r="AI5" s="253">
        <f>逆行列係数!AI5/逆行列係数!$AI$36</f>
        <v>1.5697519791872883E-4</v>
      </c>
      <c r="AJ5" s="253">
        <f>逆行列係数!AJ5/逆行列係数!$AJ$37</f>
        <v>1.9752754768561913E-4</v>
      </c>
      <c r="AK5" s="253">
        <f>逆行列係数!AK5/逆行列係数!$AK$38</f>
        <v>2.9987914870307266E-4</v>
      </c>
      <c r="AL5" s="253">
        <f>逆行列係数!AL5/逆行列係数!$AL$39</f>
        <v>1.0254447637768961E-4</v>
      </c>
      <c r="AM5" s="253">
        <f>逆行列係数!AM5/逆行列係数!$AM$40</f>
        <v>1.0815425649395992E-3</v>
      </c>
      <c r="AN5" s="253">
        <f>逆行列係数!AN5/逆行列係数!$AN$41</f>
        <v>5.507582171426743E-3</v>
      </c>
      <c r="AO5" s="254">
        <f>逆行列係数!AO5/逆行列係数!$AO$42</f>
        <v>4.0964401934718733E-5</v>
      </c>
    </row>
    <row r="6" spans="1:41">
      <c r="A6" s="28">
        <v>3</v>
      </c>
      <c r="B6" s="11" t="s">
        <v>63</v>
      </c>
      <c r="C6" s="252">
        <f>逆行列係数!C6/逆行列係数!$C$4</f>
        <v>2.1794585087955368E-5</v>
      </c>
      <c r="D6" s="253">
        <f>逆行列係数!D6/逆行列係数!$D$5</f>
        <v>3.4257280742697847E-6</v>
      </c>
      <c r="E6" s="253">
        <f>逆行列係数!E6/逆行列係数!$E$6</f>
        <v>1</v>
      </c>
      <c r="F6" s="253">
        <f>逆行列係数!F6/逆行列係数!$F$7</f>
        <v>0</v>
      </c>
      <c r="G6" s="253">
        <f>逆行列係数!G6/逆行列係数!$G$8</f>
        <v>1.4217342070793491E-3</v>
      </c>
      <c r="H6" s="253">
        <f>逆行列係数!H6/逆行列係数!$H$9</f>
        <v>9.8683561292359925E-7</v>
      </c>
      <c r="I6" s="253">
        <f>逆行列係数!I6/逆行列係数!$I$10</f>
        <v>1.8977384650711744E-6</v>
      </c>
      <c r="J6" s="253">
        <f>逆行列係数!J6/逆行列係数!$J$11</f>
        <v>3.2735334817996507E-5</v>
      </c>
      <c r="K6" s="253">
        <f>逆行列係数!K6/逆行列係数!$K$12</f>
        <v>0</v>
      </c>
      <c r="L6" s="253">
        <f>逆行列係数!L6/逆行列係数!$L$13</f>
        <v>0</v>
      </c>
      <c r="M6" s="253">
        <f>逆行列係数!M6/逆行列係数!$M$14</f>
        <v>0</v>
      </c>
      <c r="N6" s="253">
        <f>逆行列係数!N6/逆行列係数!$N$15</f>
        <v>0</v>
      </c>
      <c r="O6" s="253">
        <f>逆行列係数!O6/逆行列係数!$O$16</f>
        <v>9.9581558292056774E-7</v>
      </c>
      <c r="P6" s="253">
        <f>逆行列係数!P6/逆行列係数!$P$17</f>
        <v>0</v>
      </c>
      <c r="Q6" s="253">
        <f>逆行列係数!Q6/逆行列係数!$Q$18</f>
        <v>0</v>
      </c>
      <c r="R6" s="253">
        <f>逆行列係数!R6/逆行列係数!$R$19</f>
        <v>0</v>
      </c>
      <c r="S6" s="253">
        <f>逆行列係数!S6/逆行列係数!$S$20</f>
        <v>0</v>
      </c>
      <c r="T6" s="253">
        <f>逆行列係数!T6/逆行列係数!$T$21</f>
        <v>0</v>
      </c>
      <c r="U6" s="253">
        <f>逆行列係数!U6/逆行列係数!$U$22</f>
        <v>0</v>
      </c>
      <c r="V6" s="253">
        <f>逆行列係数!V6/逆行列係数!$V$23</f>
        <v>0</v>
      </c>
      <c r="W6" s="253">
        <f>逆行列係数!W6/逆行列係数!$W$24</f>
        <v>0</v>
      </c>
      <c r="X6" s="253">
        <f>逆行列係数!X6/逆行列係数!$X$25</f>
        <v>6.7148688921848796E-5</v>
      </c>
      <c r="Y6" s="253">
        <f>逆行列係数!Y6/逆行列係数!$Y$26</f>
        <v>9.9778790421635229E-7</v>
      </c>
      <c r="Z6" s="253">
        <f>逆行列係数!Z6/逆行列係数!$Z$27</f>
        <v>0</v>
      </c>
      <c r="AA6" s="253">
        <f>逆行列係数!AA6/逆行列係数!$AA$28</f>
        <v>9.1567460953345466E-7</v>
      </c>
      <c r="AB6" s="253">
        <f>逆行列係数!AB6/逆行列係数!$AB$29</f>
        <v>0</v>
      </c>
      <c r="AC6" s="253">
        <f>逆行列係数!AC6/逆行列係数!$AC$30</f>
        <v>9.9132688111710647E-7</v>
      </c>
      <c r="AD6" s="253">
        <f>逆行列係数!AD6/逆行列係数!$AD$31</f>
        <v>9.3133283041360477E-7</v>
      </c>
      <c r="AE6" s="253">
        <f>逆行列係数!AE6/逆行列係数!$AE$32</f>
        <v>9.6470343087128139E-7</v>
      </c>
      <c r="AF6" s="253">
        <f>逆行列係数!AF6/逆行列係数!$AF$33</f>
        <v>9.2865600260023683E-7</v>
      </c>
      <c r="AG6" s="253">
        <f>逆行列係数!AG6/逆行列係数!$AG$34</f>
        <v>6.9455417435740717E-6</v>
      </c>
      <c r="AH6" s="253">
        <f>逆行列係数!AH6/逆行列係数!$AH$35</f>
        <v>1.9998020196000594E-6</v>
      </c>
      <c r="AI6" s="253">
        <f>逆行列係数!AI6/逆行列係数!$AI$36</f>
        <v>2.1996524549121235E-5</v>
      </c>
      <c r="AJ6" s="253">
        <f>逆行列係数!AJ6/逆行列係数!$AJ$37</f>
        <v>1.0271432479652195E-4</v>
      </c>
      <c r="AK6" s="253">
        <f>逆行列係数!AK6/逆行列係数!$AK$38</f>
        <v>2.9987914870307271E-6</v>
      </c>
      <c r="AL6" s="253">
        <f>逆行列係数!AL6/逆行列係数!$AL$39</f>
        <v>1.8311513638873144E-6</v>
      </c>
      <c r="AM6" s="253">
        <f>逆行列係数!AM6/逆行列係数!$AM$40</f>
        <v>9.111897067256696E-4</v>
      </c>
      <c r="AN6" s="253">
        <f>逆行列係数!AN6/逆行列係数!$AN$41</f>
        <v>1.9991223852728651E-6</v>
      </c>
      <c r="AO6" s="254">
        <f>逆行列係数!AO6/逆行列係数!$AO$42</f>
        <v>3.9965270180213395E-6</v>
      </c>
    </row>
    <row r="7" spans="1:41">
      <c r="A7" s="28">
        <v>4</v>
      </c>
      <c r="B7" s="11" t="s">
        <v>1</v>
      </c>
      <c r="C7" s="252">
        <f>逆行列係数!C7/逆行列係数!$C$4</f>
        <v>9.7601837567800112E-5</v>
      </c>
      <c r="D7" s="253">
        <f>逆行列係数!D7/逆行列係数!$D$5</f>
        <v>6.8514561485395696E-5</v>
      </c>
      <c r="E7" s="253">
        <f>逆行列係数!E7/逆行列係数!$E$6</f>
        <v>3.3937385523708752E-5</v>
      </c>
      <c r="F7" s="253">
        <f>逆行列係数!F7/逆行列係数!$F$7</f>
        <v>1</v>
      </c>
      <c r="G7" s="253">
        <f>逆行列係数!G7/逆行列係数!$G$8</f>
        <v>1.2056769055964629E-4</v>
      </c>
      <c r="H7" s="253">
        <f>逆行列係数!H7/逆行列係数!$H$9</f>
        <v>1.342096433576095E-4</v>
      </c>
      <c r="I7" s="253">
        <f>逆行列係数!I7/逆行列係数!$I$10</f>
        <v>4.7633235473286477E-4</v>
      </c>
      <c r="J7" s="253">
        <f>逆行列係数!J7/逆行列係数!$J$11</f>
        <v>4.9896586101370421E-4</v>
      </c>
      <c r="K7" s="253">
        <f>逆行列係数!K7/逆行列係数!$K$12</f>
        <v>2.2478235320260533E-3</v>
      </c>
      <c r="L7" s="253">
        <f>逆行列係数!L7/逆行列係数!$L$13</f>
        <v>1.9662639719116273E-4</v>
      </c>
      <c r="M7" s="253">
        <f>逆行列係数!M7/逆行列係数!$M$14</f>
        <v>1.6531318307494098E-3</v>
      </c>
      <c r="N7" s="253">
        <f>逆行列係数!N7/逆行列係数!$N$15</f>
        <v>5.4778082311426218E-4</v>
      </c>
      <c r="O7" s="253">
        <f>逆行列係数!O7/逆行列係数!$O$16</f>
        <v>1.334592044230145E-2</v>
      </c>
      <c r="P7" s="253">
        <f>逆行列係数!P7/逆行列係数!$P$17</f>
        <v>1.5301387983968095E-4</v>
      </c>
      <c r="Q7" s="253">
        <f>逆行列係数!Q7/逆行列係数!$Q$18</f>
        <v>1.4296654582827617E-4</v>
      </c>
      <c r="R7" s="253">
        <f>逆行列係数!R7/逆行列係数!$R$19</f>
        <v>9.8382977383721179E-5</v>
      </c>
      <c r="S7" s="253">
        <f>逆行列係数!S7/逆行列係数!$S$20</f>
        <v>1.4175257731958765E-4</v>
      </c>
      <c r="T7" s="253">
        <f>逆行列係数!T7/逆行列係数!$T$21</f>
        <v>2.2132669544871832E-4</v>
      </c>
      <c r="U7" s="253">
        <f>逆行列係数!U7/逆行列係数!$U$22</f>
        <v>9.8998515022274654E-5</v>
      </c>
      <c r="V7" s="253">
        <f>逆行列係数!V7/逆行列係数!$V$23</f>
        <v>7.2999999999999999E-5</v>
      </c>
      <c r="W7" s="253">
        <f>逆行列係数!W7/逆行列係数!$W$24</f>
        <v>1.1476209817049258E-4</v>
      </c>
      <c r="X7" s="253">
        <f>逆行列係数!X7/逆行列係数!$X$25</f>
        <v>1.6490928014630514E-4</v>
      </c>
      <c r="Y7" s="253">
        <f>逆行列係数!Y7/逆行列係数!$Y$26</f>
        <v>1.7361509533364531E-4</v>
      </c>
      <c r="Z7" s="253">
        <f>逆行列係数!Z7/逆行列係数!$Z$27</f>
        <v>7.2837267330425884E-3</v>
      </c>
      <c r="AA7" s="253">
        <f>逆行列係数!AA7/逆行列係数!$AA$28</f>
        <v>3.6535416920384844E-4</v>
      </c>
      <c r="AB7" s="253">
        <f>逆行列係数!AB7/逆行列係数!$AB$29</f>
        <v>4.6523236659511808E-4</v>
      </c>
      <c r="AC7" s="253">
        <f>逆行列係数!AC7/逆行列係数!$AC$30</f>
        <v>2.0223068374788973E-4</v>
      </c>
      <c r="AD7" s="253">
        <f>逆行列係数!AD7/逆行列係数!$AD$31</f>
        <v>4.8429307181507451E-5</v>
      </c>
      <c r="AE7" s="253">
        <f>逆行列係数!AE7/逆行列係数!$AE$32</f>
        <v>1.832936518655435E-5</v>
      </c>
      <c r="AF7" s="253">
        <f>逆行列係数!AF7/逆行列係数!$AF$33</f>
        <v>7.4292480208018951E-5</v>
      </c>
      <c r="AG7" s="253">
        <f>逆行列係数!AG7/逆行列係数!$AG$34</f>
        <v>7.2059995589580987E-5</v>
      </c>
      <c r="AH7" s="253">
        <f>逆行列係数!AH7/逆行列係数!$AH$35</f>
        <v>9.6990397950602882E-5</v>
      </c>
      <c r="AI7" s="253">
        <f>逆行列係数!AI7/逆行列係数!$AI$36</f>
        <v>1.2697993716992713E-4</v>
      </c>
      <c r="AJ7" s="253">
        <f>逆行列係数!AJ7/逆行列係数!$AJ$37</f>
        <v>1.0468960027337814E-4</v>
      </c>
      <c r="AK7" s="253">
        <f>逆行列係数!AK7/逆行列係数!$AK$38</f>
        <v>4.7980663792491634E-5</v>
      </c>
      <c r="AL7" s="253">
        <f>逆行列係数!AL7/逆行列係数!$AL$39</f>
        <v>5.0356662506901156E-5</v>
      </c>
      <c r="AM7" s="253">
        <f>逆行列係数!AM7/逆行列係数!$AM$40</f>
        <v>2.347303918412866E-4</v>
      </c>
      <c r="AN7" s="253">
        <f>逆行列係数!AN7/逆行列係数!$AN$41</f>
        <v>7.9964895410914613E-5</v>
      </c>
      <c r="AO7" s="254">
        <f>逆行列係数!AO7/逆行列係数!$AO$42</f>
        <v>5.3953114743288083E-5</v>
      </c>
    </row>
    <row r="8" spans="1:41">
      <c r="A8" s="29">
        <v>5</v>
      </c>
      <c r="B8" s="12" t="s">
        <v>2</v>
      </c>
      <c r="C8" s="255">
        <f>逆行列係数!C8/逆行列係数!$C$4</f>
        <v>1.4778623870945735E-2</v>
      </c>
      <c r="D8" s="256">
        <f>逆行列係数!D8/逆行列係数!$D$5</f>
        <v>2.4014353800631189E-3</v>
      </c>
      <c r="E8" s="256">
        <f>逆行列係数!E8/逆行列係数!$E$6</f>
        <v>7.9183905693994572E-3</v>
      </c>
      <c r="F8" s="256">
        <f>逆行列係数!F8/逆行列係数!$F$7</f>
        <v>1.499466190036347E-5</v>
      </c>
      <c r="G8" s="256">
        <f>逆行列係数!G8/逆行列係数!$G$8</f>
        <v>1</v>
      </c>
      <c r="H8" s="256">
        <f>逆行列係数!H8/逆行列係数!$H$9</f>
        <v>1.9341978013302544E-4</v>
      </c>
      <c r="I8" s="256">
        <f>逆行列係数!I8/逆行列係数!$I$10</f>
        <v>6.717994166351958E-4</v>
      </c>
      <c r="J8" s="256">
        <f>逆行列係数!J8/逆行列係数!$J$11</f>
        <v>2.0087591820134214E-3</v>
      </c>
      <c r="K8" s="256">
        <f>逆行列係数!K8/逆行列係数!$K$12</f>
        <v>1.7777163258554027E-5</v>
      </c>
      <c r="L8" s="256">
        <f>逆行列係数!L8/逆行列係数!$L$13</f>
        <v>4.6723104283048573E-5</v>
      </c>
      <c r="M8" s="256">
        <f>逆行列係数!M8/逆行列係数!$M$14</f>
        <v>8.2029308589433653E-5</v>
      </c>
      <c r="N8" s="256">
        <f>逆行列係数!N8/逆行列係数!$N$15</f>
        <v>1.2341682323198279E-5</v>
      </c>
      <c r="O8" s="256">
        <f>逆行列係数!O8/逆行列係数!$O$16</f>
        <v>7.9665246633645419E-6</v>
      </c>
      <c r="P8" s="256">
        <f>逆行列係数!P8/逆行列係数!$P$17</f>
        <v>8.8846768939169587E-6</v>
      </c>
      <c r="Q8" s="256">
        <f>逆行列係数!Q8/逆行列係数!$Q$18</f>
        <v>1.199719265691828E-5</v>
      </c>
      <c r="R8" s="256">
        <f>逆行列係数!R8/逆行列係数!$R$19</f>
        <v>9.8382977383721172E-6</v>
      </c>
      <c r="S8" s="256">
        <f>逆行列係数!S8/逆行列係数!$S$20</f>
        <v>1.0904044409199048E-5</v>
      </c>
      <c r="T8" s="256">
        <f>逆行列係数!T8/逆行列係数!$T$21</f>
        <v>1.341373911810414E-5</v>
      </c>
      <c r="U8" s="256">
        <f>逆行列係数!U8/逆行列係数!$U$22</f>
        <v>9.9998500022499656E-6</v>
      </c>
      <c r="V8" s="256">
        <f>逆行列係数!V8/逆行列係数!$V$23</f>
        <v>1.0000000000000001E-5</v>
      </c>
      <c r="W8" s="256">
        <f>逆行列係数!W8/逆行列係数!$W$24</f>
        <v>6.9855190190734606E-6</v>
      </c>
      <c r="X8" s="256">
        <f>逆行列係数!X8/逆行列係数!$X$25</f>
        <v>2.8538192791785738E-4</v>
      </c>
      <c r="Y8" s="256">
        <f>逆行列係数!Y8/逆行列係数!$Y$26</f>
        <v>5.2882758923466679E-5</v>
      </c>
      <c r="Z8" s="256">
        <f>逆行列係数!Z8/逆行列係数!$Z$27</f>
        <v>1.0864477414109517E-5</v>
      </c>
      <c r="AA8" s="256">
        <f>逆行列係数!AA8/逆行列係数!$AA$28</f>
        <v>2.4723214457403276E-5</v>
      </c>
      <c r="AB8" s="256">
        <f>逆行列係数!AB8/逆行列係数!$AB$29</f>
        <v>1.3976938052213847E-5</v>
      </c>
      <c r="AC8" s="256">
        <f>逆行列係数!AC8/逆行列係数!$AC$30</f>
        <v>5.1548997818089536E-5</v>
      </c>
      <c r="AD8" s="256">
        <f>逆行列係数!AD8/逆行列係数!$AD$31</f>
        <v>2.2351987929926515E-5</v>
      </c>
      <c r="AE8" s="256">
        <f>逆行列係数!AE8/逆行列係数!$AE$32</f>
        <v>1.2541144601326658E-5</v>
      </c>
      <c r="AF8" s="256">
        <f>逆行列係数!AF8/逆行列係数!$AF$33</f>
        <v>2.693102407540687E-5</v>
      </c>
      <c r="AG8" s="256">
        <f>逆行列係数!AG8/逆行列係数!$AG$34</f>
        <v>1.5453830379452308E-4</v>
      </c>
      <c r="AH8" s="256">
        <f>逆行列係数!AH8/逆行列係数!$AH$35</f>
        <v>1.4598554743080433E-4</v>
      </c>
      <c r="AI8" s="256">
        <f>逆行列係数!AI8/逆行列係数!$AI$36</f>
        <v>9.5284944978693358E-4</v>
      </c>
      <c r="AJ8" s="256">
        <f>逆行列係数!AJ8/逆行列係数!$AJ$37</f>
        <v>1.8241669028766926E-3</v>
      </c>
      <c r="AK8" s="256">
        <f>逆行列係数!AK8/逆行列係数!$AK$38</f>
        <v>3.3986303519681571E-4</v>
      </c>
      <c r="AL8" s="256">
        <f>逆行列係数!AL8/逆行列係数!$AL$39</f>
        <v>4.3947632733295552E-5</v>
      </c>
      <c r="AM8" s="256">
        <f>逆行列係数!AM8/逆行列係数!$AM$40</f>
        <v>1.9661889193389123E-2</v>
      </c>
      <c r="AN8" s="256">
        <f>逆行列係数!AN8/逆行列係数!$AN$41</f>
        <v>7.2967967062459579E-5</v>
      </c>
      <c r="AO8" s="257">
        <f>逆行列係数!AO8/逆行列係数!$AO$42</f>
        <v>7.9131234956822513E-4</v>
      </c>
    </row>
    <row r="9" spans="1:41">
      <c r="A9" s="28">
        <v>6</v>
      </c>
      <c r="B9" s="11" t="s">
        <v>3</v>
      </c>
      <c r="C9" s="249">
        <f>逆行列係数!C9/逆行列係数!$C$4</f>
        <v>1.9994162841559054E-4</v>
      </c>
      <c r="D9" s="250">
        <f>逆行列係数!D9/逆行列係数!$D$5</f>
        <v>6.5945265429693354E-5</v>
      </c>
      <c r="E9" s="250">
        <f>逆行列係数!E9/逆行列係数!$E$6</f>
        <v>1.299602233878494E-3</v>
      </c>
      <c r="F9" s="250">
        <f>逆行列係数!F9/逆行列係数!$F$7</f>
        <v>1.8893273994457973E-4</v>
      </c>
      <c r="G9" s="250">
        <f>逆行列係数!G9/逆行列係数!$G$8</f>
        <v>9.548961092323986E-5</v>
      </c>
      <c r="H9" s="250">
        <f>逆行列係数!H9/逆行列係数!$H$9</f>
        <v>1</v>
      </c>
      <c r="I9" s="250">
        <f>逆行列係数!I9/逆行列係数!$I$10</f>
        <v>1.2050639253201957E-4</v>
      </c>
      <c r="J9" s="250">
        <f>逆行列係数!J9/逆行列係数!$J$11</f>
        <v>1.1804560131338133E-4</v>
      </c>
      <c r="K9" s="250">
        <f>逆行列係数!K9/逆行列係数!$K$12</f>
        <v>4.0492427422261949E-5</v>
      </c>
      <c r="L9" s="250">
        <f>逆行列係数!L9/逆行列係数!$L$13</f>
        <v>1.5671707894939209E-4</v>
      </c>
      <c r="M9" s="250">
        <f>逆行列係数!M9/逆行列係数!$M$14</f>
        <v>1.1001577857876984E-4</v>
      </c>
      <c r="N9" s="250">
        <f>逆行列係数!N9/逆行列係数!$N$15</f>
        <v>8.0695615190142601E-5</v>
      </c>
      <c r="O9" s="250">
        <f>逆行列係数!O9/逆行列係数!$O$16</f>
        <v>2.0912127241331921E-5</v>
      </c>
      <c r="P9" s="250">
        <f>逆行列係数!P9/逆行列係数!$P$17</f>
        <v>7.3051787794428314E-5</v>
      </c>
      <c r="Q9" s="250">
        <f>逆行列係数!Q9/逆行列係数!$Q$18</f>
        <v>8.1980816488941586E-5</v>
      </c>
      <c r="R9" s="250">
        <f>逆行列係数!R9/逆行列係数!$R$19</f>
        <v>6.7884254394767597E-5</v>
      </c>
      <c r="S9" s="250">
        <f>逆行列係数!S9/逆行列係数!$S$20</f>
        <v>1.3084853291038859E-4</v>
      </c>
      <c r="T9" s="250">
        <f>逆行列係数!T9/逆行列係数!$T$21</f>
        <v>1.5617424830364108E-4</v>
      </c>
      <c r="U9" s="250">
        <f>逆行列係数!U9/逆行列係数!$U$22</f>
        <v>5.9999100013499794E-5</v>
      </c>
      <c r="V9" s="250">
        <f>逆行列係数!V9/逆行列係数!$V$23</f>
        <v>6.3E-5</v>
      </c>
      <c r="W9" s="250">
        <f>逆行列係数!W9/逆行列係数!$W$24</f>
        <v>7.5842777921369001E-5</v>
      </c>
      <c r="X9" s="250">
        <f>逆行列係数!X9/逆行列係数!$X$25</f>
        <v>2.1527079683769177E-4</v>
      </c>
      <c r="Y9" s="250">
        <f>逆行列係数!Y9/逆行列係数!$Y$26</f>
        <v>1.865863380884579E-4</v>
      </c>
      <c r="Z9" s="250">
        <f>逆行列係数!Z9/逆行列係数!$Z$27</f>
        <v>2.625582041743133E-5</v>
      </c>
      <c r="AA9" s="250">
        <f>逆行列係数!AA9/逆行列係数!$AA$28</f>
        <v>7.7832341810343657E-5</v>
      </c>
      <c r="AB9" s="250">
        <f>逆行列係数!AB9/逆行列係数!$AB$29</f>
        <v>1.5674137672839816E-4</v>
      </c>
      <c r="AC9" s="250">
        <f>逆行列係数!AC9/逆行列係数!$AC$30</f>
        <v>2.3890977834922268E-4</v>
      </c>
      <c r="AD9" s="250">
        <f>逆行列係数!AD9/逆行列係数!$AD$31</f>
        <v>8.5682620398051641E-5</v>
      </c>
      <c r="AE9" s="250">
        <f>逆行列係数!AE9/逆行列係数!$AE$32</f>
        <v>1.0611737739584095E-5</v>
      </c>
      <c r="AF9" s="250">
        <f>逆行列係数!AF9/逆行列係数!$AF$33</f>
        <v>8.5436352239221799E-5</v>
      </c>
      <c r="AG9" s="250">
        <f>逆行列係数!AG9/逆行列係数!$AG$34</f>
        <v>5.0355177640912019E-5</v>
      </c>
      <c r="AH9" s="250">
        <f>逆行列係数!AH9/逆行列係数!$AH$35</f>
        <v>2.3397683629320696E-4</v>
      </c>
      <c r="AI9" s="250">
        <f>逆行列係数!AI9/逆行列係数!$AI$36</f>
        <v>4.5992733148162584E-5</v>
      </c>
      <c r="AJ9" s="250">
        <f>逆行列係数!AJ9/逆行列係数!$AJ$37</f>
        <v>1.9950282316247533E-4</v>
      </c>
      <c r="AK9" s="250">
        <f>逆行列係数!AK9/逆行列係数!$AK$38</f>
        <v>1.3534545578132013E-3</v>
      </c>
      <c r="AL9" s="250">
        <f>逆行列係数!AL9/逆行列係数!$AL$39</f>
        <v>1.0620677910546425E-4</v>
      </c>
      <c r="AM9" s="250">
        <f>逆行列係数!AM9/逆行列係数!$AM$40</f>
        <v>2.5651971091516135E-4</v>
      </c>
      <c r="AN9" s="250">
        <f>逆行列係数!AN9/逆行列係数!$AN$41</f>
        <v>1.0445414463050719E-3</v>
      </c>
      <c r="AO9" s="251">
        <f>逆行列係数!AO9/逆行列係数!$AO$42</f>
        <v>4.5960060707245404E-5</v>
      </c>
    </row>
    <row r="10" spans="1:41">
      <c r="A10" s="28">
        <v>7</v>
      </c>
      <c r="B10" s="11" t="s">
        <v>4</v>
      </c>
      <c r="C10" s="252">
        <f>逆行列係数!C10/逆行列係数!$C$4</f>
        <v>4.1182289909675665E-3</v>
      </c>
      <c r="D10" s="253">
        <f>逆行列係数!D10/逆行列係数!$D$5</f>
        <v>3.9096121647603918E-3</v>
      </c>
      <c r="E10" s="253">
        <f>逆行列係数!E10/逆行列係数!$E$6</f>
        <v>6.4381216655271011E-4</v>
      </c>
      <c r="F10" s="253">
        <f>逆行列係数!F10/逆行列係数!$F$7</f>
        <v>8.8668434037482652E-4</v>
      </c>
      <c r="G10" s="253">
        <f>逆行列係数!G10/逆行列係数!$G$8</f>
        <v>3.8273007691254119E-3</v>
      </c>
      <c r="H10" s="253">
        <f>逆行列係数!H10/逆行列係数!$H$9</f>
        <v>1.0006513115045296E-3</v>
      </c>
      <c r="I10" s="253">
        <f>逆行列係数!I10/逆行列係数!$I$10</f>
        <v>1</v>
      </c>
      <c r="J10" s="253">
        <f>逆行列係数!J10/逆行列係数!$J$11</f>
        <v>4.9658510939057723E-3</v>
      </c>
      <c r="K10" s="253">
        <f>逆行列係数!K10/逆行列係数!$K$12</f>
        <v>4.0986237512777339E-4</v>
      </c>
      <c r="L10" s="253">
        <f>逆行列係数!L10/逆行列係数!$L$13</f>
        <v>1.4659373968806488E-3</v>
      </c>
      <c r="M10" s="253">
        <f>逆行列係数!M10/逆行列係数!$M$14</f>
        <v>4.676635640287005E-3</v>
      </c>
      <c r="N10" s="253">
        <f>逆行列係数!N10/逆行列係数!$N$15</f>
        <v>4.8037625042602537E-4</v>
      </c>
      <c r="O10" s="253">
        <f>逆行列係数!O10/逆行列係数!$O$16</f>
        <v>3.8737226175610087E-4</v>
      </c>
      <c r="P10" s="253">
        <f>逆行列係数!P10/逆行列係数!$P$17</f>
        <v>8.282493237773698E-4</v>
      </c>
      <c r="Q10" s="253">
        <f>逆行列係数!Q10/逆行列係数!$Q$18</f>
        <v>6.4684863741884394E-4</v>
      </c>
      <c r="R10" s="253">
        <f>逆行列係数!R10/逆行列係数!$R$19</f>
        <v>4.4862637686976856E-4</v>
      </c>
      <c r="S10" s="253">
        <f>逆行列係数!S10/逆行列係数!$S$20</f>
        <v>2.1639571768437751E-3</v>
      </c>
      <c r="T10" s="253">
        <f>逆行列係数!T10/逆行列係数!$T$21</f>
        <v>1.0405229058757925E-3</v>
      </c>
      <c r="U10" s="253">
        <f>逆行列係数!U10/逆行列係数!$U$22</f>
        <v>1.2709809352859705E-3</v>
      </c>
      <c r="V10" s="253">
        <f>逆行列係数!V10/逆行列係数!$V$23</f>
        <v>1.5039999999999999E-3</v>
      </c>
      <c r="W10" s="253">
        <f>逆行列係数!W10/逆行列係数!$W$24</f>
        <v>4.9098219391202039E-4</v>
      </c>
      <c r="X10" s="253">
        <f>逆行列係数!X10/逆行列係数!$X$25</f>
        <v>1.0735890381740297E-2</v>
      </c>
      <c r="Y10" s="253">
        <f>逆行列係数!Y10/逆行列係数!$Y$26</f>
        <v>7.5742079809063313E-3</v>
      </c>
      <c r="Z10" s="253">
        <f>逆行列係数!Z10/逆行列係数!$Z$27</f>
        <v>1.211389231673211E-3</v>
      </c>
      <c r="AA10" s="253">
        <f>逆行列係数!AA10/逆行列係数!$AA$28</f>
        <v>1.4650793752535277E-3</v>
      </c>
      <c r="AB10" s="253">
        <f>逆行列係数!AB10/逆行列係数!$AB$29</f>
        <v>1.4725702590725304E-3</v>
      </c>
      <c r="AC10" s="253">
        <f>逆行列係数!AC10/逆行列係数!$AC$30</f>
        <v>1.9410180332272947E-3</v>
      </c>
      <c r="AD10" s="253">
        <f>逆行列係数!AD10/逆行列係数!$AD$31</f>
        <v>1.4817505331880454E-3</v>
      </c>
      <c r="AE10" s="253">
        <f>逆行列係数!AE10/逆行列係数!$AE$32</f>
        <v>3.2606975963449312E-4</v>
      </c>
      <c r="AF10" s="253">
        <f>逆行列係数!AF10/逆行列係数!$AF$33</f>
        <v>1.117173171128085E-3</v>
      </c>
      <c r="AG10" s="253">
        <f>逆行列係数!AG10/逆行列係数!$AG$34</f>
        <v>3.0786113778392072E-3</v>
      </c>
      <c r="AH10" s="253">
        <f>逆行列係数!AH10/逆行列係数!$AH$35</f>
        <v>7.6692407451662279E-4</v>
      </c>
      <c r="AI10" s="253">
        <f>逆行列係数!AI10/逆行列係数!$AI$36</f>
        <v>1.8607060084506646E-3</v>
      </c>
      <c r="AJ10" s="253">
        <f>逆行列係数!AJ10/逆行列係数!$AJ$37</f>
        <v>1.9782383900714758E-3</v>
      </c>
      <c r="AK10" s="253">
        <f>逆行列係数!AK10/逆行列係数!$AK$38</f>
        <v>4.6481268048976258E-3</v>
      </c>
      <c r="AL10" s="253">
        <f>逆行列係数!AL10/逆行列係数!$AL$39</f>
        <v>1.5747901729430906E-3</v>
      </c>
      <c r="AM10" s="253">
        <f>逆行列係数!AM10/逆行列係数!$AM$40</f>
        <v>1.5747735148845812E-3</v>
      </c>
      <c r="AN10" s="253">
        <f>逆行列係数!AN10/逆行列係数!$AN$41</f>
        <v>8.6266129169294672E-2</v>
      </c>
      <c r="AO10" s="254">
        <f>逆行列係数!AO10/逆行列係数!$AO$42</f>
        <v>5.6850596831353544E-4</v>
      </c>
    </row>
    <row r="11" spans="1:41">
      <c r="A11" s="28">
        <v>8</v>
      </c>
      <c r="B11" s="11" t="s">
        <v>5</v>
      </c>
      <c r="C11" s="252">
        <f>逆行列係数!C11/逆行列係数!$C$4</f>
        <v>2.2334711761874261E-3</v>
      </c>
      <c r="D11" s="253">
        <f>逆行列係数!D11/逆行列係数!$D$5</f>
        <v>5.2242353132614214E-5</v>
      </c>
      <c r="E11" s="253">
        <f>逆行列係数!E11/逆行列係数!$E$6</f>
        <v>1.2576795811727361E-4</v>
      </c>
      <c r="F11" s="253">
        <f>逆行列係数!F11/逆行列係数!$F$7</f>
        <v>1.3495195710327125E-4</v>
      </c>
      <c r="G11" s="253">
        <f>逆行列係数!G11/逆行列係数!$G$8</f>
        <v>5.4496596132960122E-4</v>
      </c>
      <c r="H11" s="253">
        <f>逆行列係数!H11/逆行列係数!$H$9</f>
        <v>1.1200584206682851E-3</v>
      </c>
      <c r="I11" s="253">
        <f>逆行列係数!I11/逆行列係数!$I$10</f>
        <v>1.8550393496070733E-3</v>
      </c>
      <c r="J11" s="253">
        <f>逆行列係数!J11/逆行列係数!$J$11</f>
        <v>1</v>
      </c>
      <c r="K11" s="253">
        <f>逆行列係数!K11/逆行列係数!$K$12</f>
        <v>1.275017653710736E-3</v>
      </c>
      <c r="L11" s="253">
        <f>逆行列係数!L11/逆行列係数!$L$13</f>
        <v>5.2115729235717089E-3</v>
      </c>
      <c r="M11" s="253">
        <f>逆行列係数!M11/逆行列係数!$M$14</f>
        <v>9.0521754655163256E-4</v>
      </c>
      <c r="N11" s="253">
        <f>逆行列係数!N11/逆行列係数!$N$15</f>
        <v>1.3860658609130377E-4</v>
      </c>
      <c r="O11" s="253">
        <f>逆行列係数!O11/逆行列係数!$O$16</f>
        <v>1.0953971412126246E-4</v>
      </c>
      <c r="P11" s="253">
        <f>逆行列係数!P11/逆行列係数!$P$17</f>
        <v>3.8401547908152188E-4</v>
      </c>
      <c r="Q11" s="253">
        <f>逆行列係数!Q11/逆行列係数!$Q$18</f>
        <v>1.879560182917197E-4</v>
      </c>
      <c r="R11" s="253">
        <f>逆行列係数!R11/逆行列係数!$R$19</f>
        <v>1.5938042336162829E-4</v>
      </c>
      <c r="S11" s="253">
        <f>逆行列係数!S11/逆行列係数!$S$20</f>
        <v>5.531324345757336E-4</v>
      </c>
      <c r="T11" s="253">
        <f>逆行列係数!T11/逆行列係数!$T$21</f>
        <v>3.8804031020229834E-4</v>
      </c>
      <c r="U11" s="253">
        <f>逆行列係数!U11/逆行列係数!$U$22</f>
        <v>3.819942700859487E-4</v>
      </c>
      <c r="V11" s="253">
        <f>逆行列係数!V11/逆行列係数!$V$23</f>
        <v>3.5500000000000001E-4</v>
      </c>
      <c r="W11" s="253">
        <f>逆行列係数!W11/逆行列係数!$W$24</f>
        <v>6.8657672644607728E-4</v>
      </c>
      <c r="X11" s="253">
        <f>逆行列係数!X11/逆行列係数!$X$25</f>
        <v>9.9735552663334252E-4</v>
      </c>
      <c r="Y11" s="253">
        <f>逆行列係数!Y11/逆行列係数!$Y$26</f>
        <v>2.2051112683181388E-4</v>
      </c>
      <c r="Z11" s="253">
        <f>逆行列係数!Z11/逆行列係数!$Z$27</f>
        <v>4.7079402127807901E-5</v>
      </c>
      <c r="AA11" s="253">
        <f>逆行列係数!AA11/逆行列係数!$AA$28</f>
        <v>3.5345039927991349E-4</v>
      </c>
      <c r="AB11" s="253">
        <f>逆行列係数!AB11/逆行列係数!$AB$29</f>
        <v>5.5907752208855387E-4</v>
      </c>
      <c r="AC11" s="253">
        <f>逆行列係数!AC11/逆行列係数!$AC$30</f>
        <v>3.1722460195747407E-5</v>
      </c>
      <c r="AD11" s="253">
        <f>逆行列係数!AD11/逆行列係数!$AD$31</f>
        <v>3.0733983403648964E-5</v>
      </c>
      <c r="AE11" s="253">
        <f>逆行列係数!AE11/逆行列係数!$AE$32</f>
        <v>9.6470343087128151E-6</v>
      </c>
      <c r="AF11" s="253">
        <f>逆行列係数!AF11/逆行列係数!$AF$33</f>
        <v>5.8505328163814925E-5</v>
      </c>
      <c r="AG11" s="253">
        <f>逆行列係数!AG11/逆行列係数!$AG$34</f>
        <v>6.8587224717793946E-5</v>
      </c>
      <c r="AH11" s="253">
        <f>逆行列係数!AH11/逆行列係数!$AH$35</f>
        <v>7.0992971695802109E-5</v>
      </c>
      <c r="AI11" s="253">
        <f>逆行列係数!AI11/逆行列係数!$AI$36</f>
        <v>2.4696098016513385E-4</v>
      </c>
      <c r="AJ11" s="253">
        <f>逆行列係数!AJ11/逆行列係数!$AJ$37</f>
        <v>5.2986764666667335E-3</v>
      </c>
      <c r="AK11" s="253">
        <f>逆行列係数!AK11/逆行列係数!$AK$38</f>
        <v>1.3094722826700842E-4</v>
      </c>
      <c r="AL11" s="253">
        <f>逆行列係数!AL11/逆行列係数!$AL$39</f>
        <v>1.7945283366095684E-4</v>
      </c>
      <c r="AM11" s="253">
        <f>逆行列係数!AM11/逆行列係数!$AM$40</f>
        <v>3.6942800066160298E-4</v>
      </c>
      <c r="AN11" s="253">
        <f>逆行列係数!AN11/逆行列係数!$AN$41</f>
        <v>5.4576041117949221E-4</v>
      </c>
      <c r="AO11" s="254">
        <f>逆行列係数!AO11/逆行列係数!$AO$42</f>
        <v>1.5786281721184289E-4</v>
      </c>
    </row>
    <row r="12" spans="1:41">
      <c r="A12" s="28">
        <v>9</v>
      </c>
      <c r="B12" s="11" t="s">
        <v>6</v>
      </c>
      <c r="C12" s="252">
        <f>逆行列係数!C12/逆行列係数!$C$4</f>
        <v>7.4575384627047279E-4</v>
      </c>
      <c r="D12" s="253">
        <f>逆行列係数!D12/逆行列係数!$D$5</f>
        <v>7.7764027285924108E-4</v>
      </c>
      <c r="E12" s="253">
        <f>逆行列係数!E12/逆行列係数!$E$6</f>
        <v>2.9535506989604174E-3</v>
      </c>
      <c r="F12" s="253">
        <f>逆行列係数!F12/逆行列係数!$F$7</f>
        <v>1.4234932364078387E-3</v>
      </c>
      <c r="G12" s="253">
        <f>逆行列係数!G12/逆行列係数!$G$8</f>
        <v>4.5526359955322436E-4</v>
      </c>
      <c r="H12" s="253">
        <f>逆行列係数!H12/逆行列係数!$H$9</f>
        <v>2.8618232774784379E-4</v>
      </c>
      <c r="I12" s="253">
        <f>逆行列係数!I12/逆行列係数!$I$10</f>
        <v>6.6041298584476875E-4</v>
      </c>
      <c r="J12" s="253">
        <f>逆行列係数!J12/逆行列係数!$J$11</f>
        <v>5.8824404688096745E-4</v>
      </c>
      <c r="K12" s="253">
        <f>逆行列係数!K12/逆行列係数!$K$12</f>
        <v>1</v>
      </c>
      <c r="L12" s="253">
        <f>逆行列係数!L12/逆行列係数!$L$13</f>
        <v>2.3750911343883022E-4</v>
      </c>
      <c r="M12" s="253">
        <f>逆行列係数!M12/逆行列係数!$M$14</f>
        <v>1.2005230574735938E-3</v>
      </c>
      <c r="N12" s="253">
        <f>逆行列係数!N12/逆行列係数!$N$15</f>
        <v>8.0885487225884113E-4</v>
      </c>
      <c r="O12" s="253">
        <f>逆行列係数!O12/逆行列係数!$O$16</f>
        <v>8.8129679088470251E-4</v>
      </c>
      <c r="P12" s="253">
        <f>逆行列係数!P12/逆行列係数!$P$17</f>
        <v>3.8796422436770717E-4</v>
      </c>
      <c r="Q12" s="253">
        <f>逆行列係数!Q12/逆行列係数!$Q$18</f>
        <v>2.3994385313836562E-4</v>
      </c>
      <c r="R12" s="253">
        <f>逆行列係数!R12/逆行列係数!$R$19</f>
        <v>1.8987914635058186E-4</v>
      </c>
      <c r="S12" s="253">
        <f>逆行列係数!S12/逆行列係数!$S$20</f>
        <v>2.7260111022997627E-4</v>
      </c>
      <c r="T12" s="253">
        <f>逆行列係数!T12/逆行列係数!$T$21</f>
        <v>2.0791295633061416E-4</v>
      </c>
      <c r="U12" s="253">
        <f>逆行列係数!U12/逆行列係数!$U$22</f>
        <v>1.9199712004319935E-4</v>
      </c>
      <c r="V12" s="253">
        <f>逆行列係数!V12/逆行列係数!$V$23</f>
        <v>1.35E-4</v>
      </c>
      <c r="W12" s="253">
        <f>逆行列係数!W12/逆行列係数!$W$24</f>
        <v>2.2054281474503354E-4</v>
      </c>
      <c r="X12" s="253">
        <f>逆行列係数!X12/逆行列係数!$X$25</f>
        <v>6.4087498691588044E-4</v>
      </c>
      <c r="Y12" s="253">
        <f>逆行列係数!Y12/逆行列係数!$Y$26</f>
        <v>1.0656374817030643E-3</v>
      </c>
      <c r="Z12" s="253">
        <f>逆行列係数!Z12/逆行列係数!$Z$27</f>
        <v>1.8578256378127273E-3</v>
      </c>
      <c r="AA12" s="253">
        <f>逆行列係数!AA12/逆行列係数!$AA$28</f>
        <v>8.3326389467544375E-4</v>
      </c>
      <c r="AB12" s="253">
        <f>逆行列係数!AB12/逆行列係数!$AB$29</f>
        <v>1.1511006838716119E-3</v>
      </c>
      <c r="AC12" s="253">
        <f>逆行列係数!AC12/逆行列係数!$AC$30</f>
        <v>7.4845179524341541E-4</v>
      </c>
      <c r="AD12" s="253">
        <f>逆行列係数!AD12/逆行列係数!$AD$31</f>
        <v>2.4214653590753723E-4</v>
      </c>
      <c r="AE12" s="253">
        <f>逆行列係数!AE12/逆行列係数!$AE$32</f>
        <v>5.5952798990534327E-5</v>
      </c>
      <c r="AF12" s="253">
        <f>逆行列係数!AF12/逆行列係数!$AF$33</f>
        <v>6.5460961623290698E-3</v>
      </c>
      <c r="AG12" s="253">
        <f>逆行列係数!AG12/逆行列係数!$AG$34</f>
        <v>2.1444360133284943E-4</v>
      </c>
      <c r="AH12" s="253">
        <f>逆行列係数!AH12/逆行列係数!$AH$35</f>
        <v>6.7593308262482005E-4</v>
      </c>
      <c r="AI12" s="253">
        <f>逆行列係数!AI12/逆行列係数!$AI$36</f>
        <v>3.8393933758466158E-4</v>
      </c>
      <c r="AJ12" s="253">
        <f>逆行列係数!AJ12/逆行列係数!$AJ$37</f>
        <v>2.6369927616030155E-4</v>
      </c>
      <c r="AK12" s="253">
        <f>逆行列係数!AK12/逆行列係数!$AK$38</f>
        <v>4.3982275143117328E-4</v>
      </c>
      <c r="AL12" s="253">
        <f>逆行列係数!AL12/逆行列係数!$AL$39</f>
        <v>2.4262755571506918E-4</v>
      </c>
      <c r="AM12" s="253">
        <f>逆行列係数!AM12/逆行列係数!$AM$40</f>
        <v>5.387904352812655E-4</v>
      </c>
      <c r="AN12" s="253">
        <f>逆行列係数!AN12/逆行列係数!$AN$41</f>
        <v>4.6679507696121403E-4</v>
      </c>
      <c r="AO12" s="254">
        <f>逆行列係数!AO12/逆行列係数!$AO$42</f>
        <v>8.2628196097591202E-4</v>
      </c>
    </row>
    <row r="13" spans="1:41">
      <c r="A13" s="29">
        <v>10</v>
      </c>
      <c r="B13" s="12" t="s">
        <v>218</v>
      </c>
      <c r="C13" s="255">
        <f>逆行列係数!C13/逆行列係数!$C$4</f>
        <v>9.6938524108601478E-4</v>
      </c>
      <c r="D13" s="256">
        <f>逆行列係数!D13/逆行列係数!$D$5</f>
        <v>1.0260055582438006E-3</v>
      </c>
      <c r="E13" s="256">
        <f>逆行列係数!E13/逆行列係数!$E$6</f>
        <v>2.7159890002944565E-3</v>
      </c>
      <c r="F13" s="256">
        <f>逆行列係数!F13/逆行列係数!$F$7</f>
        <v>1.1016078276133694E-3</v>
      </c>
      <c r="G13" s="256">
        <f>逆行列係数!G13/逆行列係数!$G$8</f>
        <v>2.063154320856667E-3</v>
      </c>
      <c r="H13" s="256">
        <f>逆行列係数!H13/逆行列係数!$H$9</f>
        <v>6.8190340853020704E-4</v>
      </c>
      <c r="I13" s="256">
        <f>逆行列係数!I13/逆行列係数!$I$10</f>
        <v>1.1718535021814503E-3</v>
      </c>
      <c r="J13" s="256">
        <f>逆行列係数!J13/逆行列係数!$J$11</f>
        <v>6.8714443722503564E-3</v>
      </c>
      <c r="K13" s="256">
        <f>逆行列係数!K13/逆行列係数!$K$12</f>
        <v>2.6566982869727959E-4</v>
      </c>
      <c r="L13" s="256">
        <f>逆行列係数!L13/逆行列係数!$L$13</f>
        <v>1</v>
      </c>
      <c r="M13" s="256">
        <f>逆行列係数!M13/逆行列係数!$M$14</f>
        <v>1.1001577857876984E-3</v>
      </c>
      <c r="N13" s="256">
        <f>逆行列係数!N13/逆行列係数!$N$15</f>
        <v>3.8449087237656175E-4</v>
      </c>
      <c r="O13" s="256">
        <f>逆行列係数!O13/逆行列係数!$O$16</f>
        <v>3.4455219169051646E-4</v>
      </c>
      <c r="P13" s="256">
        <f>逆行列係数!P13/逆行列係数!$P$17</f>
        <v>5.9033742028470452E-4</v>
      </c>
      <c r="Q13" s="256">
        <f>逆行列係数!Q13/逆行列係数!$Q$18</f>
        <v>1.4386633527754503E-3</v>
      </c>
      <c r="R13" s="256">
        <f>逆行列係数!R13/逆行列係数!$R$19</f>
        <v>1.8958399741843069E-3</v>
      </c>
      <c r="S13" s="256">
        <f>逆行列係数!S13/逆行列係数!$S$20</f>
        <v>9.0989294210943698E-3</v>
      </c>
      <c r="T13" s="256">
        <f>逆行列係数!T13/逆行列係数!$T$21</f>
        <v>1.7945666691577898E-3</v>
      </c>
      <c r="U13" s="256">
        <f>逆行列係数!U13/逆行列係数!$U$22</f>
        <v>7.027894581581276E-3</v>
      </c>
      <c r="V13" s="256">
        <f>逆行列係数!V13/逆行列係数!$V$23</f>
        <v>6.5820000000000002E-3</v>
      </c>
      <c r="W13" s="256">
        <f>逆行列係数!W13/逆行列係数!$W$24</f>
        <v>7.6421578068663664E-3</v>
      </c>
      <c r="X13" s="256">
        <f>逆行列係数!X13/逆行列係数!$X$25</f>
        <v>7.0367876067219792E-3</v>
      </c>
      <c r="Y13" s="256">
        <f>逆行列係数!Y13/逆行列係数!$Y$26</f>
        <v>2.1721842674789992E-3</v>
      </c>
      <c r="Z13" s="256">
        <f>逆行列係数!Z13/逆行列係数!$Z$27</f>
        <v>2.4626148805314901E-4</v>
      </c>
      <c r="AA13" s="256">
        <f>逆行列係数!AA13/逆行列係数!$AA$28</f>
        <v>5.3933234501520487E-3</v>
      </c>
      <c r="AB13" s="256">
        <f>逆行列係数!AB13/逆行列係数!$AB$29</f>
        <v>3.0280037937403287E-3</v>
      </c>
      <c r="AC13" s="256">
        <f>逆行列係数!AC13/逆行列係数!$AC$30</f>
        <v>1.1489478552147265E-3</v>
      </c>
      <c r="AD13" s="256">
        <f>逆行列係数!AD13/逆行列係数!$AD$31</f>
        <v>6.3610032317249214E-4</v>
      </c>
      <c r="AE13" s="256">
        <f>逆行列係数!AE13/逆行列係数!$AE$32</f>
        <v>1.7654072784944452E-4</v>
      </c>
      <c r="AF13" s="256">
        <f>逆行列係数!AF13/逆行列係数!$AF$33</f>
        <v>9.5465837067304352E-4</v>
      </c>
      <c r="AG13" s="256">
        <f>逆行列係数!AG13/逆行列係数!$AG$34</f>
        <v>5.5477514676797904E-4</v>
      </c>
      <c r="AH13" s="256">
        <f>逆行列係数!AH13/逆行列係数!$AH$35</f>
        <v>5.4894565438021637E-4</v>
      </c>
      <c r="AI13" s="256">
        <f>逆行列係数!AI13/逆行列係数!$AI$36</f>
        <v>6.5589636837379685E-4</v>
      </c>
      <c r="AJ13" s="256">
        <f>逆行列係数!AJ13/逆行列係数!$AJ$37</f>
        <v>5.5505240899658974E-4</v>
      </c>
      <c r="AK13" s="256">
        <f>逆行列係数!AK13/逆行列係数!$AK$38</f>
        <v>1.4913989662166149E-3</v>
      </c>
      <c r="AL13" s="256">
        <f>逆行列係数!AL13/逆行列係数!$AL$39</f>
        <v>1.9730655945885815E-3</v>
      </c>
      <c r="AM13" s="256">
        <f>逆行列係数!AM13/逆行列係数!$AM$40</f>
        <v>7.2796134178626862E-4</v>
      </c>
      <c r="AN13" s="256">
        <f>逆行列係数!AN13/逆行列係数!$AN$41</f>
        <v>6.8170073337804693E-3</v>
      </c>
      <c r="AO13" s="257">
        <f>逆行列係数!AO13/逆行列係数!$AO$42</f>
        <v>5.2254590760629016E-4</v>
      </c>
    </row>
    <row r="14" spans="1:41">
      <c r="A14" s="28">
        <v>11</v>
      </c>
      <c r="B14" s="11" t="s">
        <v>7</v>
      </c>
      <c r="C14" s="249">
        <f>逆行列係数!C14/逆行列係数!$C$4</f>
        <v>1.1077334768617314E-3</v>
      </c>
      <c r="D14" s="250">
        <f>逆行列係数!D14/逆行列係数!$D$5</f>
        <v>1.6015278747211244E-4</v>
      </c>
      <c r="E14" s="250">
        <f>逆行列係数!E14/逆行列係数!$E$6</f>
        <v>8.1848988616003466E-5</v>
      </c>
      <c r="F14" s="250">
        <f>逆行列係数!F14/逆行列係数!$F$7</f>
        <v>6.7475978551635621E-4</v>
      </c>
      <c r="G14" s="250">
        <f>逆行列係数!G14/逆行列係数!$G$8</f>
        <v>1.3619326325617646E-3</v>
      </c>
      <c r="H14" s="250">
        <f>逆行列係数!H14/逆行列係数!$H$9</f>
        <v>1.7565673910040067E-4</v>
      </c>
      <c r="I14" s="250">
        <f>逆行列係数!I14/逆行列係数!$I$10</f>
        <v>5.4275320101035592E-4</v>
      </c>
      <c r="J14" s="250">
        <f>逆行列係数!J14/逆行列係数!$J$11</f>
        <v>4.8944285452119617E-3</v>
      </c>
      <c r="K14" s="250">
        <f>逆行列係数!K14/逆行列係数!$K$12</f>
        <v>9.3902926812406504E-3</v>
      </c>
      <c r="L14" s="250">
        <f>逆行列係数!L14/逆行列係数!$L$13</f>
        <v>1.1778115871351827E-3</v>
      </c>
      <c r="M14" s="250">
        <f>逆行列係数!M14/逆行列係数!$M$14</f>
        <v>1</v>
      </c>
      <c r="N14" s="250">
        <f>逆行列係数!N14/逆行列係数!$N$15</f>
        <v>4.7515476944313371E-3</v>
      </c>
      <c r="O14" s="250">
        <f>逆行列係数!O14/逆行列係数!$O$16</f>
        <v>6.03464243249864E-4</v>
      </c>
      <c r="P14" s="250">
        <f>逆行列係数!P14/逆行列係数!$P$17</f>
        <v>2.4798120397243775E-3</v>
      </c>
      <c r="Q14" s="250">
        <f>逆行列係数!Q14/逆行列係数!$Q$18</f>
        <v>4.9138501590627794E-3</v>
      </c>
      <c r="R14" s="250">
        <f>逆行列係数!R14/逆行列係数!$R$19</f>
        <v>1.864357421421516E-3</v>
      </c>
      <c r="S14" s="250">
        <f>逆行列係数!S14/逆行列係数!$S$20</f>
        <v>7.5842585249801748E-3</v>
      </c>
      <c r="T14" s="250">
        <f>逆行列係数!T14/逆行列係数!$T$21</f>
        <v>1.3956037428164637E-2</v>
      </c>
      <c r="U14" s="250">
        <f>逆行列係数!U14/逆行列係数!$U$22</f>
        <v>2.3729644055339168E-3</v>
      </c>
      <c r="V14" s="250">
        <f>逆行列係数!V14/逆行列係数!$V$23</f>
        <v>1.4469999999999999E-3</v>
      </c>
      <c r="W14" s="250">
        <f>逆行列係数!W14/逆行列係数!$W$24</f>
        <v>1.1446271878396085E-3</v>
      </c>
      <c r="X14" s="250">
        <f>逆行列係数!X14/逆行列係数!$X$25</f>
        <v>2.0687721072246068E-3</v>
      </c>
      <c r="Y14" s="250">
        <f>逆行列係数!Y14/逆行列係数!$Y$26</f>
        <v>1.9511742466950772E-2</v>
      </c>
      <c r="Z14" s="250">
        <f>逆行列係数!Z14/逆行列係数!$Z$27</f>
        <v>4.4725432021417507E-4</v>
      </c>
      <c r="AA14" s="250">
        <f>逆行列係数!AA14/逆行列係数!$AA$28</f>
        <v>2.7662529954005665E-3</v>
      </c>
      <c r="AB14" s="250">
        <f>逆行列係数!AB14/逆行列係数!$AB$29</f>
        <v>3.59406978485499E-4</v>
      </c>
      <c r="AC14" s="250">
        <f>逆行列係数!AC14/逆行列係数!$AC$30</f>
        <v>2.7063223854497011E-4</v>
      </c>
      <c r="AD14" s="250">
        <f>逆行列係数!AD14/逆行列係数!$AD$31</f>
        <v>1.7043390796568969E-4</v>
      </c>
      <c r="AE14" s="250">
        <f>逆行列係数!AE14/逆行列係数!$AE$32</f>
        <v>3.4439912482104749E-4</v>
      </c>
      <c r="AF14" s="250">
        <f>逆行列係数!AF14/逆行列係数!$AF$33</f>
        <v>3.7331971304529522E-4</v>
      </c>
      <c r="AG14" s="250">
        <f>逆行列係数!AG14/逆行列係数!$AG$34</f>
        <v>2.1010263774311566E-4</v>
      </c>
      <c r="AH14" s="250">
        <f>逆行列係数!AH14/逆行列係数!$AH$35</f>
        <v>3.3896644232221006E-4</v>
      </c>
      <c r="AI14" s="250">
        <f>逆行列係数!AI14/逆行列係数!$AI$36</f>
        <v>1.0558331783578193E-3</v>
      </c>
      <c r="AJ14" s="250">
        <f>逆行列係数!AJ14/逆行列係数!$AJ$37</f>
        <v>4.3554824264679015E-4</v>
      </c>
      <c r="AK14" s="250">
        <f>逆行列係数!AK14/逆行列係数!$AK$38</f>
        <v>3.6185417276837436E-4</v>
      </c>
      <c r="AL14" s="250">
        <f>逆行列係数!AL14/逆行列係数!$AL$39</f>
        <v>6.2442261508557429E-4</v>
      </c>
      <c r="AM14" s="250">
        <f>逆行列係数!AM14/逆行列係数!$AM$40</f>
        <v>5.7840737905194681E-4</v>
      </c>
      <c r="AN14" s="250">
        <f>逆行列係数!AN14/逆行列係数!$AN$41</f>
        <v>2.156053492516785E-3</v>
      </c>
      <c r="AO14" s="251">
        <f>逆行列係数!AO14/逆行列係数!$AO$42</f>
        <v>1.3688105036723088E-3</v>
      </c>
    </row>
    <row r="15" spans="1:41">
      <c r="A15" s="28">
        <v>12</v>
      </c>
      <c r="B15" s="11" t="s">
        <v>8</v>
      </c>
      <c r="C15" s="252">
        <f>逆行列係数!C15/逆行列係数!$C$4</f>
        <v>5.7803030015881621E-5</v>
      </c>
      <c r="D15" s="253">
        <f>逆行列係数!D15/逆行列係数!$D$5</f>
        <v>2.4836528538455939E-5</v>
      </c>
      <c r="E15" s="253">
        <f>逆行列係数!E15/逆行列係数!$E$6</f>
        <v>2.5952118341659634E-5</v>
      </c>
      <c r="F15" s="253">
        <f>逆行列係数!F15/逆行列係数!$F$7</f>
        <v>1.1685839841016597E-3</v>
      </c>
      <c r="G15" s="253">
        <f>逆行列係数!G15/逆行列係数!$G$8</f>
        <v>6.5588823664447583E-5</v>
      </c>
      <c r="H15" s="253">
        <f>逆行列係数!H15/逆行列係数!$H$9</f>
        <v>5.2302287484950764E-5</v>
      </c>
      <c r="I15" s="253">
        <f>逆行列係数!I15/逆行列係数!$I$10</f>
        <v>2.1349557732050712E-4</v>
      </c>
      <c r="J15" s="253">
        <f>逆行列係数!J15/逆行列係数!$J$11</f>
        <v>1.5871677487513456E-4</v>
      </c>
      <c r="K15" s="253">
        <f>逆行列係数!K15/逆行列係数!$K$12</f>
        <v>6.0244831042877534E-5</v>
      </c>
      <c r="L15" s="253">
        <f>逆行列係数!L15/逆行列係数!$L$13</f>
        <v>4.7599162488355727E-4</v>
      </c>
      <c r="M15" s="253">
        <f>逆行列係数!M15/逆行列係数!$M$14</f>
        <v>1.8123651944818399E-3</v>
      </c>
      <c r="N15" s="253">
        <f>逆行列係数!N15/逆行列係数!$N$15</f>
        <v>1</v>
      </c>
      <c r="O15" s="253">
        <f>逆行列係数!O15/逆行列係数!$O$16</f>
        <v>9.3606664794533358E-5</v>
      </c>
      <c r="P15" s="253">
        <f>逆行列係数!P15/逆行列係数!$P$17</f>
        <v>3.4582124030089437E-2</v>
      </c>
      <c r="Q15" s="253">
        <f>逆行列係数!Q15/逆行列係数!$Q$18</f>
        <v>1.6543128907835564E-2</v>
      </c>
      <c r="R15" s="253">
        <f>逆行列係数!R15/逆行列係数!$R$19</f>
        <v>1.419863129601864E-2</v>
      </c>
      <c r="S15" s="253">
        <f>逆行列係数!S15/逆行列係数!$S$20</f>
        <v>3.0174464710547187E-3</v>
      </c>
      <c r="T15" s="253">
        <f>逆行列係数!T15/逆行列係数!$T$21</f>
        <v>2.0235583583882817E-3</v>
      </c>
      <c r="U15" s="253">
        <f>逆行列係数!U15/逆行列係数!$U$22</f>
        <v>6.1339079913801282E-3</v>
      </c>
      <c r="V15" s="253">
        <f>逆行列係数!V15/逆行列係数!$V$23</f>
        <v>2.124E-3</v>
      </c>
      <c r="W15" s="253">
        <f>逆行列係数!W15/逆行列係数!$W$24</f>
        <v>8.1391275885090205E-3</v>
      </c>
      <c r="X15" s="253">
        <f>逆行列係数!X15/逆行列係数!$X$25</f>
        <v>1.0684541384329471E-3</v>
      </c>
      <c r="Y15" s="253">
        <f>逆行列係数!Y15/逆行列係数!$Y$26</f>
        <v>3.5960276067957342E-3</v>
      </c>
      <c r="Z15" s="253">
        <f>逆行列係数!Z15/逆行列係数!$Z$27</f>
        <v>8.6915819312876133E-5</v>
      </c>
      <c r="AA15" s="253">
        <f>逆行列係数!AA15/逆行列係数!$AA$28</f>
        <v>2.1060516019269458E-4</v>
      </c>
      <c r="AB15" s="253">
        <f>逆行列係数!AB15/逆行列係数!$AB$29</f>
        <v>3.3943992412519347E-5</v>
      </c>
      <c r="AC15" s="253">
        <f>逆行列係数!AC15/逆行列係数!$AC$30</f>
        <v>5.4522978461440862E-5</v>
      </c>
      <c r="AD15" s="253">
        <f>逆行列係数!AD15/逆行列係数!$AD$31</f>
        <v>3.2596649064476168E-5</v>
      </c>
      <c r="AE15" s="253">
        <f>逆行列係数!AE15/逆行列係数!$AE$32</f>
        <v>6.0776316144890732E-5</v>
      </c>
      <c r="AF15" s="253">
        <f>逆行列係数!AF15/逆行列係数!$AF$33</f>
        <v>7.9864416223620368E-5</v>
      </c>
      <c r="AG15" s="253">
        <f>逆行列係数!AG15/逆行列係数!$AG$34</f>
        <v>4.0805057743497666E-5</v>
      </c>
      <c r="AH15" s="253">
        <f>逆行列係数!AH15/逆行列係数!$AH$35</f>
        <v>7.599247674480226E-5</v>
      </c>
      <c r="AI15" s="253">
        <f>逆行列係数!AI15/逆行列係数!$AI$36</f>
        <v>4.2993207073282417E-5</v>
      </c>
      <c r="AJ15" s="253">
        <f>逆行列係数!AJ15/逆行列係数!$AJ$37</f>
        <v>3.0616769891270967E-5</v>
      </c>
      <c r="AK15" s="253">
        <f>逆行列係数!AK15/逆行列係数!$AK$38</f>
        <v>5.1979052441865932E-5</v>
      </c>
      <c r="AL15" s="253">
        <f>逆行列係数!AL15/逆行列係数!$AL$39</f>
        <v>9.7051022286027681E-5</v>
      </c>
      <c r="AM15" s="253">
        <f>逆行列係数!AM15/逆行列係数!$AM$40</f>
        <v>5.4473297684686768E-5</v>
      </c>
      <c r="AN15" s="253">
        <f>逆行列係数!AN15/逆行列係数!$AN$41</f>
        <v>7.5966650640368877E-5</v>
      </c>
      <c r="AO15" s="254">
        <f>逆行列係数!AO15/逆行列係数!$AO$42</f>
        <v>5.1155545830673145E-4</v>
      </c>
    </row>
    <row r="16" spans="1:41">
      <c r="A16" s="28">
        <v>13</v>
      </c>
      <c r="B16" s="11" t="s">
        <v>9</v>
      </c>
      <c r="C16" s="252">
        <f>逆行列係数!C16/逆行列係数!$C$4</f>
        <v>3.7903626239922375E-6</v>
      </c>
      <c r="D16" s="253">
        <f>逆行列係数!D16/逆行列係数!$D$5</f>
        <v>1.7128640371348924E-6</v>
      </c>
      <c r="E16" s="253">
        <f>逆行列係数!E16/逆行列係数!$E$6</f>
        <v>1.9963167955122795E-6</v>
      </c>
      <c r="F16" s="253">
        <f>逆行列係数!F16/逆行列係数!$F$7</f>
        <v>3.1988612054108736E-5</v>
      </c>
      <c r="G16" s="253">
        <f>逆行列係数!G16/逆行列係数!$G$8</f>
        <v>4.5333451650427E-5</v>
      </c>
      <c r="H16" s="253">
        <f>逆行列係数!H16/逆行列係数!$H$9</f>
        <v>3.947342451694397E-6</v>
      </c>
      <c r="I16" s="253">
        <f>逆行列係数!I16/逆行列係数!$I$10</f>
        <v>1.4233038488033809E-5</v>
      </c>
      <c r="J16" s="253">
        <f>逆行列係数!J16/逆行列係数!$J$11</f>
        <v>1.1804560131338133E-4</v>
      </c>
      <c r="K16" s="253">
        <f>逆行列係数!K16/逆行列係数!$K$12</f>
        <v>3.9504807241231167E-6</v>
      </c>
      <c r="L16" s="253">
        <f>逆行列係数!L16/逆行列係数!$L$13</f>
        <v>4.7696502288945414E-5</v>
      </c>
      <c r="M16" s="253">
        <f>逆行列係数!M16/逆行列係数!$M$14</f>
        <v>8.6854562035870933E-5</v>
      </c>
      <c r="N16" s="253">
        <f>逆行列係数!N16/逆行列係数!$N$15</f>
        <v>2.1835284110273878E-5</v>
      </c>
      <c r="O16" s="253">
        <f>逆行列係数!O16/逆行列係数!$O$16</f>
        <v>1</v>
      </c>
      <c r="P16" s="253">
        <f>逆行列係数!P16/逆行列係数!$P$17</f>
        <v>9.5066042764911445E-4</v>
      </c>
      <c r="Q16" s="253">
        <f>逆行列係数!Q16/逆行列係数!$Q$18</f>
        <v>6.2585355026923697E-4</v>
      </c>
      <c r="R16" s="253">
        <f>逆行列係数!R16/逆行列係数!$R$19</f>
        <v>3.9845105840407072E-4</v>
      </c>
      <c r="S16" s="253">
        <f>逆行列係数!S16/逆行列係数!$S$20</f>
        <v>1.4175257731958765E-3</v>
      </c>
      <c r="T16" s="253">
        <f>逆行列係数!T16/逆行列係数!$T$21</f>
        <v>1.3394576633649704E-3</v>
      </c>
      <c r="U16" s="253">
        <f>逆行列係数!U16/逆行列係数!$U$22</f>
        <v>1.1229831552526711E-3</v>
      </c>
      <c r="V16" s="253">
        <f>逆行列係数!V16/逆行列係数!$V$23</f>
        <v>1.073E-3</v>
      </c>
      <c r="W16" s="253">
        <f>逆行列係数!W16/逆行列係数!$W$24</f>
        <v>5.6682497183338943E-4</v>
      </c>
      <c r="X16" s="253">
        <f>逆行列係数!X16/逆行列係数!$X$25</f>
        <v>2.8834437007617424E-4</v>
      </c>
      <c r="Y16" s="253">
        <f>逆行列係数!Y16/逆行列係数!$Y$26</f>
        <v>2.1452439940651576E-4</v>
      </c>
      <c r="Z16" s="253">
        <f>逆行列係数!Z16/逆行列係数!$Z$27</f>
        <v>1.6296716121164275E-5</v>
      </c>
      <c r="AA16" s="253">
        <f>逆行列係数!AA16/逆行列係数!$AA$28</f>
        <v>1.7397817581135639E-5</v>
      </c>
      <c r="AB16" s="253">
        <f>逆行列係数!AB16/逆行列係数!$AB$29</f>
        <v>3.9934108720610992E-6</v>
      </c>
      <c r="AC16" s="253">
        <f>逆行列係数!AC16/逆行列係数!$AC$30</f>
        <v>3.9653075244684259E-6</v>
      </c>
      <c r="AD16" s="253">
        <f>逆行列係数!AD16/逆行列係数!$AD$31</f>
        <v>3.7253313216544191E-6</v>
      </c>
      <c r="AE16" s="253">
        <f>逆行列係数!AE16/逆行列係数!$AE$32</f>
        <v>3.8588137234851255E-6</v>
      </c>
      <c r="AF16" s="253">
        <f>逆行列係数!AF16/逆行列係数!$AF$33</f>
        <v>4.6432800130011845E-6</v>
      </c>
      <c r="AG16" s="253">
        <f>逆行列係数!AG16/逆行列係数!$AG$34</f>
        <v>6.9455417435740717E-6</v>
      </c>
      <c r="AH16" s="253">
        <f>逆行列係数!AH16/逆行列係数!$AH$35</f>
        <v>8.9991090882002681E-6</v>
      </c>
      <c r="AI16" s="253">
        <f>逆行列係数!AI16/逆行列係数!$AI$36</f>
        <v>4.9992101248002812E-6</v>
      </c>
      <c r="AJ16" s="253">
        <f>逆行列係数!AJ16/逆行列係数!$AJ$37</f>
        <v>3.2592045368127158E-5</v>
      </c>
      <c r="AK16" s="253">
        <f>逆行列係数!AK16/逆行列係数!$AK$38</f>
        <v>8.9963744610921813E-6</v>
      </c>
      <c r="AL16" s="253">
        <f>逆行列係数!AL16/逆行列係数!$AL$39</f>
        <v>1.4649210911098516E-5</v>
      </c>
      <c r="AM16" s="253">
        <f>逆行列係数!AM16/逆行列係数!$AM$40</f>
        <v>1.0894659536937354E-5</v>
      </c>
      <c r="AN16" s="253">
        <f>逆行列係数!AN16/逆行列係数!$AN$41</f>
        <v>3.5984202934911571E-5</v>
      </c>
      <c r="AO16" s="254">
        <f>逆行列係数!AO16/逆行列係数!$AO$42</f>
        <v>4.6959192461750735E-5</v>
      </c>
    </row>
    <row r="17" spans="1:41">
      <c r="A17" s="28">
        <v>14</v>
      </c>
      <c r="B17" s="11" t="s">
        <v>10</v>
      </c>
      <c r="C17" s="252">
        <f>逆行列係数!C17/逆行列係数!$C$4</f>
        <v>8.3198459596629619E-4</v>
      </c>
      <c r="D17" s="253">
        <f>逆行列係数!D17/逆行列係数!$D$5</f>
        <v>3.0660266264714571E-4</v>
      </c>
      <c r="E17" s="253">
        <f>逆行列係数!E17/逆行列係数!$E$6</f>
        <v>4.3619521981943312E-4</v>
      </c>
      <c r="F17" s="253">
        <f>逆行列係数!F17/逆行列係数!$F$7</f>
        <v>3.9385978591621384E-3</v>
      </c>
      <c r="G17" s="253">
        <f>逆行列係数!G17/逆行列係数!$G$8</f>
        <v>1.3291382207295409E-3</v>
      </c>
      <c r="H17" s="253">
        <f>逆行列係数!H17/逆行列係数!$H$9</f>
        <v>7.2631101111176905E-4</v>
      </c>
      <c r="I17" s="253">
        <f>逆行列係数!I17/逆行列係数!$I$10</f>
        <v>1.1348476021125623E-3</v>
      </c>
      <c r="J17" s="253">
        <f>逆行列係数!J17/逆行列係数!$J$11</f>
        <v>3.7417479676812972E-3</v>
      </c>
      <c r="K17" s="253">
        <f>逆行列係数!K17/逆行列係数!$K$12</f>
        <v>2.429545645335717E-4</v>
      </c>
      <c r="L17" s="253">
        <f>逆行列係数!L17/逆行列係数!$L$13</f>
        <v>1.9993595041121197E-3</v>
      </c>
      <c r="M17" s="253">
        <f>逆行列係数!M17/逆行列係数!$M$14</f>
        <v>2.0854745395501896E-3</v>
      </c>
      <c r="N17" s="253">
        <f>逆行列係数!N17/逆行列係数!$N$15</f>
        <v>9.6549930174558835E-4</v>
      </c>
      <c r="O17" s="253">
        <f>逆行列係数!O17/逆行列係数!$O$16</f>
        <v>3.4056892935883416E-4</v>
      </c>
      <c r="P17" s="253">
        <f>逆行列係数!P17/逆行列係数!$P$17</f>
        <v>1</v>
      </c>
      <c r="Q17" s="253">
        <f>逆行列係数!Q17/逆行列係数!$Q$18</f>
        <v>7.2473041308333845E-3</v>
      </c>
      <c r="R17" s="253">
        <f>逆行列係数!R17/逆行列係数!$R$19</f>
        <v>6.1735318308285035E-3</v>
      </c>
      <c r="S17" s="253">
        <f>逆行列係数!S17/逆行列係数!$S$20</f>
        <v>6.481958762886598E-3</v>
      </c>
      <c r="T17" s="253">
        <f>逆行列係数!T17/逆行列係数!$T$21</f>
        <v>5.2715994734149271E-3</v>
      </c>
      <c r="U17" s="253">
        <f>逆行列係数!U17/逆行列係数!$U$22</f>
        <v>6.5249021264681024E-3</v>
      </c>
      <c r="V17" s="253">
        <f>逆行列係数!V17/逆行列係数!$V$23</f>
        <v>6.2100000000000002E-3</v>
      </c>
      <c r="W17" s="253">
        <f>逆行列係数!W17/逆行列係数!$W$24</f>
        <v>2.0956557057220382E-3</v>
      </c>
      <c r="X17" s="253">
        <f>逆行列係数!X17/逆行列係数!$X$25</f>
        <v>3.1915376852266961E-3</v>
      </c>
      <c r="Y17" s="253">
        <f>逆行列係数!Y17/逆行列係数!$Y$26</f>
        <v>1.7117051496831525E-2</v>
      </c>
      <c r="Z17" s="253">
        <f>逆行列係数!Z17/逆行列係数!$Z$27</f>
        <v>4.7260476751376397E-4</v>
      </c>
      <c r="AA17" s="253">
        <f>逆行列係数!AA17/逆行列係数!$AA$28</f>
        <v>1.099725206049679E-3</v>
      </c>
      <c r="AB17" s="253">
        <f>逆行列係数!AB17/逆行列係数!$AB$29</f>
        <v>1.9368042729496333E-4</v>
      </c>
      <c r="AC17" s="253">
        <f>逆行列係数!AC17/逆行列係数!$AC$30</f>
        <v>7.1672933504766804E-4</v>
      </c>
      <c r="AD17" s="253">
        <f>逆行列係数!AD17/逆行列係数!$AD$31</f>
        <v>1.7043390796568969E-4</v>
      </c>
      <c r="AE17" s="253">
        <f>逆行列係数!AE17/逆行列係数!$AE$32</f>
        <v>3.482579385445326E-4</v>
      </c>
      <c r="AF17" s="253">
        <f>逆行列係数!AF17/逆行列係数!$AF$33</f>
        <v>4.8290112135212311E-4</v>
      </c>
      <c r="AG17" s="253">
        <f>逆行列係数!AG17/逆行列係数!$AG$34</f>
        <v>2.7955805517885639E-4</v>
      </c>
      <c r="AH17" s="253">
        <f>逆行列係数!AH17/逆行列係数!$AH$35</f>
        <v>9.4990595931002824E-4</v>
      </c>
      <c r="AI17" s="253">
        <f>逆行列係数!AI17/逆行列係数!$AI$36</f>
        <v>2.3396303384065314E-4</v>
      </c>
      <c r="AJ17" s="253">
        <f>逆行列係数!AJ17/逆行列係数!$AJ$37</f>
        <v>2.3802069496117105E-4</v>
      </c>
      <c r="AK17" s="253">
        <f>逆行列係数!AK17/逆行列係数!$AK$38</f>
        <v>6.9671922215347221E-4</v>
      </c>
      <c r="AL17" s="253">
        <f>逆行列係数!AL17/逆行列係数!$AL$39</f>
        <v>4.303205705135189E-4</v>
      </c>
      <c r="AM17" s="253">
        <f>逆行列係数!AM17/逆行列係数!$AM$40</f>
        <v>7.1508583506079716E-4</v>
      </c>
      <c r="AN17" s="253">
        <f>逆行列係数!AN17/逆行列係数!$AN$41</f>
        <v>4.2081526209993806E-4</v>
      </c>
      <c r="AO17" s="254">
        <f>逆行列係数!AO17/逆行列係数!$AO$42</f>
        <v>1.0540840010031282E-3</v>
      </c>
    </row>
    <row r="18" spans="1:41">
      <c r="A18" s="29">
        <v>15</v>
      </c>
      <c r="B18" s="12" t="s">
        <v>64</v>
      </c>
      <c r="C18" s="255">
        <f>逆行列係数!C18/逆行列係数!$C$4</f>
        <v>9.4759065599805937E-7</v>
      </c>
      <c r="D18" s="256">
        <f>逆行列係数!D18/逆行列係数!$D$5</f>
        <v>0</v>
      </c>
      <c r="E18" s="256">
        <f>逆行列係数!E18/逆行列係数!$E$6</f>
        <v>0</v>
      </c>
      <c r="F18" s="256">
        <f>逆行列係数!F18/逆行列係数!$F$7</f>
        <v>4.9982206334544904E-6</v>
      </c>
      <c r="G18" s="256">
        <f>逆行列係数!G18/逆行列係数!$G$8</f>
        <v>9.6454152447717019E-7</v>
      </c>
      <c r="H18" s="256">
        <f>逆行列係数!H18/逆行列係数!$H$9</f>
        <v>9.8683561292359925E-7</v>
      </c>
      <c r="I18" s="256">
        <f>逆行列係数!I18/逆行列係数!$I$10</f>
        <v>9.4886923253558721E-7</v>
      </c>
      <c r="J18" s="256">
        <f>逆行列係数!J18/逆行列係数!$J$11</f>
        <v>9.9197984296959091E-7</v>
      </c>
      <c r="K18" s="256">
        <f>逆行列係数!K18/逆行列係数!$K$12</f>
        <v>9.8762018103077919E-7</v>
      </c>
      <c r="L18" s="256">
        <f>逆行列係数!L18/逆行列係数!$L$13</f>
        <v>9.7339800589684519E-7</v>
      </c>
      <c r="M18" s="256">
        <f>逆行列係数!M18/逆行列係数!$M$14</f>
        <v>9.6505068928745465E-7</v>
      </c>
      <c r="N18" s="256">
        <f>逆行列係数!N18/逆行列係数!$N$15</f>
        <v>9.493601787075599E-7</v>
      </c>
      <c r="O18" s="256">
        <f>逆行列係数!O18/逆行列係数!$O$16</f>
        <v>9.9581558292056774E-7</v>
      </c>
      <c r="P18" s="256">
        <f>逆行列係数!P18/逆行列係数!$P$17</f>
        <v>1.9743726430926574E-6</v>
      </c>
      <c r="Q18" s="256">
        <f>逆行列係数!Q18/逆行列係数!$Q$18</f>
        <v>1</v>
      </c>
      <c r="R18" s="256">
        <f>逆行列係数!R18/逆行列係数!$R$19</f>
        <v>8.5593190323837411E-5</v>
      </c>
      <c r="S18" s="256">
        <f>逆行列係数!S18/逆行列係数!$S$20</f>
        <v>1.6851704996034893E-5</v>
      </c>
      <c r="T18" s="256">
        <f>逆行列係数!T18/逆行列係数!$T$21</f>
        <v>4.7906211136086221E-6</v>
      </c>
      <c r="U18" s="256">
        <f>逆行列係数!U18/逆行列係数!$U$22</f>
        <v>1.3999790003149952E-5</v>
      </c>
      <c r="V18" s="256">
        <f>逆行列係数!V18/逆行列係数!$V$23</f>
        <v>3.9999999999999998E-6</v>
      </c>
      <c r="W18" s="256">
        <f>逆行列係数!W18/逆行列係数!$W$24</f>
        <v>1.896069448034225E-5</v>
      </c>
      <c r="X18" s="256">
        <f>逆行列係数!X18/逆行列係数!$X$25</f>
        <v>8.8873264749505773E-6</v>
      </c>
      <c r="Y18" s="256">
        <f>逆行列係数!Y18/逆行列係数!$Y$26</f>
        <v>9.9778790421635254E-6</v>
      </c>
      <c r="Z18" s="256">
        <f>逆行列係数!Z18/逆行列係数!$Z$27</f>
        <v>9.0537311784245965E-7</v>
      </c>
      <c r="AA18" s="256">
        <f>逆行列係数!AA18/逆行列係数!$AA$28</f>
        <v>1.9229166800202548E-5</v>
      </c>
      <c r="AB18" s="256">
        <f>逆行列係数!AB18/逆行列係数!$AB$29</f>
        <v>9.9835271801527481E-7</v>
      </c>
      <c r="AC18" s="256">
        <f>逆行列係数!AC18/逆行列係数!$AC$30</f>
        <v>9.9132688111710647E-7</v>
      </c>
      <c r="AD18" s="256">
        <f>逆行列係数!AD18/逆行列係数!$AD$31</f>
        <v>9.3133283041360477E-7</v>
      </c>
      <c r="AE18" s="256">
        <f>逆行列係数!AE18/逆行列係数!$AE$32</f>
        <v>0</v>
      </c>
      <c r="AF18" s="256">
        <f>逆行列係数!AF18/逆行列係数!$AF$33</f>
        <v>1.8573120052004737E-6</v>
      </c>
      <c r="AG18" s="256">
        <f>逆行列係数!AG18/逆行列係数!$AG$34</f>
        <v>1.7363854358935179E-6</v>
      </c>
      <c r="AH18" s="256">
        <f>逆行列係数!AH18/逆行列係数!$AH$35</f>
        <v>1.9998020196000594E-6</v>
      </c>
      <c r="AI18" s="256">
        <f>逆行列係数!AI18/逆行列係数!$AI$36</f>
        <v>9.9984202496005607E-7</v>
      </c>
      <c r="AJ18" s="256">
        <f>逆行列係数!AJ18/逆行列係数!$AJ$37</f>
        <v>9.876377384280955E-7</v>
      </c>
      <c r="AK18" s="256">
        <f>逆行列係数!AK18/逆行列係数!$AK$38</f>
        <v>9.9959716234357563E-7</v>
      </c>
      <c r="AL18" s="256">
        <f>逆行列係数!AL18/逆行列係数!$AL$39</f>
        <v>1.6480362274985833E-5</v>
      </c>
      <c r="AM18" s="256">
        <f>逆行列係数!AM18/逆行列係数!$AM$40</f>
        <v>9.9042359426703212E-7</v>
      </c>
      <c r="AN18" s="256">
        <f>逆行列係数!AN18/逆行列係数!$AN$41</f>
        <v>9.9956119263643257E-7</v>
      </c>
      <c r="AO18" s="257">
        <f>逆行列係数!AO18/逆行列係数!$AO$42</f>
        <v>9.9913175450533486E-7</v>
      </c>
    </row>
    <row r="19" spans="1:41">
      <c r="A19" s="28">
        <v>16</v>
      </c>
      <c r="B19" s="11" t="s">
        <v>65</v>
      </c>
      <c r="C19" s="249">
        <f>逆行列係数!C19/逆行列係数!$C$4</f>
        <v>6.633134591986415E-5</v>
      </c>
      <c r="D19" s="250">
        <f>逆行列係数!D19/逆行列係数!$D$5</f>
        <v>5.7380945244018897E-5</v>
      </c>
      <c r="E19" s="250">
        <f>逆行列係数!E19/逆行列係数!$E$6</f>
        <v>2.3955801546147357E-5</v>
      </c>
      <c r="F19" s="250">
        <f>逆行列係数!F19/逆行列係数!$F$7</f>
        <v>2.6390604944639712E-4</v>
      </c>
      <c r="G19" s="250">
        <f>逆行列係数!G19/逆行列係数!$G$8</f>
        <v>6.4624282139970414E-5</v>
      </c>
      <c r="H19" s="250">
        <f>逆行列係数!H19/逆行列係数!$H$9</f>
        <v>6.9078492904651941E-5</v>
      </c>
      <c r="I19" s="250">
        <f>逆行列係数!I19/逆行列係数!$I$10</f>
        <v>5.1238938556921709E-5</v>
      </c>
      <c r="J19" s="250">
        <f>逆行列係数!J19/逆行列係数!$J$11</f>
        <v>8.630224633835442E-5</v>
      </c>
      <c r="K19" s="250">
        <f>逆行列係数!K19/逆行列係数!$K$12</f>
        <v>6.5182931948031428E-5</v>
      </c>
      <c r="L19" s="250">
        <f>逆行列係数!L19/逆行列係数!$L$13</f>
        <v>3.6015726218183272E-4</v>
      </c>
      <c r="M19" s="250">
        <f>逆行列係数!M19/逆行列係数!$M$14</f>
        <v>1.2642164029665658E-4</v>
      </c>
      <c r="N19" s="250">
        <f>逆行列係数!N19/逆行列係数!$N$15</f>
        <v>1.1012578073007696E-4</v>
      </c>
      <c r="O19" s="250">
        <f>逆行列係数!O19/逆行列係数!$O$16</f>
        <v>3.3857729819299305E-5</v>
      </c>
      <c r="P19" s="250">
        <f>逆行列係数!P19/逆行列係数!$P$17</f>
        <v>1.0168019111927185E-4</v>
      </c>
      <c r="Q19" s="250">
        <f>逆行列係数!Q19/逆行列係数!$Q$18</f>
        <v>7.5782266949533808E-4</v>
      </c>
      <c r="R19" s="250">
        <f>逆行列係数!R19/逆行列係数!$R$19</f>
        <v>1</v>
      </c>
      <c r="S19" s="250">
        <f>逆行列係数!S19/逆行列係数!$S$20</f>
        <v>1.4274385408406028E-4</v>
      </c>
      <c r="T19" s="250">
        <f>逆行列係数!T19/逆行列係数!$T$21</f>
        <v>3.2767848417082971E-4</v>
      </c>
      <c r="U19" s="250">
        <f>逆行列係数!U19/逆行列係数!$U$22</f>
        <v>2.559961600575991E-4</v>
      </c>
      <c r="V19" s="250">
        <f>逆行列係数!V19/逆行列係数!$V$23</f>
        <v>1.3200000000000001E-4</v>
      </c>
      <c r="W19" s="250">
        <f>逆行列係数!W19/逆行列係数!$W$24</f>
        <v>1.5667521228493334E-4</v>
      </c>
      <c r="X19" s="250">
        <f>逆行列係数!X19/逆行列係数!$X$25</f>
        <v>1.5602195367135456E-4</v>
      </c>
      <c r="Y19" s="250">
        <f>逆行列係数!Y19/逆行列係数!$Y$26</f>
        <v>1.3569915497342393E-4</v>
      </c>
      <c r="Z19" s="250">
        <f>逆行列係数!Z19/逆行列係数!$Z$27</f>
        <v>1.0321253543404041E-4</v>
      </c>
      <c r="AA19" s="250">
        <f>逆行列係数!AA19/逆行列係数!$AA$28</f>
        <v>1.9961706487829314E-4</v>
      </c>
      <c r="AB19" s="250">
        <f>逆行列係数!AB19/逆行列係数!$AB$29</f>
        <v>8.985174462137475E-5</v>
      </c>
      <c r="AC19" s="250">
        <f>逆行列係数!AC19/逆行列係数!$AC$30</f>
        <v>1.1201993756623304E-4</v>
      </c>
      <c r="AD19" s="250">
        <f>逆行列係数!AD19/逆行列係数!$AD$31</f>
        <v>1.3318059474914549E-4</v>
      </c>
      <c r="AE19" s="250">
        <f>逆行列係数!AE19/逆行列係数!$AE$32</f>
        <v>2.4117585771782039E-5</v>
      </c>
      <c r="AF19" s="250">
        <f>逆行列係数!AF19/逆行列係数!$AF$33</f>
        <v>1.9223179253824901E-4</v>
      </c>
      <c r="AG19" s="250">
        <f>逆行列係数!AG19/逆行列係数!$AG$34</f>
        <v>1.5714288194836339E-4</v>
      </c>
      <c r="AH19" s="250">
        <f>逆行列係数!AH19/逆行列係数!$AH$35</f>
        <v>1.0498960602900312E-4</v>
      </c>
      <c r="AI19" s="250">
        <f>逆行列係数!AI19/逆行列係数!$AI$36</f>
        <v>1.1298214882048635E-4</v>
      </c>
      <c r="AJ19" s="250">
        <f>逆行列係数!AJ19/逆行列係数!$AJ$37</f>
        <v>5.9258264305685737E-5</v>
      </c>
      <c r="AK19" s="250">
        <f>逆行列係数!AK19/逆行列係数!$AK$38</f>
        <v>1.0595729920841902E-4</v>
      </c>
      <c r="AL19" s="250">
        <f>逆行列係数!AL19/逆行列係数!$AL$39</f>
        <v>1.7203667063721321E-3</v>
      </c>
      <c r="AM19" s="250">
        <f>逆行列係数!AM19/逆行列係数!$AM$40</f>
        <v>6.2396686438823023E-5</v>
      </c>
      <c r="AN19" s="250">
        <f>逆行列係数!AN19/逆行列係数!$AN$41</f>
        <v>3.4984641742275134E-5</v>
      </c>
      <c r="AO19" s="251">
        <f>逆行列係数!AO19/逆行列係数!$AO$42</f>
        <v>5.9947905270320092E-5</v>
      </c>
    </row>
    <row r="20" spans="1:41">
      <c r="A20" s="28">
        <v>17</v>
      </c>
      <c r="B20" s="11" t="s">
        <v>66</v>
      </c>
      <c r="C20" s="252">
        <f>逆行列係数!C20/逆行列係数!$C$4</f>
        <v>2.3689766399951487E-5</v>
      </c>
      <c r="D20" s="253">
        <f>逆行列係数!D20/逆行列係数!$D$5</f>
        <v>2.3123664501321046E-5</v>
      </c>
      <c r="E20" s="253">
        <f>逆行列係数!E20/逆行列係数!$E$6</f>
        <v>1.0979742375317538E-5</v>
      </c>
      <c r="F20" s="253">
        <f>逆行列係数!F20/逆行列係数!$F$7</f>
        <v>3.0988967927417838E-5</v>
      </c>
      <c r="G20" s="253">
        <f>逆行列係数!G20/逆行列係数!$G$8</f>
        <v>2.3148996587452088E-5</v>
      </c>
      <c r="H20" s="253">
        <f>逆行列係数!H20/逆行列係数!$H$9</f>
        <v>2.664456154893718E-5</v>
      </c>
      <c r="I20" s="253">
        <f>逆行列係数!I20/逆行列係数!$I$10</f>
        <v>1.707964618564057E-5</v>
      </c>
      <c r="J20" s="253">
        <f>逆行列係数!J20/逆行列係数!$J$11</f>
        <v>2.7775435603148547E-5</v>
      </c>
      <c r="K20" s="253">
        <f>逆行列係数!K20/逆行列係数!$K$12</f>
        <v>1.5801922896492467E-5</v>
      </c>
      <c r="L20" s="253">
        <f>逆行列係数!L20/逆行列係数!$L$13</f>
        <v>1.849456211204006E-5</v>
      </c>
      <c r="M20" s="253">
        <f>逆行列係数!M20/逆行列係数!$M$14</f>
        <v>2.6056368610761278E-5</v>
      </c>
      <c r="N20" s="253">
        <f>逆行列係数!N20/逆行列係数!$N$15</f>
        <v>1.42404026806134E-5</v>
      </c>
      <c r="O20" s="253">
        <f>逆行列係数!O20/逆行列係数!$O$16</f>
        <v>9.9581558292056778E-6</v>
      </c>
      <c r="P20" s="253">
        <f>逆行列係数!P20/逆行列係数!$P$17</f>
        <v>1.6782167466287588E-5</v>
      </c>
      <c r="Q20" s="253">
        <f>逆行列係数!Q20/逆行列係数!$Q$18</f>
        <v>1.7695859168954462E-4</v>
      </c>
      <c r="R20" s="253">
        <f>逆行列係数!R20/逆行列係数!$R$19</f>
        <v>6.3653786367267597E-4</v>
      </c>
      <c r="S20" s="253">
        <f>逆行列係数!S20/逆行列係数!$S$20</f>
        <v>1</v>
      </c>
      <c r="T20" s="253">
        <f>逆行列係数!T20/逆行列係数!$T$21</f>
        <v>1.9162484454434489E-5</v>
      </c>
      <c r="U20" s="253">
        <f>逆行列係数!U20/逆行列係数!$U$22</f>
        <v>6.1999070013949784E-5</v>
      </c>
      <c r="V20" s="253">
        <f>逆行列係数!V20/逆行列係数!$V$23</f>
        <v>7.8999999999999996E-5</v>
      </c>
      <c r="W20" s="253">
        <f>逆行列係数!W20/逆行列係数!$W$24</f>
        <v>5.1892426998831418E-5</v>
      </c>
      <c r="X20" s="253">
        <f>逆行列係数!X20/逆行列係数!$X$25</f>
        <v>3.4561825180363354E-5</v>
      </c>
      <c r="Y20" s="253">
        <f>逆行列係数!Y20/逆行列係数!$Y$26</f>
        <v>5.0887183115033976E-5</v>
      </c>
      <c r="Z20" s="253">
        <f>逆行列係数!Z20/逆行列係数!$Z$27</f>
        <v>2.8971939770958709E-5</v>
      </c>
      <c r="AA20" s="253">
        <f>逆行列係数!AA20/逆行列係数!$AA$28</f>
        <v>5.8603175010141098E-5</v>
      </c>
      <c r="AB20" s="253">
        <f>逆行列係数!AB20/逆行列係数!$AB$29</f>
        <v>3.3943992412519347E-5</v>
      </c>
      <c r="AC20" s="253">
        <f>逆行列係数!AC20/逆行列係数!$AC$30</f>
        <v>1.1400259132846725E-4</v>
      </c>
      <c r="AD20" s="253">
        <f>逆行列係数!AD20/逆行列係数!$AD$31</f>
        <v>4.5635308690266639E-5</v>
      </c>
      <c r="AE20" s="253">
        <f>逆行列係数!AE20/逆行列係数!$AE$32</f>
        <v>7.7176274469702511E-6</v>
      </c>
      <c r="AF20" s="253">
        <f>逆行列係数!AF20/逆行列係数!$AF$33</f>
        <v>5.8505328163814925E-5</v>
      </c>
      <c r="AG20" s="253">
        <f>逆行列係数!AG20/逆行列係数!$AG$34</f>
        <v>5.9037104820379607E-5</v>
      </c>
      <c r="AH20" s="253">
        <f>逆行列係数!AH20/逆行列係数!$AH$35</f>
        <v>3.6196416554761077E-4</v>
      </c>
      <c r="AI20" s="253">
        <f>逆行列係数!AI20/逆行列係数!$AI$36</f>
        <v>3.8993838973442189E-5</v>
      </c>
      <c r="AJ20" s="253">
        <f>逆行列係数!AJ20/逆行列係数!$AJ$37</f>
        <v>1.1051666293010391E-3</v>
      </c>
      <c r="AK20" s="253">
        <f>逆行列係数!AK20/逆行列係数!$AK$38</f>
        <v>4.3982275143117328E-5</v>
      </c>
      <c r="AL20" s="253">
        <f>逆行列係数!AL20/逆行列係数!$AL$39</f>
        <v>4.6053456801765962E-4</v>
      </c>
      <c r="AM20" s="253">
        <f>逆行列係数!AM20/逆行列係数!$AM$40</f>
        <v>1.4559226835725371E-4</v>
      </c>
      <c r="AN20" s="253">
        <f>逆行列係数!AN20/逆行列係数!$AN$41</f>
        <v>2.4649179010414425E-3</v>
      </c>
      <c r="AO20" s="254">
        <f>逆行列係数!AO20/逆行列係数!$AO$42</f>
        <v>5.1954851234277406E-5</v>
      </c>
    </row>
    <row r="21" spans="1:41">
      <c r="A21" s="28">
        <v>18</v>
      </c>
      <c r="B21" s="11" t="s">
        <v>12</v>
      </c>
      <c r="C21" s="252">
        <f>逆行列係数!C21/逆行列係数!$C$4</f>
        <v>8.0545205759835055E-5</v>
      </c>
      <c r="D21" s="253">
        <f>逆行列係数!D21/逆行列係数!$D$5</f>
        <v>5.9093809281153781E-5</v>
      </c>
      <c r="E21" s="253">
        <f>逆行列係数!E21/逆行列係数!$E$6</f>
        <v>3.8928177512489453E-5</v>
      </c>
      <c r="F21" s="253">
        <f>逆行列係数!F21/逆行列係数!$F$7</f>
        <v>1.2695480408974404E-4</v>
      </c>
      <c r="G21" s="253">
        <f>逆行列係数!G21/逆行列係数!$G$8</f>
        <v>8.4879654153990984E-5</v>
      </c>
      <c r="H21" s="253">
        <f>逆行列係数!H21/逆行列係数!$H$9</f>
        <v>1.0361773935697792E-4</v>
      </c>
      <c r="I21" s="253">
        <f>逆行列係数!I21/逆行列係数!$I$10</f>
        <v>6.3574238579884349E-5</v>
      </c>
      <c r="J21" s="253">
        <f>逆行列係数!J21/逆行列係数!$J$11</f>
        <v>1.0812580288368542E-4</v>
      </c>
      <c r="K21" s="253">
        <f>逆行列係数!K21/逆行列係数!$K$12</f>
        <v>6.1232451223908321E-5</v>
      </c>
      <c r="L21" s="253">
        <f>逆行列係数!L21/逆行列係数!$L$13</f>
        <v>7.0084656424572849E-5</v>
      </c>
      <c r="M21" s="253">
        <f>逆行列係数!M21/逆行列係数!$M$14</f>
        <v>1.0422547444304511E-4</v>
      </c>
      <c r="N21" s="253">
        <f>逆行列係数!N21/逆行列係数!$N$15</f>
        <v>5.6961610722453599E-5</v>
      </c>
      <c r="O21" s="253">
        <f>逆行列係数!O21/逆行列係数!$O$16</f>
        <v>6.2736381723995773E-5</v>
      </c>
      <c r="P21" s="253">
        <f>逆行列係数!P21/逆行列係数!$P$17</f>
        <v>6.0218365614326044E-5</v>
      </c>
      <c r="Q21" s="253">
        <f>逆行列係数!Q21/逆行列係数!$Q$18</f>
        <v>4.019059540067624E-4</v>
      </c>
      <c r="R21" s="253">
        <f>逆行列係数!R21/逆行列係数!$R$19</f>
        <v>1.3458791306093056E-3</v>
      </c>
      <c r="S21" s="253">
        <f>逆行列係数!S21/逆行列係数!$S$20</f>
        <v>1.521708961141951E-2</v>
      </c>
      <c r="T21" s="253">
        <f>逆行列係数!T21/逆行列係数!$T$21</f>
        <v>1</v>
      </c>
      <c r="U21" s="253">
        <f>逆行列係数!U21/逆行列係数!$U$22</f>
        <v>2.274565881511777E-2</v>
      </c>
      <c r="V21" s="253">
        <f>逆行列係数!V21/逆行列係数!$V$23</f>
        <v>3.6871000000000001E-2</v>
      </c>
      <c r="W21" s="253">
        <f>逆行列係数!W21/逆行列係数!$W$24</f>
        <v>2.9019841867808033E-3</v>
      </c>
      <c r="X21" s="253">
        <f>逆行列係数!X21/逆行列係数!$X$25</f>
        <v>3.1490760142908209E-3</v>
      </c>
      <c r="Y21" s="253">
        <f>逆行列係数!Y21/逆行列係数!$Y$26</f>
        <v>1.8558855018424155E-4</v>
      </c>
      <c r="Z21" s="253">
        <f>逆行列係数!Z21/逆行列係数!$Z$27</f>
        <v>1.2675223649794435E-4</v>
      </c>
      <c r="AA21" s="253">
        <f>逆行列係数!AA21/逆行列係数!$AA$28</f>
        <v>2.1243650941176148E-4</v>
      </c>
      <c r="AB21" s="253">
        <f>逆行列係数!AB21/逆行列係数!$AB$29</f>
        <v>1.2179903159786353E-4</v>
      </c>
      <c r="AC21" s="253">
        <f>逆行列係数!AC21/逆行列係数!$AC$30</f>
        <v>1.4869903216756597E-4</v>
      </c>
      <c r="AD21" s="253">
        <f>逆行列係数!AD21/逆行列係数!$AD$31</f>
        <v>1.8626656608272099E-4</v>
      </c>
      <c r="AE21" s="253">
        <f>逆行列係数!AE21/逆行列係数!$AE$32</f>
        <v>3.1835213218752295E-5</v>
      </c>
      <c r="AF21" s="253">
        <f>逆行列係数!AF21/逆行列係数!$AF$33</f>
        <v>2.340213126552597E-4</v>
      </c>
      <c r="AG21" s="253">
        <f>逆行列係数!AG21/逆行列係数!$AG$34</f>
        <v>2.8476721148653695E-4</v>
      </c>
      <c r="AH21" s="253">
        <f>逆行列係数!AH21/逆行列係数!$AH$35</f>
        <v>3.5196515544961047E-4</v>
      </c>
      <c r="AI21" s="253">
        <f>逆行列係数!AI21/逆行列係数!$AI$36</f>
        <v>2.3196334979073304E-4</v>
      </c>
      <c r="AJ21" s="253">
        <f>逆行列係数!AJ21/逆行列係数!$AJ$37</f>
        <v>1.0962778896551862E-4</v>
      </c>
      <c r="AK21" s="253">
        <f>逆行列係数!AK21/逆行列係数!$AK$38</f>
        <v>1.6893192043606427E-4</v>
      </c>
      <c r="AL21" s="253">
        <f>逆行列係数!AL21/逆行列係数!$AL$39</f>
        <v>2.0399026193704687E-3</v>
      </c>
      <c r="AM21" s="253">
        <f>逆行列係数!AM21/逆行列係数!$AM$40</f>
        <v>9.111897067256696E-5</v>
      </c>
      <c r="AN21" s="253">
        <f>逆行列係数!AN21/逆行列係数!$AN$41</f>
        <v>4.3970696864076668E-3</v>
      </c>
      <c r="AO21" s="254">
        <f>逆行列係数!AO21/逆行列係数!$AO$42</f>
        <v>9.8914043696028141E-5</v>
      </c>
    </row>
    <row r="22" spans="1:41">
      <c r="A22" s="28">
        <v>19</v>
      </c>
      <c r="B22" s="11" t="s">
        <v>11</v>
      </c>
      <c r="C22" s="252">
        <f>逆行列係数!C22/逆行列係数!$C$4</f>
        <v>0</v>
      </c>
      <c r="D22" s="253">
        <f>逆行列係数!D22/逆行列係数!$D$5</f>
        <v>0</v>
      </c>
      <c r="E22" s="253">
        <f>逆行列係数!E22/逆行列係数!$E$6</f>
        <v>0</v>
      </c>
      <c r="F22" s="253">
        <f>逆行列係数!F22/逆行列係数!$F$7</f>
        <v>0</v>
      </c>
      <c r="G22" s="253">
        <f>逆行列係数!G22/逆行列係数!$G$8</f>
        <v>0</v>
      </c>
      <c r="H22" s="253">
        <f>逆行列係数!H22/逆行列係数!$H$9</f>
        <v>0</v>
      </c>
      <c r="I22" s="253">
        <f>逆行列係数!I22/逆行列係数!$I$10</f>
        <v>0</v>
      </c>
      <c r="J22" s="253">
        <f>逆行列係数!J22/逆行列係数!$J$11</f>
        <v>0</v>
      </c>
      <c r="K22" s="253">
        <f>逆行列係数!K22/逆行列係数!$K$12</f>
        <v>0</v>
      </c>
      <c r="L22" s="253">
        <f>逆行列係数!L22/逆行列係数!$L$13</f>
        <v>0</v>
      </c>
      <c r="M22" s="253">
        <f>逆行列係数!M22/逆行列係数!$M$14</f>
        <v>0</v>
      </c>
      <c r="N22" s="253">
        <f>逆行列係数!N22/逆行列係数!$N$15</f>
        <v>0</v>
      </c>
      <c r="O22" s="253">
        <f>逆行列係数!O22/逆行列係数!$O$16</f>
        <v>0</v>
      </c>
      <c r="P22" s="253">
        <f>逆行列係数!P22/逆行列係数!$P$17</f>
        <v>0</v>
      </c>
      <c r="Q22" s="253">
        <f>逆行列係数!Q22/逆行列係数!$Q$18</f>
        <v>9.9976605474318993E-7</v>
      </c>
      <c r="R22" s="253">
        <f>逆行列係数!R22/逆行列係数!$R$19</f>
        <v>3.9353190953488469E-6</v>
      </c>
      <c r="S22" s="253">
        <f>逆行列係数!S22/逆行列係数!$S$20</f>
        <v>1.9825535289452814E-6</v>
      </c>
      <c r="T22" s="253">
        <f>逆行列係数!T22/逆行列係数!$T$21</f>
        <v>9.5812422272172434E-7</v>
      </c>
      <c r="U22" s="253">
        <f>逆行列係数!U22/逆行列係数!$U$22</f>
        <v>1</v>
      </c>
      <c r="V22" s="253">
        <f>逆行列係数!V22/逆行列係数!$V$23</f>
        <v>3.0000000000000001E-6</v>
      </c>
      <c r="W22" s="253">
        <f>逆行列係数!W22/逆行列係数!$W$24</f>
        <v>4.9896564421953292E-6</v>
      </c>
      <c r="X22" s="253">
        <f>逆行列係数!X22/逆行列係数!$X$25</f>
        <v>9.8748071943895292E-7</v>
      </c>
      <c r="Y22" s="253">
        <f>逆行列係数!Y22/逆行列係数!$Y$26</f>
        <v>9.9778790421635229E-7</v>
      </c>
      <c r="Z22" s="253">
        <f>逆行列係数!Z22/逆行列係数!$Z$27</f>
        <v>0</v>
      </c>
      <c r="AA22" s="253">
        <f>逆行列係数!AA22/逆行列係数!$AA$28</f>
        <v>0</v>
      </c>
      <c r="AB22" s="253">
        <f>逆行列係数!AB22/逆行列係数!$AB$29</f>
        <v>0</v>
      </c>
      <c r="AC22" s="253">
        <f>逆行列係数!AC22/逆行列係数!$AC$30</f>
        <v>0</v>
      </c>
      <c r="AD22" s="253">
        <f>逆行列係数!AD22/逆行列係数!$AD$31</f>
        <v>0</v>
      </c>
      <c r="AE22" s="253">
        <f>逆行列係数!AE22/逆行列係数!$AE$32</f>
        <v>0</v>
      </c>
      <c r="AF22" s="253">
        <f>逆行列係数!AF22/逆行列係数!$AF$33</f>
        <v>0</v>
      </c>
      <c r="AG22" s="253">
        <f>逆行列係数!AG22/逆行列係数!$AG$34</f>
        <v>0</v>
      </c>
      <c r="AH22" s="253">
        <f>逆行列係数!AH22/逆行列係数!$AH$35</f>
        <v>0</v>
      </c>
      <c r="AI22" s="253">
        <f>逆行列係数!AI22/逆行列係数!$AI$36</f>
        <v>0</v>
      </c>
      <c r="AJ22" s="253">
        <f>逆行列係数!AJ22/逆行列係数!$AJ$37</f>
        <v>0</v>
      </c>
      <c r="AK22" s="253">
        <f>逆行列係数!AK22/逆行列係数!$AK$38</f>
        <v>0</v>
      </c>
      <c r="AL22" s="253">
        <f>逆行列係数!AL22/逆行列係数!$AL$39</f>
        <v>9.1557568194365722E-7</v>
      </c>
      <c r="AM22" s="253">
        <f>逆行列係数!AM22/逆行列係数!$AM$40</f>
        <v>0</v>
      </c>
      <c r="AN22" s="253">
        <f>逆行列係数!AN22/逆行列係数!$AN$41</f>
        <v>0</v>
      </c>
      <c r="AO22" s="254">
        <f>逆行列係数!AO22/逆行列係数!$AO$42</f>
        <v>0</v>
      </c>
    </row>
    <row r="23" spans="1:41">
      <c r="A23" s="29">
        <v>20</v>
      </c>
      <c r="B23" s="12" t="s">
        <v>229</v>
      </c>
      <c r="C23" s="255">
        <f>逆行列係数!C23/逆行列係数!$C$4</f>
        <v>0</v>
      </c>
      <c r="D23" s="256">
        <f>逆行列係数!D23/逆行列係数!$D$5</f>
        <v>0</v>
      </c>
      <c r="E23" s="256">
        <f>逆行列係数!E23/逆行列係数!$E$6</f>
        <v>0</v>
      </c>
      <c r="F23" s="256">
        <f>逆行列係数!F23/逆行列係数!$F$7</f>
        <v>0</v>
      </c>
      <c r="G23" s="256">
        <f>逆行列係数!G23/逆行列係数!$G$8</f>
        <v>0</v>
      </c>
      <c r="H23" s="256">
        <f>逆行列係数!H23/逆行列係数!$H$9</f>
        <v>0</v>
      </c>
      <c r="I23" s="256">
        <f>逆行列係数!I23/逆行列係数!$I$10</f>
        <v>0</v>
      </c>
      <c r="J23" s="256">
        <f>逆行列係数!J23/逆行列係数!$J$11</f>
        <v>0</v>
      </c>
      <c r="K23" s="256">
        <f>逆行列係数!K23/逆行列係数!$K$12</f>
        <v>0</v>
      </c>
      <c r="L23" s="256">
        <f>逆行列係数!L23/逆行列係数!$L$13</f>
        <v>0</v>
      </c>
      <c r="M23" s="256">
        <f>逆行列係数!M23/逆行列係数!$M$14</f>
        <v>0</v>
      </c>
      <c r="N23" s="256">
        <f>逆行列係数!N23/逆行列係数!$N$15</f>
        <v>0</v>
      </c>
      <c r="O23" s="256">
        <f>逆行列係数!O23/逆行列係数!$O$16</f>
        <v>0</v>
      </c>
      <c r="P23" s="256">
        <f>逆行列係数!P23/逆行列係数!$P$17</f>
        <v>0</v>
      </c>
      <c r="Q23" s="256">
        <f>逆行列係数!Q23/逆行列係数!$Q$18</f>
        <v>0</v>
      </c>
      <c r="R23" s="256">
        <f>逆行列係数!R23/逆行列係数!$R$19</f>
        <v>0</v>
      </c>
      <c r="S23" s="256">
        <f>逆行列係数!S23/逆行列係数!$S$20</f>
        <v>0</v>
      </c>
      <c r="T23" s="256">
        <f>逆行列係数!T23/逆行列係数!$T$21</f>
        <v>0</v>
      </c>
      <c r="U23" s="256">
        <f>逆行列係数!U23/逆行列係数!$U$22</f>
        <v>0</v>
      </c>
      <c r="V23" s="256">
        <f>逆行列係数!V23/逆行列係数!$V$23</f>
        <v>1</v>
      </c>
      <c r="W23" s="256">
        <f>逆行列係数!W23/逆行列係数!$W$24</f>
        <v>0</v>
      </c>
      <c r="X23" s="256">
        <f>逆行列係数!X23/逆行列係数!$X$25</f>
        <v>0</v>
      </c>
      <c r="Y23" s="256">
        <f>逆行列係数!Y23/逆行列係数!$Y$26</f>
        <v>0</v>
      </c>
      <c r="Z23" s="256">
        <f>逆行列係数!Z23/逆行列係数!$Z$27</f>
        <v>0</v>
      </c>
      <c r="AA23" s="256">
        <f>逆行列係数!AA23/逆行列係数!$AA$28</f>
        <v>0</v>
      </c>
      <c r="AB23" s="256">
        <f>逆行列係数!AB23/逆行列係数!$AB$29</f>
        <v>0</v>
      </c>
      <c r="AC23" s="256">
        <f>逆行列係数!AC23/逆行列係数!$AC$30</f>
        <v>0</v>
      </c>
      <c r="AD23" s="256">
        <f>逆行列係数!AD23/逆行列係数!$AD$31</f>
        <v>0</v>
      </c>
      <c r="AE23" s="256">
        <f>逆行列係数!AE23/逆行列係数!$AE$32</f>
        <v>0</v>
      </c>
      <c r="AF23" s="256">
        <f>逆行列係数!AF23/逆行列係数!$AF$33</f>
        <v>0</v>
      </c>
      <c r="AG23" s="256">
        <f>逆行列係数!AG23/逆行列係数!$AG$34</f>
        <v>0</v>
      </c>
      <c r="AH23" s="256">
        <f>逆行列係数!AH23/逆行列係数!$AH$35</f>
        <v>0</v>
      </c>
      <c r="AI23" s="256">
        <f>逆行列係数!AI23/逆行列係数!$AI$36</f>
        <v>0</v>
      </c>
      <c r="AJ23" s="256">
        <f>逆行列係数!AJ23/逆行列係数!$AJ$37</f>
        <v>0</v>
      </c>
      <c r="AK23" s="256">
        <f>逆行列係数!AK23/逆行列係数!$AK$38</f>
        <v>0</v>
      </c>
      <c r="AL23" s="256">
        <f>逆行列係数!AL23/逆行列係数!$AL$39</f>
        <v>0</v>
      </c>
      <c r="AM23" s="256">
        <f>逆行列係数!AM23/逆行列係数!$AM$40</f>
        <v>0</v>
      </c>
      <c r="AN23" s="256">
        <f>逆行列係数!AN23/逆行列係数!$AN$41</f>
        <v>0</v>
      </c>
      <c r="AO23" s="257">
        <f>逆行列係数!AO23/逆行列係数!$AO$42</f>
        <v>0</v>
      </c>
    </row>
    <row r="24" spans="1:41">
      <c r="A24" s="28">
        <v>21</v>
      </c>
      <c r="B24" s="11" t="s">
        <v>13</v>
      </c>
      <c r="C24" s="249">
        <f>逆行列係数!C24/逆行列係数!$C$4</f>
        <v>1.0423497215978653E-5</v>
      </c>
      <c r="D24" s="250">
        <f>逆行列係数!D24/逆行列係数!$D$5</f>
        <v>5.9950241299721236E-6</v>
      </c>
      <c r="E24" s="250">
        <f>逆行列係数!E24/逆行列係数!$E$6</f>
        <v>2.6551013380313323E-4</v>
      </c>
      <c r="F24" s="250">
        <f>逆行列係数!F24/逆行列係数!$F$7</f>
        <v>1.6993950153745266E-5</v>
      </c>
      <c r="G24" s="250">
        <f>逆行列係数!G24/逆行列係数!$G$8</f>
        <v>9.6454152447717036E-6</v>
      </c>
      <c r="H24" s="250">
        <f>逆行列係数!H24/逆行列係数!$H$9</f>
        <v>9.8683561292359942E-6</v>
      </c>
      <c r="I24" s="250">
        <f>逆行列係数!I24/逆行列係数!$I$10</f>
        <v>6.6420846277491106E-6</v>
      </c>
      <c r="J24" s="250">
        <f>逆行列係数!J24/逆行列係数!$J$11</f>
        <v>1.1903758115635091E-5</v>
      </c>
      <c r="K24" s="250">
        <f>逆行列係数!K24/逆行列係数!$K$12</f>
        <v>7.9009614482462335E-6</v>
      </c>
      <c r="L24" s="250">
        <f>逆行列係数!L24/逆行列係数!$L$13</f>
        <v>7.7871840471747615E-6</v>
      </c>
      <c r="M24" s="250">
        <f>逆行列係数!M24/逆行列係数!$M$14</f>
        <v>1.2545658960736911E-5</v>
      </c>
      <c r="N24" s="250">
        <f>逆行列係数!N24/逆行列係数!$N$15</f>
        <v>6.6455212509529196E-6</v>
      </c>
      <c r="O24" s="250">
        <f>逆行列係数!O24/逆行列係数!$O$16</f>
        <v>4.9790779146028389E-6</v>
      </c>
      <c r="P24" s="250">
        <f>逆行列係数!P24/逆行列係数!$P$17</f>
        <v>5.9231179292779719E-6</v>
      </c>
      <c r="Q24" s="250">
        <f>逆行列係数!Q24/逆行列係数!$Q$18</f>
        <v>6.9983623832023301E-6</v>
      </c>
      <c r="R24" s="250">
        <f>逆行列係数!R24/逆行列係数!$R$19</f>
        <v>6.886808416860482E-6</v>
      </c>
      <c r="S24" s="250">
        <f>逆行列係数!S24/逆行列係数!$S$20</f>
        <v>6.9389373513084854E-6</v>
      </c>
      <c r="T24" s="250">
        <f>逆行列係数!T24/逆行列係数!$T$21</f>
        <v>7.6649937817737948E-6</v>
      </c>
      <c r="U24" s="250">
        <f>逆行列係数!U24/逆行列係数!$U$22</f>
        <v>7.9998800017999718E-6</v>
      </c>
      <c r="V24" s="250">
        <f>逆行列係数!V24/逆行列係数!$V$23</f>
        <v>6.9999999999999999E-6</v>
      </c>
      <c r="W24" s="250">
        <f>逆行列係数!W24/逆行列係数!$W$24</f>
        <v>1</v>
      </c>
      <c r="X24" s="250">
        <f>逆行列係数!X24/逆行列係数!$X$25</f>
        <v>9.8748071943895313E-6</v>
      </c>
      <c r="Y24" s="250">
        <f>逆行列係数!Y24/逆行列係数!$Y$26</f>
        <v>1.6962394371677992E-5</v>
      </c>
      <c r="Z24" s="250">
        <f>逆行列係数!Z24/逆行列係数!$Z$27</f>
        <v>1.3580596767636896E-5</v>
      </c>
      <c r="AA24" s="250">
        <f>逆行列係数!AA24/逆行列係数!$AA$28</f>
        <v>2.1976190628802912E-5</v>
      </c>
      <c r="AB24" s="250">
        <f>逆行列係数!AB24/逆行列係数!$AB$29</f>
        <v>1.2978585334198573E-5</v>
      </c>
      <c r="AC24" s="250">
        <f>逆行列係数!AC24/逆行列係数!$AC$30</f>
        <v>1.6852556978990812E-5</v>
      </c>
      <c r="AD24" s="250">
        <f>逆行列係数!AD24/逆行列係数!$AD$31</f>
        <v>1.7695323777858493E-5</v>
      </c>
      <c r="AE24" s="250">
        <f>逆行列係数!AE24/逆行列係数!$AE$32</f>
        <v>2.8941102926138444E-6</v>
      </c>
      <c r="AF24" s="250">
        <f>逆行列係数!AF24/逆行列係数!$AF$33</f>
        <v>5.7576672161214687E-5</v>
      </c>
      <c r="AG24" s="250">
        <f>逆行列係数!AG24/逆行列係数!$AG$34</f>
        <v>2.0836625230722215E-5</v>
      </c>
      <c r="AH24" s="250">
        <f>逆行列係数!AH24/逆行列係数!$AH$35</f>
        <v>5.1994852509601545E-5</v>
      </c>
      <c r="AI24" s="250">
        <f>逆行列係数!AI24/逆行列係数!$AI$36</f>
        <v>1.5997472399360897E-5</v>
      </c>
      <c r="AJ24" s="250">
        <f>逆行列係数!AJ24/逆行列係数!$AJ$37</f>
        <v>7.901101907424764E-6</v>
      </c>
      <c r="AK24" s="250">
        <f>逆行列係数!AK24/逆行列係数!$AK$38</f>
        <v>1.4993957435153634E-5</v>
      </c>
      <c r="AL24" s="250">
        <f>逆行列係数!AL24/逆行列係数!$AL$39</f>
        <v>2.1973816366647775E-4</v>
      </c>
      <c r="AM24" s="250">
        <f>逆行列係数!AM24/逆行列係数!$AM$40</f>
        <v>9.9042359426703225E-6</v>
      </c>
      <c r="AN24" s="250">
        <f>逆行列係数!AN24/逆行列係数!$AN$41</f>
        <v>5.9973671558185954E-6</v>
      </c>
      <c r="AO24" s="251">
        <f>逆行列係数!AO24/逆行列係数!$AO$42</f>
        <v>1.2988712808569352E-5</v>
      </c>
    </row>
    <row r="25" spans="1:41">
      <c r="A25" s="28">
        <v>22</v>
      </c>
      <c r="B25" s="11" t="s">
        <v>14</v>
      </c>
      <c r="C25" s="252">
        <f>逆行列係数!C25/逆行列係数!$C$4</f>
        <v>2.9091033139140425E-4</v>
      </c>
      <c r="D25" s="253">
        <f>逆行列係数!D25/逆行列係数!$D$5</f>
        <v>5.378393076603562E-4</v>
      </c>
      <c r="E25" s="253">
        <f>逆行列係数!E25/逆行列係数!$E$6</f>
        <v>1.6948729593899254E-3</v>
      </c>
      <c r="F25" s="253">
        <f>逆行列係数!F25/逆行列係数!$F$7</f>
        <v>7.3673772137119184E-4</v>
      </c>
      <c r="G25" s="253">
        <f>逆行列係数!G25/逆行列係数!$G$8</f>
        <v>1.2191804869391431E-3</v>
      </c>
      <c r="H25" s="253">
        <f>逆行列係数!H25/逆行列係数!$H$9</f>
        <v>4.7486529693883603E-3</v>
      </c>
      <c r="I25" s="253">
        <f>逆行列係数!I25/逆行列係数!$I$10</f>
        <v>3.1701721059013968E-3</v>
      </c>
      <c r="J25" s="253">
        <f>逆行列係数!J25/逆行列係数!$J$11</f>
        <v>1.1110174241259418E-3</v>
      </c>
      <c r="K25" s="253">
        <f>逆行列係数!K25/逆行列係数!$K$12</f>
        <v>3.0122415521438762E-4</v>
      </c>
      <c r="L25" s="253">
        <f>逆行列係数!L25/逆行列係数!$L$13</f>
        <v>8.6729762325408902E-4</v>
      </c>
      <c r="M25" s="253">
        <f>逆行列係数!M25/逆行列係数!$M$14</f>
        <v>1.3925681446417973E-3</v>
      </c>
      <c r="N25" s="253">
        <f>逆行列係数!N25/逆行列係数!$N$15</f>
        <v>9.8923330621327734E-4</v>
      </c>
      <c r="O25" s="253">
        <f>逆行列係数!O25/逆行列係数!$O$16</f>
        <v>7.0244831219216852E-3</v>
      </c>
      <c r="P25" s="253">
        <f>逆行列係数!P25/逆行列係数!$P$17</f>
        <v>3.2379711346719578E-4</v>
      </c>
      <c r="Q25" s="253">
        <f>逆行列係数!Q25/逆行列係数!$Q$18</f>
        <v>2.7593543110912045E-4</v>
      </c>
      <c r="R25" s="253">
        <f>逆行列係数!R25/逆行列係数!$R$19</f>
        <v>6.0997445977907126E-4</v>
      </c>
      <c r="S25" s="253">
        <f>逆行列係数!S25/逆行列係数!$S$20</f>
        <v>1.0428231562252181E-3</v>
      </c>
      <c r="T25" s="253">
        <f>逆行列係数!T25/逆行列係数!$T$21</f>
        <v>4.3498839711566281E-4</v>
      </c>
      <c r="U25" s="253">
        <f>逆行列係数!U25/逆行列係数!$U$22</f>
        <v>7.1798923016154752E-4</v>
      </c>
      <c r="V25" s="253">
        <f>逆行列係数!V25/逆行列係数!$V$23</f>
        <v>1.2780000000000001E-3</v>
      </c>
      <c r="W25" s="253">
        <f>逆行列係数!W25/逆行列係数!$W$24</f>
        <v>2.923938675126463E-4</v>
      </c>
      <c r="X25" s="253">
        <f>逆行列係数!X25/逆行列係数!$X$25</f>
        <v>1</v>
      </c>
      <c r="Y25" s="253">
        <f>逆行列係数!Y25/逆行列係数!$Y$26</f>
        <v>7.5532544349177872E-4</v>
      </c>
      <c r="Z25" s="253">
        <f>逆行列係数!Z25/逆行列係数!$Z$27</f>
        <v>1.2557525144474915E-3</v>
      </c>
      <c r="AA25" s="253">
        <f>逆行列係数!AA25/逆行列係数!$AA$28</f>
        <v>9.0468651421905322E-4</v>
      </c>
      <c r="AB25" s="253">
        <f>逆行列係数!AB25/逆行列係数!$AB$29</f>
        <v>1.1610842110517646E-3</v>
      </c>
      <c r="AC25" s="253">
        <f>逆行列係数!AC25/逆行列係数!$AC$30</f>
        <v>1.2203233906551583E-3</v>
      </c>
      <c r="AD25" s="253">
        <f>逆行列係数!AD25/逆行列係数!$AD$31</f>
        <v>2.5509206225028638E-3</v>
      </c>
      <c r="AE25" s="253">
        <f>逆行列係数!AE25/逆行列係数!$AE$32</f>
        <v>1.9776420332861269E-4</v>
      </c>
      <c r="AF25" s="253">
        <f>逆行列係数!AF25/逆行列係数!$AF$33</f>
        <v>5.2376198546653365E-4</v>
      </c>
      <c r="AG25" s="253">
        <f>逆行列係数!AG25/逆行列係数!$AG$34</f>
        <v>2.9535916264548739E-3</v>
      </c>
      <c r="AH25" s="253">
        <f>逆行列係数!AH25/逆行列係数!$AH$35</f>
        <v>1.3218691349556394E-3</v>
      </c>
      <c r="AI25" s="253">
        <f>逆行列係数!AI25/逆行列係数!$AI$36</f>
        <v>2.301636341458049E-3</v>
      </c>
      <c r="AJ25" s="253">
        <f>逆行列係数!AJ25/逆行列係数!$AJ$37</f>
        <v>8.3159097575645654E-4</v>
      </c>
      <c r="AK25" s="253">
        <f>逆行列係数!AK25/逆行列係数!$AK$38</f>
        <v>6.1545197285493951E-3</v>
      </c>
      <c r="AL25" s="253">
        <f>逆行列係数!AL25/逆行列係数!$AL$39</f>
        <v>1.2699034708558527E-3</v>
      </c>
      <c r="AM25" s="253">
        <f>逆行列係数!AM25/逆行列係数!$AM$40</f>
        <v>1.1845466187433704E-3</v>
      </c>
      <c r="AN25" s="253">
        <f>逆行列係数!AN25/逆行列係数!$AN$41</f>
        <v>2.0629943454823333E-2</v>
      </c>
      <c r="AO25" s="254">
        <f>逆行列係数!AO25/逆行列係数!$AO$42</f>
        <v>5.0456153602519412E-4</v>
      </c>
    </row>
    <row r="26" spans="1:41">
      <c r="A26" s="28">
        <v>23</v>
      </c>
      <c r="B26" s="11" t="s">
        <v>15</v>
      </c>
      <c r="C26" s="252">
        <f>逆行列係数!C26/逆行列係数!$C$4</f>
        <v>5.6675397135243933E-3</v>
      </c>
      <c r="D26" s="253">
        <f>逆行列係数!D26/逆行列係数!$D$5</f>
        <v>1.2521036111456062E-3</v>
      </c>
      <c r="E26" s="253">
        <f>逆行列係数!E26/逆行列係数!$E$6</f>
        <v>7.9852671820491192E-4</v>
      </c>
      <c r="F26" s="253">
        <f>逆行列係数!F26/逆行列係数!$F$7</f>
        <v>6.5616640475990549E-3</v>
      </c>
      <c r="G26" s="253">
        <f>逆行列係数!G26/逆行列係数!$G$8</f>
        <v>2.8145321684243832E-3</v>
      </c>
      <c r="H26" s="253">
        <f>逆行列係数!H26/逆行列係数!$H$9</f>
        <v>3.7785935618844615E-3</v>
      </c>
      <c r="I26" s="253">
        <f>逆行列係数!I26/逆行列係数!$I$10</f>
        <v>6.6667552277950362E-3</v>
      </c>
      <c r="J26" s="253">
        <f>逆行列係数!J26/逆行列係数!$J$11</f>
        <v>4.0195023237127826E-3</v>
      </c>
      <c r="K26" s="253">
        <f>逆行列係数!K26/逆行列係数!$K$12</f>
        <v>8.2268761079863917E-3</v>
      </c>
      <c r="L26" s="253">
        <f>逆行列係数!L26/逆行列係数!$L$13</f>
        <v>6.0117060844189158E-3</v>
      </c>
      <c r="M26" s="253">
        <f>逆行列係数!M26/逆行列係数!$M$14</f>
        <v>8.9189984703946564E-3</v>
      </c>
      <c r="N26" s="253">
        <f>逆行列係数!N26/逆行列係数!$N$15</f>
        <v>7.0622903694055389E-3</v>
      </c>
      <c r="O26" s="253">
        <f>逆行列係数!O26/逆行列係数!$O$16</f>
        <v>8.0780560086516455E-3</v>
      </c>
      <c r="P26" s="253">
        <f>逆行列係数!P26/逆行列係数!$P$17</f>
        <v>5.8105786886216903E-3</v>
      </c>
      <c r="Q26" s="253">
        <f>逆行列係数!Q26/逆行列係数!$Q$18</f>
        <v>3.961073108892519E-3</v>
      </c>
      <c r="R26" s="253">
        <f>逆行列係数!R26/逆行列係数!$R$19</f>
        <v>3.3037003805453566E-3</v>
      </c>
      <c r="S26" s="253">
        <f>逆行列係数!S26/逆行列係数!$S$20</f>
        <v>3.1988501189532119E-3</v>
      </c>
      <c r="T26" s="253">
        <f>逆行列係数!T26/逆行列係数!$T$21</f>
        <v>6.8505881924603284E-3</v>
      </c>
      <c r="U26" s="253">
        <f>逆行列係数!U26/逆行列係数!$U$22</f>
        <v>3.6499452508212374E-3</v>
      </c>
      <c r="V26" s="253">
        <f>逆行列係数!V26/逆行列係数!$V$23</f>
        <v>3.509E-3</v>
      </c>
      <c r="W26" s="253">
        <f>逆行列係数!W26/逆行列係数!$W$24</f>
        <v>1.6435928320591413E-3</v>
      </c>
      <c r="X26" s="253">
        <f>逆行列係数!X26/逆行列係数!$X$25</f>
        <v>3.8689494587618176E-3</v>
      </c>
      <c r="Y26" s="253">
        <f>逆行列係数!Y26/逆行列係数!$Y$26</f>
        <v>1</v>
      </c>
      <c r="Z26" s="253">
        <f>逆行列係数!Z26/逆行列係数!$Z$27</f>
        <v>1.8746655778045969E-2</v>
      </c>
      <c r="AA26" s="253">
        <f>逆行列係数!AA26/逆行列係数!$AA$28</f>
        <v>5.0363934873559078E-2</v>
      </c>
      <c r="AB26" s="253">
        <f>逆行列係数!AB26/逆行列係数!$AB$29</f>
        <v>5.6656516747366856E-3</v>
      </c>
      <c r="AC26" s="253">
        <f>逆行列係数!AC26/逆行列係数!$AC$30</f>
        <v>6.5784451830931193E-3</v>
      </c>
      <c r="AD26" s="253">
        <f>逆行列係数!AD26/逆行列係数!$AD$31</f>
        <v>4.9006733536363888E-3</v>
      </c>
      <c r="AE26" s="253">
        <f>逆行列係数!AE26/逆行列係数!$AE$32</f>
        <v>1.553654875418199E-2</v>
      </c>
      <c r="AF26" s="253">
        <f>逆行列係数!AF26/逆行列係数!$AF$33</f>
        <v>1.1207020639379658E-2</v>
      </c>
      <c r="AG26" s="253">
        <f>逆行列係数!AG26/逆行列係数!$AG$34</f>
        <v>6.2240735949603146E-3</v>
      </c>
      <c r="AH26" s="253">
        <f>逆行列係数!AH26/逆行列係数!$AH$35</f>
        <v>9.866023263696894E-3</v>
      </c>
      <c r="AI26" s="253">
        <f>逆行列係数!AI26/逆行列係数!$AI$36</f>
        <v>7.6607895952439508E-3</v>
      </c>
      <c r="AJ26" s="253">
        <f>逆行列係数!AJ26/逆行列係数!$AJ$37</f>
        <v>4.3110387282386375E-3</v>
      </c>
      <c r="AK26" s="253">
        <f>逆行列係数!AK26/逆行列係数!$AK$38</f>
        <v>3.6605248085021737E-3</v>
      </c>
      <c r="AL26" s="253">
        <f>逆行列係数!AL26/逆行列係数!$AL$39</f>
        <v>2.8355378869795067E-3</v>
      </c>
      <c r="AM26" s="253">
        <f>逆行列係数!AM26/逆行列係数!$AM$40</f>
        <v>5.5493433986781816E-3</v>
      </c>
      <c r="AN26" s="253">
        <f>逆行列係数!AN26/逆行列係数!$AN$41</f>
        <v>2.1000780657291448E-3</v>
      </c>
      <c r="AO26" s="254">
        <f>逆行列係数!AO26/逆行列係数!$AO$42</f>
        <v>1.6901312759212243E-2</v>
      </c>
    </row>
    <row r="27" spans="1:41">
      <c r="A27" s="28">
        <v>24</v>
      </c>
      <c r="B27" s="11" t="s">
        <v>16</v>
      </c>
      <c r="C27" s="252">
        <f>逆行列係数!C27/逆行列係数!$C$4</f>
        <v>1.2676867795942038E-2</v>
      </c>
      <c r="D27" s="253">
        <f>逆行列係数!D27/逆行列係数!$D$5</f>
        <v>6.4874725406484047E-3</v>
      </c>
      <c r="E27" s="253">
        <f>逆行列係数!E27/逆行列係数!$E$6</f>
        <v>3.7770313771092333E-3</v>
      </c>
      <c r="F27" s="253">
        <f>逆行列係数!F27/逆行列係数!$F$7</f>
        <v>4.3866383567449985E-2</v>
      </c>
      <c r="G27" s="253">
        <f>逆行列係数!G27/逆行列係数!$G$8</f>
        <v>1.4876123932011397E-2</v>
      </c>
      <c r="H27" s="253">
        <f>逆行列係数!H27/逆行列係数!$H$9</f>
        <v>1.811534134643851E-2</v>
      </c>
      <c r="I27" s="253">
        <f>逆行列係数!I27/逆行列係数!$I$10</f>
        <v>4.5772502908284191E-2</v>
      </c>
      <c r="J27" s="253">
        <f>逆行列係数!J27/逆行列係数!$J$11</f>
        <v>2.1514058834324487E-2</v>
      </c>
      <c r="K27" s="253">
        <f>逆行列係数!K27/逆行列係数!$K$12</f>
        <v>1.8481336447628973E-2</v>
      </c>
      <c r="L27" s="253">
        <f>逆行列係数!L27/逆行列係数!$L$13</f>
        <v>2.5874865792749939E-2</v>
      </c>
      <c r="M27" s="253">
        <f>逆行列係数!M27/逆行列係数!$M$14</f>
        <v>3.7234550744777863E-2</v>
      </c>
      <c r="N27" s="253">
        <f>逆行列係数!N27/逆行列係数!$N$15</f>
        <v>6.8820068714689736E-2</v>
      </c>
      <c r="O27" s="253">
        <f>逆行列係数!O27/逆行列係数!$O$16</f>
        <v>9.4741894559062817E-2</v>
      </c>
      <c r="P27" s="253">
        <f>逆行列係数!P27/逆行列係数!$P$17</f>
        <v>1.8140535844735337E-2</v>
      </c>
      <c r="Q27" s="253">
        <f>逆行列係数!Q27/逆行列係数!$Q$18</f>
        <v>1.7334943623192173E-2</v>
      </c>
      <c r="R27" s="253">
        <f>逆行列係数!R27/逆行列係数!$R$19</f>
        <v>1.2098154728876194E-2</v>
      </c>
      <c r="S27" s="253">
        <f>逆行列係数!S27/逆行列係数!$S$20</f>
        <v>1.412866772402855E-2</v>
      </c>
      <c r="T27" s="253">
        <f>逆行列係数!T27/逆行列係数!$T$21</f>
        <v>2.4755055542461189E-2</v>
      </c>
      <c r="U27" s="253">
        <f>逆行列係数!U27/逆行列係数!$U$22</f>
        <v>1.0984835227471587E-2</v>
      </c>
      <c r="V27" s="253">
        <f>逆行列係数!V27/逆行列係数!$V$23</f>
        <v>7.7039999999999999E-3</v>
      </c>
      <c r="W27" s="253">
        <f>逆行列係数!W27/逆行列係数!$W$24</f>
        <v>1.3677646239345836E-2</v>
      </c>
      <c r="X27" s="253">
        <f>逆行列係数!X27/逆行列係数!$X$25</f>
        <v>1.9087014826035521E-2</v>
      </c>
      <c r="Y27" s="253">
        <f>逆行列係数!Y27/逆行列係数!$Y$26</f>
        <v>5.5866144757073573E-3</v>
      </c>
      <c r="Z27" s="253">
        <f>逆行列係数!Z27/逆行列係数!$Z$27</f>
        <v>1</v>
      </c>
      <c r="AA27" s="253">
        <f>逆行列係数!AA27/逆行列係数!$AA$28</f>
        <v>4.8668105496703119E-2</v>
      </c>
      <c r="AB27" s="253">
        <f>逆行列係数!AB27/逆行列係数!$AB$29</f>
        <v>6.3336494783607047E-2</v>
      </c>
      <c r="AC27" s="253">
        <f>逆行列係数!AC27/逆行列係数!$AC$30</f>
        <v>2.7422084185461399E-2</v>
      </c>
      <c r="AD27" s="253">
        <f>逆行列係数!AD27/逆行列係数!$AD$31</f>
        <v>6.4308531940059409E-3</v>
      </c>
      <c r="AE27" s="253">
        <f>逆行列係数!AE27/逆行列係数!$AE$32</f>
        <v>2.2535472145153133E-3</v>
      </c>
      <c r="AF27" s="253">
        <f>逆行列係数!AF27/逆行列係数!$AF$33</f>
        <v>7.9966568383906395E-3</v>
      </c>
      <c r="AG27" s="253">
        <f>逆行列係数!AG27/逆行列係数!$AG$34</f>
        <v>9.6187071221321419E-3</v>
      </c>
      <c r="AH27" s="253">
        <f>逆行列係数!AH27/逆行列係数!$AH$35</f>
        <v>1.2850727777949983E-2</v>
      </c>
      <c r="AI27" s="253">
        <f>逆行列係数!AI27/逆行列係数!$AI$36</f>
        <v>1.6795346335279026E-2</v>
      </c>
      <c r="AJ27" s="253">
        <f>逆行列係数!AJ27/逆行列係数!$AJ$37</f>
        <v>1.3771620624641365E-2</v>
      </c>
      <c r="AK27" s="253">
        <f>逆行列係数!AK27/逆行列係数!$AK$38</f>
        <v>5.9336087556714654E-3</v>
      </c>
      <c r="AL27" s="253">
        <f>逆行列係数!AL27/逆行列係数!$AL$39</f>
        <v>6.6379236940915156E-3</v>
      </c>
      <c r="AM27" s="253">
        <f>逆行列係数!AM27/逆行列係数!$AM$40</f>
        <v>3.1761894244549456E-2</v>
      </c>
      <c r="AN27" s="253">
        <f>逆行列係数!AN27/逆行列係数!$AN$41</f>
        <v>8.5812328387837745E-3</v>
      </c>
      <c r="AO27" s="254">
        <f>逆行列係数!AO27/逆行列係数!$AO$42</f>
        <v>5.826936392275113E-3</v>
      </c>
    </row>
    <row r="28" spans="1:41">
      <c r="A28" s="29">
        <v>25</v>
      </c>
      <c r="B28" s="12" t="s">
        <v>36</v>
      </c>
      <c r="C28" s="255">
        <f>逆行列係数!C28/逆行列係数!$C$4</f>
        <v>9.0400148582214866E-4</v>
      </c>
      <c r="D28" s="256">
        <f>逆行列係数!D28/逆行列係数!$D$5</f>
        <v>6.5602692622266376E-4</v>
      </c>
      <c r="E28" s="256">
        <f>逆行列係数!E28/逆行列係数!$E$6</f>
        <v>3.7331124076079626E-4</v>
      </c>
      <c r="F28" s="256">
        <f>逆行列係数!F28/逆行列係数!$F$7</f>
        <v>4.1255313108533361E-3</v>
      </c>
      <c r="G28" s="256">
        <f>逆行列係数!G28/逆行列係数!$G$8</f>
        <v>2.6582764414590817E-3</v>
      </c>
      <c r="H28" s="256">
        <f>逆行列係数!H28/逆行列係数!$H$9</f>
        <v>1.6115025559042375E-3</v>
      </c>
      <c r="I28" s="256">
        <f>逆行列係数!I28/逆行列係数!$I$10</f>
        <v>3.9975860766724288E-3</v>
      </c>
      <c r="J28" s="256">
        <f>逆行列係数!J28/逆行列係数!$J$11</f>
        <v>4.2268261108934268E-3</v>
      </c>
      <c r="K28" s="256">
        <f>逆行列係数!K28/逆行列係数!$K$12</f>
        <v>1.055765973521903E-3</v>
      </c>
      <c r="L28" s="256">
        <f>逆行列係数!L28/逆行列係数!$L$13</f>
        <v>1.0853387765749824E-3</v>
      </c>
      <c r="M28" s="256">
        <f>逆行列係数!M28/逆行列係数!$M$14</f>
        <v>1.6444463745458229E-3</v>
      </c>
      <c r="N28" s="256">
        <f>逆行列係数!N28/逆行列係数!$N$15</f>
        <v>1.7382784872135423E-3</v>
      </c>
      <c r="O28" s="256">
        <f>逆行列係数!O28/逆行列係数!$O$16</f>
        <v>1.68392415071868E-3</v>
      </c>
      <c r="P28" s="256">
        <f>逆行列係数!P28/逆行列係数!$P$17</f>
        <v>8.2331339216963812E-4</v>
      </c>
      <c r="Q28" s="256">
        <f>逆行列係数!Q28/逆行列係数!$Q$18</f>
        <v>1.2817000821807696E-3</v>
      </c>
      <c r="R28" s="256">
        <f>逆行列係数!R28/逆行列係数!$R$19</f>
        <v>1.0054740288616302E-3</v>
      </c>
      <c r="S28" s="256">
        <f>逆行列係数!S28/逆行列係数!$S$20</f>
        <v>8.3267248215701832E-4</v>
      </c>
      <c r="T28" s="256">
        <f>逆行列係数!T28/逆行列係数!$T$21</f>
        <v>1.4458094520870819E-3</v>
      </c>
      <c r="U28" s="256">
        <f>逆行列係数!U28/逆行列係数!$U$22</f>
        <v>8.5698714519282198E-4</v>
      </c>
      <c r="V28" s="256">
        <f>逆行列係数!V28/逆行列係数!$V$23</f>
        <v>3.6000000000000002E-4</v>
      </c>
      <c r="W28" s="256">
        <f>逆行列係数!W28/逆行列係数!$W$24</f>
        <v>5.7780221600621908E-4</v>
      </c>
      <c r="X28" s="256">
        <f>逆行列係数!X28/逆行列係数!$X$25</f>
        <v>1.4180223131143364E-3</v>
      </c>
      <c r="Y28" s="256">
        <f>逆行列係数!Y28/逆行列係数!$Y$26</f>
        <v>1.4777238861444178E-3</v>
      </c>
      <c r="Z28" s="256">
        <f>逆行列係数!Z28/逆行列係数!$Z$27</f>
        <v>9.8866744468396601E-4</v>
      </c>
      <c r="AA28" s="256">
        <f>逆行列係数!AA28/逆行列係数!$AA$28</f>
        <v>1</v>
      </c>
      <c r="AB28" s="256">
        <f>逆行列係数!AB28/逆行列係数!$AB$29</f>
        <v>9.3905056656516748E-3</v>
      </c>
      <c r="AC28" s="256">
        <f>逆行列係数!AC28/逆行列係数!$AC$30</f>
        <v>4.0366830599088575E-3</v>
      </c>
      <c r="AD28" s="256">
        <f>逆行列係数!AD28/逆行列係数!$AD$31</f>
        <v>1.807717023832807E-3</v>
      </c>
      <c r="AE28" s="256">
        <f>逆行列係数!AE28/逆行列係数!$AE$32</f>
        <v>3.7044611745457208E-4</v>
      </c>
      <c r="AF28" s="256">
        <f>逆行列係数!AF28/逆行列係数!$AF$33</f>
        <v>5.844960880365891E-3</v>
      </c>
      <c r="AG28" s="256">
        <f>逆行列係数!AG28/逆行列係数!$AG$34</f>
        <v>3.8391481987605676E-3</v>
      </c>
      <c r="AH28" s="256">
        <f>逆行列係数!AH28/逆行列係数!$AH$35</f>
        <v>4.8625186106575451E-3</v>
      </c>
      <c r="AI28" s="256">
        <f>逆行列係数!AI28/逆行列係数!$AI$36</f>
        <v>1.0273376806464576E-2</v>
      </c>
      <c r="AJ28" s="256">
        <f>逆行列係数!AJ28/逆行列係数!$AJ$37</f>
        <v>5.5762026711650278E-3</v>
      </c>
      <c r="AK28" s="256">
        <f>逆行列係数!AK28/逆行列係数!$AK$38</f>
        <v>2.9328180743160509E-3</v>
      </c>
      <c r="AL28" s="256">
        <f>逆行列係数!AL28/逆行列係数!$AL$39</f>
        <v>1.6370493193152594E-3</v>
      </c>
      <c r="AM28" s="256">
        <f>逆行列係数!AM28/逆行列係数!$AM$40</f>
        <v>1.0394495621832502E-2</v>
      </c>
      <c r="AN28" s="256">
        <f>逆行列係数!AN28/逆行列係数!$AN$41</f>
        <v>1.1734848401551718E-3</v>
      </c>
      <c r="AO28" s="257">
        <f>逆行列係数!AO28/逆行列係数!$AO$42</f>
        <v>2.0072556948012178E-3</v>
      </c>
    </row>
    <row r="29" spans="1:41">
      <c r="A29" s="28">
        <v>26</v>
      </c>
      <c r="B29" s="11" t="s">
        <v>37</v>
      </c>
      <c r="C29" s="249">
        <f>逆行列係数!C29/逆行列係数!$C$4</f>
        <v>8.6325508761423211E-4</v>
      </c>
      <c r="D29" s="250">
        <f>逆行列係数!D29/逆行列係数!$D$5</f>
        <v>5.5154221995743532E-4</v>
      </c>
      <c r="E29" s="250">
        <f>逆行列係数!E29/逆行列係数!$E$6</f>
        <v>4.5815470457006815E-4</v>
      </c>
      <c r="F29" s="250">
        <f>逆行列係数!F29/逆行列係数!$F$7</f>
        <v>4.4544142285346412E-3</v>
      </c>
      <c r="G29" s="250">
        <f>逆行列係数!G29/逆行列係数!$G$8</f>
        <v>2.1345303936679779E-3</v>
      </c>
      <c r="H29" s="250">
        <f>逆行列係数!H29/逆行列係数!$H$9</f>
        <v>1.3332149130597826E-3</v>
      </c>
      <c r="I29" s="250">
        <f>逆行列係数!I29/逆行列係数!$I$10</f>
        <v>2.3294739658748669E-3</v>
      </c>
      <c r="J29" s="250">
        <f>逆行列係数!J29/逆行列係数!$J$11</f>
        <v>4.1097724894230154E-3</v>
      </c>
      <c r="K29" s="250">
        <f>逆行列係数!K29/逆行列係数!$K$12</f>
        <v>8.9083340328976286E-4</v>
      </c>
      <c r="L29" s="250">
        <f>逆行列係数!L29/逆行列係数!$L$13</f>
        <v>7.8747898677054774E-4</v>
      </c>
      <c r="M29" s="250">
        <f>逆行列係数!M29/逆行列係数!$M$14</f>
        <v>4.1111159363645573E-3</v>
      </c>
      <c r="N29" s="250">
        <f>逆行列係数!N29/逆行列係数!$N$15</f>
        <v>1.5047358832514827E-3</v>
      </c>
      <c r="O29" s="250">
        <f>逆行列係数!O29/逆行列係数!$O$16</f>
        <v>1.7825098934278162E-3</v>
      </c>
      <c r="P29" s="250">
        <f>逆行列係数!P29/逆行列係数!$P$17</f>
        <v>7.8974905723706293E-4</v>
      </c>
      <c r="Q29" s="250">
        <f>逆行列係数!Q29/逆行列係数!$Q$18</f>
        <v>1.0687499125204701E-3</v>
      </c>
      <c r="R29" s="250">
        <f>逆行列係数!R29/逆行列係数!$R$19</f>
        <v>5.4602552447965253E-4</v>
      </c>
      <c r="S29" s="250">
        <f>逆行列係数!S29/逆行列係数!$S$20</f>
        <v>8.6241078509119754E-4</v>
      </c>
      <c r="T29" s="250">
        <f>逆行列係数!T29/逆行列係数!$T$21</f>
        <v>1.6240205575133225E-3</v>
      </c>
      <c r="U29" s="250">
        <f>逆行列係数!U29/逆行列係数!$U$22</f>
        <v>8.9898651520227185E-4</v>
      </c>
      <c r="V29" s="250">
        <f>逆行列係数!V29/逆行列係数!$V$23</f>
        <v>7.5199999999999996E-4</v>
      </c>
      <c r="W29" s="250">
        <f>逆行列係数!W29/逆行列係数!$W$24</f>
        <v>5.6981876569870663E-4</v>
      </c>
      <c r="X29" s="250">
        <f>逆行列係数!X29/逆行列係数!$X$25</f>
        <v>1.2037389969960838E-3</v>
      </c>
      <c r="Y29" s="250">
        <f>逆行列係数!Y29/逆行列係数!$Y$26</f>
        <v>3.9322821305166449E-3</v>
      </c>
      <c r="Z29" s="250">
        <f>逆行列係数!Z29/逆行列係数!$Z$27</f>
        <v>1.5250104796938392E-2</v>
      </c>
      <c r="AA29" s="250">
        <f>逆行列係数!AA29/逆行列係数!$AA$28</f>
        <v>4.4666607453041924E-3</v>
      </c>
      <c r="AB29" s="250">
        <f>逆行列係数!AB29/逆行列係数!$AB$29</f>
        <v>1</v>
      </c>
      <c r="AC29" s="250">
        <f>逆行列係数!AC29/逆行列係数!$AC$30</f>
        <v>2.9333362412255182E-3</v>
      </c>
      <c r="AD29" s="250">
        <f>逆行列係数!AD29/逆行列係数!$AD$31</f>
        <v>5.2415411695677684E-3</v>
      </c>
      <c r="AE29" s="250">
        <f>逆行列係数!AE29/逆行列係数!$AE$32</f>
        <v>4.9585756346783873E-4</v>
      </c>
      <c r="AF29" s="250">
        <f>逆行列係数!AF29/逆行列係数!$AF$33</f>
        <v>4.3730411162445151E-3</v>
      </c>
      <c r="AG29" s="250">
        <f>逆行列係数!AG29/逆行列係数!$AG$34</f>
        <v>9.8513827705418739E-3</v>
      </c>
      <c r="AH29" s="250">
        <f>逆行列係数!AH29/逆行列係数!$AH$35</f>
        <v>3.1863845479297548E-2</v>
      </c>
      <c r="AI29" s="250">
        <f>逆行列係数!AI29/逆行列係数!$AI$36</f>
        <v>9.061568272212989E-3</v>
      </c>
      <c r="AJ29" s="250">
        <f>逆行列係数!AJ29/逆行列係数!$AJ$37</f>
        <v>5.7352123470519514E-3</v>
      </c>
      <c r="AK29" s="250">
        <f>逆行列係数!AK29/逆行列係数!$AK$38</f>
        <v>1.2145105522474442E-3</v>
      </c>
      <c r="AL29" s="250">
        <f>逆行列係数!AL29/逆行列係数!$AL$39</f>
        <v>3.0790810183765195E-3</v>
      </c>
      <c r="AM29" s="250">
        <f>逆行列係数!AM29/逆行列係数!$AM$40</f>
        <v>2.2678719461526504E-2</v>
      </c>
      <c r="AN29" s="250">
        <f>逆行列係数!AN29/逆行列係数!$AN$41</f>
        <v>8.2663710631032975E-4</v>
      </c>
      <c r="AO29" s="251">
        <f>逆行列係数!AO29/逆行列係数!$AO$42</f>
        <v>1.6052050767882711E-2</v>
      </c>
    </row>
    <row r="30" spans="1:41">
      <c r="A30" s="28">
        <v>27</v>
      </c>
      <c r="B30" s="11" t="s">
        <v>17</v>
      </c>
      <c r="C30" s="252">
        <f>逆行列係数!C30/逆行列係数!$C$4</f>
        <v>3.1441057966015609E-2</v>
      </c>
      <c r="D30" s="253">
        <f>逆行列係数!D30/逆行列係数!$D$5</f>
        <v>1.0428772690095792E-2</v>
      </c>
      <c r="E30" s="253">
        <f>逆行列係数!E30/逆行列係数!$E$6</f>
        <v>2.142047921584676E-2</v>
      </c>
      <c r="F30" s="253">
        <f>逆行列係数!F30/逆行列係数!$F$7</f>
        <v>1.0610222760697192E-2</v>
      </c>
      <c r="G30" s="253">
        <f>逆行列係数!G30/逆行列係数!$G$8</f>
        <v>3.9485436387521923E-2</v>
      </c>
      <c r="H30" s="253">
        <f>逆行列係数!H30/逆行列係数!$H$9</f>
        <v>4.5905619041979991E-2</v>
      </c>
      <c r="I30" s="253">
        <f>逆行列係数!I30/逆行列係数!$I$10</f>
        <v>3.7741273724102978E-2</v>
      </c>
      <c r="J30" s="253">
        <f>逆行列係数!J30/逆行列係数!$J$11</f>
        <v>2.9431049961064795E-2</v>
      </c>
      <c r="K30" s="253">
        <f>逆行列係数!K30/逆行列係数!$K$12</f>
        <v>1.4166423876705497E-2</v>
      </c>
      <c r="L30" s="253">
        <f>逆行列係数!L30/逆行列係数!$L$13</f>
        <v>3.0550096415072489E-2</v>
      </c>
      <c r="M30" s="253">
        <f>逆行列係数!M30/逆行列係数!$M$14</f>
        <v>1.9331895407806294E-2</v>
      </c>
      <c r="N30" s="253">
        <f>逆行列係数!N30/逆行列係数!$N$15</f>
        <v>1.4841347673735286E-2</v>
      </c>
      <c r="O30" s="253">
        <f>逆行列係数!O30/逆行列係数!$O$16</f>
        <v>7.4646336095725756E-3</v>
      </c>
      <c r="P30" s="253">
        <f>逆行列係数!P30/逆行列係数!$P$17</f>
        <v>1.7219491006732611E-2</v>
      </c>
      <c r="Q30" s="253">
        <f>逆行列係数!Q30/逆行列係数!$Q$18</f>
        <v>2.1118058374340401E-2</v>
      </c>
      <c r="R30" s="253">
        <f>逆行列係数!R30/逆行列係数!$R$19</f>
        <v>2.2555281394991914E-2</v>
      </c>
      <c r="S30" s="253">
        <f>逆行列係数!S30/逆行列係数!$S$20</f>
        <v>3.0048572561459163E-2</v>
      </c>
      <c r="T30" s="253">
        <f>逆行列係数!T30/逆行列係数!$T$21</f>
        <v>2.1959249060559197E-2</v>
      </c>
      <c r="U30" s="253">
        <f>逆行列係数!U30/逆行列係数!$U$22</f>
        <v>3.0303545446818295E-2</v>
      </c>
      <c r="V30" s="253">
        <f>逆行列係数!V30/逆行列係数!$V$23</f>
        <v>2.8417000000000001E-2</v>
      </c>
      <c r="W30" s="253">
        <f>逆行列係数!W30/逆行列係数!$W$24</f>
        <v>2.6383307403752023E-2</v>
      </c>
      <c r="X30" s="253">
        <f>逆行列係数!X30/逆行列係数!$X$25</f>
        <v>4.3429402040925151E-2</v>
      </c>
      <c r="Y30" s="253">
        <f>逆行列係数!Y30/逆行列係数!$Y$26</f>
        <v>2.7957019288237978E-2</v>
      </c>
      <c r="Z30" s="253">
        <f>逆行列係数!Z30/逆行列係数!$Z$27</f>
        <v>4.5576482752189423E-3</v>
      </c>
      <c r="AA30" s="253">
        <f>逆行列係数!AA30/逆行列係数!$AA$28</f>
        <v>1.3478730252332453E-2</v>
      </c>
      <c r="AB30" s="253">
        <f>逆行列係数!AB30/逆行列係数!$AB$29</f>
        <v>1.2357609943593072E-2</v>
      </c>
      <c r="AC30" s="253">
        <f>逆行列係数!AC30/逆行列係数!$AC$30</f>
        <v>1</v>
      </c>
      <c r="AD30" s="253">
        <f>逆行列係数!AD30/逆行列係数!$AD$31</f>
        <v>5.4585417190541382E-3</v>
      </c>
      <c r="AE30" s="253">
        <f>逆行列係数!AE30/逆行列係数!$AE$32</f>
        <v>1.5859724403523869E-3</v>
      </c>
      <c r="AF30" s="253">
        <f>逆行列係数!AF30/逆行列係数!$AF$33</f>
        <v>2.1824344717108167E-2</v>
      </c>
      <c r="AG30" s="253">
        <f>逆行列係数!AG30/逆行列係数!$AG$34</f>
        <v>7.3839790661371849E-3</v>
      </c>
      <c r="AH30" s="253">
        <f>逆行列係数!AH30/逆行列係数!$AH$35</f>
        <v>7.4232650967554206E-3</v>
      </c>
      <c r="AI30" s="253">
        <f>逆行列係数!AI30/逆行列係数!$AI$36</f>
        <v>1.0347365116311623E-2</v>
      </c>
      <c r="AJ30" s="253">
        <f>逆行列係数!AJ30/逆行列係数!$AJ$37</f>
        <v>2.5366487673787207E-2</v>
      </c>
      <c r="AK30" s="253">
        <f>逆行列係数!AK30/逆行列係数!$AK$38</f>
        <v>2.334059374072249E-2</v>
      </c>
      <c r="AL30" s="253">
        <f>逆行列係数!AL30/逆行列係数!$AL$39</f>
        <v>1.3928652849408859E-2</v>
      </c>
      <c r="AM30" s="253">
        <f>逆行列係数!AM30/逆行列係数!$AM$40</f>
        <v>3.6847719401110667E-2</v>
      </c>
      <c r="AN30" s="253">
        <f>逆行列係数!AN30/逆行列係数!$AN$41</f>
        <v>0.13339443984090982</v>
      </c>
      <c r="AO30" s="254">
        <f>逆行列係数!AO30/逆行列係数!$AO$42</f>
        <v>5.1745033565831289E-3</v>
      </c>
    </row>
    <row r="31" spans="1:41">
      <c r="A31" s="28">
        <v>28</v>
      </c>
      <c r="B31" s="11" t="s">
        <v>18</v>
      </c>
      <c r="C31" s="252">
        <f>逆行列係数!C31/逆行列係数!$C$4</f>
        <v>9.0618094433094418E-3</v>
      </c>
      <c r="D31" s="253">
        <f>逆行列係数!D31/逆行列係数!$D$5</f>
        <v>1.1772514527228115E-2</v>
      </c>
      <c r="E31" s="253">
        <f>逆行列係数!E31/逆行列係数!$E$6</f>
        <v>1.0987727642499587E-2</v>
      </c>
      <c r="F31" s="253">
        <f>逆行列係数!F31/逆行列係数!$F$7</f>
        <v>4.5803693884976945E-2</v>
      </c>
      <c r="G31" s="253">
        <f>逆行列係数!G31/逆行列係数!$G$8</f>
        <v>9.6473443278206582E-3</v>
      </c>
      <c r="H31" s="253">
        <f>逆行列係数!H31/逆行列係数!$H$9</f>
        <v>2.1023545897724358E-2</v>
      </c>
      <c r="I31" s="253">
        <f>逆行列係数!I31/逆行列係数!$I$10</f>
        <v>1.2378948007659272E-2</v>
      </c>
      <c r="J31" s="253">
        <f>逆行列係数!J31/逆行列係数!$J$11</f>
        <v>1.0286830971594659E-2</v>
      </c>
      <c r="K31" s="253">
        <f>逆行列係数!K31/逆行列係数!$K$12</f>
        <v>4.5558918950949845E-3</v>
      </c>
      <c r="L31" s="253">
        <f>逆行列係数!L31/逆行列係数!$L$13</f>
        <v>6.5655695497742212E-3</v>
      </c>
      <c r="M31" s="253">
        <f>逆行列係数!M31/逆行列係数!$M$14</f>
        <v>1.3640991493078172E-2</v>
      </c>
      <c r="N31" s="253">
        <f>逆行列係数!N31/逆行列係数!$N$15</f>
        <v>8.9875928118244696E-3</v>
      </c>
      <c r="O31" s="253">
        <f>逆行列係数!O31/逆行列係数!$O$16</f>
        <v>9.9223064682205375E-3</v>
      </c>
      <c r="P31" s="253">
        <f>逆行列係数!P31/逆行列係数!$P$17</f>
        <v>1.292029457639835E-2</v>
      </c>
      <c r="Q31" s="253">
        <f>逆行列係数!Q31/逆行列係数!$Q$18</f>
        <v>8.3060563828064229E-3</v>
      </c>
      <c r="R31" s="253">
        <f>逆行列係数!R31/逆行列係数!$R$19</f>
        <v>8.066420315691299E-3</v>
      </c>
      <c r="S31" s="253">
        <f>逆行列係数!S31/逆行列係数!$S$20</f>
        <v>1.511201427438541E-2</v>
      </c>
      <c r="T31" s="253">
        <f>逆行列係数!T31/逆行列係数!$T$21</f>
        <v>8.3462201041289395E-3</v>
      </c>
      <c r="U31" s="253">
        <f>逆行列係数!U31/逆行列係数!$U$22</f>
        <v>8.5858712119318194E-3</v>
      </c>
      <c r="V31" s="253">
        <f>逆行列係数!V31/逆行列係数!$V$23</f>
        <v>6.4879999999999998E-3</v>
      </c>
      <c r="W31" s="253">
        <f>逆行列係数!W31/逆行列係数!$W$24</f>
        <v>5.3698682630906134E-3</v>
      </c>
      <c r="X31" s="253">
        <f>逆行列係数!X31/逆行列係数!$X$25</f>
        <v>2.2555047112705125E-2</v>
      </c>
      <c r="Y31" s="253">
        <f>逆行列係数!Y31/逆行列係数!$Y$26</f>
        <v>1.4039873600228295E-2</v>
      </c>
      <c r="Z31" s="253">
        <f>逆行列係数!Z31/逆行列係数!$Z$27</f>
        <v>2.165833572502732E-2</v>
      </c>
      <c r="AA31" s="253">
        <f>逆行列係数!AA31/逆行列係数!$AA$28</f>
        <v>1.9301505094355693E-2</v>
      </c>
      <c r="AB31" s="253">
        <f>逆行列係数!AB31/逆行列係数!$AB$29</f>
        <v>2.5450007487645386E-2</v>
      </c>
      <c r="AC31" s="253">
        <f>逆行列係数!AC31/逆行列係数!$AC$30</f>
        <v>2.2054049124212268E-2</v>
      </c>
      <c r="AD31" s="253">
        <f>逆行列係数!AD31/逆行列係数!$AD$31</f>
        <v>1</v>
      </c>
      <c r="AE31" s="253">
        <f>逆行列係数!AE31/逆行列係数!$AE$32</f>
        <v>6.4216448579377722E-2</v>
      </c>
      <c r="AF31" s="253">
        <f>逆行列係数!AF31/逆行列係数!$AF$33</f>
        <v>2.7359134492605578E-2</v>
      </c>
      <c r="AG31" s="253">
        <f>逆行列係数!AG31/逆行列係数!$AG$34</f>
        <v>9.6343345910551836E-3</v>
      </c>
      <c r="AH31" s="253">
        <f>逆行列係数!AH31/逆行列係数!$AH$35</f>
        <v>1.7179299249374308E-2</v>
      </c>
      <c r="AI31" s="253">
        <f>逆行列係数!AI31/逆行列係数!$AI$36</f>
        <v>1.0948270173312616E-2</v>
      </c>
      <c r="AJ31" s="253">
        <f>逆行列係数!AJ31/逆行列係数!$AJ$37</f>
        <v>1.0411677038508984E-2</v>
      </c>
      <c r="AK31" s="253">
        <f>逆行列係数!AK31/逆行列係数!$AK$38</f>
        <v>2.4192250523039218E-2</v>
      </c>
      <c r="AL31" s="253">
        <f>逆行列係数!AL31/逆行列係数!$AL$39</f>
        <v>1.0151903161391272E-2</v>
      </c>
      <c r="AM31" s="253">
        <f>逆行列係数!AM31/逆行列係数!$AM$40</f>
        <v>1.7081835730323503E-2</v>
      </c>
      <c r="AN31" s="253">
        <f>逆行列係数!AN31/逆行列係数!$AN$41</f>
        <v>5.7474768576594873E-3</v>
      </c>
      <c r="AO31" s="254">
        <f>逆行列係数!AO31/逆行列係数!$AO$42</f>
        <v>3.5134468147180103E-2</v>
      </c>
    </row>
    <row r="32" spans="1:41">
      <c r="A32" s="28">
        <v>29</v>
      </c>
      <c r="B32" s="11" t="s">
        <v>19</v>
      </c>
      <c r="C32" s="252">
        <f>逆行列係数!C32/逆行列係数!$C$4</f>
        <v>3.3847938232250685E-3</v>
      </c>
      <c r="D32" s="253">
        <f>逆行列係数!D32/逆行列係数!$D$5</f>
        <v>3.3726292891186026E-3</v>
      </c>
      <c r="E32" s="253">
        <f>逆行列係数!E32/逆行列係数!$E$6</f>
        <v>2.8846777695152445E-3</v>
      </c>
      <c r="F32" s="253">
        <f>逆行列係数!F32/逆行列係数!$F$7</f>
        <v>2.1422373634985947E-2</v>
      </c>
      <c r="G32" s="253">
        <f>逆行列係数!G32/逆行列係数!$G$8</f>
        <v>6.7267125917037859E-3</v>
      </c>
      <c r="H32" s="253">
        <f>逆行列係数!H32/逆行列係数!$H$9</f>
        <v>9.0295458582509338E-3</v>
      </c>
      <c r="I32" s="253">
        <f>逆行列係数!I32/逆行列係数!$I$10</f>
        <v>5.3250541329897157E-3</v>
      </c>
      <c r="J32" s="253">
        <f>逆行列係数!J32/逆行列係数!$J$11</f>
        <v>7.2275651358764395E-3</v>
      </c>
      <c r="K32" s="253">
        <f>逆行列係数!K32/逆行列係数!$K$12</f>
        <v>4.4452784348195367E-3</v>
      </c>
      <c r="L32" s="253">
        <f>逆行列係数!L32/逆行列係数!$L$13</f>
        <v>6.2375344217869833E-3</v>
      </c>
      <c r="M32" s="253">
        <f>逆行列係数!M32/逆行列係数!$M$14</f>
        <v>7.5563468971207703E-3</v>
      </c>
      <c r="N32" s="253">
        <f>逆行列係数!N32/逆行列係数!$N$15</f>
        <v>4.1933239093512927E-3</v>
      </c>
      <c r="O32" s="253">
        <f>逆行列係数!O32/逆行列係数!$O$16</f>
        <v>2.8460409359869826E-3</v>
      </c>
      <c r="P32" s="253">
        <f>逆行列係数!P32/逆行列係数!$P$17</f>
        <v>7.0376512863037774E-3</v>
      </c>
      <c r="Q32" s="253">
        <f>逆行列係数!Q32/逆行列係数!$Q$18</f>
        <v>5.9596054523241562E-3</v>
      </c>
      <c r="R32" s="253">
        <f>逆行列係数!R32/逆行列係数!$R$19</f>
        <v>5.2221684395279203E-3</v>
      </c>
      <c r="S32" s="253">
        <f>逆行列係数!S32/逆行列係数!$S$20</f>
        <v>4.5182394924662972E-3</v>
      </c>
      <c r="T32" s="253">
        <f>逆行列係数!T32/逆行列係数!$T$21</f>
        <v>3.8669893629048788E-3</v>
      </c>
      <c r="U32" s="253">
        <f>逆行列係数!U32/逆行列係数!$U$22</f>
        <v>4.0629390559141602E-3</v>
      </c>
      <c r="V32" s="253">
        <f>逆行列係数!V32/逆行列係数!$V$23</f>
        <v>4.1840000000000002E-3</v>
      </c>
      <c r="W32" s="253">
        <f>逆行列係数!W32/逆行列係数!$W$24</f>
        <v>2.319192314332389E-3</v>
      </c>
      <c r="X32" s="253">
        <f>逆行列係数!X32/逆行列係数!$X$25</f>
        <v>7.5502775808302348E-3</v>
      </c>
      <c r="Y32" s="253">
        <f>逆行列係数!Y32/逆行列係数!$Y$26</f>
        <v>7.2160021232926608E-3</v>
      </c>
      <c r="Z32" s="253">
        <f>逆行列係数!Z32/逆行列係数!$Z$27</f>
        <v>8.2732995508443975E-3</v>
      </c>
      <c r="AA32" s="253">
        <f>逆行列係数!AA32/逆行列係数!$AA$28</f>
        <v>4.6763502308873536E-3</v>
      </c>
      <c r="AB32" s="253">
        <f>逆行列係数!AB32/逆行列係数!$AB$29</f>
        <v>4.8120601008336244E-3</v>
      </c>
      <c r="AC32" s="253">
        <f>逆行列係数!AC32/逆行列係数!$AC$30</f>
        <v>3.7555427564240462E-2</v>
      </c>
      <c r="AD32" s="253">
        <f>逆行列係数!AD32/逆行列係数!$AD$31</f>
        <v>1.8679742579605672E-2</v>
      </c>
      <c r="AE32" s="253">
        <f>逆行列係数!AE32/逆行列係数!$AE$32</f>
        <v>1</v>
      </c>
      <c r="AF32" s="253">
        <f>逆行列係数!AF32/逆行列係数!$AF$33</f>
        <v>2.4924198453787755E-2</v>
      </c>
      <c r="AG32" s="253">
        <f>逆行列係数!AG32/逆行列係数!$AG$34</f>
        <v>1.8803317885290907E-2</v>
      </c>
      <c r="AH32" s="253">
        <f>逆行列係数!AH32/逆行列係数!$AH$35</f>
        <v>5.5334521882333641E-3</v>
      </c>
      <c r="AI32" s="253">
        <f>逆行列係数!AI32/逆行列係数!$AI$36</f>
        <v>7.4328256135530579E-3</v>
      </c>
      <c r="AJ32" s="253">
        <f>逆行列係数!AJ32/逆行列係数!$AJ$37</f>
        <v>1.8774993407518096E-2</v>
      </c>
      <c r="AK32" s="253">
        <f>逆行列係数!AK32/逆行列係数!$AK$38</f>
        <v>2.0678666497401549E-2</v>
      </c>
      <c r="AL32" s="253">
        <f>逆行列係数!AL32/逆行列係数!$AL$39</f>
        <v>1.1820997629574561E-2</v>
      </c>
      <c r="AM32" s="253">
        <f>逆行列係数!AM32/逆行列係数!$AM$40</f>
        <v>3.5684962101441169E-2</v>
      </c>
      <c r="AN32" s="253">
        <f>逆行列係数!AN32/逆行列係数!$AN$41</f>
        <v>6.6350871967206385E-3</v>
      </c>
      <c r="AO32" s="254">
        <f>逆行列係数!AO32/逆行列係数!$AO$42</f>
        <v>2.073797869651273E-2</v>
      </c>
    </row>
    <row r="33" spans="1:41">
      <c r="A33" s="29">
        <v>30</v>
      </c>
      <c r="B33" s="12" t="s">
        <v>39</v>
      </c>
      <c r="C33" s="255">
        <f>逆行列係数!C33/逆行列係数!$C$4</f>
        <v>5.00015161450496E-2</v>
      </c>
      <c r="D33" s="256">
        <f>逆行列係数!D33/逆行列係数!$D$5</f>
        <v>4.8552843996625655E-2</v>
      </c>
      <c r="E33" s="256">
        <f>逆行列係数!E33/逆行列係数!$E$6</f>
        <v>3.2276449949842537E-2</v>
      </c>
      <c r="F33" s="256">
        <f>逆行列係数!F33/逆行列係数!$F$7</f>
        <v>0.11397442510466274</v>
      </c>
      <c r="G33" s="256">
        <f>逆行列係数!G33/逆行列係数!$G$8</f>
        <v>3.8137971877827311E-2</v>
      </c>
      <c r="H33" s="256">
        <f>逆行列係数!H33/逆行列係数!$H$9</f>
        <v>2.3549845066808774E-2</v>
      </c>
      <c r="I33" s="256">
        <f>逆行列係数!I33/逆行列係数!$I$10</f>
        <v>4.2563427163848838E-2</v>
      </c>
      <c r="J33" s="256">
        <f>逆行列係数!J33/逆行列係数!$J$11</f>
        <v>2.4525709637580165E-2</v>
      </c>
      <c r="K33" s="256">
        <f>逆行列係数!K33/逆行列係数!$K$12</f>
        <v>5.4678603702588056E-2</v>
      </c>
      <c r="L33" s="256">
        <f>逆行列係数!L33/逆行列係数!$L$13</f>
        <v>1.8368020371273469E-2</v>
      </c>
      <c r="M33" s="256">
        <f>逆行列係数!M33/逆行列係数!$M$14</f>
        <v>6.1094463986720901E-2</v>
      </c>
      <c r="N33" s="256">
        <f>逆行列係数!N33/逆行列係数!$N$15</f>
        <v>2.5427663026503285E-2</v>
      </c>
      <c r="O33" s="256">
        <f>逆行列係数!O33/逆行列係数!$O$16</f>
        <v>3.0136366985925141E-2</v>
      </c>
      <c r="P33" s="256">
        <f>逆行列係数!P33/逆行列係数!$P$17</f>
        <v>2.5097237852672316E-2</v>
      </c>
      <c r="Q33" s="256">
        <f>逆行列係数!Q33/逆行列係数!$Q$18</f>
        <v>1.9725384260083141E-2</v>
      </c>
      <c r="R33" s="256">
        <f>逆行列係数!R33/逆行列係数!$R$19</f>
        <v>1.720423125509132E-2</v>
      </c>
      <c r="S33" s="256">
        <f>逆行列係数!S33/逆行列係数!$S$20</f>
        <v>2.3602299762093579E-2</v>
      </c>
      <c r="T33" s="256">
        <f>逆行列係数!T33/逆行列係数!$T$21</f>
        <v>1.5173813315243949E-2</v>
      </c>
      <c r="U33" s="256">
        <f>逆行列係数!U33/逆行列係数!$U$22</f>
        <v>1.9697704534431981E-2</v>
      </c>
      <c r="V33" s="256">
        <f>逆行列係数!V33/逆行列係数!$V$23</f>
        <v>1.6164000000000001E-2</v>
      </c>
      <c r="W33" s="256">
        <f>逆行列係数!W33/逆行列係数!$W$24</f>
        <v>1.497595484560506E-2</v>
      </c>
      <c r="X33" s="256">
        <f>逆行列係数!X33/逆行列係数!$X$25</f>
        <v>7.5824694522839436E-2</v>
      </c>
      <c r="Y33" s="256">
        <f>逆行列係数!Y33/逆行列係数!$Y$26</f>
        <v>3.6501077112042611E-2</v>
      </c>
      <c r="Z33" s="256">
        <f>逆行列係数!Z33/逆行列係数!$Z$27</f>
        <v>2.2981991223312997E-2</v>
      </c>
      <c r="AA33" s="256">
        <f>逆行列係数!AA33/逆行列係数!$AA$28</f>
        <v>2.2937648968813038E-2</v>
      </c>
      <c r="AB33" s="256">
        <f>逆行列係数!AB33/逆行列係数!$AB$29</f>
        <v>6.0461238955723057E-2</v>
      </c>
      <c r="AC33" s="256">
        <f>逆行列係数!AC33/逆行列係数!$AC$30</f>
        <v>9.2649410309204774E-2</v>
      </c>
      <c r="AD33" s="256">
        <f>逆行列係数!AD33/逆行列係数!$AD$31</f>
        <v>2.8658042524657035E-2</v>
      </c>
      <c r="AE33" s="256">
        <f>逆行列係数!AE33/逆行列係数!$AE$32</f>
        <v>3.9118724121830458E-3</v>
      </c>
      <c r="AF33" s="256">
        <f>逆行列係数!AF33/逆行列係数!$AF$33</f>
        <v>1</v>
      </c>
      <c r="AG33" s="256">
        <f>逆行列係数!AG33/逆行列係数!$AG$34</f>
        <v>2.0280981891236286E-2</v>
      </c>
      <c r="AH33" s="256">
        <f>逆行列係数!AH33/逆行列係数!$AH$35</f>
        <v>2.864416422774145E-2</v>
      </c>
      <c r="AI33" s="256">
        <f>逆行列係数!AI33/逆行列係数!$AI$36</f>
        <v>2.6348836883772361E-2</v>
      </c>
      <c r="AJ33" s="256">
        <f>逆行列係数!AJ33/逆行列係数!$AJ$37</f>
        <v>1.7477237419223579E-2</v>
      </c>
      <c r="AK33" s="256">
        <f>逆行列係数!AK33/逆行列係数!$AK$38</f>
        <v>3.5478702083060525E-2</v>
      </c>
      <c r="AL33" s="256">
        <f>逆行列係数!AL33/逆行列係数!$AL$39</f>
        <v>1.5353288610513188E-2</v>
      </c>
      <c r="AM33" s="256">
        <f>逆行列係数!AM33/逆行列係数!$AM$40</f>
        <v>3.7054717932312478E-2</v>
      </c>
      <c r="AN33" s="256">
        <f>逆行列係数!AN33/逆行列係数!$AN$41</f>
        <v>6.2549540751610039E-2</v>
      </c>
      <c r="AO33" s="257">
        <f>逆行列係数!AO33/逆行列係数!$AO$42</f>
        <v>4.3853890968748158E-2</v>
      </c>
    </row>
    <row r="34" spans="1:41">
      <c r="A34" s="28">
        <v>31</v>
      </c>
      <c r="B34" s="11" t="s">
        <v>20</v>
      </c>
      <c r="C34" s="249">
        <f>逆行列係数!C34/逆行列係数!$C$4</f>
        <v>5.1245702676375052E-3</v>
      </c>
      <c r="D34" s="250">
        <f>逆行列係数!D34/逆行列係数!$D$5</f>
        <v>3.5070891160336919E-3</v>
      </c>
      <c r="E34" s="250">
        <f>逆行列係数!E34/逆行列係数!$E$6</f>
        <v>5.2373371130264657E-3</v>
      </c>
      <c r="F34" s="250">
        <f>逆行列係数!F34/逆行列係数!$F$7</f>
        <v>1.2190660124995501E-2</v>
      </c>
      <c r="G34" s="250">
        <f>逆行列係数!G34/逆行列係数!$G$8</f>
        <v>6.4402437589340658E-3</v>
      </c>
      <c r="H34" s="250">
        <f>逆行列係数!H34/逆行列係数!$H$9</f>
        <v>6.8437049756251613E-3</v>
      </c>
      <c r="I34" s="250">
        <f>逆行列係数!I34/逆行列係数!$I$10</f>
        <v>6.1268486344822869E-3</v>
      </c>
      <c r="J34" s="250">
        <f>逆行列係数!J34/逆行列係数!$J$11</f>
        <v>1.3667498276435024E-2</v>
      </c>
      <c r="K34" s="250">
        <f>逆行列係数!K34/逆行列係数!$K$12</f>
        <v>4.5558918950949845E-3</v>
      </c>
      <c r="L34" s="250">
        <f>逆行列係数!L34/逆行列係数!$L$13</f>
        <v>5.0285740984631015E-3</v>
      </c>
      <c r="M34" s="250">
        <f>逆行列係数!M34/逆行列係数!$M$14</f>
        <v>6.227472097971946E-3</v>
      </c>
      <c r="N34" s="250">
        <f>逆行列係数!N34/逆行列係数!$N$15</f>
        <v>4.8873061999865188E-3</v>
      </c>
      <c r="O34" s="250">
        <f>逆行列係数!O34/逆行列係数!$O$16</f>
        <v>3.7492456696959376E-3</v>
      </c>
      <c r="P34" s="250">
        <f>逆行列係数!P34/逆行列係数!$P$17</f>
        <v>8.3150703863847271E-3</v>
      </c>
      <c r="Q34" s="250">
        <f>逆行列係数!Q34/逆行列係数!$Q$18</f>
        <v>6.5914575989218516E-3</v>
      </c>
      <c r="R34" s="250">
        <f>逆行列係数!R34/逆行列係数!$R$19</f>
        <v>8.4186313747250212E-3</v>
      </c>
      <c r="S34" s="250">
        <f>逆行列係数!S34/逆行列係数!$S$20</f>
        <v>6.566217287866773E-3</v>
      </c>
      <c r="T34" s="250">
        <f>逆行列係数!T34/逆行列係数!$T$21</f>
        <v>5.7132947400896422E-3</v>
      </c>
      <c r="U34" s="250">
        <f>逆行列係数!U34/逆行列係数!$U$22</f>
        <v>8.606870896936545E-3</v>
      </c>
      <c r="V34" s="250">
        <f>逆行列係数!V34/逆行列係数!$V$23</f>
        <v>6.986E-3</v>
      </c>
      <c r="W34" s="250">
        <f>逆行列係数!W34/逆行列係数!$W$24</f>
        <v>3.5526353868430742E-3</v>
      </c>
      <c r="X34" s="250">
        <f>逆行列係数!X34/逆行列係数!$X$25</f>
        <v>6.952851745569668E-3</v>
      </c>
      <c r="Y34" s="250">
        <f>逆行列係数!Y34/逆行列係数!$Y$26</f>
        <v>9.3881863907716613E-3</v>
      </c>
      <c r="Z34" s="250">
        <f>逆行列係数!Z34/逆行列係数!$Z$27</f>
        <v>1.082916786251366E-2</v>
      </c>
      <c r="AA34" s="250">
        <f>逆行列係数!AA34/逆行列係数!$AA$28</f>
        <v>2.7299007134020885E-2</v>
      </c>
      <c r="AB34" s="250">
        <f>逆行列係数!AB34/逆行列係数!$AB$29</f>
        <v>1.0438776019567714E-2</v>
      </c>
      <c r="AC34" s="250">
        <f>逆行列係数!AC34/逆行列係数!$AC$30</f>
        <v>3.1698668350600596E-2</v>
      </c>
      <c r="AD34" s="250">
        <f>逆行列係数!AD34/逆行列係数!$AD$31</f>
        <v>3.9635662596742192E-2</v>
      </c>
      <c r="AE34" s="250">
        <f>逆行列係数!AE34/逆行列係数!$AE$32</f>
        <v>3.932131184231343E-3</v>
      </c>
      <c r="AF34" s="250">
        <f>逆行列係数!AF34/逆行列係数!$AF$33</f>
        <v>9.4936503145822207E-3</v>
      </c>
      <c r="AG34" s="250">
        <f>逆行列係数!AG34/逆行列係数!$AG$34</f>
        <v>1</v>
      </c>
      <c r="AH34" s="250">
        <f>逆行列係数!AH34/逆行列係数!$AH$35</f>
        <v>2.1676853991454845E-2</v>
      </c>
      <c r="AI34" s="250">
        <f>逆行列係数!AI34/逆行列係数!$AI$36</f>
        <v>1.9290952029579322E-2</v>
      </c>
      <c r="AJ34" s="250">
        <f>逆行列係数!AJ34/逆行列係数!$AJ$37</f>
        <v>1.1301538640832699E-2</v>
      </c>
      <c r="AK34" s="250">
        <f>逆行列係数!AK34/逆行列係数!$AK$38</f>
        <v>4.8320526827688448E-2</v>
      </c>
      <c r="AL34" s="250">
        <f>逆行列係数!AL34/逆行列係数!$AL$39</f>
        <v>2.8275723785465969E-2</v>
      </c>
      <c r="AM34" s="250">
        <f>逆行列係数!AM34/逆行列係数!$AM$40</f>
        <v>1.9017123433521282E-2</v>
      </c>
      <c r="AN34" s="250">
        <f>逆行列係数!AN34/逆行列係数!$AN$41</f>
        <v>5.2536936284970897E-3</v>
      </c>
      <c r="AO34" s="251">
        <f>逆行列係数!AO34/逆行列係数!$AO$42</f>
        <v>3.336200841468763E-2</v>
      </c>
    </row>
    <row r="35" spans="1:41">
      <c r="A35" s="28">
        <v>32</v>
      </c>
      <c r="B35" s="11" t="s">
        <v>21</v>
      </c>
      <c r="C35" s="252">
        <f>逆行列係数!C35/逆行列係数!$C$4</f>
        <v>5.3728390195089965E-4</v>
      </c>
      <c r="D35" s="253">
        <f>逆行列係数!D35/逆行列係数!$D$5</f>
        <v>8.8212497912446952E-5</v>
      </c>
      <c r="E35" s="253">
        <f>逆行列係数!E35/逆行列係数!$E$6</f>
        <v>5.8192634589182947E-4</v>
      </c>
      <c r="F35" s="253">
        <f>逆行列係数!F35/逆行列係数!$F$7</f>
        <v>6.8275693852988333E-4</v>
      </c>
      <c r="G35" s="253">
        <f>逆行列係数!G35/逆行列係数!$G$8</f>
        <v>5.9126395450450546E-4</v>
      </c>
      <c r="H35" s="253">
        <f>逆行列係数!H35/逆行列係数!$H$9</f>
        <v>3.4341879329741253E-4</v>
      </c>
      <c r="I35" s="253">
        <f>逆行列係数!I35/逆行列係数!$I$10</f>
        <v>6.0727630882277586E-4</v>
      </c>
      <c r="J35" s="253">
        <f>逆行列係数!J35/逆行列係数!$J$11</f>
        <v>1.1010976256962459E-4</v>
      </c>
      <c r="K35" s="253">
        <f>逆行列係数!K35/逆行列係数!$K$12</f>
        <v>1.3164977013140286E-3</v>
      </c>
      <c r="L35" s="253">
        <f>逆行列係数!L35/逆行列係数!$L$13</f>
        <v>1.9662639719116273E-4</v>
      </c>
      <c r="M35" s="253">
        <f>逆行列係数!M35/逆行列係数!$M$14</f>
        <v>5.7806536288318542E-4</v>
      </c>
      <c r="N35" s="253">
        <f>逆行列係数!N35/逆行列係数!$N$15</f>
        <v>9.2847425477599358E-4</v>
      </c>
      <c r="O35" s="253">
        <f>逆行列係数!O35/逆行列係数!$O$16</f>
        <v>2.7982417880067953E-4</v>
      </c>
      <c r="P35" s="253">
        <f>逆行列係数!P35/逆行列係数!$P$17</f>
        <v>4.0178483286935581E-4</v>
      </c>
      <c r="Q35" s="253">
        <f>逆行列係数!Q35/逆行列係数!$Q$18</f>
        <v>5.4887156405401133E-4</v>
      </c>
      <c r="R35" s="253">
        <f>逆行列係数!R35/逆行列係数!$R$19</f>
        <v>3.4237276129534964E-4</v>
      </c>
      <c r="S35" s="253">
        <f>逆行列係数!S35/逆行列係数!$S$20</f>
        <v>2.0816812053925458E-4</v>
      </c>
      <c r="T35" s="253">
        <f>逆行列係数!T35/逆行列係数!$T$21</f>
        <v>9.5812422272172439E-5</v>
      </c>
      <c r="U35" s="253">
        <f>逆行列係数!U35/逆行列係数!$U$22</f>
        <v>2.9899551506727397E-4</v>
      </c>
      <c r="V35" s="253">
        <f>逆行列係数!V35/逆行列係数!$V$23</f>
        <v>1.36E-4</v>
      </c>
      <c r="W35" s="253">
        <f>逆行列係数!W35/逆行列係数!$W$24</f>
        <v>7.6840709209808071E-5</v>
      </c>
      <c r="X35" s="253">
        <f>逆行列係数!X35/逆行列係数!$X$25</f>
        <v>1.7379660662125571E-4</v>
      </c>
      <c r="Y35" s="253">
        <f>逆行列係数!Y35/逆行列係数!$Y$26</f>
        <v>9.4789850900553485E-4</v>
      </c>
      <c r="Z35" s="253">
        <f>逆行列係数!Z35/逆行列係数!$Z$27</f>
        <v>2.8971939770958713E-4</v>
      </c>
      <c r="AA35" s="253">
        <f>逆行列係数!AA35/逆行列係数!$AA$28</f>
        <v>5.8603175010141109E-4</v>
      </c>
      <c r="AB35" s="253">
        <f>逆行列係数!AB35/逆行列係数!$AB$29</f>
        <v>5.8303798732092056E-4</v>
      </c>
      <c r="AC35" s="253">
        <f>逆行列係数!AC35/逆行列係数!$AC$30</f>
        <v>3.4894706215322149E-4</v>
      </c>
      <c r="AD35" s="253">
        <f>逆行列係数!AD35/逆行列係数!$AD$31</f>
        <v>7.2550827489219812E-4</v>
      </c>
      <c r="AE35" s="253">
        <f>逆行列係数!AE35/逆行列係数!$AE$32</f>
        <v>1.7171721069508811E-4</v>
      </c>
      <c r="AF35" s="253">
        <f>逆行列係数!AF35/逆行列係数!$AF$33</f>
        <v>2.2287744062405687E-4</v>
      </c>
      <c r="AG35" s="253">
        <f>逆行列係数!AG35/逆行列係数!$AG$34</f>
        <v>3.7332286871710632E-4</v>
      </c>
      <c r="AH35" s="253">
        <f>逆行列係数!AH35/逆行列係数!$AH$35</f>
        <v>1</v>
      </c>
      <c r="AI35" s="253">
        <f>逆行列係数!AI35/逆行列係数!$AI$36</f>
        <v>5.2891643120386964E-4</v>
      </c>
      <c r="AJ35" s="253">
        <f>逆行列係数!AJ35/逆行列係数!$AJ$37</f>
        <v>2.5579817425287678E-4</v>
      </c>
      <c r="AK35" s="253">
        <f>逆行列係数!AK35/逆行列係数!$AK$38</f>
        <v>9.446193184146789E-4</v>
      </c>
      <c r="AL35" s="253">
        <f>逆行列係数!AL35/逆行列係数!$AL$39</f>
        <v>3.9461311891771632E-4</v>
      </c>
      <c r="AM35" s="253">
        <f>逆行列係数!AM35/逆行列係数!$AM$40</f>
        <v>4.5757570055136886E-4</v>
      </c>
      <c r="AN35" s="253">
        <f>逆行列係数!AN35/逆行列係数!$AN$41</f>
        <v>1.4793505651019201E-4</v>
      </c>
      <c r="AO35" s="254">
        <f>逆行列係数!AO35/逆行列係数!$AO$42</f>
        <v>0.10146582619703479</v>
      </c>
    </row>
    <row r="36" spans="1:41">
      <c r="A36" s="28">
        <v>33</v>
      </c>
      <c r="B36" s="11" t="s">
        <v>22</v>
      </c>
      <c r="C36" s="252">
        <f>逆行列係数!C36/逆行列係数!$C$4</f>
        <v>8.9073521663817577E-5</v>
      </c>
      <c r="D36" s="253">
        <f>逆行列係数!D36/逆行列係数!$D$5</f>
        <v>6.1406175731285885E-4</v>
      </c>
      <c r="E36" s="253">
        <f>逆行列係数!E36/逆行列係数!$E$6</f>
        <v>6.5878454251905237E-5</v>
      </c>
      <c r="F36" s="253">
        <f>逆行列係数!F36/逆行列係数!$F$7</f>
        <v>1.7793665455097984E-4</v>
      </c>
      <c r="G36" s="253">
        <f>逆行列係数!G36/逆行列係数!$G$8</f>
        <v>2.3534813197242954E-4</v>
      </c>
      <c r="H36" s="253">
        <f>逆行列係数!H36/逆行列係数!$H$9</f>
        <v>1.3717015019638028E-4</v>
      </c>
      <c r="I36" s="253">
        <f>逆行列係数!I36/逆行列係数!$I$10</f>
        <v>2.7706981590039148E-4</v>
      </c>
      <c r="J36" s="253">
        <f>逆行列係数!J36/逆行列係数!$J$11</f>
        <v>3.3032928770887379E-4</v>
      </c>
      <c r="K36" s="253">
        <f>逆行列係数!K36/逆行列係数!$K$12</f>
        <v>9.7774397922047136E-5</v>
      </c>
      <c r="L36" s="253">
        <f>逆行列係数!L36/逆行列係数!$L$13</f>
        <v>2.3556231742703654E-4</v>
      </c>
      <c r="M36" s="253">
        <f>逆行列係数!M36/逆行列係数!$M$14</f>
        <v>2.586335847290379E-4</v>
      </c>
      <c r="N36" s="253">
        <f>逆行列係数!N36/逆行列係数!$N$15</f>
        <v>2.3354260396205977E-4</v>
      </c>
      <c r="O36" s="253">
        <f>逆行列係数!O36/逆行列係数!$O$16</f>
        <v>1.0356482062373903E-4</v>
      </c>
      <c r="P36" s="253">
        <f>逆行列係数!P36/逆行列係数!$P$17</f>
        <v>6.8214574818851309E-4</v>
      </c>
      <c r="Q36" s="253">
        <f>逆行列係数!Q36/逆行列係数!$Q$18</f>
        <v>7.4482571078367656E-4</v>
      </c>
      <c r="R36" s="253">
        <f>逆行列係数!R36/逆行列係数!$R$19</f>
        <v>4.732221212156988E-4</v>
      </c>
      <c r="S36" s="253">
        <f>逆行列係数!S36/逆行列係数!$S$20</f>
        <v>4.3021411578112611E-4</v>
      </c>
      <c r="T36" s="253">
        <f>逆行列係数!T36/逆行列係数!$T$21</f>
        <v>1.4371863340825865E-3</v>
      </c>
      <c r="U36" s="253">
        <f>逆行列係数!U36/逆行列係数!$U$22</f>
        <v>9.9998500022499656E-4</v>
      </c>
      <c r="V36" s="253">
        <f>逆行列係数!V36/逆行列係数!$V$23</f>
        <v>2.5699999999999998E-3</v>
      </c>
      <c r="W36" s="253">
        <f>逆行列係数!W36/逆行列係数!$W$24</f>
        <v>1.8761108222654436E-4</v>
      </c>
      <c r="X36" s="253">
        <f>逆行列係数!X36/逆行列係数!$X$25</f>
        <v>2.9031933151505215E-4</v>
      </c>
      <c r="Y36" s="253">
        <f>逆行列係数!Y36/逆行列係数!$Y$26</f>
        <v>2.5742927928781894E-4</v>
      </c>
      <c r="Z36" s="253">
        <f>逆行列係数!Z36/逆行列係数!$Z$27</f>
        <v>6.8808356956026942E-4</v>
      </c>
      <c r="AA36" s="253">
        <f>逆行列係数!AA36/逆行列係数!$AA$28</f>
        <v>3.3055853404157713E-4</v>
      </c>
      <c r="AB36" s="253">
        <f>逆行列係数!AB36/逆行列係数!$AB$29</f>
        <v>3.5641192033145314E-4</v>
      </c>
      <c r="AC36" s="253">
        <f>逆行列係数!AC36/逆行列係数!$AC$30</f>
        <v>4.421317889782295E-4</v>
      </c>
      <c r="AD36" s="253">
        <f>逆行列係数!AD36/逆行列係数!$AD$31</f>
        <v>4.3958909595522147E-4</v>
      </c>
      <c r="AE36" s="253">
        <f>逆行列係数!AE36/逆行列係数!$AE$32</f>
        <v>4.5341061250950226E-5</v>
      </c>
      <c r="AF36" s="253">
        <f>逆行列係数!AF36/逆行列係数!$AF$33</f>
        <v>4.8382977735472342E-4</v>
      </c>
      <c r="AG36" s="253">
        <f>逆行列係数!AG36/逆行列係数!$AG$34</f>
        <v>4.7576960943482389E-3</v>
      </c>
      <c r="AH36" s="253">
        <f>逆行列係数!AH36/逆行列係数!$AH$35</f>
        <v>2.599742625480077E-4</v>
      </c>
      <c r="AI36" s="253">
        <f>逆行列係数!AI36/逆行列係数!$AI$36</f>
        <v>1</v>
      </c>
      <c r="AJ36" s="253">
        <f>逆行列係数!AJ36/逆行列係数!$AJ$37</f>
        <v>1.827129816091977E-4</v>
      </c>
      <c r="AK36" s="253">
        <f>逆行列係数!AK36/逆行列係数!$AK$38</f>
        <v>2.9987914870307266E-4</v>
      </c>
      <c r="AL36" s="253">
        <f>逆行列係数!AL36/逆行列係数!$AL$39</f>
        <v>5.1638468461622281E-4</v>
      </c>
      <c r="AM36" s="253">
        <f>逆行列係数!AM36/逆行列係数!$AM$40</f>
        <v>6.3387110033090064E-4</v>
      </c>
      <c r="AN36" s="253">
        <f>逆行列係数!AN36/逆行列係数!$AN$41</f>
        <v>1.1794822073109904E-4</v>
      </c>
      <c r="AO36" s="254">
        <f>逆行列係数!AO36/逆行列係数!$AO$42</f>
        <v>2.3469604913330315E-3</v>
      </c>
    </row>
    <row r="37" spans="1:41">
      <c r="A37" s="28">
        <v>34</v>
      </c>
      <c r="B37" s="11" t="s">
        <v>38</v>
      </c>
      <c r="C37" s="252">
        <f>逆行列係数!C37/逆行列係数!$C$4</f>
        <v>2.5584947711947602E-5</v>
      </c>
      <c r="D37" s="253">
        <f>逆行列係数!D37/逆行列係数!$D$5</f>
        <v>2.3123664501321046E-5</v>
      </c>
      <c r="E37" s="253">
        <f>逆行列係数!E37/逆行列係数!$E$6</f>
        <v>1.7966851159610516E-5</v>
      </c>
      <c r="F37" s="253">
        <f>逆行列係数!F37/逆行列係数!$F$7</f>
        <v>5.8979003474762984E-5</v>
      </c>
      <c r="G37" s="253">
        <f>逆行列係数!G37/逆行列係数!$G$8</f>
        <v>2.2184455062974919E-5</v>
      </c>
      <c r="H37" s="253">
        <f>逆行列係数!H37/逆行列係数!$H$9</f>
        <v>1.7763041032624787E-5</v>
      </c>
      <c r="I37" s="253">
        <f>逆行列係数!I37/逆行列係数!$I$10</f>
        <v>2.3721730813389682E-5</v>
      </c>
      <c r="J37" s="253">
        <f>逆行列係数!J37/逆行列係数!$J$11</f>
        <v>3.4719294503935681E-5</v>
      </c>
      <c r="K37" s="253">
        <f>逆行列係数!K37/逆行列係数!$K$12</f>
        <v>2.7653365068861816E-5</v>
      </c>
      <c r="L37" s="253">
        <f>逆行列係数!L37/逆行列係数!$L$13</f>
        <v>1.2654174076658986E-5</v>
      </c>
      <c r="M37" s="253">
        <f>逆行列係数!M37/逆行列係数!$M$14</f>
        <v>3.0881622057198549E-5</v>
      </c>
      <c r="N37" s="253">
        <f>逆行列係数!N37/逆行列係数!$N$15</f>
        <v>1.6139123038028519E-5</v>
      </c>
      <c r="O37" s="253">
        <f>逆行列係数!O37/逆行列係数!$O$16</f>
        <v>1.5933049326729084E-5</v>
      </c>
      <c r="P37" s="253">
        <f>逆行列係数!P37/逆行列係数!$P$17</f>
        <v>1.6782167466287588E-5</v>
      </c>
      <c r="Q37" s="253">
        <f>逆行列係数!Q37/逆行列係数!$Q$18</f>
        <v>1.399672476640466E-5</v>
      </c>
      <c r="R37" s="253">
        <f>逆行列係数!R37/逆行列係数!$R$19</f>
        <v>1.2789787059883751E-5</v>
      </c>
      <c r="S37" s="253">
        <f>逆行列係数!S37/逆行列係数!$S$20</f>
        <v>1.5860428231562251E-5</v>
      </c>
      <c r="T37" s="253">
        <f>逆行列係数!T37/逆行列係数!$T$21</f>
        <v>1.1497490672660692E-5</v>
      </c>
      <c r="U37" s="253">
        <f>逆行列係数!U37/逆行列係数!$U$22</f>
        <v>1.4999775003374948E-5</v>
      </c>
      <c r="V37" s="253">
        <f>逆行列係数!V37/逆行列係数!$V$23</f>
        <v>1.2E-5</v>
      </c>
      <c r="W37" s="253">
        <f>逆行列係数!W37/逆行列係数!$W$24</f>
        <v>9.9793128843906584E-6</v>
      </c>
      <c r="X37" s="253">
        <f>逆行列係数!X37/逆行列係数!$X$25</f>
        <v>3.8511748058119163E-5</v>
      </c>
      <c r="Y37" s="253">
        <f>逆行列係数!Y37/逆行列係数!$Y$26</f>
        <v>2.3946909701192458E-5</v>
      </c>
      <c r="Z37" s="253">
        <f>逆行列係数!Z37/逆行列係数!$Z$27</f>
        <v>1.8107462356849196E-5</v>
      </c>
      <c r="AA37" s="253">
        <f>逆行列係数!AA37/逆行列係数!$AA$28</f>
        <v>1.4192956447768549E-4</v>
      </c>
      <c r="AB37" s="253">
        <f>逆行列係数!AB37/逆行列係数!$AB$29</f>
        <v>3.4942345130534617E-5</v>
      </c>
      <c r="AC37" s="253">
        <f>逆行列係数!AC37/逆行列係数!$AC$30</f>
        <v>7.732349672713431E-5</v>
      </c>
      <c r="AD37" s="253">
        <f>逆行列係数!AD37/逆行列係数!$AD$31</f>
        <v>1.4621925437493597E-4</v>
      </c>
      <c r="AE37" s="253">
        <f>逆行列係数!AE37/逆行列係数!$AE$32</f>
        <v>1.6399958324811786E-5</v>
      </c>
      <c r="AF37" s="253">
        <f>逆行列係数!AF37/逆行列係数!$AF$33</f>
        <v>4.1232326515450515E-4</v>
      </c>
      <c r="AG37" s="253">
        <f>逆行列係数!AG37/逆行列係数!$AG$34</f>
        <v>4.4885563517847439E-4</v>
      </c>
      <c r="AH37" s="253">
        <f>逆行列係数!AH37/逆行列係数!$AH$35</f>
        <v>4.299574342140128E-5</v>
      </c>
      <c r="AI37" s="253">
        <f>逆行列係数!AI37/逆行列係数!$AI$36</f>
        <v>3.0995102773761741E-5</v>
      </c>
      <c r="AJ37" s="253">
        <f>逆行列係数!AJ37/逆行列係数!$AJ$37</f>
        <v>1</v>
      </c>
      <c r="AK37" s="253">
        <f>逆行列係数!AK37/逆行列係数!$AK$38</f>
        <v>4.1983080818430176E-5</v>
      </c>
      <c r="AL37" s="253">
        <f>逆行列係数!AL37/逆行列係数!$AL$39</f>
        <v>4.5778784097182867E-5</v>
      </c>
      <c r="AM37" s="253">
        <f>逆行列係数!AM37/逆行列係数!$AM$40</f>
        <v>2.6840479404636569E-4</v>
      </c>
      <c r="AN37" s="253">
        <f>逆行列係数!AN37/逆行列係数!$AN$41</f>
        <v>3.1985958164365842E-5</v>
      </c>
      <c r="AO37" s="254">
        <f>逆行列係数!AO37/逆行列係数!$AO$42</f>
        <v>1.6885326651140158E-4</v>
      </c>
    </row>
    <row r="38" spans="1:41">
      <c r="A38" s="29">
        <v>35</v>
      </c>
      <c r="B38" s="12" t="s">
        <v>245</v>
      </c>
      <c r="C38" s="255">
        <f>逆行列係数!C38/逆行列係数!$C$4</f>
        <v>2.2429470827474069E-3</v>
      </c>
      <c r="D38" s="256">
        <f>逆行列係数!D38/逆行列係数!$D$5</f>
        <v>1.6263644032595804E-3</v>
      </c>
      <c r="E38" s="256">
        <f>逆行列係数!E38/逆行列係数!$E$6</f>
        <v>1.1707399847281764E-2</v>
      </c>
      <c r="F38" s="256">
        <f>逆行列係数!F38/逆行列係数!$F$7</f>
        <v>4.5073953672492588E-3</v>
      </c>
      <c r="G38" s="256">
        <f>逆行列係数!G38/逆行列係数!$G$8</f>
        <v>1.3436063435966982E-3</v>
      </c>
      <c r="H38" s="256">
        <f>逆行列係数!H38/逆行列係数!$H$9</f>
        <v>1.8216985414569642E-3</v>
      </c>
      <c r="I38" s="256">
        <f>逆行列係数!I38/逆行列係数!$I$10</f>
        <v>1.818033449538185E-3</v>
      </c>
      <c r="J38" s="256">
        <f>逆行列係数!J38/逆行列係数!$J$11</f>
        <v>2.0474463958892355E-3</v>
      </c>
      <c r="K38" s="256">
        <f>逆行列係数!K38/逆行列係数!$K$12</f>
        <v>6.1034927187702149E-4</v>
      </c>
      <c r="L38" s="256">
        <f>逆行列係数!L38/逆行列係数!$L$13</f>
        <v>6.4438947990371159E-4</v>
      </c>
      <c r="M38" s="256">
        <f>逆行列係数!M38/逆行列係数!$M$14</f>
        <v>1.1310394078448971E-3</v>
      </c>
      <c r="N38" s="256">
        <f>逆行列係数!N38/逆行列係数!$N$15</f>
        <v>6.7879252777590545E-4</v>
      </c>
      <c r="O38" s="256">
        <f>逆行列係数!O38/逆行列係数!$O$16</f>
        <v>1.1880079904242375E-3</v>
      </c>
      <c r="P38" s="256">
        <f>逆行列係数!P38/逆行列係数!$P$17</f>
        <v>5.0642658295326664E-4</v>
      </c>
      <c r="Q38" s="256">
        <f>逆行列係数!Q38/逆行列係数!$Q$18</f>
        <v>2.46642285705145E-3</v>
      </c>
      <c r="R38" s="256">
        <f>逆行列係数!R38/逆行列係数!$R$19</f>
        <v>6.0603914068372243E-4</v>
      </c>
      <c r="S38" s="256">
        <f>逆行列係数!S38/逆行列係数!$S$20</f>
        <v>8.8322759714512295E-4</v>
      </c>
      <c r="T38" s="256">
        <f>逆行列係数!T38/逆行列係数!$T$21</f>
        <v>5.9595326653291258E-4</v>
      </c>
      <c r="U38" s="256">
        <f>逆行列係数!U38/逆行列係数!$U$22</f>
        <v>6.069908951365729E-4</v>
      </c>
      <c r="V38" s="256">
        <f>逆行列係数!V38/逆行列係数!$V$23</f>
        <v>1.83E-4</v>
      </c>
      <c r="W38" s="256">
        <f>逆行列係数!W38/逆行列係数!$W$24</f>
        <v>2.2154074603347263E-4</v>
      </c>
      <c r="X38" s="256">
        <f>逆行列係数!X38/逆行列係数!$X$25</f>
        <v>1.0842538299439704E-3</v>
      </c>
      <c r="Y38" s="256">
        <f>逆行列係数!Y38/逆行列係数!$Y$26</f>
        <v>1.358987125542672E-3</v>
      </c>
      <c r="Z38" s="256">
        <f>逆行列係数!Z38/逆行列係数!$Z$27</f>
        <v>1.6251447465272151E-3</v>
      </c>
      <c r="AA38" s="256">
        <f>逆行列係数!AA38/逆行列係数!$AA$28</f>
        <v>8.9946716894471253E-3</v>
      </c>
      <c r="AB38" s="256">
        <f>逆行列係数!AB38/逆行列係数!$AB$29</f>
        <v>2.3161783057954379E-3</v>
      </c>
      <c r="AC38" s="256">
        <f>逆行列係数!AC38/逆行列係数!$AC$30</f>
        <v>1.0993815111588711E-3</v>
      </c>
      <c r="AD38" s="256">
        <f>逆行列係数!AD38/逆行列係数!$AD$31</f>
        <v>3.5902880612444467E-3</v>
      </c>
      <c r="AE38" s="256">
        <f>逆行列係数!AE38/逆行列係数!$AE$32</f>
        <v>3.90704889502869E-4</v>
      </c>
      <c r="AF38" s="256">
        <f>逆行列係数!AF38/逆行列係数!$AF$33</f>
        <v>1.4162004039653614E-3</v>
      </c>
      <c r="AG38" s="256">
        <f>逆行列係数!AG38/逆行列係数!$AG$34</f>
        <v>1.8700871144573189E-3</v>
      </c>
      <c r="AH38" s="256">
        <f>逆行列係数!AH38/逆行列係数!$AH$35</f>
        <v>3.9096129483181163E-4</v>
      </c>
      <c r="AI38" s="256">
        <f>逆行列係数!AI38/逆行列係数!$AI$36</f>
        <v>1.5217595619892055E-3</v>
      </c>
      <c r="AJ38" s="256">
        <f>逆行列係数!AJ38/逆行列係数!$AJ$37</f>
        <v>1.2740526825722432E-3</v>
      </c>
      <c r="AK38" s="256">
        <f>逆行列係数!AK38/逆行列係数!$AK$38</f>
        <v>1</v>
      </c>
      <c r="AL38" s="256">
        <f>逆行列係数!AL38/逆行列係数!$AL$39</f>
        <v>2.3466204728215937E-3</v>
      </c>
      <c r="AM38" s="256">
        <f>逆行列係数!AM38/逆行列係数!$AM$40</f>
        <v>3.0960641556787424E-3</v>
      </c>
      <c r="AN38" s="256">
        <f>逆行列係数!AN38/逆行列係数!$AN$41</f>
        <v>3.9582623228402725E-4</v>
      </c>
      <c r="AO38" s="257">
        <f>逆行列係数!AO38/逆行列係数!$AO$42</f>
        <v>6.0447471147572754E-4</v>
      </c>
    </row>
    <row r="39" spans="1:41">
      <c r="A39" s="28">
        <v>36</v>
      </c>
      <c r="B39" s="11" t="s">
        <v>23</v>
      </c>
      <c r="C39" s="249">
        <f>逆行列係数!C39/逆行列係数!$C$4</f>
        <v>3.7935844322226311E-2</v>
      </c>
      <c r="D39" s="250">
        <f>逆行列係数!D39/逆行列係数!$D$5</f>
        <v>1.8981959259528877E-2</v>
      </c>
      <c r="E39" s="250">
        <f>逆行列係数!E39/逆行列係数!$E$6</f>
        <v>1.3316431184464662E-2</v>
      </c>
      <c r="F39" s="250">
        <f>逆行列係数!F39/逆行列係数!$F$7</f>
        <v>5.8315239774640225E-2</v>
      </c>
      <c r="G39" s="250">
        <f>逆行列係数!G39/逆行列係数!$G$8</f>
        <v>3.6998848337419774E-2</v>
      </c>
      <c r="H39" s="250">
        <f>逆行列係数!H39/逆行列係数!$H$9</f>
        <v>3.9724080762626561E-2</v>
      </c>
      <c r="I39" s="250">
        <f>逆行列係数!I39/逆行列係数!$I$10</f>
        <v>2.3395319797397441E-2</v>
      </c>
      <c r="J39" s="250">
        <f>逆行列係数!J39/逆行列係数!$J$11</f>
        <v>4.8431431873304336E-2</v>
      </c>
      <c r="K39" s="250">
        <f>逆行列係数!K39/逆行列係数!$K$12</f>
        <v>2.8385191623005623E-2</v>
      </c>
      <c r="L39" s="250">
        <f>逆行列係数!L39/逆行列係数!$L$13</f>
        <v>3.2060810120224388E-2</v>
      </c>
      <c r="M39" s="250">
        <f>逆行列係数!M39/逆行列係数!$M$14</f>
        <v>4.565365295812162E-2</v>
      </c>
      <c r="N39" s="250">
        <f>逆行列係数!N39/逆行列係数!$N$15</f>
        <v>2.5025134310731282E-2</v>
      </c>
      <c r="O39" s="250">
        <f>逆行列係数!O39/逆行列係数!$O$16</f>
        <v>1.7689668015000964E-2</v>
      </c>
      <c r="P39" s="250">
        <f>逆行列係数!P39/逆行列係数!$P$17</f>
        <v>2.4614503741436162E-2</v>
      </c>
      <c r="Q39" s="250">
        <f>逆行列係数!Q39/逆行列係数!$Q$18</f>
        <v>2.9344133472767368E-2</v>
      </c>
      <c r="R39" s="250">
        <f>逆行列係数!R39/逆行列係数!$R$19</f>
        <v>2.566123199099599E-2</v>
      </c>
      <c r="S39" s="250">
        <f>逆行列係数!S39/逆行列係数!$S$20</f>
        <v>2.9853291038858053E-2</v>
      </c>
      <c r="T39" s="250">
        <f>逆行列係数!T39/逆行列係数!$T$21</f>
        <v>3.2488076144048229E-2</v>
      </c>
      <c r="U39" s="250">
        <f>逆行列係数!U39/逆行列係数!$U$22</f>
        <v>3.1360529592056118E-2</v>
      </c>
      <c r="V39" s="250">
        <f>逆行列係数!V39/逆行列係数!$V$23</f>
        <v>3.1185000000000001E-2</v>
      </c>
      <c r="W39" s="250">
        <f>逆行列係数!W39/逆行列係数!$W$24</f>
        <v>2.3190925212035449E-2</v>
      </c>
      <c r="X39" s="250">
        <f>逆行列係数!X39/逆行列係数!$X$25</f>
        <v>3.3359073664086712E-2</v>
      </c>
      <c r="Y39" s="250">
        <f>逆行列係数!Y39/逆行列係数!$Y$26</f>
        <v>7.1952481348849601E-2</v>
      </c>
      <c r="Z39" s="250">
        <f>逆行列係数!Z39/逆行列係数!$Z$27</f>
        <v>5.8962424299490189E-2</v>
      </c>
      <c r="AA39" s="250">
        <f>逆行列係数!AA39/逆行列係数!$AA$28</f>
        <v>9.6733697100333221E-2</v>
      </c>
      <c r="AB39" s="250">
        <f>逆行列係数!AB39/逆行列係数!$AB$29</f>
        <v>5.1043777766684971E-2</v>
      </c>
      <c r="AC39" s="250">
        <f>逆行列係数!AC39/逆行列係数!$AC$30</f>
        <v>6.4452108502709798E-2</v>
      </c>
      <c r="AD39" s="250">
        <f>逆行列係数!AD39/逆行列係数!$AD$31</f>
        <v>7.7259646279791011E-2</v>
      </c>
      <c r="AE39" s="250">
        <f>逆行列係数!AE39/逆行列係数!$AE$32</f>
        <v>1.3891729404546454E-2</v>
      </c>
      <c r="AF39" s="250">
        <f>逆行列係数!AF39/逆行列係数!$AF$33</f>
        <v>0.10929445360202449</v>
      </c>
      <c r="AG39" s="250">
        <f>逆行列係数!AG39/逆行列係数!$AG$34</f>
        <v>9.0814694682666883E-2</v>
      </c>
      <c r="AH39" s="250">
        <f>逆行列係数!AH39/逆行列係数!$AH$35</f>
        <v>5.9849074941580781E-2</v>
      </c>
      <c r="AI39" s="250">
        <f>逆行列係数!AI39/逆行列係数!$AI$36</f>
        <v>6.514970634639726E-2</v>
      </c>
      <c r="AJ39" s="250">
        <f>逆行列係数!AJ39/逆行列係数!$AJ$37</f>
        <v>3.3848320571407693E-2</v>
      </c>
      <c r="AK39" s="250">
        <f>逆行列係数!AK39/逆行列係数!$AK$38</f>
        <v>6.0782504650625804E-2</v>
      </c>
      <c r="AL39" s="250">
        <f>逆行列係数!AL39/逆行列係数!$AL$39</f>
        <v>1</v>
      </c>
      <c r="AM39" s="250">
        <f>逆行列係数!AM39/逆行列係数!$AM$40</f>
        <v>3.5419528578177609E-2</v>
      </c>
      <c r="AN39" s="250">
        <f>逆行列係数!AN39/逆行列係数!$AN$41</f>
        <v>1.6420791272631314E-2</v>
      </c>
      <c r="AO39" s="251">
        <f>逆行列係数!AO39/逆行列係数!$AO$42</f>
        <v>3.4039419744242252E-2</v>
      </c>
    </row>
    <row r="40" spans="1:41" ht="11.25" customHeight="1">
      <c r="A40" s="28">
        <v>37</v>
      </c>
      <c r="B40" s="11" t="s">
        <v>24</v>
      </c>
      <c r="C40" s="252">
        <f>逆行列係数!C40/逆行列係数!$C$4</f>
        <v>9.8738946354997789E-4</v>
      </c>
      <c r="D40" s="253">
        <f>逆行列係数!D40/逆行列係数!$D$5</f>
        <v>1.3959841902649373E-4</v>
      </c>
      <c r="E40" s="253">
        <f>逆行列係数!E40/逆行列係数!$E$6</f>
        <v>8.8636465720745214E-4</v>
      </c>
      <c r="F40" s="253">
        <f>逆行列係数!F40/逆行列係数!$F$7</f>
        <v>2.6690498182646978E-4</v>
      </c>
      <c r="G40" s="253">
        <f>逆行列係数!G40/逆行列係数!$G$8</f>
        <v>4.9963250967917426E-4</v>
      </c>
      <c r="H40" s="253">
        <f>逆行列係数!H40/逆行列係数!$H$9</f>
        <v>3.2960309471648214E-4</v>
      </c>
      <c r="I40" s="253">
        <f>逆行列係数!I40/逆行列係数!$I$10</f>
        <v>2.5714356201714413E-4</v>
      </c>
      <c r="J40" s="253">
        <f>逆行列係数!J40/逆行列係数!$J$11</f>
        <v>3.5215284425420479E-4</v>
      </c>
      <c r="K40" s="253">
        <f>逆行列係数!K40/逆行列係数!$K$12</f>
        <v>1.4221730606843222E-4</v>
      </c>
      <c r="L40" s="253">
        <f>逆行列係数!L40/逆行列係数!$L$13</f>
        <v>1.4795649689632048E-4</v>
      </c>
      <c r="M40" s="253">
        <f>逆行列係数!M40/逆行列係数!$M$14</f>
        <v>2.451228750790135E-4</v>
      </c>
      <c r="N40" s="253">
        <f>逆行列係数!N40/逆行列係数!$N$15</f>
        <v>1.6234059055899276E-4</v>
      </c>
      <c r="O40" s="253">
        <f>逆行列係数!O40/逆行列係数!$O$16</f>
        <v>9.8585742709136195E-5</v>
      </c>
      <c r="P40" s="253">
        <f>逆行列係数!P40/逆行列係数!$P$17</f>
        <v>1.6387292937669056E-4</v>
      </c>
      <c r="Q40" s="253">
        <f>逆行列係数!Q40/逆行列係数!$Q$18</f>
        <v>2.2194806415298818E-4</v>
      </c>
      <c r="R40" s="253">
        <f>逆行列係数!R40/逆行列係数!$R$19</f>
        <v>2.4497361368546567E-4</v>
      </c>
      <c r="S40" s="253">
        <f>逆行列係数!S40/逆行列係数!$S$20</f>
        <v>2.2303727200634419E-4</v>
      </c>
      <c r="T40" s="253">
        <f>逆行列係数!T40/逆行列係数!$T$21</f>
        <v>3.8324968908868976E-4</v>
      </c>
      <c r="U40" s="253">
        <f>逆行列係数!U40/逆行列係数!$U$22</f>
        <v>1.5899761503577445E-4</v>
      </c>
      <c r="V40" s="253">
        <f>逆行列係数!V40/逆行列係数!$V$23</f>
        <v>1.5300000000000001E-4</v>
      </c>
      <c r="W40" s="253">
        <f>逆行列係数!W40/逆行列係数!$W$24</f>
        <v>1.5966900615025053E-4</v>
      </c>
      <c r="X40" s="253">
        <f>逆行列係数!X40/逆行列係数!$X$25</f>
        <v>2.4292025698198245E-4</v>
      </c>
      <c r="Y40" s="253">
        <f>逆行列係数!Y40/逆行列係数!$Y$26</f>
        <v>4.7893819402384917E-4</v>
      </c>
      <c r="Z40" s="253">
        <f>逆行列係数!Z40/逆行列係数!$Z$27</f>
        <v>2.8609790523821725E-4</v>
      </c>
      <c r="AA40" s="253">
        <f>逆行列係数!AA40/逆行列係数!$AA$28</f>
        <v>6.6203274269268774E-4</v>
      </c>
      <c r="AB40" s="253">
        <f>逆行列係数!AB40/逆行列係数!$AB$29</f>
        <v>2.6656017571007837E-4</v>
      </c>
      <c r="AC40" s="253">
        <f>逆行列係数!AC40/逆行列係数!$AC$30</f>
        <v>8.6641969409635114E-4</v>
      </c>
      <c r="AD40" s="253">
        <f>逆行列係数!AD40/逆行列係数!$AD$31</f>
        <v>6.6310897525448658E-4</v>
      </c>
      <c r="AE40" s="253">
        <f>逆行列係数!AE40/逆行列係数!$AE$32</f>
        <v>5.1322222522352183E-4</v>
      </c>
      <c r="AF40" s="253">
        <f>逆行列係数!AF40/逆行列係数!$AF$33</f>
        <v>5.3769182550553716E-4</v>
      </c>
      <c r="AG40" s="253">
        <f>逆行列係数!AG40/逆行列係数!$AG$34</f>
        <v>7.300632565214296E-3</v>
      </c>
      <c r="AH40" s="253">
        <f>逆行列係数!AH40/逆行列係数!$AH$35</f>
        <v>5.9894070487021781E-4</v>
      </c>
      <c r="AI40" s="253">
        <f>逆行列係数!AI40/逆行列係数!$AI$36</f>
        <v>6.5979575227114104E-3</v>
      </c>
      <c r="AJ40" s="253">
        <f>逆行列係数!AJ40/逆行列係数!$AJ$37</f>
        <v>1.8027351639528028E-2</v>
      </c>
      <c r="AK40" s="253">
        <f>逆行列係数!AK40/逆行列係数!$AK$38</f>
        <v>2.2810807244680398E-3</v>
      </c>
      <c r="AL40" s="253">
        <f>逆行列係数!AL40/逆行列係数!$AL$39</f>
        <v>1.8631965127553426E-3</v>
      </c>
      <c r="AM40" s="253">
        <f>逆行列係数!AM40/逆行列係数!$AM$40</f>
        <v>1</v>
      </c>
      <c r="AN40" s="253">
        <f>逆行列係数!AN40/逆行列係数!$AN$41</f>
        <v>1.6692671917028422E-4</v>
      </c>
      <c r="AO40" s="254">
        <f>逆行列係数!AO40/逆行列係数!$AO$42</f>
        <v>2.9544325980722752E-3</v>
      </c>
    </row>
    <row r="41" spans="1:41">
      <c r="A41" s="28">
        <v>38</v>
      </c>
      <c r="B41" s="11" t="s">
        <v>25</v>
      </c>
      <c r="C41" s="252">
        <f>逆行列係数!C41/逆行列係数!$C$4</f>
        <v>4.8990436915099665E-4</v>
      </c>
      <c r="D41" s="253">
        <f>逆行列係数!D41/逆行列係数!$D$5</f>
        <v>4.2110762352961335E-3</v>
      </c>
      <c r="E41" s="253">
        <f>逆行列係数!E41/逆行列係数!$E$6</f>
        <v>1.2466998387974184E-3</v>
      </c>
      <c r="F41" s="253">
        <f>逆行列係数!F41/逆行列係数!$F$7</f>
        <v>1.1695836282283507E-3</v>
      </c>
      <c r="G41" s="253">
        <f>逆行列係数!G41/逆行列係数!$G$8</f>
        <v>1.1805988259600566E-3</v>
      </c>
      <c r="H41" s="253">
        <f>逆行列係数!H41/逆行列係数!$H$9</f>
        <v>1.6914362405510493E-3</v>
      </c>
      <c r="I41" s="253">
        <f>逆行列係数!I41/逆行列係数!$I$10</f>
        <v>1.13105212518242E-3</v>
      </c>
      <c r="J41" s="253">
        <f>逆行列係数!J41/逆行列係数!$J$11</f>
        <v>1.084233968365763E-3</v>
      </c>
      <c r="K41" s="253">
        <f>逆行列係数!K41/逆行列係数!$K$12</f>
        <v>4.8195864834302027E-4</v>
      </c>
      <c r="L41" s="253">
        <f>逆行列係数!L41/逆行列係数!$L$13</f>
        <v>3.3290211801672106E-4</v>
      </c>
      <c r="M41" s="253">
        <f>逆行列係数!M41/逆行列係数!$M$14</f>
        <v>1.4398556284168824E-3</v>
      </c>
      <c r="N41" s="253">
        <f>逆行列係数!N41/逆行列係数!$N$15</f>
        <v>5.050596150724219E-4</v>
      </c>
      <c r="O41" s="253">
        <f>逆行列係数!O41/逆行列係数!$O$16</f>
        <v>3.574977942684838E-4</v>
      </c>
      <c r="P41" s="253">
        <f>逆行列係数!P41/逆行列係数!$P$17</f>
        <v>9.2795514225354895E-4</v>
      </c>
      <c r="Q41" s="253">
        <f>逆行列係数!Q41/逆行列係数!$Q$18</f>
        <v>7.3382828418150142E-4</v>
      </c>
      <c r="R41" s="253">
        <f>逆行列係数!R41/逆行列係数!$R$19</f>
        <v>1.7266212530843066E-3</v>
      </c>
      <c r="S41" s="253">
        <f>逆行列係数!S41/逆行列係数!$S$20</f>
        <v>1.5979381443298969E-3</v>
      </c>
      <c r="T41" s="253">
        <f>逆行列係数!T41/逆行列係数!$T$21</f>
        <v>9.7632858295343698E-4</v>
      </c>
      <c r="U41" s="253">
        <f>逆行列係数!U41/逆行列係数!$U$22</f>
        <v>9.9098513522297149E-4</v>
      </c>
      <c r="V41" s="253">
        <f>逆行列係数!V41/逆行列係数!$V$23</f>
        <v>1.3339999999999999E-3</v>
      </c>
      <c r="W41" s="253">
        <f>逆行列係数!W41/逆行列係数!$W$24</f>
        <v>4.40087698201628E-4</v>
      </c>
      <c r="X41" s="253">
        <f>逆行列係数!X41/逆行列係数!$X$25</f>
        <v>1.9245999221865193E-3</v>
      </c>
      <c r="Y41" s="253">
        <f>逆行列係数!Y41/逆行列係数!$Y$26</f>
        <v>1.3470136706920759E-3</v>
      </c>
      <c r="Z41" s="253">
        <f>逆行列係数!Z41/逆行列係数!$Z$27</f>
        <v>3.5671700842992911E-4</v>
      </c>
      <c r="AA41" s="253">
        <f>逆行列係数!AA41/逆行列係数!$AA$28</f>
        <v>1.3378006045283773E-3</v>
      </c>
      <c r="AB41" s="253">
        <f>逆行列係数!AB41/逆行列係数!$AB$29</f>
        <v>3.2087056357010934E-3</v>
      </c>
      <c r="AC41" s="253">
        <f>逆行列係数!AC41/逆行列係数!$AC$30</f>
        <v>1.5187127818714072E-3</v>
      </c>
      <c r="AD41" s="253">
        <f>逆行列係数!AD41/逆行列係数!$AD$31</f>
        <v>3.0892309984819274E-3</v>
      </c>
      <c r="AE41" s="253">
        <f>逆行列係数!AE41/逆行列係数!$AE$32</f>
        <v>3.8588137234851262E-4</v>
      </c>
      <c r="AF41" s="253">
        <f>逆行列係数!AF41/逆行列係数!$AF$33</f>
        <v>2.069974229795928E-3</v>
      </c>
      <c r="AG41" s="253">
        <f>逆行列係数!AG41/逆行列係数!$AG$34</f>
        <v>2.5603003252249921E-3</v>
      </c>
      <c r="AH41" s="253">
        <f>逆行列係数!AH41/逆行列係数!$AH$35</f>
        <v>2.5237501487352753E-3</v>
      </c>
      <c r="AI41" s="253">
        <f>逆行列係数!AI41/逆行列係数!$AI$36</f>
        <v>2.9685309721064067E-3</v>
      </c>
      <c r="AJ41" s="253">
        <f>逆行列係数!AJ41/逆行列係数!$AJ$37</f>
        <v>4.7525127973159966E-3</v>
      </c>
      <c r="AK41" s="253">
        <f>逆行列係数!AK41/逆行列係数!$AK$38</f>
        <v>5.2768734200117351E-3</v>
      </c>
      <c r="AL41" s="253">
        <f>逆行列係数!AL41/逆行列係数!$AL$39</f>
        <v>1.8677743911650611E-3</v>
      </c>
      <c r="AM41" s="253">
        <f>逆行列係数!AM41/逆行列係数!$AM$40</f>
        <v>2.108611832194511E-3</v>
      </c>
      <c r="AN41" s="253">
        <f>逆行列係数!AN41/逆行列係数!$AN$41</f>
        <v>1</v>
      </c>
      <c r="AO41" s="254">
        <f>逆行列係数!AO41/逆行列係数!$AO$42</f>
        <v>7.4834968412449581E-4</v>
      </c>
    </row>
    <row r="42" spans="1:41">
      <c r="A42" s="34">
        <v>39</v>
      </c>
      <c r="B42" s="7" t="s">
        <v>26</v>
      </c>
      <c r="C42" s="258">
        <f>逆行列係数!C42/逆行列係数!$C$4</f>
        <v>5.2941889950611576E-3</v>
      </c>
      <c r="D42" s="259">
        <f>逆行列係数!D42/逆行列係数!$D$5</f>
        <v>8.7270422692022759E-4</v>
      </c>
      <c r="E42" s="259">
        <f>逆行列係数!E42/逆行列係数!$E$6</f>
        <v>5.7374144703022916E-3</v>
      </c>
      <c r="F42" s="259">
        <f>逆行列係数!F42/逆行列係数!$F$7</f>
        <v>6.7246060402496709E-3</v>
      </c>
      <c r="G42" s="259">
        <f>逆行列係数!G42/逆行列係数!$G$8</f>
        <v>5.8229371832686765E-3</v>
      </c>
      <c r="H42" s="259">
        <f>逆行列係数!H42/逆行列係数!$H$9</f>
        <v>3.3887934947796398E-3</v>
      </c>
      <c r="I42" s="259">
        <f>逆行列係数!I42/逆行列係数!$I$10</f>
        <v>5.9892625957646264E-3</v>
      </c>
      <c r="J42" s="259">
        <f>逆行列係数!J42/逆行列係数!$J$11</f>
        <v>1.0862179280517021E-3</v>
      </c>
      <c r="K42" s="259">
        <f>逆行列係数!K42/逆行列係数!$K$12</f>
        <v>1.2974366318201347E-2</v>
      </c>
      <c r="L42" s="259">
        <f>逆行列係数!L42/逆行列係数!$L$13</f>
        <v>1.9399822257524125E-3</v>
      </c>
      <c r="M42" s="259">
        <f>逆行列係数!M42/逆行列係数!$M$14</f>
        <v>5.6957291681745577E-3</v>
      </c>
      <c r="N42" s="259">
        <f>逆行列係数!N42/逆行列係数!$N$15</f>
        <v>9.1508827625621705E-3</v>
      </c>
      <c r="O42" s="259">
        <f>逆行列係数!O42/逆行列係数!$O$16</f>
        <v>2.7544259023582901E-3</v>
      </c>
      <c r="P42" s="259">
        <f>逆行列係数!P42/逆行列係数!$P$17</f>
        <v>3.9566427767576857E-3</v>
      </c>
      <c r="Q42" s="259">
        <f>逆行列係数!Q42/逆行列係数!$Q$18</f>
        <v>5.4117336543248878E-3</v>
      </c>
      <c r="R42" s="259">
        <f>逆行列係数!R42/逆行列係数!$R$19</f>
        <v>3.3755199540354735E-3</v>
      </c>
      <c r="S42" s="259">
        <f>逆行列係数!S42/逆行列係数!$S$20</f>
        <v>2.052934179222839E-3</v>
      </c>
      <c r="T42" s="259">
        <f>逆行列係数!T42/逆行列係数!$T$21</f>
        <v>9.4087798671273323E-4</v>
      </c>
      <c r="U42" s="259">
        <f>逆行列係数!U42/逆行列係数!$U$22</f>
        <v>2.9469557956630647E-3</v>
      </c>
      <c r="V42" s="259">
        <f>逆行列係数!V42/逆行列係数!$V$23</f>
        <v>1.3359999999999999E-3</v>
      </c>
      <c r="W42" s="259">
        <f>逆行列係数!W42/逆行列係数!$W$24</f>
        <v>7.5643191663681193E-4</v>
      </c>
      <c r="X42" s="259">
        <f>逆行列係数!X42/逆行列係数!$X$25</f>
        <v>1.7122915675071445E-3</v>
      </c>
      <c r="Y42" s="259">
        <f>逆行列係数!Y42/逆行列係数!$Y$26</f>
        <v>9.3462792987945732E-3</v>
      </c>
      <c r="Z42" s="259">
        <f>逆行列係数!Z42/逆行列係数!$Z$27</f>
        <v>2.8528306943215904E-3</v>
      </c>
      <c r="AA42" s="259">
        <f>逆行列係数!AA42/逆行列係数!$AA$28</f>
        <v>5.776075436937032E-3</v>
      </c>
      <c r="AB42" s="259">
        <f>逆行列係数!AB42/逆行列係数!$AB$29</f>
        <v>5.7445215394598924E-3</v>
      </c>
      <c r="AC42" s="259">
        <f>逆行列係数!AC42/逆行列係数!$AC$30</f>
        <v>3.4379216237141255E-3</v>
      </c>
      <c r="AD42" s="259">
        <f>逆行列係数!AD42/逆行列係数!$AD$31</f>
        <v>7.1498421390852442E-3</v>
      </c>
      <c r="AE42" s="259">
        <f>逆行列係数!AE42/逆行列係数!$AE$32</f>
        <v>1.6949839280408416E-3</v>
      </c>
      <c r="AF42" s="259">
        <f>逆行列係数!AF42/逆行列係数!$AF$33</f>
        <v>2.1934854781417595E-3</v>
      </c>
      <c r="AG42" s="259">
        <f>逆行列係数!AG42/逆行列係数!$AG$34</f>
        <v>3.6828735095301517E-3</v>
      </c>
      <c r="AH42" s="259">
        <f>逆行列係数!AH42/逆行列係数!$AH$35</f>
        <v>9.729036825354289E-4</v>
      </c>
      <c r="AI42" s="259">
        <f>逆行列係数!AI42/逆行列係数!$AI$36</f>
        <v>5.2171756862415741E-3</v>
      </c>
      <c r="AJ42" s="259">
        <f>逆行列係数!AJ42/逆行列係数!$AJ$37</f>
        <v>2.5165009575147876E-3</v>
      </c>
      <c r="AK42" s="259">
        <f>逆行列係数!AK42/逆行列係数!$AK$38</f>
        <v>9.3122471643927503E-3</v>
      </c>
      <c r="AL42" s="259">
        <f>逆行列係数!AL42/逆行列係数!$AL$39</f>
        <v>3.8911966482605437E-3</v>
      </c>
      <c r="AM42" s="259">
        <f>逆行列係数!AM42/逆行列係数!$AM$40</f>
        <v>4.5093986246977974E-3</v>
      </c>
      <c r="AN42" s="259">
        <f>逆行列係数!AN42/逆行列係数!$AN$41</f>
        <v>1.4573602188639187E-3</v>
      </c>
      <c r="AO42" s="260">
        <f>逆行列係数!AO42/逆行列係数!$AO$42</f>
        <v>1</v>
      </c>
    </row>
  </sheetData>
  <sheetProtection sheet="1" selectLockedCells="1" selectUnlockedCells="1"/>
  <mergeCells count="1">
    <mergeCell ref="A2:B3"/>
  </mergeCells>
  <phoneticPr fontId="29"/>
  <pageMargins left="0.70866141732283472" right="0.70866141732283472" top="0.74803149606299213" bottom="0.74803149606299213" header="0.31496062992125984" footer="0.31496062992125984"/>
  <pageSetup paperSize="9" scale="7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AP47"/>
  <sheetViews>
    <sheetView view="pageBreakPreview" zoomScale="190" zoomScaleNormal="100" zoomScaleSheetLayoutView="190" workbookViewId="0">
      <selection activeCell="AP10" sqref="AP10"/>
    </sheetView>
  </sheetViews>
  <sheetFormatPr defaultColWidth="10.33203125" defaultRowHeight="11.25"/>
  <cols>
    <col min="1" max="1" width="4.6640625" style="5" bestFit="1" customWidth="1"/>
    <col min="2" max="2" width="31.6640625" style="5" bestFit="1" customWidth="1"/>
    <col min="3" max="16384" width="10.33203125" style="5"/>
  </cols>
  <sheetData>
    <row r="1" spans="1:42" ht="21" customHeight="1">
      <c r="A1" s="33" t="s">
        <v>628</v>
      </c>
      <c r="J1" s="33"/>
    </row>
    <row r="2" spans="1:42">
      <c r="A2" s="863"/>
      <c r="B2" s="864"/>
      <c r="C2" s="14">
        <v>1</v>
      </c>
      <c r="D2" s="15">
        <v>2</v>
      </c>
      <c r="E2" s="15">
        <v>3</v>
      </c>
      <c r="F2" s="15">
        <v>4</v>
      </c>
      <c r="G2" s="15">
        <v>5</v>
      </c>
      <c r="H2" s="15">
        <v>6</v>
      </c>
      <c r="I2" s="15">
        <v>7</v>
      </c>
      <c r="J2" s="15">
        <v>8</v>
      </c>
      <c r="K2" s="15">
        <v>9</v>
      </c>
      <c r="L2" s="15">
        <v>10</v>
      </c>
      <c r="M2" s="15">
        <v>11</v>
      </c>
      <c r="N2" s="15">
        <v>12</v>
      </c>
      <c r="O2" s="15">
        <v>13</v>
      </c>
      <c r="P2" s="15">
        <v>14</v>
      </c>
      <c r="Q2" s="15">
        <v>15</v>
      </c>
      <c r="R2" s="15">
        <v>16</v>
      </c>
      <c r="S2" s="15">
        <v>17</v>
      </c>
      <c r="T2" s="15">
        <v>18</v>
      </c>
      <c r="U2" s="15">
        <v>19</v>
      </c>
      <c r="V2" s="15">
        <v>20</v>
      </c>
      <c r="W2" s="15">
        <v>21</v>
      </c>
      <c r="X2" s="15">
        <v>22</v>
      </c>
      <c r="Y2" s="15">
        <v>23</v>
      </c>
      <c r="Z2" s="15">
        <v>24</v>
      </c>
      <c r="AA2" s="15">
        <v>25</v>
      </c>
      <c r="AB2" s="15">
        <v>26</v>
      </c>
      <c r="AC2" s="15">
        <v>27</v>
      </c>
      <c r="AD2" s="15">
        <v>28</v>
      </c>
      <c r="AE2" s="15">
        <v>29</v>
      </c>
      <c r="AF2" s="15">
        <v>30</v>
      </c>
      <c r="AG2" s="15">
        <v>31</v>
      </c>
      <c r="AH2" s="15">
        <v>32</v>
      </c>
      <c r="AI2" s="15">
        <v>33</v>
      </c>
      <c r="AJ2" s="15">
        <v>34</v>
      </c>
      <c r="AK2" s="15">
        <v>35</v>
      </c>
      <c r="AL2" s="15">
        <v>36</v>
      </c>
      <c r="AM2" s="15">
        <v>37</v>
      </c>
      <c r="AN2" s="15">
        <v>38</v>
      </c>
      <c r="AO2" s="16">
        <v>39</v>
      </c>
      <c r="AP2" s="18"/>
    </row>
    <row r="3" spans="1:42" ht="33.75">
      <c r="A3" s="865"/>
      <c r="B3" s="866"/>
      <c r="C3" s="8" t="s">
        <v>0</v>
      </c>
      <c r="D3" s="9" t="s">
        <v>62</v>
      </c>
      <c r="E3" s="9" t="s">
        <v>63</v>
      </c>
      <c r="F3" s="9" t="s">
        <v>1</v>
      </c>
      <c r="G3" s="9" t="s">
        <v>2</v>
      </c>
      <c r="H3" s="9" t="s">
        <v>3</v>
      </c>
      <c r="I3" s="9" t="s">
        <v>4</v>
      </c>
      <c r="J3" s="9" t="s">
        <v>5</v>
      </c>
      <c r="K3" s="9" t="s">
        <v>6</v>
      </c>
      <c r="L3" s="9" t="s">
        <v>218</v>
      </c>
      <c r="M3" s="9" t="s">
        <v>7</v>
      </c>
      <c r="N3" s="9" t="s">
        <v>8</v>
      </c>
      <c r="O3" s="9" t="s">
        <v>9</v>
      </c>
      <c r="P3" s="9" t="s">
        <v>10</v>
      </c>
      <c r="Q3" s="9" t="s">
        <v>64</v>
      </c>
      <c r="R3" s="9" t="s">
        <v>65</v>
      </c>
      <c r="S3" s="9" t="s">
        <v>66</v>
      </c>
      <c r="T3" s="9" t="s">
        <v>12</v>
      </c>
      <c r="U3" s="9" t="s">
        <v>11</v>
      </c>
      <c r="V3" s="9" t="s">
        <v>229</v>
      </c>
      <c r="W3" s="9" t="s">
        <v>13</v>
      </c>
      <c r="X3" s="9" t="s">
        <v>14</v>
      </c>
      <c r="Y3" s="9" t="s">
        <v>15</v>
      </c>
      <c r="Z3" s="9" t="s">
        <v>16</v>
      </c>
      <c r="AA3" s="9" t="s">
        <v>36</v>
      </c>
      <c r="AB3" s="9" t="s">
        <v>37</v>
      </c>
      <c r="AC3" s="9" t="s">
        <v>17</v>
      </c>
      <c r="AD3" s="9" t="s">
        <v>18</v>
      </c>
      <c r="AE3" s="9" t="s">
        <v>19</v>
      </c>
      <c r="AF3" s="9" t="s">
        <v>39</v>
      </c>
      <c r="AG3" s="9" t="s">
        <v>20</v>
      </c>
      <c r="AH3" s="9" t="s">
        <v>21</v>
      </c>
      <c r="AI3" s="9" t="s">
        <v>22</v>
      </c>
      <c r="AJ3" s="9" t="s">
        <v>38</v>
      </c>
      <c r="AK3" s="9" t="s">
        <v>245</v>
      </c>
      <c r="AL3" s="9" t="s">
        <v>23</v>
      </c>
      <c r="AM3" s="9" t="s">
        <v>24</v>
      </c>
      <c r="AN3" s="9" t="s">
        <v>25</v>
      </c>
      <c r="AO3" s="10" t="s">
        <v>26</v>
      </c>
      <c r="AP3" s="27" t="s">
        <v>56</v>
      </c>
    </row>
    <row r="4" spans="1:42" ht="15" customHeight="1">
      <c r="A4" s="20">
        <v>1</v>
      </c>
      <c r="B4" s="6" t="s">
        <v>0</v>
      </c>
      <c r="C4" s="261">
        <f>C$45*外生化逆行列係数!C4</f>
        <v>0</v>
      </c>
      <c r="D4" s="262">
        <f>D$45*外生化逆行列係数!D4</f>
        <v>0</v>
      </c>
      <c r="E4" s="262">
        <f>E$45*外生化逆行列係数!E4</f>
        <v>0</v>
      </c>
      <c r="F4" s="262">
        <f>F$45*外生化逆行列係数!F4</f>
        <v>0</v>
      </c>
      <c r="G4" s="262">
        <f>G$45*外生化逆行列係数!G4</f>
        <v>0</v>
      </c>
      <c r="H4" s="262">
        <f>H$45*外生化逆行列係数!H4</f>
        <v>0</v>
      </c>
      <c r="I4" s="262">
        <f>I$45*外生化逆行列係数!I4</f>
        <v>0</v>
      </c>
      <c r="J4" s="262">
        <f>J$45*外生化逆行列係数!J4</f>
        <v>0</v>
      </c>
      <c r="K4" s="262">
        <f>K$45*外生化逆行列係数!K4</f>
        <v>0</v>
      </c>
      <c r="L4" s="262">
        <f>L$45*外生化逆行列係数!L4</f>
        <v>0</v>
      </c>
      <c r="M4" s="262">
        <f>M$45*外生化逆行列係数!M4</f>
        <v>0</v>
      </c>
      <c r="N4" s="262">
        <f>N$45*外生化逆行列係数!N4</f>
        <v>0</v>
      </c>
      <c r="O4" s="262">
        <f>O$45*外生化逆行列係数!O4</f>
        <v>0</v>
      </c>
      <c r="P4" s="262">
        <f>P$45*外生化逆行列係数!P4</f>
        <v>0</v>
      </c>
      <c r="Q4" s="262">
        <f>Q$45*外生化逆行列係数!Q4</f>
        <v>0</v>
      </c>
      <c r="R4" s="262">
        <f>R$45*外生化逆行列係数!R4</f>
        <v>0</v>
      </c>
      <c r="S4" s="262">
        <f>S$45*外生化逆行列係数!S4</f>
        <v>0</v>
      </c>
      <c r="T4" s="262">
        <f>T$45*外生化逆行列係数!T4</f>
        <v>0</v>
      </c>
      <c r="U4" s="262">
        <f>U$45*外生化逆行列係数!U4</f>
        <v>0</v>
      </c>
      <c r="V4" s="262">
        <f>V$45*外生化逆行列係数!V4</f>
        <v>0</v>
      </c>
      <c r="W4" s="262">
        <f>W$45*外生化逆行列係数!W4</f>
        <v>0</v>
      </c>
      <c r="X4" s="262">
        <f>X$45*外生化逆行列係数!X4</f>
        <v>0</v>
      </c>
      <c r="Y4" s="262">
        <f>Y$45*外生化逆行列係数!Y4</f>
        <v>0</v>
      </c>
      <c r="Z4" s="262">
        <f>Z$45*外生化逆行列係数!Z4</f>
        <v>0</v>
      </c>
      <c r="AA4" s="262">
        <f>AA$45*外生化逆行列係数!AA4</f>
        <v>0</v>
      </c>
      <c r="AB4" s="262">
        <f>AB$45*外生化逆行列係数!AB4</f>
        <v>0</v>
      </c>
      <c r="AC4" s="262">
        <f>AC$45*外生化逆行列係数!AC4</f>
        <v>0</v>
      </c>
      <c r="AD4" s="262">
        <f>AD$45*外生化逆行列係数!AD4</f>
        <v>0</v>
      </c>
      <c r="AE4" s="262">
        <f>AE$45*外生化逆行列係数!AE4</f>
        <v>0</v>
      </c>
      <c r="AF4" s="262">
        <f>AF$45*外生化逆行列係数!AF4</f>
        <v>0</v>
      </c>
      <c r="AG4" s="262">
        <f>AG$45*外生化逆行列係数!AG4</f>
        <v>0</v>
      </c>
      <c r="AH4" s="262">
        <f>AH$45*外生化逆行列係数!AH4</f>
        <v>0</v>
      </c>
      <c r="AI4" s="262">
        <f>AI$45*外生化逆行列係数!AI4</f>
        <v>0</v>
      </c>
      <c r="AJ4" s="262">
        <f>AJ$45*外生化逆行列係数!AJ4</f>
        <v>0</v>
      </c>
      <c r="AK4" s="262">
        <f>AK$45*外生化逆行列係数!AK4</f>
        <v>0</v>
      </c>
      <c r="AL4" s="262">
        <f>AL$45*外生化逆行列係数!AL4</f>
        <v>0</v>
      </c>
      <c r="AM4" s="262">
        <f>AM$45*外生化逆行列係数!AM4</f>
        <v>0</v>
      </c>
      <c r="AN4" s="262">
        <f>AN$45*外生化逆行列係数!AN4</f>
        <v>0</v>
      </c>
      <c r="AO4" s="263">
        <f>AO$45*外生化逆行列係数!AO4</f>
        <v>0</v>
      </c>
      <c r="AP4" s="277">
        <f>SUM(C4:AO4)</f>
        <v>0</v>
      </c>
    </row>
    <row r="5" spans="1:42" ht="15" customHeight="1">
      <c r="A5" s="28">
        <v>2</v>
      </c>
      <c r="B5" s="11" t="s">
        <v>62</v>
      </c>
      <c r="C5" s="264">
        <f>C$45*外生化逆行列係数!C5</f>
        <v>0</v>
      </c>
      <c r="D5" s="265">
        <f>D$45*外生化逆行列係数!D5</f>
        <v>0</v>
      </c>
      <c r="E5" s="265">
        <f>E$45*外生化逆行列係数!E5</f>
        <v>0</v>
      </c>
      <c r="F5" s="265">
        <f>F$45*外生化逆行列係数!F5</f>
        <v>0</v>
      </c>
      <c r="G5" s="265">
        <f>G$45*外生化逆行列係数!G5</f>
        <v>0</v>
      </c>
      <c r="H5" s="265">
        <f>H$45*外生化逆行列係数!H5</f>
        <v>0</v>
      </c>
      <c r="I5" s="265">
        <f>I$45*外生化逆行列係数!I5</f>
        <v>0</v>
      </c>
      <c r="J5" s="265">
        <f>J$45*外生化逆行列係数!J5</f>
        <v>0</v>
      </c>
      <c r="K5" s="265">
        <f>K$45*外生化逆行列係数!K5</f>
        <v>0</v>
      </c>
      <c r="L5" s="265">
        <f>L$45*外生化逆行列係数!L5</f>
        <v>0</v>
      </c>
      <c r="M5" s="265">
        <f>M$45*外生化逆行列係数!M5</f>
        <v>0</v>
      </c>
      <c r="N5" s="265">
        <f>N$45*外生化逆行列係数!N5</f>
        <v>0</v>
      </c>
      <c r="O5" s="265">
        <f>O$45*外生化逆行列係数!O5</f>
        <v>0</v>
      </c>
      <c r="P5" s="265">
        <f>P$45*外生化逆行列係数!P5</f>
        <v>0</v>
      </c>
      <c r="Q5" s="265">
        <f>Q$45*外生化逆行列係数!Q5</f>
        <v>0</v>
      </c>
      <c r="R5" s="265">
        <f>R$45*外生化逆行列係数!R5</f>
        <v>0</v>
      </c>
      <c r="S5" s="265">
        <f>S$45*外生化逆行列係数!S5</f>
        <v>0</v>
      </c>
      <c r="T5" s="265">
        <f>T$45*外生化逆行列係数!T5</f>
        <v>0</v>
      </c>
      <c r="U5" s="265">
        <f>U$45*外生化逆行列係数!U5</f>
        <v>0</v>
      </c>
      <c r="V5" s="265">
        <f>V$45*外生化逆行列係数!V5</f>
        <v>0</v>
      </c>
      <c r="W5" s="265">
        <f>W$45*外生化逆行列係数!W5</f>
        <v>0</v>
      </c>
      <c r="X5" s="265">
        <f>X$45*外生化逆行列係数!X5</f>
        <v>0</v>
      </c>
      <c r="Y5" s="265">
        <f>Y$45*外生化逆行列係数!Y5</f>
        <v>0</v>
      </c>
      <c r="Z5" s="265">
        <f>Z$45*外生化逆行列係数!Z5</f>
        <v>0</v>
      </c>
      <c r="AA5" s="265">
        <f>AA$45*外生化逆行列係数!AA5</f>
        <v>0</v>
      </c>
      <c r="AB5" s="265">
        <f>AB$45*外生化逆行列係数!AB5</f>
        <v>0</v>
      </c>
      <c r="AC5" s="265">
        <f>AC$45*外生化逆行列係数!AC5</f>
        <v>0</v>
      </c>
      <c r="AD5" s="265">
        <f>AD$45*外生化逆行列係数!AD5</f>
        <v>0</v>
      </c>
      <c r="AE5" s="265">
        <f>AE$45*外生化逆行列係数!AE5</f>
        <v>0</v>
      </c>
      <c r="AF5" s="265">
        <f>AF$45*外生化逆行列係数!AF5</f>
        <v>0</v>
      </c>
      <c r="AG5" s="265">
        <f>AG$45*外生化逆行列係数!AG5</f>
        <v>0</v>
      </c>
      <c r="AH5" s="265">
        <f>AH$45*外生化逆行列係数!AH5</f>
        <v>0</v>
      </c>
      <c r="AI5" s="265">
        <f>AI$45*外生化逆行列係数!AI5</f>
        <v>0</v>
      </c>
      <c r="AJ5" s="265">
        <f>AJ$45*外生化逆行列係数!AJ5</f>
        <v>0</v>
      </c>
      <c r="AK5" s="265">
        <f>AK$45*外生化逆行列係数!AK5</f>
        <v>0</v>
      </c>
      <c r="AL5" s="265">
        <f>AL$45*外生化逆行列係数!AL5</f>
        <v>0</v>
      </c>
      <c r="AM5" s="265">
        <f>AM$45*外生化逆行列係数!AM5</f>
        <v>0</v>
      </c>
      <c r="AN5" s="265">
        <f>AN$45*外生化逆行列係数!AN5</f>
        <v>0</v>
      </c>
      <c r="AO5" s="266">
        <f>AO$45*外生化逆行列係数!AO5</f>
        <v>0</v>
      </c>
      <c r="AP5" s="278">
        <f>SUM(C5:AO5)</f>
        <v>0</v>
      </c>
    </row>
    <row r="6" spans="1:42" ht="15" customHeight="1">
      <c r="A6" s="28">
        <v>3</v>
      </c>
      <c r="B6" s="11" t="s">
        <v>63</v>
      </c>
      <c r="C6" s="264">
        <f>C$45*外生化逆行列係数!C6</f>
        <v>0</v>
      </c>
      <c r="D6" s="265">
        <f>D$45*外生化逆行列係数!D6</f>
        <v>0</v>
      </c>
      <c r="E6" s="265">
        <f>E$45*外生化逆行列係数!E6</f>
        <v>0</v>
      </c>
      <c r="F6" s="265">
        <f>F$45*外生化逆行列係数!F6</f>
        <v>0</v>
      </c>
      <c r="G6" s="265">
        <f>G$45*外生化逆行列係数!G6</f>
        <v>0</v>
      </c>
      <c r="H6" s="265">
        <f>H$45*外生化逆行列係数!H6</f>
        <v>0</v>
      </c>
      <c r="I6" s="265">
        <f>I$45*外生化逆行列係数!I6</f>
        <v>0</v>
      </c>
      <c r="J6" s="265">
        <f>J$45*外生化逆行列係数!J6</f>
        <v>0</v>
      </c>
      <c r="K6" s="265">
        <f>K$45*外生化逆行列係数!K6</f>
        <v>0</v>
      </c>
      <c r="L6" s="265">
        <f>L$45*外生化逆行列係数!L6</f>
        <v>0</v>
      </c>
      <c r="M6" s="265">
        <f>M$45*外生化逆行列係数!M6</f>
        <v>0</v>
      </c>
      <c r="N6" s="265">
        <f>N$45*外生化逆行列係数!N6</f>
        <v>0</v>
      </c>
      <c r="O6" s="265">
        <f>O$45*外生化逆行列係数!O6</f>
        <v>0</v>
      </c>
      <c r="P6" s="265">
        <f>P$45*外生化逆行列係数!P6</f>
        <v>0</v>
      </c>
      <c r="Q6" s="265">
        <f>Q$45*外生化逆行列係数!Q6</f>
        <v>0</v>
      </c>
      <c r="R6" s="265">
        <f>R$45*外生化逆行列係数!R6</f>
        <v>0</v>
      </c>
      <c r="S6" s="265">
        <f>S$45*外生化逆行列係数!S6</f>
        <v>0</v>
      </c>
      <c r="T6" s="265">
        <f>T$45*外生化逆行列係数!T6</f>
        <v>0</v>
      </c>
      <c r="U6" s="265">
        <f>U$45*外生化逆行列係数!U6</f>
        <v>0</v>
      </c>
      <c r="V6" s="265">
        <f>V$45*外生化逆行列係数!V6</f>
        <v>0</v>
      </c>
      <c r="W6" s="265">
        <f>W$45*外生化逆行列係数!W6</f>
        <v>0</v>
      </c>
      <c r="X6" s="265">
        <f>X$45*外生化逆行列係数!X6</f>
        <v>0</v>
      </c>
      <c r="Y6" s="265">
        <f>Y$45*外生化逆行列係数!Y6</f>
        <v>0</v>
      </c>
      <c r="Z6" s="265">
        <f>Z$45*外生化逆行列係数!Z6</f>
        <v>0</v>
      </c>
      <c r="AA6" s="265">
        <f>AA$45*外生化逆行列係数!AA6</f>
        <v>0</v>
      </c>
      <c r="AB6" s="265">
        <f>AB$45*外生化逆行列係数!AB6</f>
        <v>0</v>
      </c>
      <c r="AC6" s="265">
        <f>AC$45*外生化逆行列係数!AC6</f>
        <v>0</v>
      </c>
      <c r="AD6" s="265">
        <f>AD$45*外生化逆行列係数!AD6</f>
        <v>0</v>
      </c>
      <c r="AE6" s="265">
        <f>AE$45*外生化逆行列係数!AE6</f>
        <v>0</v>
      </c>
      <c r="AF6" s="265">
        <f>AF$45*外生化逆行列係数!AF6</f>
        <v>0</v>
      </c>
      <c r="AG6" s="265">
        <f>AG$45*外生化逆行列係数!AG6</f>
        <v>0</v>
      </c>
      <c r="AH6" s="265">
        <f>AH$45*外生化逆行列係数!AH6</f>
        <v>0</v>
      </c>
      <c r="AI6" s="265">
        <f>AI$45*外生化逆行列係数!AI6</f>
        <v>0</v>
      </c>
      <c r="AJ6" s="265">
        <f>AJ$45*外生化逆行列係数!AJ6</f>
        <v>0</v>
      </c>
      <c r="AK6" s="265">
        <f>AK$45*外生化逆行列係数!AK6</f>
        <v>0</v>
      </c>
      <c r="AL6" s="265">
        <f>AL$45*外生化逆行列係数!AL6</f>
        <v>0</v>
      </c>
      <c r="AM6" s="265">
        <f>AM$45*外生化逆行列係数!AM6</f>
        <v>0</v>
      </c>
      <c r="AN6" s="265">
        <f>AN$45*外生化逆行列係数!AN6</f>
        <v>0</v>
      </c>
      <c r="AO6" s="266">
        <f>AO$45*外生化逆行列係数!AO6</f>
        <v>0</v>
      </c>
      <c r="AP6" s="278">
        <f t="shared" ref="AP6:AP42" si="0">SUM(C6:AO6)</f>
        <v>0</v>
      </c>
    </row>
    <row r="7" spans="1:42" ht="15" customHeight="1">
      <c r="A7" s="28">
        <v>4</v>
      </c>
      <c r="B7" s="11" t="s">
        <v>1</v>
      </c>
      <c r="C7" s="264">
        <f>C$45*外生化逆行列係数!C7</f>
        <v>0</v>
      </c>
      <c r="D7" s="265">
        <f>D$45*外生化逆行列係数!D7</f>
        <v>0</v>
      </c>
      <c r="E7" s="265">
        <f>E$45*外生化逆行列係数!E7</f>
        <v>0</v>
      </c>
      <c r="F7" s="265">
        <f>F$45*外生化逆行列係数!F7</f>
        <v>0</v>
      </c>
      <c r="G7" s="265">
        <f>G$45*外生化逆行列係数!G7</f>
        <v>0</v>
      </c>
      <c r="H7" s="265">
        <f>H$45*外生化逆行列係数!H7</f>
        <v>0</v>
      </c>
      <c r="I7" s="265">
        <f>I$45*外生化逆行列係数!I7</f>
        <v>0</v>
      </c>
      <c r="J7" s="265">
        <f>J$45*外生化逆行列係数!J7</f>
        <v>0</v>
      </c>
      <c r="K7" s="265">
        <f>K$45*外生化逆行列係数!K7</f>
        <v>0</v>
      </c>
      <c r="L7" s="265">
        <f>L$45*外生化逆行列係数!L7</f>
        <v>0</v>
      </c>
      <c r="M7" s="265">
        <f>M$45*外生化逆行列係数!M7</f>
        <v>0</v>
      </c>
      <c r="N7" s="265">
        <f>N$45*外生化逆行列係数!N7</f>
        <v>0</v>
      </c>
      <c r="O7" s="265">
        <f>O$45*外生化逆行列係数!O7</f>
        <v>0</v>
      </c>
      <c r="P7" s="265">
        <f>P$45*外生化逆行列係数!P7</f>
        <v>0</v>
      </c>
      <c r="Q7" s="265">
        <f>Q$45*外生化逆行列係数!Q7</f>
        <v>0</v>
      </c>
      <c r="R7" s="265">
        <f>R$45*外生化逆行列係数!R7</f>
        <v>0</v>
      </c>
      <c r="S7" s="265">
        <f>S$45*外生化逆行列係数!S7</f>
        <v>0</v>
      </c>
      <c r="T7" s="265">
        <f>T$45*外生化逆行列係数!T7</f>
        <v>0</v>
      </c>
      <c r="U7" s="265">
        <f>U$45*外生化逆行列係数!U7</f>
        <v>0</v>
      </c>
      <c r="V7" s="265">
        <f>V$45*外生化逆行列係数!V7</f>
        <v>0</v>
      </c>
      <c r="W7" s="265">
        <f>W$45*外生化逆行列係数!W7</f>
        <v>0</v>
      </c>
      <c r="X7" s="265">
        <f>X$45*外生化逆行列係数!X7</f>
        <v>0</v>
      </c>
      <c r="Y7" s="265">
        <f>Y$45*外生化逆行列係数!Y7</f>
        <v>0</v>
      </c>
      <c r="Z7" s="265">
        <f>Z$45*外生化逆行列係数!Z7</f>
        <v>0</v>
      </c>
      <c r="AA7" s="265">
        <f>AA$45*外生化逆行列係数!AA7</f>
        <v>0</v>
      </c>
      <c r="AB7" s="265">
        <f>AB$45*外生化逆行列係数!AB7</f>
        <v>0</v>
      </c>
      <c r="AC7" s="265">
        <f>AC$45*外生化逆行列係数!AC7</f>
        <v>0</v>
      </c>
      <c r="AD7" s="265">
        <f>AD$45*外生化逆行列係数!AD7</f>
        <v>0</v>
      </c>
      <c r="AE7" s="265">
        <f>AE$45*外生化逆行列係数!AE7</f>
        <v>0</v>
      </c>
      <c r="AF7" s="265">
        <f>AF$45*外生化逆行列係数!AF7</f>
        <v>0</v>
      </c>
      <c r="AG7" s="265">
        <f>AG$45*外生化逆行列係数!AG7</f>
        <v>0</v>
      </c>
      <c r="AH7" s="265">
        <f>AH$45*外生化逆行列係数!AH7</f>
        <v>0</v>
      </c>
      <c r="AI7" s="265">
        <f>AI$45*外生化逆行列係数!AI7</f>
        <v>0</v>
      </c>
      <c r="AJ7" s="265">
        <f>AJ$45*外生化逆行列係数!AJ7</f>
        <v>0</v>
      </c>
      <c r="AK7" s="265">
        <f>AK$45*外生化逆行列係数!AK7</f>
        <v>0</v>
      </c>
      <c r="AL7" s="265">
        <f>AL$45*外生化逆行列係数!AL7</f>
        <v>0</v>
      </c>
      <c r="AM7" s="265">
        <f>AM$45*外生化逆行列係数!AM7</f>
        <v>0</v>
      </c>
      <c r="AN7" s="265">
        <f>AN$45*外生化逆行列係数!AN7</f>
        <v>0</v>
      </c>
      <c r="AO7" s="266">
        <f>AO$45*外生化逆行列係数!AO7</f>
        <v>0</v>
      </c>
      <c r="AP7" s="278">
        <f t="shared" si="0"/>
        <v>0</v>
      </c>
    </row>
    <row r="8" spans="1:42" ht="15" customHeight="1">
      <c r="A8" s="29">
        <v>5</v>
      </c>
      <c r="B8" s="12" t="s">
        <v>2</v>
      </c>
      <c r="C8" s="267">
        <f>C$45*外生化逆行列係数!C8</f>
        <v>0</v>
      </c>
      <c r="D8" s="268">
        <f>D$45*外生化逆行列係数!D8</f>
        <v>0</v>
      </c>
      <c r="E8" s="268">
        <f>E$45*外生化逆行列係数!E8</f>
        <v>0</v>
      </c>
      <c r="F8" s="268">
        <f>F$45*外生化逆行列係数!F8</f>
        <v>0</v>
      </c>
      <c r="G8" s="268">
        <f>G$45*外生化逆行列係数!G8</f>
        <v>0</v>
      </c>
      <c r="H8" s="268">
        <f>H$45*外生化逆行列係数!H8</f>
        <v>0</v>
      </c>
      <c r="I8" s="268">
        <f>I$45*外生化逆行列係数!I8</f>
        <v>0</v>
      </c>
      <c r="J8" s="268">
        <f>J$45*外生化逆行列係数!J8</f>
        <v>0</v>
      </c>
      <c r="K8" s="268">
        <f>K$45*外生化逆行列係数!K8</f>
        <v>0</v>
      </c>
      <c r="L8" s="268">
        <f>L$45*外生化逆行列係数!L8</f>
        <v>0</v>
      </c>
      <c r="M8" s="268">
        <f>M$45*外生化逆行列係数!M8</f>
        <v>0</v>
      </c>
      <c r="N8" s="268">
        <f>N$45*外生化逆行列係数!N8</f>
        <v>0</v>
      </c>
      <c r="O8" s="268">
        <f>O$45*外生化逆行列係数!O8</f>
        <v>0</v>
      </c>
      <c r="P8" s="268">
        <f>P$45*外生化逆行列係数!P8</f>
        <v>0</v>
      </c>
      <c r="Q8" s="268">
        <f>Q$45*外生化逆行列係数!Q8</f>
        <v>0</v>
      </c>
      <c r="R8" s="268">
        <f>R$45*外生化逆行列係数!R8</f>
        <v>0</v>
      </c>
      <c r="S8" s="268">
        <f>S$45*外生化逆行列係数!S8</f>
        <v>0</v>
      </c>
      <c r="T8" s="268">
        <f>T$45*外生化逆行列係数!T8</f>
        <v>0</v>
      </c>
      <c r="U8" s="268">
        <f>U$45*外生化逆行列係数!U8</f>
        <v>0</v>
      </c>
      <c r="V8" s="268">
        <f>V$45*外生化逆行列係数!V8</f>
        <v>0</v>
      </c>
      <c r="W8" s="268">
        <f>W$45*外生化逆行列係数!W8</f>
        <v>0</v>
      </c>
      <c r="X8" s="268">
        <f>X$45*外生化逆行列係数!X8</f>
        <v>0</v>
      </c>
      <c r="Y8" s="268">
        <f>Y$45*外生化逆行列係数!Y8</f>
        <v>0</v>
      </c>
      <c r="Z8" s="268">
        <f>Z$45*外生化逆行列係数!Z8</f>
        <v>0</v>
      </c>
      <c r="AA8" s="268">
        <f>AA$45*外生化逆行列係数!AA8</f>
        <v>0</v>
      </c>
      <c r="AB8" s="268">
        <f>AB$45*外生化逆行列係数!AB8</f>
        <v>0</v>
      </c>
      <c r="AC8" s="268">
        <f>AC$45*外生化逆行列係数!AC8</f>
        <v>0</v>
      </c>
      <c r="AD8" s="268">
        <f>AD$45*外生化逆行列係数!AD8</f>
        <v>0</v>
      </c>
      <c r="AE8" s="268">
        <f>AE$45*外生化逆行列係数!AE8</f>
        <v>0</v>
      </c>
      <c r="AF8" s="268">
        <f>AF$45*外生化逆行列係数!AF8</f>
        <v>0</v>
      </c>
      <c r="AG8" s="268">
        <f>AG$45*外生化逆行列係数!AG8</f>
        <v>0</v>
      </c>
      <c r="AH8" s="268">
        <f>AH$45*外生化逆行列係数!AH8</f>
        <v>0</v>
      </c>
      <c r="AI8" s="268">
        <f>AI$45*外生化逆行列係数!AI8</f>
        <v>0</v>
      </c>
      <c r="AJ8" s="268">
        <f>AJ$45*外生化逆行列係数!AJ8</f>
        <v>0</v>
      </c>
      <c r="AK8" s="268">
        <f>AK$45*外生化逆行列係数!AK8</f>
        <v>0</v>
      </c>
      <c r="AL8" s="268">
        <f>AL$45*外生化逆行列係数!AL8</f>
        <v>0</v>
      </c>
      <c r="AM8" s="268">
        <f>AM$45*外生化逆行列係数!AM8</f>
        <v>0</v>
      </c>
      <c r="AN8" s="268">
        <f>AN$45*外生化逆行列係数!AN8</f>
        <v>0</v>
      </c>
      <c r="AO8" s="269">
        <f>AO$45*外生化逆行列係数!AO8</f>
        <v>0</v>
      </c>
      <c r="AP8" s="279">
        <f t="shared" si="0"/>
        <v>0</v>
      </c>
    </row>
    <row r="9" spans="1:42" ht="15" customHeight="1">
      <c r="A9" s="28">
        <v>6</v>
      </c>
      <c r="B9" s="11" t="s">
        <v>3</v>
      </c>
      <c r="C9" s="264">
        <f>C$45*外生化逆行列係数!C9</f>
        <v>0</v>
      </c>
      <c r="D9" s="265">
        <f>D$45*外生化逆行列係数!D9</f>
        <v>0</v>
      </c>
      <c r="E9" s="265">
        <f>E$45*外生化逆行列係数!E9</f>
        <v>0</v>
      </c>
      <c r="F9" s="265">
        <f>F$45*外生化逆行列係数!F9</f>
        <v>0</v>
      </c>
      <c r="G9" s="265">
        <f>G$45*外生化逆行列係数!G9</f>
        <v>0</v>
      </c>
      <c r="H9" s="265">
        <f>H$45*外生化逆行列係数!H9</f>
        <v>0</v>
      </c>
      <c r="I9" s="265">
        <f>I$45*外生化逆行列係数!I9</f>
        <v>0</v>
      </c>
      <c r="J9" s="265">
        <f>J$45*外生化逆行列係数!J9</f>
        <v>0</v>
      </c>
      <c r="K9" s="265">
        <f>K$45*外生化逆行列係数!K9</f>
        <v>0</v>
      </c>
      <c r="L9" s="265">
        <f>L$45*外生化逆行列係数!L9</f>
        <v>0</v>
      </c>
      <c r="M9" s="265">
        <f>M$45*外生化逆行列係数!M9</f>
        <v>0</v>
      </c>
      <c r="N9" s="265">
        <f>N$45*外生化逆行列係数!N9</f>
        <v>0</v>
      </c>
      <c r="O9" s="265">
        <f>O$45*外生化逆行列係数!O9</f>
        <v>0</v>
      </c>
      <c r="P9" s="265">
        <f>P$45*外生化逆行列係数!P9</f>
        <v>0</v>
      </c>
      <c r="Q9" s="265">
        <f>Q$45*外生化逆行列係数!Q9</f>
        <v>0</v>
      </c>
      <c r="R9" s="265">
        <f>R$45*外生化逆行列係数!R9</f>
        <v>0</v>
      </c>
      <c r="S9" s="265">
        <f>S$45*外生化逆行列係数!S9</f>
        <v>0</v>
      </c>
      <c r="T9" s="265">
        <f>T$45*外生化逆行列係数!T9</f>
        <v>0</v>
      </c>
      <c r="U9" s="265">
        <f>U$45*外生化逆行列係数!U9</f>
        <v>0</v>
      </c>
      <c r="V9" s="265">
        <f>V$45*外生化逆行列係数!V9</f>
        <v>0</v>
      </c>
      <c r="W9" s="265">
        <f>W$45*外生化逆行列係数!W9</f>
        <v>0</v>
      </c>
      <c r="X9" s="265">
        <f>X$45*外生化逆行列係数!X9</f>
        <v>0</v>
      </c>
      <c r="Y9" s="265">
        <f>Y$45*外生化逆行列係数!Y9</f>
        <v>0</v>
      </c>
      <c r="Z9" s="265">
        <f>Z$45*外生化逆行列係数!Z9</f>
        <v>0</v>
      </c>
      <c r="AA9" s="265">
        <f>AA$45*外生化逆行列係数!AA9</f>
        <v>0</v>
      </c>
      <c r="AB9" s="265">
        <f>AB$45*外生化逆行列係数!AB9</f>
        <v>0</v>
      </c>
      <c r="AC9" s="265">
        <f>AC$45*外生化逆行列係数!AC9</f>
        <v>0</v>
      </c>
      <c r="AD9" s="265">
        <f>AD$45*外生化逆行列係数!AD9</f>
        <v>0</v>
      </c>
      <c r="AE9" s="265">
        <f>AE$45*外生化逆行列係数!AE9</f>
        <v>0</v>
      </c>
      <c r="AF9" s="265">
        <f>AF$45*外生化逆行列係数!AF9</f>
        <v>0</v>
      </c>
      <c r="AG9" s="265">
        <f>AG$45*外生化逆行列係数!AG9</f>
        <v>0</v>
      </c>
      <c r="AH9" s="265">
        <f>AH$45*外生化逆行列係数!AH9</f>
        <v>0</v>
      </c>
      <c r="AI9" s="265">
        <f>AI$45*外生化逆行列係数!AI9</f>
        <v>0</v>
      </c>
      <c r="AJ9" s="265">
        <f>AJ$45*外生化逆行列係数!AJ9</f>
        <v>0</v>
      </c>
      <c r="AK9" s="265">
        <f>AK$45*外生化逆行列係数!AK9</f>
        <v>0</v>
      </c>
      <c r="AL9" s="265">
        <f>AL$45*外生化逆行列係数!AL9</f>
        <v>0</v>
      </c>
      <c r="AM9" s="265">
        <f>AM$45*外生化逆行列係数!AM9</f>
        <v>0</v>
      </c>
      <c r="AN9" s="265">
        <f>AN$45*外生化逆行列係数!AN9</f>
        <v>0</v>
      </c>
      <c r="AO9" s="266">
        <f>AO$45*外生化逆行列係数!AO9</f>
        <v>0</v>
      </c>
      <c r="AP9" s="278">
        <f t="shared" si="0"/>
        <v>0</v>
      </c>
    </row>
    <row r="10" spans="1:42" ht="15" customHeight="1">
      <c r="A10" s="28">
        <v>7</v>
      </c>
      <c r="B10" s="11" t="s">
        <v>4</v>
      </c>
      <c r="C10" s="264">
        <f>C$45*外生化逆行列係数!C10</f>
        <v>0</v>
      </c>
      <c r="D10" s="265">
        <f>D$45*外生化逆行列係数!D10</f>
        <v>0</v>
      </c>
      <c r="E10" s="265">
        <f>E$45*外生化逆行列係数!E10</f>
        <v>0</v>
      </c>
      <c r="F10" s="265">
        <f>F$45*外生化逆行列係数!F10</f>
        <v>0</v>
      </c>
      <c r="G10" s="265">
        <f>G$45*外生化逆行列係数!G10</f>
        <v>0</v>
      </c>
      <c r="H10" s="265">
        <f>H$45*外生化逆行列係数!H10</f>
        <v>0</v>
      </c>
      <c r="I10" s="265">
        <f>I$45*外生化逆行列係数!I10</f>
        <v>0</v>
      </c>
      <c r="J10" s="265">
        <f>J$45*外生化逆行列係数!J10</f>
        <v>0</v>
      </c>
      <c r="K10" s="265">
        <f>K$45*外生化逆行列係数!K10</f>
        <v>0</v>
      </c>
      <c r="L10" s="265">
        <f>L$45*外生化逆行列係数!L10</f>
        <v>0</v>
      </c>
      <c r="M10" s="265">
        <f>M$45*外生化逆行列係数!M10</f>
        <v>0</v>
      </c>
      <c r="N10" s="265">
        <f>N$45*外生化逆行列係数!N10</f>
        <v>0</v>
      </c>
      <c r="O10" s="265">
        <f>O$45*外生化逆行列係数!O10</f>
        <v>0</v>
      </c>
      <c r="P10" s="265">
        <f>P$45*外生化逆行列係数!P10</f>
        <v>0</v>
      </c>
      <c r="Q10" s="265">
        <f>Q$45*外生化逆行列係数!Q10</f>
        <v>0</v>
      </c>
      <c r="R10" s="265">
        <f>R$45*外生化逆行列係数!R10</f>
        <v>0</v>
      </c>
      <c r="S10" s="265">
        <f>S$45*外生化逆行列係数!S10</f>
        <v>0</v>
      </c>
      <c r="T10" s="265">
        <f>T$45*外生化逆行列係数!T10</f>
        <v>0</v>
      </c>
      <c r="U10" s="265">
        <f>U$45*外生化逆行列係数!U10</f>
        <v>0</v>
      </c>
      <c r="V10" s="265">
        <f>V$45*外生化逆行列係数!V10</f>
        <v>0</v>
      </c>
      <c r="W10" s="265">
        <f>W$45*外生化逆行列係数!W10</f>
        <v>0</v>
      </c>
      <c r="X10" s="265">
        <f>X$45*外生化逆行列係数!X10</f>
        <v>0</v>
      </c>
      <c r="Y10" s="265">
        <f>Y$45*外生化逆行列係数!Y10</f>
        <v>0</v>
      </c>
      <c r="Z10" s="265">
        <f>Z$45*外生化逆行列係数!Z10</f>
        <v>0</v>
      </c>
      <c r="AA10" s="265">
        <f>AA$45*外生化逆行列係数!AA10</f>
        <v>0</v>
      </c>
      <c r="AB10" s="265">
        <f>AB$45*外生化逆行列係数!AB10</f>
        <v>0</v>
      </c>
      <c r="AC10" s="265">
        <f>AC$45*外生化逆行列係数!AC10</f>
        <v>0</v>
      </c>
      <c r="AD10" s="265">
        <f>AD$45*外生化逆行列係数!AD10</f>
        <v>0</v>
      </c>
      <c r="AE10" s="265">
        <f>AE$45*外生化逆行列係数!AE10</f>
        <v>0</v>
      </c>
      <c r="AF10" s="265">
        <f>AF$45*外生化逆行列係数!AF10</f>
        <v>0</v>
      </c>
      <c r="AG10" s="265">
        <f>AG$45*外生化逆行列係数!AG10</f>
        <v>0</v>
      </c>
      <c r="AH10" s="265">
        <f>AH$45*外生化逆行列係数!AH10</f>
        <v>0</v>
      </c>
      <c r="AI10" s="265">
        <f>AI$45*外生化逆行列係数!AI10</f>
        <v>0</v>
      </c>
      <c r="AJ10" s="265">
        <f>AJ$45*外生化逆行列係数!AJ10</f>
        <v>0</v>
      </c>
      <c r="AK10" s="265">
        <f>AK$45*外生化逆行列係数!AK10</f>
        <v>0</v>
      </c>
      <c r="AL10" s="265">
        <f>AL$45*外生化逆行列係数!AL10</f>
        <v>0</v>
      </c>
      <c r="AM10" s="265">
        <f>AM$45*外生化逆行列係数!AM10</f>
        <v>0</v>
      </c>
      <c r="AN10" s="265">
        <f>AN$45*外生化逆行列係数!AN10</f>
        <v>0</v>
      </c>
      <c r="AO10" s="266">
        <f>AO$45*外生化逆行列係数!AO10</f>
        <v>0</v>
      </c>
      <c r="AP10" s="278">
        <f t="shared" si="0"/>
        <v>0</v>
      </c>
    </row>
    <row r="11" spans="1:42" ht="15" customHeight="1">
      <c r="A11" s="28">
        <v>8</v>
      </c>
      <c r="B11" s="11" t="s">
        <v>5</v>
      </c>
      <c r="C11" s="264">
        <f>C$45*外生化逆行列係数!C11</f>
        <v>0</v>
      </c>
      <c r="D11" s="265">
        <f>D$45*外生化逆行列係数!D11</f>
        <v>0</v>
      </c>
      <c r="E11" s="265">
        <f>E$45*外生化逆行列係数!E11</f>
        <v>0</v>
      </c>
      <c r="F11" s="265">
        <f>F$45*外生化逆行列係数!F11</f>
        <v>0</v>
      </c>
      <c r="G11" s="265">
        <f>G$45*外生化逆行列係数!G11</f>
        <v>0</v>
      </c>
      <c r="H11" s="265">
        <f>H$45*外生化逆行列係数!H11</f>
        <v>0</v>
      </c>
      <c r="I11" s="265">
        <f>I$45*外生化逆行列係数!I11</f>
        <v>0</v>
      </c>
      <c r="J11" s="265">
        <f>J$45*外生化逆行列係数!J11</f>
        <v>0</v>
      </c>
      <c r="K11" s="265">
        <f>K$45*外生化逆行列係数!K11</f>
        <v>0</v>
      </c>
      <c r="L11" s="265">
        <f>L$45*外生化逆行列係数!L11</f>
        <v>0</v>
      </c>
      <c r="M11" s="265">
        <f>M$45*外生化逆行列係数!M11</f>
        <v>0</v>
      </c>
      <c r="N11" s="265">
        <f>N$45*外生化逆行列係数!N11</f>
        <v>0</v>
      </c>
      <c r="O11" s="265">
        <f>O$45*外生化逆行列係数!O11</f>
        <v>0</v>
      </c>
      <c r="P11" s="265">
        <f>P$45*外生化逆行列係数!P11</f>
        <v>0</v>
      </c>
      <c r="Q11" s="265">
        <f>Q$45*外生化逆行列係数!Q11</f>
        <v>0</v>
      </c>
      <c r="R11" s="265">
        <f>R$45*外生化逆行列係数!R11</f>
        <v>0</v>
      </c>
      <c r="S11" s="265">
        <f>S$45*外生化逆行列係数!S11</f>
        <v>0</v>
      </c>
      <c r="T11" s="265">
        <f>T$45*外生化逆行列係数!T11</f>
        <v>0</v>
      </c>
      <c r="U11" s="265">
        <f>U$45*外生化逆行列係数!U11</f>
        <v>0</v>
      </c>
      <c r="V11" s="265">
        <f>V$45*外生化逆行列係数!V11</f>
        <v>0</v>
      </c>
      <c r="W11" s="265">
        <f>W$45*外生化逆行列係数!W11</f>
        <v>0</v>
      </c>
      <c r="X11" s="265">
        <f>X$45*外生化逆行列係数!X11</f>
        <v>0</v>
      </c>
      <c r="Y11" s="265">
        <f>Y$45*外生化逆行列係数!Y11</f>
        <v>0</v>
      </c>
      <c r="Z11" s="265">
        <f>Z$45*外生化逆行列係数!Z11</f>
        <v>0</v>
      </c>
      <c r="AA11" s="265">
        <f>AA$45*外生化逆行列係数!AA11</f>
        <v>0</v>
      </c>
      <c r="AB11" s="265">
        <f>AB$45*外生化逆行列係数!AB11</f>
        <v>0</v>
      </c>
      <c r="AC11" s="265">
        <f>AC$45*外生化逆行列係数!AC11</f>
        <v>0</v>
      </c>
      <c r="AD11" s="265">
        <f>AD$45*外生化逆行列係数!AD11</f>
        <v>0</v>
      </c>
      <c r="AE11" s="265">
        <f>AE$45*外生化逆行列係数!AE11</f>
        <v>0</v>
      </c>
      <c r="AF11" s="265">
        <f>AF$45*外生化逆行列係数!AF11</f>
        <v>0</v>
      </c>
      <c r="AG11" s="265">
        <f>AG$45*外生化逆行列係数!AG11</f>
        <v>0</v>
      </c>
      <c r="AH11" s="265">
        <f>AH$45*外生化逆行列係数!AH11</f>
        <v>0</v>
      </c>
      <c r="AI11" s="265">
        <f>AI$45*外生化逆行列係数!AI11</f>
        <v>0</v>
      </c>
      <c r="AJ11" s="265">
        <f>AJ$45*外生化逆行列係数!AJ11</f>
        <v>0</v>
      </c>
      <c r="AK11" s="265">
        <f>AK$45*外生化逆行列係数!AK11</f>
        <v>0</v>
      </c>
      <c r="AL11" s="265">
        <f>AL$45*外生化逆行列係数!AL11</f>
        <v>0</v>
      </c>
      <c r="AM11" s="265">
        <f>AM$45*外生化逆行列係数!AM11</f>
        <v>0</v>
      </c>
      <c r="AN11" s="265">
        <f>AN$45*外生化逆行列係数!AN11</f>
        <v>0</v>
      </c>
      <c r="AO11" s="266">
        <f>AO$45*外生化逆行列係数!AO11</f>
        <v>0</v>
      </c>
      <c r="AP11" s="278">
        <f t="shared" si="0"/>
        <v>0</v>
      </c>
    </row>
    <row r="12" spans="1:42" ht="15" customHeight="1">
      <c r="A12" s="28">
        <v>9</v>
      </c>
      <c r="B12" s="11" t="s">
        <v>6</v>
      </c>
      <c r="C12" s="264">
        <f>C$45*外生化逆行列係数!C12</f>
        <v>0</v>
      </c>
      <c r="D12" s="265">
        <f>D$45*外生化逆行列係数!D12</f>
        <v>0</v>
      </c>
      <c r="E12" s="265">
        <f>E$45*外生化逆行列係数!E12</f>
        <v>0</v>
      </c>
      <c r="F12" s="265">
        <f>F$45*外生化逆行列係数!F12</f>
        <v>0</v>
      </c>
      <c r="G12" s="265">
        <f>G$45*外生化逆行列係数!G12</f>
        <v>0</v>
      </c>
      <c r="H12" s="265">
        <f>H$45*外生化逆行列係数!H12</f>
        <v>0</v>
      </c>
      <c r="I12" s="265">
        <f>I$45*外生化逆行列係数!I12</f>
        <v>0</v>
      </c>
      <c r="J12" s="265">
        <f>J$45*外生化逆行列係数!J12</f>
        <v>0</v>
      </c>
      <c r="K12" s="265">
        <f>K$45*外生化逆行列係数!K12</f>
        <v>0</v>
      </c>
      <c r="L12" s="265">
        <f>L$45*外生化逆行列係数!L12</f>
        <v>0</v>
      </c>
      <c r="M12" s="265">
        <f>M$45*外生化逆行列係数!M12</f>
        <v>0</v>
      </c>
      <c r="N12" s="265">
        <f>N$45*外生化逆行列係数!N12</f>
        <v>0</v>
      </c>
      <c r="O12" s="265">
        <f>O$45*外生化逆行列係数!O12</f>
        <v>0</v>
      </c>
      <c r="P12" s="265">
        <f>P$45*外生化逆行列係数!P12</f>
        <v>0</v>
      </c>
      <c r="Q12" s="265">
        <f>Q$45*外生化逆行列係数!Q12</f>
        <v>0</v>
      </c>
      <c r="R12" s="265">
        <f>R$45*外生化逆行列係数!R12</f>
        <v>0</v>
      </c>
      <c r="S12" s="265">
        <f>S$45*外生化逆行列係数!S12</f>
        <v>0</v>
      </c>
      <c r="T12" s="265">
        <f>T$45*外生化逆行列係数!T12</f>
        <v>0</v>
      </c>
      <c r="U12" s="265">
        <f>U$45*外生化逆行列係数!U12</f>
        <v>0</v>
      </c>
      <c r="V12" s="265">
        <f>V$45*外生化逆行列係数!V12</f>
        <v>0</v>
      </c>
      <c r="W12" s="265">
        <f>W$45*外生化逆行列係数!W12</f>
        <v>0</v>
      </c>
      <c r="X12" s="265">
        <f>X$45*外生化逆行列係数!X12</f>
        <v>0</v>
      </c>
      <c r="Y12" s="265">
        <f>Y$45*外生化逆行列係数!Y12</f>
        <v>0</v>
      </c>
      <c r="Z12" s="265">
        <f>Z$45*外生化逆行列係数!Z12</f>
        <v>0</v>
      </c>
      <c r="AA12" s="265">
        <f>AA$45*外生化逆行列係数!AA12</f>
        <v>0</v>
      </c>
      <c r="AB12" s="265">
        <f>AB$45*外生化逆行列係数!AB12</f>
        <v>0</v>
      </c>
      <c r="AC12" s="265">
        <f>AC$45*外生化逆行列係数!AC12</f>
        <v>0</v>
      </c>
      <c r="AD12" s="265">
        <f>AD$45*外生化逆行列係数!AD12</f>
        <v>0</v>
      </c>
      <c r="AE12" s="265">
        <f>AE$45*外生化逆行列係数!AE12</f>
        <v>0</v>
      </c>
      <c r="AF12" s="265">
        <f>AF$45*外生化逆行列係数!AF12</f>
        <v>0</v>
      </c>
      <c r="AG12" s="265">
        <f>AG$45*外生化逆行列係数!AG12</f>
        <v>0</v>
      </c>
      <c r="AH12" s="265">
        <f>AH$45*外生化逆行列係数!AH12</f>
        <v>0</v>
      </c>
      <c r="AI12" s="265">
        <f>AI$45*外生化逆行列係数!AI12</f>
        <v>0</v>
      </c>
      <c r="AJ12" s="265">
        <f>AJ$45*外生化逆行列係数!AJ12</f>
        <v>0</v>
      </c>
      <c r="AK12" s="265">
        <f>AK$45*外生化逆行列係数!AK12</f>
        <v>0</v>
      </c>
      <c r="AL12" s="265">
        <f>AL$45*外生化逆行列係数!AL12</f>
        <v>0</v>
      </c>
      <c r="AM12" s="265">
        <f>AM$45*外生化逆行列係数!AM12</f>
        <v>0</v>
      </c>
      <c r="AN12" s="265">
        <f>AN$45*外生化逆行列係数!AN12</f>
        <v>0</v>
      </c>
      <c r="AO12" s="266">
        <f>AO$45*外生化逆行列係数!AO12</f>
        <v>0</v>
      </c>
      <c r="AP12" s="278">
        <f t="shared" si="0"/>
        <v>0</v>
      </c>
    </row>
    <row r="13" spans="1:42" ht="15" customHeight="1">
      <c r="A13" s="29">
        <v>10</v>
      </c>
      <c r="B13" s="12" t="s">
        <v>218</v>
      </c>
      <c r="C13" s="267">
        <f>C$45*外生化逆行列係数!C13</f>
        <v>0</v>
      </c>
      <c r="D13" s="268">
        <f>D$45*外生化逆行列係数!D13</f>
        <v>0</v>
      </c>
      <c r="E13" s="268">
        <f>E$45*外生化逆行列係数!E13</f>
        <v>0</v>
      </c>
      <c r="F13" s="268">
        <f>F$45*外生化逆行列係数!F13</f>
        <v>0</v>
      </c>
      <c r="G13" s="268">
        <f>G$45*外生化逆行列係数!G13</f>
        <v>0</v>
      </c>
      <c r="H13" s="268">
        <f>H$45*外生化逆行列係数!H13</f>
        <v>0</v>
      </c>
      <c r="I13" s="268">
        <f>I$45*外生化逆行列係数!I13</f>
        <v>0</v>
      </c>
      <c r="J13" s="268">
        <f>J$45*外生化逆行列係数!J13</f>
        <v>0</v>
      </c>
      <c r="K13" s="268">
        <f>K$45*外生化逆行列係数!K13</f>
        <v>0</v>
      </c>
      <c r="L13" s="268">
        <f>L$45*外生化逆行列係数!L13</f>
        <v>0</v>
      </c>
      <c r="M13" s="268">
        <f>M$45*外生化逆行列係数!M13</f>
        <v>0</v>
      </c>
      <c r="N13" s="268">
        <f>N$45*外生化逆行列係数!N13</f>
        <v>0</v>
      </c>
      <c r="O13" s="268">
        <f>O$45*外生化逆行列係数!O13</f>
        <v>0</v>
      </c>
      <c r="P13" s="268">
        <f>P$45*外生化逆行列係数!P13</f>
        <v>0</v>
      </c>
      <c r="Q13" s="268">
        <f>Q$45*外生化逆行列係数!Q13</f>
        <v>0</v>
      </c>
      <c r="R13" s="268">
        <f>R$45*外生化逆行列係数!R13</f>
        <v>0</v>
      </c>
      <c r="S13" s="268">
        <f>S$45*外生化逆行列係数!S13</f>
        <v>0</v>
      </c>
      <c r="T13" s="268">
        <f>T$45*外生化逆行列係数!T13</f>
        <v>0</v>
      </c>
      <c r="U13" s="268">
        <f>U$45*外生化逆行列係数!U13</f>
        <v>0</v>
      </c>
      <c r="V13" s="268">
        <f>V$45*外生化逆行列係数!V13</f>
        <v>0</v>
      </c>
      <c r="W13" s="268">
        <f>W$45*外生化逆行列係数!W13</f>
        <v>0</v>
      </c>
      <c r="X13" s="268">
        <f>X$45*外生化逆行列係数!X13</f>
        <v>0</v>
      </c>
      <c r="Y13" s="268">
        <f>Y$45*外生化逆行列係数!Y13</f>
        <v>0</v>
      </c>
      <c r="Z13" s="268">
        <f>Z$45*外生化逆行列係数!Z13</f>
        <v>0</v>
      </c>
      <c r="AA13" s="268">
        <f>AA$45*外生化逆行列係数!AA13</f>
        <v>0</v>
      </c>
      <c r="AB13" s="268">
        <f>AB$45*外生化逆行列係数!AB13</f>
        <v>0</v>
      </c>
      <c r="AC13" s="268">
        <f>AC$45*外生化逆行列係数!AC13</f>
        <v>0</v>
      </c>
      <c r="AD13" s="268">
        <f>AD$45*外生化逆行列係数!AD13</f>
        <v>0</v>
      </c>
      <c r="AE13" s="268">
        <f>AE$45*外生化逆行列係数!AE13</f>
        <v>0</v>
      </c>
      <c r="AF13" s="268">
        <f>AF$45*外生化逆行列係数!AF13</f>
        <v>0</v>
      </c>
      <c r="AG13" s="268">
        <f>AG$45*外生化逆行列係数!AG13</f>
        <v>0</v>
      </c>
      <c r="AH13" s="268">
        <f>AH$45*外生化逆行列係数!AH13</f>
        <v>0</v>
      </c>
      <c r="AI13" s="268">
        <f>AI$45*外生化逆行列係数!AI13</f>
        <v>0</v>
      </c>
      <c r="AJ13" s="268">
        <f>AJ$45*外生化逆行列係数!AJ13</f>
        <v>0</v>
      </c>
      <c r="AK13" s="268">
        <f>AK$45*外生化逆行列係数!AK13</f>
        <v>0</v>
      </c>
      <c r="AL13" s="268">
        <f>AL$45*外生化逆行列係数!AL13</f>
        <v>0</v>
      </c>
      <c r="AM13" s="268">
        <f>AM$45*外生化逆行列係数!AM13</f>
        <v>0</v>
      </c>
      <c r="AN13" s="268">
        <f>AN$45*外生化逆行列係数!AN13</f>
        <v>0</v>
      </c>
      <c r="AO13" s="269">
        <f>AO$45*外生化逆行列係数!AO13</f>
        <v>0</v>
      </c>
      <c r="AP13" s="279">
        <f t="shared" si="0"/>
        <v>0</v>
      </c>
    </row>
    <row r="14" spans="1:42" ht="15" customHeight="1">
      <c r="A14" s="28">
        <v>11</v>
      </c>
      <c r="B14" s="11" t="s">
        <v>7</v>
      </c>
      <c r="C14" s="264">
        <f>C$45*外生化逆行列係数!C14</f>
        <v>0</v>
      </c>
      <c r="D14" s="265">
        <f>D$45*外生化逆行列係数!D14</f>
        <v>0</v>
      </c>
      <c r="E14" s="265">
        <f>E$45*外生化逆行列係数!E14</f>
        <v>0</v>
      </c>
      <c r="F14" s="265">
        <f>F$45*外生化逆行列係数!F14</f>
        <v>0</v>
      </c>
      <c r="G14" s="265">
        <f>G$45*外生化逆行列係数!G14</f>
        <v>0</v>
      </c>
      <c r="H14" s="265">
        <f>H$45*外生化逆行列係数!H14</f>
        <v>0</v>
      </c>
      <c r="I14" s="265">
        <f>I$45*外生化逆行列係数!I14</f>
        <v>0</v>
      </c>
      <c r="J14" s="265">
        <f>J$45*外生化逆行列係数!J14</f>
        <v>0</v>
      </c>
      <c r="K14" s="265">
        <f>K$45*外生化逆行列係数!K14</f>
        <v>0</v>
      </c>
      <c r="L14" s="265">
        <f>L$45*外生化逆行列係数!L14</f>
        <v>0</v>
      </c>
      <c r="M14" s="265">
        <f>M$45*外生化逆行列係数!M14</f>
        <v>0</v>
      </c>
      <c r="N14" s="265">
        <f>N$45*外生化逆行列係数!N14</f>
        <v>0</v>
      </c>
      <c r="O14" s="265">
        <f>O$45*外生化逆行列係数!O14</f>
        <v>0</v>
      </c>
      <c r="P14" s="265">
        <f>P$45*外生化逆行列係数!P14</f>
        <v>0</v>
      </c>
      <c r="Q14" s="265">
        <f>Q$45*外生化逆行列係数!Q14</f>
        <v>0</v>
      </c>
      <c r="R14" s="265">
        <f>R$45*外生化逆行列係数!R14</f>
        <v>0</v>
      </c>
      <c r="S14" s="265">
        <f>S$45*外生化逆行列係数!S14</f>
        <v>0</v>
      </c>
      <c r="T14" s="265">
        <f>T$45*外生化逆行列係数!T14</f>
        <v>0</v>
      </c>
      <c r="U14" s="265">
        <f>U$45*外生化逆行列係数!U14</f>
        <v>0</v>
      </c>
      <c r="V14" s="265">
        <f>V$45*外生化逆行列係数!V14</f>
        <v>0</v>
      </c>
      <c r="W14" s="265">
        <f>W$45*外生化逆行列係数!W14</f>
        <v>0</v>
      </c>
      <c r="X14" s="265">
        <f>X$45*外生化逆行列係数!X14</f>
        <v>0</v>
      </c>
      <c r="Y14" s="265">
        <f>Y$45*外生化逆行列係数!Y14</f>
        <v>0</v>
      </c>
      <c r="Z14" s="265">
        <f>Z$45*外生化逆行列係数!Z14</f>
        <v>0</v>
      </c>
      <c r="AA14" s="265">
        <f>AA$45*外生化逆行列係数!AA14</f>
        <v>0</v>
      </c>
      <c r="AB14" s="265">
        <f>AB$45*外生化逆行列係数!AB14</f>
        <v>0</v>
      </c>
      <c r="AC14" s="265">
        <f>AC$45*外生化逆行列係数!AC14</f>
        <v>0</v>
      </c>
      <c r="AD14" s="265">
        <f>AD$45*外生化逆行列係数!AD14</f>
        <v>0</v>
      </c>
      <c r="AE14" s="265">
        <f>AE$45*外生化逆行列係数!AE14</f>
        <v>0</v>
      </c>
      <c r="AF14" s="265">
        <f>AF$45*外生化逆行列係数!AF14</f>
        <v>0</v>
      </c>
      <c r="AG14" s="265">
        <f>AG$45*外生化逆行列係数!AG14</f>
        <v>0</v>
      </c>
      <c r="AH14" s="265">
        <f>AH$45*外生化逆行列係数!AH14</f>
        <v>0</v>
      </c>
      <c r="AI14" s="265">
        <f>AI$45*外生化逆行列係数!AI14</f>
        <v>0</v>
      </c>
      <c r="AJ14" s="265">
        <f>AJ$45*外生化逆行列係数!AJ14</f>
        <v>0</v>
      </c>
      <c r="AK14" s="265">
        <f>AK$45*外生化逆行列係数!AK14</f>
        <v>0</v>
      </c>
      <c r="AL14" s="265">
        <f>AL$45*外生化逆行列係数!AL14</f>
        <v>0</v>
      </c>
      <c r="AM14" s="265">
        <f>AM$45*外生化逆行列係数!AM14</f>
        <v>0</v>
      </c>
      <c r="AN14" s="265">
        <f>AN$45*外生化逆行列係数!AN14</f>
        <v>0</v>
      </c>
      <c r="AO14" s="266">
        <f>AO$45*外生化逆行列係数!AO14</f>
        <v>0</v>
      </c>
      <c r="AP14" s="278">
        <f t="shared" si="0"/>
        <v>0</v>
      </c>
    </row>
    <row r="15" spans="1:42" ht="15" customHeight="1">
      <c r="A15" s="28">
        <v>12</v>
      </c>
      <c r="B15" s="11" t="s">
        <v>8</v>
      </c>
      <c r="C15" s="264">
        <f>C$45*外生化逆行列係数!C15</f>
        <v>0</v>
      </c>
      <c r="D15" s="265">
        <f>D$45*外生化逆行列係数!D15</f>
        <v>0</v>
      </c>
      <c r="E15" s="265">
        <f>E$45*外生化逆行列係数!E15</f>
        <v>0</v>
      </c>
      <c r="F15" s="265">
        <f>F$45*外生化逆行列係数!F15</f>
        <v>0</v>
      </c>
      <c r="G15" s="265">
        <f>G$45*外生化逆行列係数!G15</f>
        <v>0</v>
      </c>
      <c r="H15" s="265">
        <f>H$45*外生化逆行列係数!H15</f>
        <v>0</v>
      </c>
      <c r="I15" s="265">
        <f>I$45*外生化逆行列係数!I15</f>
        <v>0</v>
      </c>
      <c r="J15" s="265">
        <f>J$45*外生化逆行列係数!J15</f>
        <v>0</v>
      </c>
      <c r="K15" s="265">
        <f>K$45*外生化逆行列係数!K15</f>
        <v>0</v>
      </c>
      <c r="L15" s="265">
        <f>L$45*外生化逆行列係数!L15</f>
        <v>0</v>
      </c>
      <c r="M15" s="265">
        <f>M$45*外生化逆行列係数!M15</f>
        <v>0</v>
      </c>
      <c r="N15" s="265">
        <f>N$45*外生化逆行列係数!N15</f>
        <v>0</v>
      </c>
      <c r="O15" s="265">
        <f>O$45*外生化逆行列係数!O15</f>
        <v>0</v>
      </c>
      <c r="P15" s="265">
        <f>P$45*外生化逆行列係数!P15</f>
        <v>0</v>
      </c>
      <c r="Q15" s="265">
        <f>Q$45*外生化逆行列係数!Q15</f>
        <v>0</v>
      </c>
      <c r="R15" s="265">
        <f>R$45*外生化逆行列係数!R15</f>
        <v>0</v>
      </c>
      <c r="S15" s="265">
        <f>S$45*外生化逆行列係数!S15</f>
        <v>0</v>
      </c>
      <c r="T15" s="265">
        <f>T$45*外生化逆行列係数!T15</f>
        <v>0</v>
      </c>
      <c r="U15" s="265">
        <f>U$45*外生化逆行列係数!U15</f>
        <v>0</v>
      </c>
      <c r="V15" s="265">
        <f>V$45*外生化逆行列係数!V15</f>
        <v>0</v>
      </c>
      <c r="W15" s="265">
        <f>W$45*外生化逆行列係数!W15</f>
        <v>0</v>
      </c>
      <c r="X15" s="265">
        <f>X$45*外生化逆行列係数!X15</f>
        <v>0</v>
      </c>
      <c r="Y15" s="265">
        <f>Y$45*外生化逆行列係数!Y15</f>
        <v>0</v>
      </c>
      <c r="Z15" s="265">
        <f>Z$45*外生化逆行列係数!Z15</f>
        <v>0</v>
      </c>
      <c r="AA15" s="265">
        <f>AA$45*外生化逆行列係数!AA15</f>
        <v>0</v>
      </c>
      <c r="AB15" s="265">
        <f>AB$45*外生化逆行列係数!AB15</f>
        <v>0</v>
      </c>
      <c r="AC15" s="265">
        <f>AC$45*外生化逆行列係数!AC15</f>
        <v>0</v>
      </c>
      <c r="AD15" s="265">
        <f>AD$45*外生化逆行列係数!AD15</f>
        <v>0</v>
      </c>
      <c r="AE15" s="265">
        <f>AE$45*外生化逆行列係数!AE15</f>
        <v>0</v>
      </c>
      <c r="AF15" s="265">
        <f>AF$45*外生化逆行列係数!AF15</f>
        <v>0</v>
      </c>
      <c r="AG15" s="265">
        <f>AG$45*外生化逆行列係数!AG15</f>
        <v>0</v>
      </c>
      <c r="AH15" s="265">
        <f>AH$45*外生化逆行列係数!AH15</f>
        <v>0</v>
      </c>
      <c r="AI15" s="265">
        <f>AI$45*外生化逆行列係数!AI15</f>
        <v>0</v>
      </c>
      <c r="AJ15" s="265">
        <f>AJ$45*外生化逆行列係数!AJ15</f>
        <v>0</v>
      </c>
      <c r="AK15" s="265">
        <f>AK$45*外生化逆行列係数!AK15</f>
        <v>0</v>
      </c>
      <c r="AL15" s="265">
        <f>AL$45*外生化逆行列係数!AL15</f>
        <v>0</v>
      </c>
      <c r="AM15" s="265">
        <f>AM$45*外生化逆行列係数!AM15</f>
        <v>0</v>
      </c>
      <c r="AN15" s="265">
        <f>AN$45*外生化逆行列係数!AN15</f>
        <v>0</v>
      </c>
      <c r="AO15" s="266">
        <f>AO$45*外生化逆行列係数!AO15</f>
        <v>0</v>
      </c>
      <c r="AP15" s="278">
        <f t="shared" si="0"/>
        <v>0</v>
      </c>
    </row>
    <row r="16" spans="1:42" ht="15" customHeight="1">
      <c r="A16" s="28">
        <v>13</v>
      </c>
      <c r="B16" s="11" t="s">
        <v>9</v>
      </c>
      <c r="C16" s="264">
        <f>C$45*外生化逆行列係数!C16</f>
        <v>0</v>
      </c>
      <c r="D16" s="265">
        <f>D$45*外生化逆行列係数!D16</f>
        <v>0</v>
      </c>
      <c r="E16" s="265">
        <f>E$45*外生化逆行列係数!E16</f>
        <v>0</v>
      </c>
      <c r="F16" s="265">
        <f>F$45*外生化逆行列係数!F16</f>
        <v>0</v>
      </c>
      <c r="G16" s="265">
        <f>G$45*外生化逆行列係数!G16</f>
        <v>0</v>
      </c>
      <c r="H16" s="265">
        <f>H$45*外生化逆行列係数!H16</f>
        <v>0</v>
      </c>
      <c r="I16" s="265">
        <f>I$45*外生化逆行列係数!I16</f>
        <v>0</v>
      </c>
      <c r="J16" s="265">
        <f>J$45*外生化逆行列係数!J16</f>
        <v>0</v>
      </c>
      <c r="K16" s="265">
        <f>K$45*外生化逆行列係数!K16</f>
        <v>0</v>
      </c>
      <c r="L16" s="265">
        <f>L$45*外生化逆行列係数!L16</f>
        <v>0</v>
      </c>
      <c r="M16" s="265">
        <f>M$45*外生化逆行列係数!M16</f>
        <v>0</v>
      </c>
      <c r="N16" s="265">
        <f>N$45*外生化逆行列係数!N16</f>
        <v>0</v>
      </c>
      <c r="O16" s="265">
        <f>O$45*外生化逆行列係数!O16</f>
        <v>0</v>
      </c>
      <c r="P16" s="265">
        <f>P$45*外生化逆行列係数!P16</f>
        <v>0</v>
      </c>
      <c r="Q16" s="265">
        <f>Q$45*外生化逆行列係数!Q16</f>
        <v>0</v>
      </c>
      <c r="R16" s="265">
        <f>R$45*外生化逆行列係数!R16</f>
        <v>0</v>
      </c>
      <c r="S16" s="265">
        <f>S$45*外生化逆行列係数!S16</f>
        <v>0</v>
      </c>
      <c r="T16" s="265">
        <f>T$45*外生化逆行列係数!T16</f>
        <v>0</v>
      </c>
      <c r="U16" s="265">
        <f>U$45*外生化逆行列係数!U16</f>
        <v>0</v>
      </c>
      <c r="V16" s="265">
        <f>V$45*外生化逆行列係数!V16</f>
        <v>0</v>
      </c>
      <c r="W16" s="265">
        <f>W$45*外生化逆行列係数!W16</f>
        <v>0</v>
      </c>
      <c r="X16" s="265">
        <f>X$45*外生化逆行列係数!X16</f>
        <v>0</v>
      </c>
      <c r="Y16" s="265">
        <f>Y$45*外生化逆行列係数!Y16</f>
        <v>0</v>
      </c>
      <c r="Z16" s="265">
        <f>Z$45*外生化逆行列係数!Z16</f>
        <v>0</v>
      </c>
      <c r="AA16" s="265">
        <f>AA$45*外生化逆行列係数!AA16</f>
        <v>0</v>
      </c>
      <c r="AB16" s="265">
        <f>AB$45*外生化逆行列係数!AB16</f>
        <v>0</v>
      </c>
      <c r="AC16" s="265">
        <f>AC$45*外生化逆行列係数!AC16</f>
        <v>0</v>
      </c>
      <c r="AD16" s="265">
        <f>AD$45*外生化逆行列係数!AD16</f>
        <v>0</v>
      </c>
      <c r="AE16" s="265">
        <f>AE$45*外生化逆行列係数!AE16</f>
        <v>0</v>
      </c>
      <c r="AF16" s="265">
        <f>AF$45*外生化逆行列係数!AF16</f>
        <v>0</v>
      </c>
      <c r="AG16" s="265">
        <f>AG$45*外生化逆行列係数!AG16</f>
        <v>0</v>
      </c>
      <c r="AH16" s="265">
        <f>AH$45*外生化逆行列係数!AH16</f>
        <v>0</v>
      </c>
      <c r="AI16" s="265">
        <f>AI$45*外生化逆行列係数!AI16</f>
        <v>0</v>
      </c>
      <c r="AJ16" s="265">
        <f>AJ$45*外生化逆行列係数!AJ16</f>
        <v>0</v>
      </c>
      <c r="AK16" s="265">
        <f>AK$45*外生化逆行列係数!AK16</f>
        <v>0</v>
      </c>
      <c r="AL16" s="265">
        <f>AL$45*外生化逆行列係数!AL16</f>
        <v>0</v>
      </c>
      <c r="AM16" s="265">
        <f>AM$45*外生化逆行列係数!AM16</f>
        <v>0</v>
      </c>
      <c r="AN16" s="265">
        <f>AN$45*外生化逆行列係数!AN16</f>
        <v>0</v>
      </c>
      <c r="AO16" s="266">
        <f>AO$45*外生化逆行列係数!AO16</f>
        <v>0</v>
      </c>
      <c r="AP16" s="278">
        <f t="shared" si="0"/>
        <v>0</v>
      </c>
    </row>
    <row r="17" spans="1:42" ht="15" customHeight="1">
      <c r="A17" s="28">
        <v>14</v>
      </c>
      <c r="B17" s="11" t="s">
        <v>10</v>
      </c>
      <c r="C17" s="264">
        <f>C$45*外生化逆行列係数!C17</f>
        <v>0</v>
      </c>
      <c r="D17" s="265">
        <f>D$45*外生化逆行列係数!D17</f>
        <v>0</v>
      </c>
      <c r="E17" s="265">
        <f>E$45*外生化逆行列係数!E17</f>
        <v>0</v>
      </c>
      <c r="F17" s="265">
        <f>F$45*外生化逆行列係数!F17</f>
        <v>0</v>
      </c>
      <c r="G17" s="265">
        <f>G$45*外生化逆行列係数!G17</f>
        <v>0</v>
      </c>
      <c r="H17" s="265">
        <f>H$45*外生化逆行列係数!H17</f>
        <v>0</v>
      </c>
      <c r="I17" s="265">
        <f>I$45*外生化逆行列係数!I17</f>
        <v>0</v>
      </c>
      <c r="J17" s="265">
        <f>J$45*外生化逆行列係数!J17</f>
        <v>0</v>
      </c>
      <c r="K17" s="265">
        <f>K$45*外生化逆行列係数!K17</f>
        <v>0</v>
      </c>
      <c r="L17" s="265">
        <f>L$45*外生化逆行列係数!L17</f>
        <v>0</v>
      </c>
      <c r="M17" s="265">
        <f>M$45*外生化逆行列係数!M17</f>
        <v>0</v>
      </c>
      <c r="N17" s="265">
        <f>N$45*外生化逆行列係数!N17</f>
        <v>0</v>
      </c>
      <c r="O17" s="265">
        <f>O$45*外生化逆行列係数!O17</f>
        <v>0</v>
      </c>
      <c r="P17" s="265">
        <f>P$45*外生化逆行列係数!P17</f>
        <v>0</v>
      </c>
      <c r="Q17" s="265">
        <f>Q$45*外生化逆行列係数!Q17</f>
        <v>0</v>
      </c>
      <c r="R17" s="265">
        <f>R$45*外生化逆行列係数!R17</f>
        <v>0</v>
      </c>
      <c r="S17" s="265">
        <f>S$45*外生化逆行列係数!S17</f>
        <v>0</v>
      </c>
      <c r="T17" s="265">
        <f>T$45*外生化逆行列係数!T17</f>
        <v>0</v>
      </c>
      <c r="U17" s="265">
        <f>U$45*外生化逆行列係数!U17</f>
        <v>0</v>
      </c>
      <c r="V17" s="265">
        <f>V$45*外生化逆行列係数!V17</f>
        <v>0</v>
      </c>
      <c r="W17" s="265">
        <f>W$45*外生化逆行列係数!W17</f>
        <v>0</v>
      </c>
      <c r="X17" s="265">
        <f>X$45*外生化逆行列係数!X17</f>
        <v>0</v>
      </c>
      <c r="Y17" s="265">
        <f>Y$45*外生化逆行列係数!Y17</f>
        <v>0</v>
      </c>
      <c r="Z17" s="265">
        <f>Z$45*外生化逆行列係数!Z17</f>
        <v>0</v>
      </c>
      <c r="AA17" s="265">
        <f>AA$45*外生化逆行列係数!AA17</f>
        <v>0</v>
      </c>
      <c r="AB17" s="265">
        <f>AB$45*外生化逆行列係数!AB17</f>
        <v>0</v>
      </c>
      <c r="AC17" s="265">
        <f>AC$45*外生化逆行列係数!AC17</f>
        <v>0</v>
      </c>
      <c r="AD17" s="265">
        <f>AD$45*外生化逆行列係数!AD17</f>
        <v>0</v>
      </c>
      <c r="AE17" s="265">
        <f>AE$45*外生化逆行列係数!AE17</f>
        <v>0</v>
      </c>
      <c r="AF17" s="265">
        <f>AF$45*外生化逆行列係数!AF17</f>
        <v>0</v>
      </c>
      <c r="AG17" s="265">
        <f>AG$45*外生化逆行列係数!AG17</f>
        <v>0</v>
      </c>
      <c r="AH17" s="265">
        <f>AH$45*外生化逆行列係数!AH17</f>
        <v>0</v>
      </c>
      <c r="AI17" s="265">
        <f>AI$45*外生化逆行列係数!AI17</f>
        <v>0</v>
      </c>
      <c r="AJ17" s="265">
        <f>AJ$45*外生化逆行列係数!AJ17</f>
        <v>0</v>
      </c>
      <c r="AK17" s="265">
        <f>AK$45*外生化逆行列係数!AK17</f>
        <v>0</v>
      </c>
      <c r="AL17" s="265">
        <f>AL$45*外生化逆行列係数!AL17</f>
        <v>0</v>
      </c>
      <c r="AM17" s="265">
        <f>AM$45*外生化逆行列係数!AM17</f>
        <v>0</v>
      </c>
      <c r="AN17" s="265">
        <f>AN$45*外生化逆行列係数!AN17</f>
        <v>0</v>
      </c>
      <c r="AO17" s="266">
        <f>AO$45*外生化逆行列係数!AO17</f>
        <v>0</v>
      </c>
      <c r="AP17" s="278">
        <f t="shared" si="0"/>
        <v>0</v>
      </c>
    </row>
    <row r="18" spans="1:42" ht="15" customHeight="1">
      <c r="A18" s="29">
        <v>15</v>
      </c>
      <c r="B18" s="12" t="s">
        <v>64</v>
      </c>
      <c r="C18" s="267">
        <f>C$45*外生化逆行列係数!C18</f>
        <v>0</v>
      </c>
      <c r="D18" s="268">
        <f>D$45*外生化逆行列係数!D18</f>
        <v>0</v>
      </c>
      <c r="E18" s="268">
        <f>E$45*外生化逆行列係数!E18</f>
        <v>0</v>
      </c>
      <c r="F18" s="268">
        <f>F$45*外生化逆行列係数!F18</f>
        <v>0</v>
      </c>
      <c r="G18" s="268">
        <f>G$45*外生化逆行列係数!G18</f>
        <v>0</v>
      </c>
      <c r="H18" s="268">
        <f>H$45*外生化逆行列係数!H18</f>
        <v>0</v>
      </c>
      <c r="I18" s="268">
        <f>I$45*外生化逆行列係数!I18</f>
        <v>0</v>
      </c>
      <c r="J18" s="268">
        <f>J$45*外生化逆行列係数!J18</f>
        <v>0</v>
      </c>
      <c r="K18" s="268">
        <f>K$45*外生化逆行列係数!K18</f>
        <v>0</v>
      </c>
      <c r="L18" s="268">
        <f>L$45*外生化逆行列係数!L18</f>
        <v>0</v>
      </c>
      <c r="M18" s="268">
        <f>M$45*外生化逆行列係数!M18</f>
        <v>0</v>
      </c>
      <c r="N18" s="268">
        <f>N$45*外生化逆行列係数!N18</f>
        <v>0</v>
      </c>
      <c r="O18" s="268">
        <f>O$45*外生化逆行列係数!O18</f>
        <v>0</v>
      </c>
      <c r="P18" s="268">
        <f>P$45*外生化逆行列係数!P18</f>
        <v>0</v>
      </c>
      <c r="Q18" s="268">
        <f>Q$45*外生化逆行列係数!Q18</f>
        <v>0</v>
      </c>
      <c r="R18" s="268">
        <f>R$45*外生化逆行列係数!R18</f>
        <v>0</v>
      </c>
      <c r="S18" s="268">
        <f>S$45*外生化逆行列係数!S18</f>
        <v>0</v>
      </c>
      <c r="T18" s="268">
        <f>T$45*外生化逆行列係数!T18</f>
        <v>0</v>
      </c>
      <c r="U18" s="268">
        <f>U$45*外生化逆行列係数!U18</f>
        <v>0</v>
      </c>
      <c r="V18" s="268">
        <f>V$45*外生化逆行列係数!V18</f>
        <v>0</v>
      </c>
      <c r="W18" s="268">
        <f>W$45*外生化逆行列係数!W18</f>
        <v>0</v>
      </c>
      <c r="X18" s="268">
        <f>X$45*外生化逆行列係数!X18</f>
        <v>0</v>
      </c>
      <c r="Y18" s="268">
        <f>Y$45*外生化逆行列係数!Y18</f>
        <v>0</v>
      </c>
      <c r="Z18" s="268">
        <f>Z$45*外生化逆行列係数!Z18</f>
        <v>0</v>
      </c>
      <c r="AA18" s="268">
        <f>AA$45*外生化逆行列係数!AA18</f>
        <v>0</v>
      </c>
      <c r="AB18" s="268">
        <f>AB$45*外生化逆行列係数!AB18</f>
        <v>0</v>
      </c>
      <c r="AC18" s="268">
        <f>AC$45*外生化逆行列係数!AC18</f>
        <v>0</v>
      </c>
      <c r="AD18" s="268">
        <f>AD$45*外生化逆行列係数!AD18</f>
        <v>0</v>
      </c>
      <c r="AE18" s="268">
        <f>AE$45*外生化逆行列係数!AE18</f>
        <v>0</v>
      </c>
      <c r="AF18" s="268">
        <f>AF$45*外生化逆行列係数!AF18</f>
        <v>0</v>
      </c>
      <c r="AG18" s="268">
        <f>AG$45*外生化逆行列係数!AG18</f>
        <v>0</v>
      </c>
      <c r="AH18" s="268">
        <f>AH$45*外生化逆行列係数!AH18</f>
        <v>0</v>
      </c>
      <c r="AI18" s="268">
        <f>AI$45*外生化逆行列係数!AI18</f>
        <v>0</v>
      </c>
      <c r="AJ18" s="268">
        <f>AJ$45*外生化逆行列係数!AJ18</f>
        <v>0</v>
      </c>
      <c r="AK18" s="268">
        <f>AK$45*外生化逆行列係数!AK18</f>
        <v>0</v>
      </c>
      <c r="AL18" s="268">
        <f>AL$45*外生化逆行列係数!AL18</f>
        <v>0</v>
      </c>
      <c r="AM18" s="268">
        <f>AM$45*外生化逆行列係数!AM18</f>
        <v>0</v>
      </c>
      <c r="AN18" s="268">
        <f>AN$45*外生化逆行列係数!AN18</f>
        <v>0</v>
      </c>
      <c r="AO18" s="269">
        <f>AO$45*外生化逆行列係数!AO18</f>
        <v>0</v>
      </c>
      <c r="AP18" s="279">
        <f t="shared" si="0"/>
        <v>0</v>
      </c>
    </row>
    <row r="19" spans="1:42" ht="15" customHeight="1">
      <c r="A19" s="28">
        <v>16</v>
      </c>
      <c r="B19" s="11" t="s">
        <v>65</v>
      </c>
      <c r="C19" s="264">
        <f>C$45*外生化逆行列係数!C19</f>
        <v>0</v>
      </c>
      <c r="D19" s="265">
        <f>D$45*外生化逆行列係数!D19</f>
        <v>0</v>
      </c>
      <c r="E19" s="265">
        <f>E$45*外生化逆行列係数!E19</f>
        <v>0</v>
      </c>
      <c r="F19" s="265">
        <f>F$45*外生化逆行列係数!F19</f>
        <v>0</v>
      </c>
      <c r="G19" s="265">
        <f>G$45*外生化逆行列係数!G19</f>
        <v>0</v>
      </c>
      <c r="H19" s="265">
        <f>H$45*外生化逆行列係数!H19</f>
        <v>0</v>
      </c>
      <c r="I19" s="265">
        <f>I$45*外生化逆行列係数!I19</f>
        <v>0</v>
      </c>
      <c r="J19" s="265">
        <f>J$45*外生化逆行列係数!J19</f>
        <v>0</v>
      </c>
      <c r="K19" s="265">
        <f>K$45*外生化逆行列係数!K19</f>
        <v>0</v>
      </c>
      <c r="L19" s="265">
        <f>L$45*外生化逆行列係数!L19</f>
        <v>0</v>
      </c>
      <c r="M19" s="265">
        <f>M$45*外生化逆行列係数!M19</f>
        <v>0</v>
      </c>
      <c r="N19" s="265">
        <f>N$45*外生化逆行列係数!N19</f>
        <v>0</v>
      </c>
      <c r="O19" s="265">
        <f>O$45*外生化逆行列係数!O19</f>
        <v>0</v>
      </c>
      <c r="P19" s="265">
        <f>P$45*外生化逆行列係数!P19</f>
        <v>0</v>
      </c>
      <c r="Q19" s="265">
        <f>Q$45*外生化逆行列係数!Q19</f>
        <v>0</v>
      </c>
      <c r="R19" s="265">
        <f>R$45*外生化逆行列係数!R19</f>
        <v>0</v>
      </c>
      <c r="S19" s="265">
        <f>S$45*外生化逆行列係数!S19</f>
        <v>0</v>
      </c>
      <c r="T19" s="265">
        <f>T$45*外生化逆行列係数!T19</f>
        <v>0</v>
      </c>
      <c r="U19" s="265">
        <f>U$45*外生化逆行列係数!U19</f>
        <v>0</v>
      </c>
      <c r="V19" s="265">
        <f>V$45*外生化逆行列係数!V19</f>
        <v>0</v>
      </c>
      <c r="W19" s="265">
        <f>W$45*外生化逆行列係数!W19</f>
        <v>0</v>
      </c>
      <c r="X19" s="265">
        <f>X$45*外生化逆行列係数!X19</f>
        <v>0</v>
      </c>
      <c r="Y19" s="265">
        <f>Y$45*外生化逆行列係数!Y19</f>
        <v>0</v>
      </c>
      <c r="Z19" s="265">
        <f>Z$45*外生化逆行列係数!Z19</f>
        <v>0</v>
      </c>
      <c r="AA19" s="265">
        <f>AA$45*外生化逆行列係数!AA19</f>
        <v>0</v>
      </c>
      <c r="AB19" s="265">
        <f>AB$45*外生化逆行列係数!AB19</f>
        <v>0</v>
      </c>
      <c r="AC19" s="265">
        <f>AC$45*外生化逆行列係数!AC19</f>
        <v>0</v>
      </c>
      <c r="AD19" s="265">
        <f>AD$45*外生化逆行列係数!AD19</f>
        <v>0</v>
      </c>
      <c r="AE19" s="265">
        <f>AE$45*外生化逆行列係数!AE19</f>
        <v>0</v>
      </c>
      <c r="AF19" s="265">
        <f>AF$45*外生化逆行列係数!AF19</f>
        <v>0</v>
      </c>
      <c r="AG19" s="265">
        <f>AG$45*外生化逆行列係数!AG19</f>
        <v>0</v>
      </c>
      <c r="AH19" s="265">
        <f>AH$45*外生化逆行列係数!AH19</f>
        <v>0</v>
      </c>
      <c r="AI19" s="265">
        <f>AI$45*外生化逆行列係数!AI19</f>
        <v>0</v>
      </c>
      <c r="AJ19" s="265">
        <f>AJ$45*外生化逆行列係数!AJ19</f>
        <v>0</v>
      </c>
      <c r="AK19" s="265">
        <f>AK$45*外生化逆行列係数!AK19</f>
        <v>0</v>
      </c>
      <c r="AL19" s="265">
        <f>AL$45*外生化逆行列係数!AL19</f>
        <v>0</v>
      </c>
      <c r="AM19" s="265">
        <f>AM$45*外生化逆行列係数!AM19</f>
        <v>0</v>
      </c>
      <c r="AN19" s="265">
        <f>AN$45*外生化逆行列係数!AN19</f>
        <v>0</v>
      </c>
      <c r="AO19" s="266">
        <f>AO$45*外生化逆行列係数!AO19</f>
        <v>0</v>
      </c>
      <c r="AP19" s="278">
        <f t="shared" si="0"/>
        <v>0</v>
      </c>
    </row>
    <row r="20" spans="1:42" ht="15" customHeight="1">
      <c r="A20" s="28">
        <v>17</v>
      </c>
      <c r="B20" s="11" t="s">
        <v>66</v>
      </c>
      <c r="C20" s="264">
        <f>C$45*外生化逆行列係数!C20</f>
        <v>0</v>
      </c>
      <c r="D20" s="265">
        <f>D$45*外生化逆行列係数!D20</f>
        <v>0</v>
      </c>
      <c r="E20" s="265">
        <f>E$45*外生化逆行列係数!E20</f>
        <v>0</v>
      </c>
      <c r="F20" s="265">
        <f>F$45*外生化逆行列係数!F20</f>
        <v>0</v>
      </c>
      <c r="G20" s="265">
        <f>G$45*外生化逆行列係数!G20</f>
        <v>0</v>
      </c>
      <c r="H20" s="265">
        <f>H$45*外生化逆行列係数!H20</f>
        <v>0</v>
      </c>
      <c r="I20" s="265">
        <f>I$45*外生化逆行列係数!I20</f>
        <v>0</v>
      </c>
      <c r="J20" s="265">
        <f>J$45*外生化逆行列係数!J20</f>
        <v>0</v>
      </c>
      <c r="K20" s="265">
        <f>K$45*外生化逆行列係数!K20</f>
        <v>0</v>
      </c>
      <c r="L20" s="265">
        <f>L$45*外生化逆行列係数!L20</f>
        <v>0</v>
      </c>
      <c r="M20" s="265">
        <f>M$45*外生化逆行列係数!M20</f>
        <v>0</v>
      </c>
      <c r="N20" s="265">
        <f>N$45*外生化逆行列係数!N20</f>
        <v>0</v>
      </c>
      <c r="O20" s="265">
        <f>O$45*外生化逆行列係数!O20</f>
        <v>0</v>
      </c>
      <c r="P20" s="265">
        <f>P$45*外生化逆行列係数!P20</f>
        <v>0</v>
      </c>
      <c r="Q20" s="265">
        <f>Q$45*外生化逆行列係数!Q20</f>
        <v>0</v>
      </c>
      <c r="R20" s="265">
        <f>R$45*外生化逆行列係数!R20</f>
        <v>0</v>
      </c>
      <c r="S20" s="265">
        <f>S$45*外生化逆行列係数!S20</f>
        <v>0</v>
      </c>
      <c r="T20" s="265">
        <f>T$45*外生化逆行列係数!T20</f>
        <v>0</v>
      </c>
      <c r="U20" s="265">
        <f>U$45*外生化逆行列係数!U20</f>
        <v>0</v>
      </c>
      <c r="V20" s="265">
        <f>V$45*外生化逆行列係数!V20</f>
        <v>0</v>
      </c>
      <c r="W20" s="265">
        <f>W$45*外生化逆行列係数!W20</f>
        <v>0</v>
      </c>
      <c r="X20" s="265">
        <f>X$45*外生化逆行列係数!X20</f>
        <v>0</v>
      </c>
      <c r="Y20" s="265">
        <f>Y$45*外生化逆行列係数!Y20</f>
        <v>0</v>
      </c>
      <c r="Z20" s="265">
        <f>Z$45*外生化逆行列係数!Z20</f>
        <v>0</v>
      </c>
      <c r="AA20" s="265">
        <f>AA$45*外生化逆行列係数!AA20</f>
        <v>0</v>
      </c>
      <c r="AB20" s="265">
        <f>AB$45*外生化逆行列係数!AB20</f>
        <v>0</v>
      </c>
      <c r="AC20" s="265">
        <f>AC$45*外生化逆行列係数!AC20</f>
        <v>0</v>
      </c>
      <c r="AD20" s="265">
        <f>AD$45*外生化逆行列係数!AD20</f>
        <v>0</v>
      </c>
      <c r="AE20" s="265">
        <f>AE$45*外生化逆行列係数!AE20</f>
        <v>0</v>
      </c>
      <c r="AF20" s="265">
        <f>AF$45*外生化逆行列係数!AF20</f>
        <v>0</v>
      </c>
      <c r="AG20" s="265">
        <f>AG$45*外生化逆行列係数!AG20</f>
        <v>0</v>
      </c>
      <c r="AH20" s="265">
        <f>AH$45*外生化逆行列係数!AH20</f>
        <v>0</v>
      </c>
      <c r="AI20" s="265">
        <f>AI$45*外生化逆行列係数!AI20</f>
        <v>0</v>
      </c>
      <c r="AJ20" s="265">
        <f>AJ$45*外生化逆行列係数!AJ20</f>
        <v>0</v>
      </c>
      <c r="AK20" s="265">
        <f>AK$45*外生化逆行列係数!AK20</f>
        <v>0</v>
      </c>
      <c r="AL20" s="265">
        <f>AL$45*外生化逆行列係数!AL20</f>
        <v>0</v>
      </c>
      <c r="AM20" s="265">
        <f>AM$45*外生化逆行列係数!AM20</f>
        <v>0</v>
      </c>
      <c r="AN20" s="265">
        <f>AN$45*外生化逆行列係数!AN20</f>
        <v>0</v>
      </c>
      <c r="AO20" s="266">
        <f>AO$45*外生化逆行列係数!AO20</f>
        <v>0</v>
      </c>
      <c r="AP20" s="278">
        <f t="shared" si="0"/>
        <v>0</v>
      </c>
    </row>
    <row r="21" spans="1:42" ht="15" customHeight="1">
      <c r="A21" s="28">
        <v>18</v>
      </c>
      <c r="B21" s="11" t="s">
        <v>12</v>
      </c>
      <c r="C21" s="264">
        <f>C$45*外生化逆行列係数!C21</f>
        <v>0</v>
      </c>
      <c r="D21" s="265">
        <f>D$45*外生化逆行列係数!D21</f>
        <v>0</v>
      </c>
      <c r="E21" s="265">
        <f>E$45*外生化逆行列係数!E21</f>
        <v>0</v>
      </c>
      <c r="F21" s="265">
        <f>F$45*外生化逆行列係数!F21</f>
        <v>0</v>
      </c>
      <c r="G21" s="265">
        <f>G$45*外生化逆行列係数!G21</f>
        <v>0</v>
      </c>
      <c r="H21" s="265">
        <f>H$45*外生化逆行列係数!H21</f>
        <v>0</v>
      </c>
      <c r="I21" s="265">
        <f>I$45*外生化逆行列係数!I21</f>
        <v>0</v>
      </c>
      <c r="J21" s="265">
        <f>J$45*外生化逆行列係数!J21</f>
        <v>0</v>
      </c>
      <c r="K21" s="265">
        <f>K$45*外生化逆行列係数!K21</f>
        <v>0</v>
      </c>
      <c r="L21" s="265">
        <f>L$45*外生化逆行列係数!L21</f>
        <v>0</v>
      </c>
      <c r="M21" s="265">
        <f>M$45*外生化逆行列係数!M21</f>
        <v>0</v>
      </c>
      <c r="N21" s="265">
        <f>N$45*外生化逆行列係数!N21</f>
        <v>0</v>
      </c>
      <c r="O21" s="265">
        <f>O$45*外生化逆行列係数!O21</f>
        <v>0</v>
      </c>
      <c r="P21" s="265">
        <f>P$45*外生化逆行列係数!P21</f>
        <v>0</v>
      </c>
      <c r="Q21" s="265">
        <f>Q$45*外生化逆行列係数!Q21</f>
        <v>0</v>
      </c>
      <c r="R21" s="265">
        <f>R$45*外生化逆行列係数!R21</f>
        <v>0</v>
      </c>
      <c r="S21" s="265">
        <f>S$45*外生化逆行列係数!S21</f>
        <v>0</v>
      </c>
      <c r="T21" s="265">
        <f>T$45*外生化逆行列係数!T21</f>
        <v>0</v>
      </c>
      <c r="U21" s="265">
        <f>U$45*外生化逆行列係数!U21</f>
        <v>0</v>
      </c>
      <c r="V21" s="265">
        <f>V$45*外生化逆行列係数!V21</f>
        <v>0</v>
      </c>
      <c r="W21" s="265">
        <f>W$45*外生化逆行列係数!W21</f>
        <v>0</v>
      </c>
      <c r="X21" s="265">
        <f>X$45*外生化逆行列係数!X21</f>
        <v>0</v>
      </c>
      <c r="Y21" s="265">
        <f>Y$45*外生化逆行列係数!Y21</f>
        <v>0</v>
      </c>
      <c r="Z21" s="265">
        <f>Z$45*外生化逆行列係数!Z21</f>
        <v>0</v>
      </c>
      <c r="AA21" s="265">
        <f>AA$45*外生化逆行列係数!AA21</f>
        <v>0</v>
      </c>
      <c r="AB21" s="265">
        <f>AB$45*外生化逆行列係数!AB21</f>
        <v>0</v>
      </c>
      <c r="AC21" s="265">
        <f>AC$45*外生化逆行列係数!AC21</f>
        <v>0</v>
      </c>
      <c r="AD21" s="265">
        <f>AD$45*外生化逆行列係数!AD21</f>
        <v>0</v>
      </c>
      <c r="AE21" s="265">
        <f>AE$45*外生化逆行列係数!AE21</f>
        <v>0</v>
      </c>
      <c r="AF21" s="265">
        <f>AF$45*外生化逆行列係数!AF21</f>
        <v>0</v>
      </c>
      <c r="AG21" s="265">
        <f>AG$45*外生化逆行列係数!AG21</f>
        <v>0</v>
      </c>
      <c r="AH21" s="265">
        <f>AH$45*外生化逆行列係数!AH21</f>
        <v>0</v>
      </c>
      <c r="AI21" s="265">
        <f>AI$45*外生化逆行列係数!AI21</f>
        <v>0</v>
      </c>
      <c r="AJ21" s="265">
        <f>AJ$45*外生化逆行列係数!AJ21</f>
        <v>0</v>
      </c>
      <c r="AK21" s="265">
        <f>AK$45*外生化逆行列係数!AK21</f>
        <v>0</v>
      </c>
      <c r="AL21" s="265">
        <f>AL$45*外生化逆行列係数!AL21</f>
        <v>0</v>
      </c>
      <c r="AM21" s="265">
        <f>AM$45*外生化逆行列係数!AM21</f>
        <v>0</v>
      </c>
      <c r="AN21" s="265">
        <f>AN$45*外生化逆行列係数!AN21</f>
        <v>0</v>
      </c>
      <c r="AO21" s="266">
        <f>AO$45*外生化逆行列係数!AO21</f>
        <v>0</v>
      </c>
      <c r="AP21" s="278">
        <f t="shared" si="0"/>
        <v>0</v>
      </c>
    </row>
    <row r="22" spans="1:42" ht="15" customHeight="1">
      <c r="A22" s="28">
        <v>19</v>
      </c>
      <c r="B22" s="11" t="s">
        <v>11</v>
      </c>
      <c r="C22" s="264">
        <f>C$45*外生化逆行列係数!C22</f>
        <v>0</v>
      </c>
      <c r="D22" s="265">
        <f>D$45*外生化逆行列係数!D22</f>
        <v>0</v>
      </c>
      <c r="E22" s="265">
        <f>E$45*外生化逆行列係数!E22</f>
        <v>0</v>
      </c>
      <c r="F22" s="265">
        <f>F$45*外生化逆行列係数!F22</f>
        <v>0</v>
      </c>
      <c r="G22" s="265">
        <f>G$45*外生化逆行列係数!G22</f>
        <v>0</v>
      </c>
      <c r="H22" s="265">
        <f>H$45*外生化逆行列係数!H22</f>
        <v>0</v>
      </c>
      <c r="I22" s="265">
        <f>I$45*外生化逆行列係数!I22</f>
        <v>0</v>
      </c>
      <c r="J22" s="265">
        <f>J$45*外生化逆行列係数!J22</f>
        <v>0</v>
      </c>
      <c r="K22" s="265">
        <f>K$45*外生化逆行列係数!K22</f>
        <v>0</v>
      </c>
      <c r="L22" s="265">
        <f>L$45*外生化逆行列係数!L22</f>
        <v>0</v>
      </c>
      <c r="M22" s="265">
        <f>M$45*外生化逆行列係数!M22</f>
        <v>0</v>
      </c>
      <c r="N22" s="265">
        <f>N$45*外生化逆行列係数!N22</f>
        <v>0</v>
      </c>
      <c r="O22" s="265">
        <f>O$45*外生化逆行列係数!O22</f>
        <v>0</v>
      </c>
      <c r="P22" s="265">
        <f>P$45*外生化逆行列係数!P22</f>
        <v>0</v>
      </c>
      <c r="Q22" s="265">
        <f>Q$45*外生化逆行列係数!Q22</f>
        <v>0</v>
      </c>
      <c r="R22" s="265">
        <f>R$45*外生化逆行列係数!R22</f>
        <v>0</v>
      </c>
      <c r="S22" s="265">
        <f>S$45*外生化逆行列係数!S22</f>
        <v>0</v>
      </c>
      <c r="T22" s="265">
        <f>T$45*外生化逆行列係数!T22</f>
        <v>0</v>
      </c>
      <c r="U22" s="265">
        <f>U$45*外生化逆行列係数!U22</f>
        <v>0</v>
      </c>
      <c r="V22" s="265">
        <f>V$45*外生化逆行列係数!V22</f>
        <v>0</v>
      </c>
      <c r="W22" s="265">
        <f>W$45*外生化逆行列係数!W22</f>
        <v>0</v>
      </c>
      <c r="X22" s="265">
        <f>X$45*外生化逆行列係数!X22</f>
        <v>0</v>
      </c>
      <c r="Y22" s="265">
        <f>Y$45*外生化逆行列係数!Y22</f>
        <v>0</v>
      </c>
      <c r="Z22" s="265">
        <f>Z$45*外生化逆行列係数!Z22</f>
        <v>0</v>
      </c>
      <c r="AA22" s="265">
        <f>AA$45*外生化逆行列係数!AA22</f>
        <v>0</v>
      </c>
      <c r="AB22" s="265">
        <f>AB$45*外生化逆行列係数!AB22</f>
        <v>0</v>
      </c>
      <c r="AC22" s="265">
        <f>AC$45*外生化逆行列係数!AC22</f>
        <v>0</v>
      </c>
      <c r="AD22" s="265">
        <f>AD$45*外生化逆行列係数!AD22</f>
        <v>0</v>
      </c>
      <c r="AE22" s="265">
        <f>AE$45*外生化逆行列係数!AE22</f>
        <v>0</v>
      </c>
      <c r="AF22" s="265">
        <f>AF$45*外生化逆行列係数!AF22</f>
        <v>0</v>
      </c>
      <c r="AG22" s="265">
        <f>AG$45*外生化逆行列係数!AG22</f>
        <v>0</v>
      </c>
      <c r="AH22" s="265">
        <f>AH$45*外生化逆行列係数!AH22</f>
        <v>0</v>
      </c>
      <c r="AI22" s="265">
        <f>AI$45*外生化逆行列係数!AI22</f>
        <v>0</v>
      </c>
      <c r="AJ22" s="265">
        <f>AJ$45*外生化逆行列係数!AJ22</f>
        <v>0</v>
      </c>
      <c r="AK22" s="265">
        <f>AK$45*外生化逆行列係数!AK22</f>
        <v>0</v>
      </c>
      <c r="AL22" s="265">
        <f>AL$45*外生化逆行列係数!AL22</f>
        <v>0</v>
      </c>
      <c r="AM22" s="265">
        <f>AM$45*外生化逆行列係数!AM22</f>
        <v>0</v>
      </c>
      <c r="AN22" s="265">
        <f>AN$45*外生化逆行列係数!AN22</f>
        <v>0</v>
      </c>
      <c r="AO22" s="266">
        <f>AO$45*外生化逆行列係数!AO22</f>
        <v>0</v>
      </c>
      <c r="AP22" s="278">
        <f t="shared" si="0"/>
        <v>0</v>
      </c>
    </row>
    <row r="23" spans="1:42" ht="15" customHeight="1">
      <c r="A23" s="29">
        <v>20</v>
      </c>
      <c r="B23" s="12" t="s">
        <v>229</v>
      </c>
      <c r="C23" s="267">
        <f>C$45*外生化逆行列係数!C23</f>
        <v>0</v>
      </c>
      <c r="D23" s="268">
        <f>D$45*外生化逆行列係数!D23</f>
        <v>0</v>
      </c>
      <c r="E23" s="268">
        <f>E$45*外生化逆行列係数!E23</f>
        <v>0</v>
      </c>
      <c r="F23" s="268">
        <f>F$45*外生化逆行列係数!F23</f>
        <v>0</v>
      </c>
      <c r="G23" s="268">
        <f>G$45*外生化逆行列係数!G23</f>
        <v>0</v>
      </c>
      <c r="H23" s="268">
        <f>H$45*外生化逆行列係数!H23</f>
        <v>0</v>
      </c>
      <c r="I23" s="268">
        <f>I$45*外生化逆行列係数!I23</f>
        <v>0</v>
      </c>
      <c r="J23" s="268">
        <f>J$45*外生化逆行列係数!J23</f>
        <v>0</v>
      </c>
      <c r="K23" s="268">
        <f>K$45*外生化逆行列係数!K23</f>
        <v>0</v>
      </c>
      <c r="L23" s="268">
        <f>L$45*外生化逆行列係数!L23</f>
        <v>0</v>
      </c>
      <c r="M23" s="268">
        <f>M$45*外生化逆行列係数!M23</f>
        <v>0</v>
      </c>
      <c r="N23" s="268">
        <f>N$45*外生化逆行列係数!N23</f>
        <v>0</v>
      </c>
      <c r="O23" s="268">
        <f>O$45*外生化逆行列係数!O23</f>
        <v>0</v>
      </c>
      <c r="P23" s="268">
        <f>P$45*外生化逆行列係数!P23</f>
        <v>0</v>
      </c>
      <c r="Q23" s="268">
        <f>Q$45*外生化逆行列係数!Q23</f>
        <v>0</v>
      </c>
      <c r="R23" s="268">
        <f>R$45*外生化逆行列係数!R23</f>
        <v>0</v>
      </c>
      <c r="S23" s="268">
        <f>S$45*外生化逆行列係数!S23</f>
        <v>0</v>
      </c>
      <c r="T23" s="268">
        <f>T$45*外生化逆行列係数!T23</f>
        <v>0</v>
      </c>
      <c r="U23" s="268">
        <f>U$45*外生化逆行列係数!U23</f>
        <v>0</v>
      </c>
      <c r="V23" s="268">
        <f>V$45*外生化逆行列係数!V23</f>
        <v>0</v>
      </c>
      <c r="W23" s="268">
        <f>W$45*外生化逆行列係数!W23</f>
        <v>0</v>
      </c>
      <c r="X23" s="268">
        <f>X$45*外生化逆行列係数!X23</f>
        <v>0</v>
      </c>
      <c r="Y23" s="268">
        <f>Y$45*外生化逆行列係数!Y23</f>
        <v>0</v>
      </c>
      <c r="Z23" s="268">
        <f>Z$45*外生化逆行列係数!Z23</f>
        <v>0</v>
      </c>
      <c r="AA23" s="268">
        <f>AA$45*外生化逆行列係数!AA23</f>
        <v>0</v>
      </c>
      <c r="AB23" s="268">
        <f>AB$45*外生化逆行列係数!AB23</f>
        <v>0</v>
      </c>
      <c r="AC23" s="268">
        <f>AC$45*外生化逆行列係数!AC23</f>
        <v>0</v>
      </c>
      <c r="AD23" s="268">
        <f>AD$45*外生化逆行列係数!AD23</f>
        <v>0</v>
      </c>
      <c r="AE23" s="268">
        <f>AE$45*外生化逆行列係数!AE23</f>
        <v>0</v>
      </c>
      <c r="AF23" s="268">
        <f>AF$45*外生化逆行列係数!AF23</f>
        <v>0</v>
      </c>
      <c r="AG23" s="268">
        <f>AG$45*外生化逆行列係数!AG23</f>
        <v>0</v>
      </c>
      <c r="AH23" s="268">
        <f>AH$45*外生化逆行列係数!AH23</f>
        <v>0</v>
      </c>
      <c r="AI23" s="268">
        <f>AI$45*外生化逆行列係数!AI23</f>
        <v>0</v>
      </c>
      <c r="AJ23" s="268">
        <f>AJ$45*外生化逆行列係数!AJ23</f>
        <v>0</v>
      </c>
      <c r="AK23" s="268">
        <f>AK$45*外生化逆行列係数!AK23</f>
        <v>0</v>
      </c>
      <c r="AL23" s="268">
        <f>AL$45*外生化逆行列係数!AL23</f>
        <v>0</v>
      </c>
      <c r="AM23" s="268">
        <f>AM$45*外生化逆行列係数!AM23</f>
        <v>0</v>
      </c>
      <c r="AN23" s="268">
        <f>AN$45*外生化逆行列係数!AN23</f>
        <v>0</v>
      </c>
      <c r="AO23" s="269">
        <f>AO$45*外生化逆行列係数!AO23</f>
        <v>0</v>
      </c>
      <c r="AP23" s="279">
        <f t="shared" si="0"/>
        <v>0</v>
      </c>
    </row>
    <row r="24" spans="1:42" ht="15" customHeight="1">
      <c r="A24" s="28">
        <v>21</v>
      </c>
      <c r="B24" s="11" t="s">
        <v>13</v>
      </c>
      <c r="C24" s="264">
        <f>C$45*外生化逆行列係数!C24</f>
        <v>0</v>
      </c>
      <c r="D24" s="265">
        <f>D$45*外生化逆行列係数!D24</f>
        <v>0</v>
      </c>
      <c r="E24" s="265">
        <f>E$45*外生化逆行列係数!E24</f>
        <v>0</v>
      </c>
      <c r="F24" s="265">
        <f>F$45*外生化逆行列係数!F24</f>
        <v>0</v>
      </c>
      <c r="G24" s="265">
        <f>G$45*外生化逆行列係数!G24</f>
        <v>0</v>
      </c>
      <c r="H24" s="265">
        <f>H$45*外生化逆行列係数!H24</f>
        <v>0</v>
      </c>
      <c r="I24" s="265">
        <f>I$45*外生化逆行列係数!I24</f>
        <v>0</v>
      </c>
      <c r="J24" s="265">
        <f>J$45*外生化逆行列係数!J24</f>
        <v>0</v>
      </c>
      <c r="K24" s="265">
        <f>K$45*外生化逆行列係数!K24</f>
        <v>0</v>
      </c>
      <c r="L24" s="265">
        <f>L$45*外生化逆行列係数!L24</f>
        <v>0</v>
      </c>
      <c r="M24" s="265">
        <f>M$45*外生化逆行列係数!M24</f>
        <v>0</v>
      </c>
      <c r="N24" s="265">
        <f>N$45*外生化逆行列係数!N24</f>
        <v>0</v>
      </c>
      <c r="O24" s="265">
        <f>O$45*外生化逆行列係数!O24</f>
        <v>0</v>
      </c>
      <c r="P24" s="265">
        <f>P$45*外生化逆行列係数!P24</f>
        <v>0</v>
      </c>
      <c r="Q24" s="265">
        <f>Q$45*外生化逆行列係数!Q24</f>
        <v>0</v>
      </c>
      <c r="R24" s="265">
        <f>R$45*外生化逆行列係数!R24</f>
        <v>0</v>
      </c>
      <c r="S24" s="265">
        <f>S$45*外生化逆行列係数!S24</f>
        <v>0</v>
      </c>
      <c r="T24" s="265">
        <f>T$45*外生化逆行列係数!T24</f>
        <v>0</v>
      </c>
      <c r="U24" s="265">
        <f>U$45*外生化逆行列係数!U24</f>
        <v>0</v>
      </c>
      <c r="V24" s="265">
        <f>V$45*外生化逆行列係数!V24</f>
        <v>0</v>
      </c>
      <c r="W24" s="265">
        <f>W$45*外生化逆行列係数!W24</f>
        <v>0</v>
      </c>
      <c r="X24" s="265">
        <f>X$45*外生化逆行列係数!X24</f>
        <v>0</v>
      </c>
      <c r="Y24" s="265">
        <f>Y$45*外生化逆行列係数!Y24</f>
        <v>0</v>
      </c>
      <c r="Z24" s="265">
        <f>Z$45*外生化逆行列係数!Z24</f>
        <v>0</v>
      </c>
      <c r="AA24" s="265">
        <f>AA$45*外生化逆行列係数!AA24</f>
        <v>0</v>
      </c>
      <c r="AB24" s="265">
        <f>AB$45*外生化逆行列係数!AB24</f>
        <v>0</v>
      </c>
      <c r="AC24" s="265">
        <f>AC$45*外生化逆行列係数!AC24</f>
        <v>0</v>
      </c>
      <c r="AD24" s="265">
        <f>AD$45*外生化逆行列係数!AD24</f>
        <v>0</v>
      </c>
      <c r="AE24" s="265">
        <f>AE$45*外生化逆行列係数!AE24</f>
        <v>0</v>
      </c>
      <c r="AF24" s="265">
        <f>AF$45*外生化逆行列係数!AF24</f>
        <v>0</v>
      </c>
      <c r="AG24" s="265">
        <f>AG$45*外生化逆行列係数!AG24</f>
        <v>0</v>
      </c>
      <c r="AH24" s="265">
        <f>AH$45*外生化逆行列係数!AH24</f>
        <v>0</v>
      </c>
      <c r="AI24" s="265">
        <f>AI$45*外生化逆行列係数!AI24</f>
        <v>0</v>
      </c>
      <c r="AJ24" s="265">
        <f>AJ$45*外生化逆行列係数!AJ24</f>
        <v>0</v>
      </c>
      <c r="AK24" s="265">
        <f>AK$45*外生化逆行列係数!AK24</f>
        <v>0</v>
      </c>
      <c r="AL24" s="265">
        <f>AL$45*外生化逆行列係数!AL24</f>
        <v>0</v>
      </c>
      <c r="AM24" s="265">
        <f>AM$45*外生化逆行列係数!AM24</f>
        <v>0</v>
      </c>
      <c r="AN24" s="265">
        <f>AN$45*外生化逆行列係数!AN24</f>
        <v>0</v>
      </c>
      <c r="AO24" s="266">
        <f>AO$45*外生化逆行列係数!AO24</f>
        <v>0</v>
      </c>
      <c r="AP24" s="278">
        <f t="shared" si="0"/>
        <v>0</v>
      </c>
    </row>
    <row r="25" spans="1:42" ht="15" customHeight="1">
      <c r="A25" s="28">
        <v>22</v>
      </c>
      <c r="B25" s="11" t="s">
        <v>14</v>
      </c>
      <c r="C25" s="264">
        <f>C$45*外生化逆行列係数!C25</f>
        <v>0</v>
      </c>
      <c r="D25" s="265">
        <f>D$45*外生化逆行列係数!D25</f>
        <v>0</v>
      </c>
      <c r="E25" s="265">
        <f>E$45*外生化逆行列係数!E25</f>
        <v>0</v>
      </c>
      <c r="F25" s="265">
        <f>F$45*外生化逆行列係数!F25</f>
        <v>0</v>
      </c>
      <c r="G25" s="265">
        <f>G$45*外生化逆行列係数!G25</f>
        <v>0</v>
      </c>
      <c r="H25" s="265">
        <f>H$45*外生化逆行列係数!H25</f>
        <v>0</v>
      </c>
      <c r="I25" s="265">
        <f>I$45*外生化逆行列係数!I25</f>
        <v>0</v>
      </c>
      <c r="J25" s="265">
        <f>J$45*外生化逆行列係数!J25</f>
        <v>0</v>
      </c>
      <c r="K25" s="265">
        <f>K$45*外生化逆行列係数!K25</f>
        <v>0</v>
      </c>
      <c r="L25" s="265">
        <f>L$45*外生化逆行列係数!L25</f>
        <v>0</v>
      </c>
      <c r="M25" s="265">
        <f>M$45*外生化逆行列係数!M25</f>
        <v>0</v>
      </c>
      <c r="N25" s="265">
        <f>N$45*外生化逆行列係数!N25</f>
        <v>0</v>
      </c>
      <c r="O25" s="265">
        <f>O$45*外生化逆行列係数!O25</f>
        <v>0</v>
      </c>
      <c r="P25" s="265">
        <f>P$45*外生化逆行列係数!P25</f>
        <v>0</v>
      </c>
      <c r="Q25" s="265">
        <f>Q$45*外生化逆行列係数!Q25</f>
        <v>0</v>
      </c>
      <c r="R25" s="265">
        <f>R$45*外生化逆行列係数!R25</f>
        <v>0</v>
      </c>
      <c r="S25" s="265">
        <f>S$45*外生化逆行列係数!S25</f>
        <v>0</v>
      </c>
      <c r="T25" s="265">
        <f>T$45*外生化逆行列係数!T25</f>
        <v>0</v>
      </c>
      <c r="U25" s="265">
        <f>U$45*外生化逆行列係数!U25</f>
        <v>0</v>
      </c>
      <c r="V25" s="265">
        <f>V$45*外生化逆行列係数!V25</f>
        <v>0</v>
      </c>
      <c r="W25" s="265">
        <f>W$45*外生化逆行列係数!W25</f>
        <v>0</v>
      </c>
      <c r="X25" s="265">
        <f>X$45*外生化逆行列係数!X25</f>
        <v>0</v>
      </c>
      <c r="Y25" s="265">
        <f>Y$45*外生化逆行列係数!Y25</f>
        <v>0</v>
      </c>
      <c r="Z25" s="265">
        <f>Z$45*外生化逆行列係数!Z25</f>
        <v>0</v>
      </c>
      <c r="AA25" s="265">
        <f>AA$45*外生化逆行列係数!AA25</f>
        <v>0</v>
      </c>
      <c r="AB25" s="265">
        <f>AB$45*外生化逆行列係数!AB25</f>
        <v>0</v>
      </c>
      <c r="AC25" s="265">
        <f>AC$45*外生化逆行列係数!AC25</f>
        <v>0</v>
      </c>
      <c r="AD25" s="265">
        <f>AD$45*外生化逆行列係数!AD25</f>
        <v>0</v>
      </c>
      <c r="AE25" s="265">
        <f>AE$45*外生化逆行列係数!AE25</f>
        <v>0</v>
      </c>
      <c r="AF25" s="265">
        <f>AF$45*外生化逆行列係数!AF25</f>
        <v>0</v>
      </c>
      <c r="AG25" s="265">
        <f>AG$45*外生化逆行列係数!AG25</f>
        <v>0</v>
      </c>
      <c r="AH25" s="265">
        <f>AH$45*外生化逆行列係数!AH25</f>
        <v>0</v>
      </c>
      <c r="AI25" s="265">
        <f>AI$45*外生化逆行列係数!AI25</f>
        <v>0</v>
      </c>
      <c r="AJ25" s="265">
        <f>AJ$45*外生化逆行列係数!AJ25</f>
        <v>0</v>
      </c>
      <c r="AK25" s="265">
        <f>AK$45*外生化逆行列係数!AK25</f>
        <v>0</v>
      </c>
      <c r="AL25" s="265">
        <f>AL$45*外生化逆行列係数!AL25</f>
        <v>0</v>
      </c>
      <c r="AM25" s="265">
        <f>AM$45*外生化逆行列係数!AM25</f>
        <v>0</v>
      </c>
      <c r="AN25" s="265">
        <f>AN$45*外生化逆行列係数!AN25</f>
        <v>0</v>
      </c>
      <c r="AO25" s="266">
        <f>AO$45*外生化逆行列係数!AO25</f>
        <v>0</v>
      </c>
      <c r="AP25" s="278">
        <f t="shared" si="0"/>
        <v>0</v>
      </c>
    </row>
    <row r="26" spans="1:42" ht="15" customHeight="1">
      <c r="A26" s="28">
        <v>23</v>
      </c>
      <c r="B26" s="11" t="s">
        <v>15</v>
      </c>
      <c r="C26" s="264">
        <f>C$45*外生化逆行列係数!C26</f>
        <v>0</v>
      </c>
      <c r="D26" s="265">
        <f>D$45*外生化逆行列係数!D26</f>
        <v>0</v>
      </c>
      <c r="E26" s="265">
        <f>E$45*外生化逆行列係数!E26</f>
        <v>0</v>
      </c>
      <c r="F26" s="265">
        <f>F$45*外生化逆行列係数!F26</f>
        <v>0</v>
      </c>
      <c r="G26" s="265">
        <f>G$45*外生化逆行列係数!G26</f>
        <v>0</v>
      </c>
      <c r="H26" s="265">
        <f>H$45*外生化逆行列係数!H26</f>
        <v>0</v>
      </c>
      <c r="I26" s="265">
        <f>I$45*外生化逆行列係数!I26</f>
        <v>0</v>
      </c>
      <c r="J26" s="265">
        <f>J$45*外生化逆行列係数!J26</f>
        <v>0</v>
      </c>
      <c r="K26" s="265">
        <f>K$45*外生化逆行列係数!K26</f>
        <v>0</v>
      </c>
      <c r="L26" s="265">
        <f>L$45*外生化逆行列係数!L26</f>
        <v>0</v>
      </c>
      <c r="M26" s="265">
        <f>M$45*外生化逆行列係数!M26</f>
        <v>0</v>
      </c>
      <c r="N26" s="265">
        <f>N$45*外生化逆行列係数!N26</f>
        <v>0</v>
      </c>
      <c r="O26" s="265">
        <f>O$45*外生化逆行列係数!O26</f>
        <v>0</v>
      </c>
      <c r="P26" s="265">
        <f>P$45*外生化逆行列係数!P26</f>
        <v>0</v>
      </c>
      <c r="Q26" s="265">
        <f>Q$45*外生化逆行列係数!Q26</f>
        <v>0</v>
      </c>
      <c r="R26" s="265">
        <f>R$45*外生化逆行列係数!R26</f>
        <v>0</v>
      </c>
      <c r="S26" s="265">
        <f>S$45*外生化逆行列係数!S26</f>
        <v>0</v>
      </c>
      <c r="T26" s="265">
        <f>T$45*外生化逆行列係数!T26</f>
        <v>0</v>
      </c>
      <c r="U26" s="265">
        <f>U$45*外生化逆行列係数!U26</f>
        <v>0</v>
      </c>
      <c r="V26" s="265">
        <f>V$45*外生化逆行列係数!V26</f>
        <v>0</v>
      </c>
      <c r="W26" s="265">
        <f>W$45*外生化逆行列係数!W26</f>
        <v>0</v>
      </c>
      <c r="X26" s="265">
        <f>X$45*外生化逆行列係数!X26</f>
        <v>0</v>
      </c>
      <c r="Y26" s="265">
        <f>Y$45*外生化逆行列係数!Y26</f>
        <v>0</v>
      </c>
      <c r="Z26" s="265">
        <f>Z$45*外生化逆行列係数!Z26</f>
        <v>0</v>
      </c>
      <c r="AA26" s="265">
        <f>AA$45*外生化逆行列係数!AA26</f>
        <v>0</v>
      </c>
      <c r="AB26" s="265">
        <f>AB$45*外生化逆行列係数!AB26</f>
        <v>0</v>
      </c>
      <c r="AC26" s="265">
        <f>AC$45*外生化逆行列係数!AC26</f>
        <v>0</v>
      </c>
      <c r="AD26" s="265">
        <f>AD$45*外生化逆行列係数!AD26</f>
        <v>0</v>
      </c>
      <c r="AE26" s="265">
        <f>AE$45*外生化逆行列係数!AE26</f>
        <v>0</v>
      </c>
      <c r="AF26" s="265">
        <f>AF$45*外生化逆行列係数!AF26</f>
        <v>0</v>
      </c>
      <c r="AG26" s="265">
        <f>AG$45*外生化逆行列係数!AG26</f>
        <v>0</v>
      </c>
      <c r="AH26" s="265">
        <f>AH$45*外生化逆行列係数!AH26</f>
        <v>0</v>
      </c>
      <c r="AI26" s="265">
        <f>AI$45*外生化逆行列係数!AI26</f>
        <v>0</v>
      </c>
      <c r="AJ26" s="265">
        <f>AJ$45*外生化逆行列係数!AJ26</f>
        <v>0</v>
      </c>
      <c r="AK26" s="265">
        <f>AK$45*外生化逆行列係数!AK26</f>
        <v>0</v>
      </c>
      <c r="AL26" s="265">
        <f>AL$45*外生化逆行列係数!AL26</f>
        <v>0</v>
      </c>
      <c r="AM26" s="265">
        <f>AM$45*外生化逆行列係数!AM26</f>
        <v>0</v>
      </c>
      <c r="AN26" s="265">
        <f>AN$45*外生化逆行列係数!AN26</f>
        <v>0</v>
      </c>
      <c r="AO26" s="266">
        <f>AO$45*外生化逆行列係数!AO26</f>
        <v>0</v>
      </c>
      <c r="AP26" s="278">
        <f t="shared" si="0"/>
        <v>0</v>
      </c>
    </row>
    <row r="27" spans="1:42" ht="15" customHeight="1">
      <c r="A27" s="28">
        <v>24</v>
      </c>
      <c r="B27" s="11" t="s">
        <v>16</v>
      </c>
      <c r="C27" s="264">
        <f>C$45*外生化逆行列係数!C27</f>
        <v>0</v>
      </c>
      <c r="D27" s="265">
        <f>D$45*外生化逆行列係数!D27</f>
        <v>0</v>
      </c>
      <c r="E27" s="265">
        <f>E$45*外生化逆行列係数!E27</f>
        <v>0</v>
      </c>
      <c r="F27" s="265">
        <f>F$45*外生化逆行列係数!F27</f>
        <v>0</v>
      </c>
      <c r="G27" s="265">
        <f>G$45*外生化逆行列係数!G27</f>
        <v>0</v>
      </c>
      <c r="H27" s="265">
        <f>H$45*外生化逆行列係数!H27</f>
        <v>0</v>
      </c>
      <c r="I27" s="265">
        <f>I$45*外生化逆行列係数!I27</f>
        <v>0</v>
      </c>
      <c r="J27" s="265">
        <f>J$45*外生化逆行列係数!J27</f>
        <v>0</v>
      </c>
      <c r="K27" s="265">
        <f>K$45*外生化逆行列係数!K27</f>
        <v>0</v>
      </c>
      <c r="L27" s="265">
        <f>L$45*外生化逆行列係数!L27</f>
        <v>0</v>
      </c>
      <c r="M27" s="265">
        <f>M$45*外生化逆行列係数!M27</f>
        <v>0</v>
      </c>
      <c r="N27" s="265">
        <f>N$45*外生化逆行列係数!N27</f>
        <v>0</v>
      </c>
      <c r="O27" s="265">
        <f>O$45*外生化逆行列係数!O27</f>
        <v>0</v>
      </c>
      <c r="P27" s="265">
        <f>P$45*外生化逆行列係数!P27</f>
        <v>0</v>
      </c>
      <c r="Q27" s="265">
        <f>Q$45*外生化逆行列係数!Q27</f>
        <v>0</v>
      </c>
      <c r="R27" s="265">
        <f>R$45*外生化逆行列係数!R27</f>
        <v>0</v>
      </c>
      <c r="S27" s="265">
        <f>S$45*外生化逆行列係数!S27</f>
        <v>0</v>
      </c>
      <c r="T27" s="265">
        <f>T$45*外生化逆行列係数!T27</f>
        <v>0</v>
      </c>
      <c r="U27" s="265">
        <f>U$45*外生化逆行列係数!U27</f>
        <v>0</v>
      </c>
      <c r="V27" s="265">
        <f>V$45*外生化逆行列係数!V27</f>
        <v>0</v>
      </c>
      <c r="W27" s="265">
        <f>W$45*外生化逆行列係数!W27</f>
        <v>0</v>
      </c>
      <c r="X27" s="265">
        <f>X$45*外生化逆行列係数!X27</f>
        <v>0</v>
      </c>
      <c r="Y27" s="265">
        <f>Y$45*外生化逆行列係数!Y27</f>
        <v>0</v>
      </c>
      <c r="Z27" s="265">
        <f>Z$45*外生化逆行列係数!Z27</f>
        <v>0</v>
      </c>
      <c r="AA27" s="265">
        <f>AA$45*外生化逆行列係数!AA27</f>
        <v>0</v>
      </c>
      <c r="AB27" s="265">
        <f>AB$45*外生化逆行列係数!AB27</f>
        <v>0</v>
      </c>
      <c r="AC27" s="265">
        <f>AC$45*外生化逆行列係数!AC27</f>
        <v>0</v>
      </c>
      <c r="AD27" s="265">
        <f>AD$45*外生化逆行列係数!AD27</f>
        <v>0</v>
      </c>
      <c r="AE27" s="265">
        <f>AE$45*外生化逆行列係数!AE27</f>
        <v>0</v>
      </c>
      <c r="AF27" s="265">
        <f>AF$45*外生化逆行列係数!AF27</f>
        <v>0</v>
      </c>
      <c r="AG27" s="265">
        <f>AG$45*外生化逆行列係数!AG27</f>
        <v>0</v>
      </c>
      <c r="AH27" s="265">
        <f>AH$45*外生化逆行列係数!AH27</f>
        <v>0</v>
      </c>
      <c r="AI27" s="265">
        <f>AI$45*外生化逆行列係数!AI27</f>
        <v>0</v>
      </c>
      <c r="AJ27" s="265">
        <f>AJ$45*外生化逆行列係数!AJ27</f>
        <v>0</v>
      </c>
      <c r="AK27" s="265">
        <f>AK$45*外生化逆行列係数!AK27</f>
        <v>0</v>
      </c>
      <c r="AL27" s="265">
        <f>AL$45*外生化逆行列係数!AL27</f>
        <v>0</v>
      </c>
      <c r="AM27" s="265">
        <f>AM$45*外生化逆行列係数!AM27</f>
        <v>0</v>
      </c>
      <c r="AN27" s="265">
        <f>AN$45*外生化逆行列係数!AN27</f>
        <v>0</v>
      </c>
      <c r="AO27" s="266">
        <f>AO$45*外生化逆行列係数!AO27</f>
        <v>0</v>
      </c>
      <c r="AP27" s="278">
        <f t="shared" si="0"/>
        <v>0</v>
      </c>
    </row>
    <row r="28" spans="1:42" ht="15" customHeight="1">
      <c r="A28" s="29">
        <v>25</v>
      </c>
      <c r="B28" s="12" t="s">
        <v>36</v>
      </c>
      <c r="C28" s="267">
        <f>C$45*外生化逆行列係数!C28</f>
        <v>0</v>
      </c>
      <c r="D28" s="268">
        <f>D$45*外生化逆行列係数!D28</f>
        <v>0</v>
      </c>
      <c r="E28" s="268">
        <f>E$45*外生化逆行列係数!E28</f>
        <v>0</v>
      </c>
      <c r="F28" s="268">
        <f>F$45*外生化逆行列係数!F28</f>
        <v>0</v>
      </c>
      <c r="G28" s="268">
        <f>G$45*外生化逆行列係数!G28</f>
        <v>0</v>
      </c>
      <c r="H28" s="268">
        <f>H$45*外生化逆行列係数!H28</f>
        <v>0</v>
      </c>
      <c r="I28" s="268">
        <f>I$45*外生化逆行列係数!I28</f>
        <v>0</v>
      </c>
      <c r="J28" s="268">
        <f>J$45*外生化逆行列係数!J28</f>
        <v>0</v>
      </c>
      <c r="K28" s="268">
        <f>K$45*外生化逆行列係数!K28</f>
        <v>0</v>
      </c>
      <c r="L28" s="268">
        <f>L$45*外生化逆行列係数!L28</f>
        <v>0</v>
      </c>
      <c r="M28" s="268">
        <f>M$45*外生化逆行列係数!M28</f>
        <v>0</v>
      </c>
      <c r="N28" s="268">
        <f>N$45*外生化逆行列係数!N28</f>
        <v>0</v>
      </c>
      <c r="O28" s="268">
        <f>O$45*外生化逆行列係数!O28</f>
        <v>0</v>
      </c>
      <c r="P28" s="268">
        <f>P$45*外生化逆行列係数!P28</f>
        <v>0</v>
      </c>
      <c r="Q28" s="268">
        <f>Q$45*外生化逆行列係数!Q28</f>
        <v>0</v>
      </c>
      <c r="R28" s="268">
        <f>R$45*外生化逆行列係数!R28</f>
        <v>0</v>
      </c>
      <c r="S28" s="268">
        <f>S$45*外生化逆行列係数!S28</f>
        <v>0</v>
      </c>
      <c r="T28" s="268">
        <f>T$45*外生化逆行列係数!T28</f>
        <v>0</v>
      </c>
      <c r="U28" s="268">
        <f>U$45*外生化逆行列係数!U28</f>
        <v>0</v>
      </c>
      <c r="V28" s="268">
        <f>V$45*外生化逆行列係数!V28</f>
        <v>0</v>
      </c>
      <c r="W28" s="268">
        <f>W$45*外生化逆行列係数!W28</f>
        <v>0</v>
      </c>
      <c r="X28" s="268">
        <f>X$45*外生化逆行列係数!X28</f>
        <v>0</v>
      </c>
      <c r="Y28" s="268">
        <f>Y$45*外生化逆行列係数!Y28</f>
        <v>0</v>
      </c>
      <c r="Z28" s="268">
        <f>Z$45*外生化逆行列係数!Z28</f>
        <v>0</v>
      </c>
      <c r="AA28" s="268">
        <f>AA$45*外生化逆行列係数!AA28</f>
        <v>0</v>
      </c>
      <c r="AB28" s="268">
        <f>AB$45*外生化逆行列係数!AB28</f>
        <v>0</v>
      </c>
      <c r="AC28" s="268">
        <f>AC$45*外生化逆行列係数!AC28</f>
        <v>0</v>
      </c>
      <c r="AD28" s="268">
        <f>AD$45*外生化逆行列係数!AD28</f>
        <v>0</v>
      </c>
      <c r="AE28" s="268">
        <f>AE$45*外生化逆行列係数!AE28</f>
        <v>0</v>
      </c>
      <c r="AF28" s="268">
        <f>AF$45*外生化逆行列係数!AF28</f>
        <v>0</v>
      </c>
      <c r="AG28" s="268">
        <f>AG$45*外生化逆行列係数!AG28</f>
        <v>0</v>
      </c>
      <c r="AH28" s="268">
        <f>AH$45*外生化逆行列係数!AH28</f>
        <v>0</v>
      </c>
      <c r="AI28" s="268">
        <f>AI$45*外生化逆行列係数!AI28</f>
        <v>0</v>
      </c>
      <c r="AJ28" s="268">
        <f>AJ$45*外生化逆行列係数!AJ28</f>
        <v>0</v>
      </c>
      <c r="AK28" s="268">
        <f>AK$45*外生化逆行列係数!AK28</f>
        <v>0</v>
      </c>
      <c r="AL28" s="268">
        <f>AL$45*外生化逆行列係数!AL28</f>
        <v>0</v>
      </c>
      <c r="AM28" s="268">
        <f>AM$45*外生化逆行列係数!AM28</f>
        <v>0</v>
      </c>
      <c r="AN28" s="268">
        <f>AN$45*外生化逆行列係数!AN28</f>
        <v>0</v>
      </c>
      <c r="AO28" s="269">
        <f>AO$45*外生化逆行列係数!AO28</f>
        <v>0</v>
      </c>
      <c r="AP28" s="279">
        <f t="shared" si="0"/>
        <v>0</v>
      </c>
    </row>
    <row r="29" spans="1:42" ht="15" customHeight="1">
      <c r="A29" s="28">
        <v>26</v>
      </c>
      <c r="B29" s="11" t="s">
        <v>37</v>
      </c>
      <c r="C29" s="264">
        <f>C$45*外生化逆行列係数!C29</f>
        <v>0</v>
      </c>
      <c r="D29" s="265">
        <f>D$45*外生化逆行列係数!D29</f>
        <v>0</v>
      </c>
      <c r="E29" s="265">
        <f>E$45*外生化逆行列係数!E29</f>
        <v>0</v>
      </c>
      <c r="F29" s="265">
        <f>F$45*外生化逆行列係数!F29</f>
        <v>0</v>
      </c>
      <c r="G29" s="265">
        <f>G$45*外生化逆行列係数!G29</f>
        <v>0</v>
      </c>
      <c r="H29" s="265">
        <f>H$45*外生化逆行列係数!H29</f>
        <v>0</v>
      </c>
      <c r="I29" s="265">
        <f>I$45*外生化逆行列係数!I29</f>
        <v>0</v>
      </c>
      <c r="J29" s="265">
        <f>J$45*外生化逆行列係数!J29</f>
        <v>0</v>
      </c>
      <c r="K29" s="265">
        <f>K$45*外生化逆行列係数!K29</f>
        <v>0</v>
      </c>
      <c r="L29" s="265">
        <f>L$45*外生化逆行列係数!L29</f>
        <v>0</v>
      </c>
      <c r="M29" s="265">
        <f>M$45*外生化逆行列係数!M29</f>
        <v>0</v>
      </c>
      <c r="N29" s="265">
        <f>N$45*外生化逆行列係数!N29</f>
        <v>0</v>
      </c>
      <c r="O29" s="265">
        <f>O$45*外生化逆行列係数!O29</f>
        <v>0</v>
      </c>
      <c r="P29" s="265">
        <f>P$45*外生化逆行列係数!P29</f>
        <v>0</v>
      </c>
      <c r="Q29" s="265">
        <f>Q$45*外生化逆行列係数!Q29</f>
        <v>0</v>
      </c>
      <c r="R29" s="265">
        <f>R$45*外生化逆行列係数!R29</f>
        <v>0</v>
      </c>
      <c r="S29" s="265">
        <f>S$45*外生化逆行列係数!S29</f>
        <v>0</v>
      </c>
      <c r="T29" s="265">
        <f>T$45*外生化逆行列係数!T29</f>
        <v>0</v>
      </c>
      <c r="U29" s="265">
        <f>U$45*外生化逆行列係数!U29</f>
        <v>0</v>
      </c>
      <c r="V29" s="265">
        <f>V$45*外生化逆行列係数!V29</f>
        <v>0</v>
      </c>
      <c r="W29" s="265">
        <f>W$45*外生化逆行列係数!W29</f>
        <v>0</v>
      </c>
      <c r="X29" s="265">
        <f>X$45*外生化逆行列係数!X29</f>
        <v>0</v>
      </c>
      <c r="Y29" s="265">
        <f>Y$45*外生化逆行列係数!Y29</f>
        <v>0</v>
      </c>
      <c r="Z29" s="265">
        <f>Z$45*外生化逆行列係数!Z29</f>
        <v>0</v>
      </c>
      <c r="AA29" s="265">
        <f>AA$45*外生化逆行列係数!AA29</f>
        <v>0</v>
      </c>
      <c r="AB29" s="265">
        <f>AB$45*外生化逆行列係数!AB29</f>
        <v>0</v>
      </c>
      <c r="AC29" s="265">
        <f>AC$45*外生化逆行列係数!AC29</f>
        <v>0</v>
      </c>
      <c r="AD29" s="265">
        <f>AD$45*外生化逆行列係数!AD29</f>
        <v>0</v>
      </c>
      <c r="AE29" s="265">
        <f>AE$45*外生化逆行列係数!AE29</f>
        <v>0</v>
      </c>
      <c r="AF29" s="265">
        <f>AF$45*外生化逆行列係数!AF29</f>
        <v>0</v>
      </c>
      <c r="AG29" s="265">
        <f>AG$45*外生化逆行列係数!AG29</f>
        <v>0</v>
      </c>
      <c r="AH29" s="265">
        <f>AH$45*外生化逆行列係数!AH29</f>
        <v>0</v>
      </c>
      <c r="AI29" s="265">
        <f>AI$45*外生化逆行列係数!AI29</f>
        <v>0</v>
      </c>
      <c r="AJ29" s="265">
        <f>AJ$45*外生化逆行列係数!AJ29</f>
        <v>0</v>
      </c>
      <c r="AK29" s="265">
        <f>AK$45*外生化逆行列係数!AK29</f>
        <v>0</v>
      </c>
      <c r="AL29" s="265">
        <f>AL$45*外生化逆行列係数!AL29</f>
        <v>0</v>
      </c>
      <c r="AM29" s="265">
        <f>AM$45*外生化逆行列係数!AM29</f>
        <v>0</v>
      </c>
      <c r="AN29" s="265">
        <f>AN$45*外生化逆行列係数!AN29</f>
        <v>0</v>
      </c>
      <c r="AO29" s="266">
        <f>AO$45*外生化逆行列係数!AO29</f>
        <v>0</v>
      </c>
      <c r="AP29" s="278">
        <f t="shared" si="0"/>
        <v>0</v>
      </c>
    </row>
    <row r="30" spans="1:42" ht="15" customHeight="1">
      <c r="A30" s="28">
        <v>27</v>
      </c>
      <c r="B30" s="11" t="s">
        <v>17</v>
      </c>
      <c r="C30" s="264">
        <f>C$45*外生化逆行列係数!C30</f>
        <v>0</v>
      </c>
      <c r="D30" s="265">
        <f>D$45*外生化逆行列係数!D30</f>
        <v>0</v>
      </c>
      <c r="E30" s="265">
        <f>E$45*外生化逆行列係数!E30</f>
        <v>0</v>
      </c>
      <c r="F30" s="265">
        <f>F$45*外生化逆行列係数!F30</f>
        <v>0</v>
      </c>
      <c r="G30" s="265">
        <f>G$45*外生化逆行列係数!G30</f>
        <v>0</v>
      </c>
      <c r="H30" s="265">
        <f>H$45*外生化逆行列係数!H30</f>
        <v>0</v>
      </c>
      <c r="I30" s="265">
        <f>I$45*外生化逆行列係数!I30</f>
        <v>0</v>
      </c>
      <c r="J30" s="265">
        <f>J$45*外生化逆行列係数!J30</f>
        <v>0</v>
      </c>
      <c r="K30" s="265">
        <f>K$45*外生化逆行列係数!K30</f>
        <v>0</v>
      </c>
      <c r="L30" s="265">
        <f>L$45*外生化逆行列係数!L30</f>
        <v>0</v>
      </c>
      <c r="M30" s="265">
        <f>M$45*外生化逆行列係数!M30</f>
        <v>0</v>
      </c>
      <c r="N30" s="265">
        <f>N$45*外生化逆行列係数!N30</f>
        <v>0</v>
      </c>
      <c r="O30" s="265">
        <f>O$45*外生化逆行列係数!O30</f>
        <v>0</v>
      </c>
      <c r="P30" s="265">
        <f>P$45*外生化逆行列係数!P30</f>
        <v>0</v>
      </c>
      <c r="Q30" s="265">
        <f>Q$45*外生化逆行列係数!Q30</f>
        <v>0</v>
      </c>
      <c r="R30" s="265">
        <f>R$45*外生化逆行列係数!R30</f>
        <v>0</v>
      </c>
      <c r="S30" s="265">
        <f>S$45*外生化逆行列係数!S30</f>
        <v>0</v>
      </c>
      <c r="T30" s="265">
        <f>T$45*外生化逆行列係数!T30</f>
        <v>0</v>
      </c>
      <c r="U30" s="265">
        <f>U$45*外生化逆行列係数!U30</f>
        <v>0</v>
      </c>
      <c r="V30" s="265">
        <f>V$45*外生化逆行列係数!V30</f>
        <v>0</v>
      </c>
      <c r="W30" s="265">
        <f>W$45*外生化逆行列係数!W30</f>
        <v>0</v>
      </c>
      <c r="X30" s="265">
        <f>X$45*外生化逆行列係数!X30</f>
        <v>0</v>
      </c>
      <c r="Y30" s="265">
        <f>Y$45*外生化逆行列係数!Y30</f>
        <v>0</v>
      </c>
      <c r="Z30" s="265">
        <f>Z$45*外生化逆行列係数!Z30</f>
        <v>0</v>
      </c>
      <c r="AA30" s="265">
        <f>AA$45*外生化逆行列係数!AA30</f>
        <v>0</v>
      </c>
      <c r="AB30" s="265">
        <f>AB$45*外生化逆行列係数!AB30</f>
        <v>0</v>
      </c>
      <c r="AC30" s="265">
        <f>AC$45*外生化逆行列係数!AC30</f>
        <v>0</v>
      </c>
      <c r="AD30" s="265">
        <f>AD$45*外生化逆行列係数!AD30</f>
        <v>0</v>
      </c>
      <c r="AE30" s="265">
        <f>AE$45*外生化逆行列係数!AE30</f>
        <v>0</v>
      </c>
      <c r="AF30" s="265">
        <f>AF$45*外生化逆行列係数!AF30</f>
        <v>0</v>
      </c>
      <c r="AG30" s="265">
        <f>AG$45*外生化逆行列係数!AG30</f>
        <v>0</v>
      </c>
      <c r="AH30" s="265">
        <f>AH$45*外生化逆行列係数!AH30</f>
        <v>0</v>
      </c>
      <c r="AI30" s="265">
        <f>AI$45*外生化逆行列係数!AI30</f>
        <v>0</v>
      </c>
      <c r="AJ30" s="265">
        <f>AJ$45*外生化逆行列係数!AJ30</f>
        <v>0</v>
      </c>
      <c r="AK30" s="265">
        <f>AK$45*外生化逆行列係数!AK30</f>
        <v>0</v>
      </c>
      <c r="AL30" s="265">
        <f>AL$45*外生化逆行列係数!AL30</f>
        <v>0</v>
      </c>
      <c r="AM30" s="265">
        <f>AM$45*外生化逆行列係数!AM30</f>
        <v>0</v>
      </c>
      <c r="AN30" s="265">
        <f>AN$45*外生化逆行列係数!AN30</f>
        <v>0</v>
      </c>
      <c r="AO30" s="266">
        <f>AO$45*外生化逆行列係数!AO30</f>
        <v>0</v>
      </c>
      <c r="AP30" s="278">
        <f t="shared" si="0"/>
        <v>0</v>
      </c>
    </row>
    <row r="31" spans="1:42" ht="15" customHeight="1">
      <c r="A31" s="28">
        <v>28</v>
      </c>
      <c r="B31" s="11" t="s">
        <v>18</v>
      </c>
      <c r="C31" s="264">
        <f>C$45*外生化逆行列係数!C31</f>
        <v>0</v>
      </c>
      <c r="D31" s="265">
        <f>D$45*外生化逆行列係数!D31</f>
        <v>0</v>
      </c>
      <c r="E31" s="265">
        <f>E$45*外生化逆行列係数!E31</f>
        <v>0</v>
      </c>
      <c r="F31" s="265">
        <f>F$45*外生化逆行列係数!F31</f>
        <v>0</v>
      </c>
      <c r="G31" s="265">
        <f>G$45*外生化逆行列係数!G31</f>
        <v>0</v>
      </c>
      <c r="H31" s="265">
        <f>H$45*外生化逆行列係数!H31</f>
        <v>0</v>
      </c>
      <c r="I31" s="265">
        <f>I$45*外生化逆行列係数!I31</f>
        <v>0</v>
      </c>
      <c r="J31" s="265">
        <f>J$45*外生化逆行列係数!J31</f>
        <v>0</v>
      </c>
      <c r="K31" s="265">
        <f>K$45*外生化逆行列係数!K31</f>
        <v>0</v>
      </c>
      <c r="L31" s="265">
        <f>L$45*外生化逆行列係数!L31</f>
        <v>0</v>
      </c>
      <c r="M31" s="265">
        <f>M$45*外生化逆行列係数!M31</f>
        <v>0</v>
      </c>
      <c r="N31" s="265">
        <f>N$45*外生化逆行列係数!N31</f>
        <v>0</v>
      </c>
      <c r="O31" s="265">
        <f>O$45*外生化逆行列係数!O31</f>
        <v>0</v>
      </c>
      <c r="P31" s="265">
        <f>P$45*外生化逆行列係数!P31</f>
        <v>0</v>
      </c>
      <c r="Q31" s="265">
        <f>Q$45*外生化逆行列係数!Q31</f>
        <v>0</v>
      </c>
      <c r="R31" s="265">
        <f>R$45*外生化逆行列係数!R31</f>
        <v>0</v>
      </c>
      <c r="S31" s="265">
        <f>S$45*外生化逆行列係数!S31</f>
        <v>0</v>
      </c>
      <c r="T31" s="265">
        <f>T$45*外生化逆行列係数!T31</f>
        <v>0</v>
      </c>
      <c r="U31" s="265">
        <f>U$45*外生化逆行列係数!U31</f>
        <v>0</v>
      </c>
      <c r="V31" s="265">
        <f>V$45*外生化逆行列係数!V31</f>
        <v>0</v>
      </c>
      <c r="W31" s="265">
        <f>W$45*外生化逆行列係数!W31</f>
        <v>0</v>
      </c>
      <c r="X31" s="265">
        <f>X$45*外生化逆行列係数!X31</f>
        <v>0</v>
      </c>
      <c r="Y31" s="265">
        <f>Y$45*外生化逆行列係数!Y31</f>
        <v>0</v>
      </c>
      <c r="Z31" s="265">
        <f>Z$45*外生化逆行列係数!Z31</f>
        <v>0</v>
      </c>
      <c r="AA31" s="265">
        <f>AA$45*外生化逆行列係数!AA31</f>
        <v>0</v>
      </c>
      <c r="AB31" s="265">
        <f>AB$45*外生化逆行列係数!AB31</f>
        <v>0</v>
      </c>
      <c r="AC31" s="265">
        <f>AC$45*外生化逆行列係数!AC31</f>
        <v>0</v>
      </c>
      <c r="AD31" s="265">
        <f>AD$45*外生化逆行列係数!AD31</f>
        <v>0</v>
      </c>
      <c r="AE31" s="265">
        <f>AE$45*外生化逆行列係数!AE31</f>
        <v>0</v>
      </c>
      <c r="AF31" s="265">
        <f>AF$45*外生化逆行列係数!AF31</f>
        <v>0</v>
      </c>
      <c r="AG31" s="265">
        <f>AG$45*外生化逆行列係数!AG31</f>
        <v>0</v>
      </c>
      <c r="AH31" s="265">
        <f>AH$45*外生化逆行列係数!AH31</f>
        <v>0</v>
      </c>
      <c r="AI31" s="265">
        <f>AI$45*外生化逆行列係数!AI31</f>
        <v>0</v>
      </c>
      <c r="AJ31" s="265">
        <f>AJ$45*外生化逆行列係数!AJ31</f>
        <v>0</v>
      </c>
      <c r="AK31" s="265">
        <f>AK$45*外生化逆行列係数!AK31</f>
        <v>0</v>
      </c>
      <c r="AL31" s="265">
        <f>AL$45*外生化逆行列係数!AL31</f>
        <v>0</v>
      </c>
      <c r="AM31" s="265">
        <f>AM$45*外生化逆行列係数!AM31</f>
        <v>0</v>
      </c>
      <c r="AN31" s="265">
        <f>AN$45*外生化逆行列係数!AN31</f>
        <v>0</v>
      </c>
      <c r="AO31" s="266">
        <f>AO$45*外生化逆行列係数!AO31</f>
        <v>0</v>
      </c>
      <c r="AP31" s="278">
        <f t="shared" si="0"/>
        <v>0</v>
      </c>
    </row>
    <row r="32" spans="1:42" ht="15" customHeight="1">
      <c r="A32" s="28">
        <v>29</v>
      </c>
      <c r="B32" s="11" t="s">
        <v>19</v>
      </c>
      <c r="C32" s="264">
        <f>C$45*外生化逆行列係数!C32</f>
        <v>0</v>
      </c>
      <c r="D32" s="265">
        <f>D$45*外生化逆行列係数!D32</f>
        <v>0</v>
      </c>
      <c r="E32" s="265">
        <f>E$45*外生化逆行列係数!E32</f>
        <v>0</v>
      </c>
      <c r="F32" s="265">
        <f>F$45*外生化逆行列係数!F32</f>
        <v>0</v>
      </c>
      <c r="G32" s="265">
        <f>G$45*外生化逆行列係数!G32</f>
        <v>0</v>
      </c>
      <c r="H32" s="265">
        <f>H$45*外生化逆行列係数!H32</f>
        <v>0</v>
      </c>
      <c r="I32" s="265">
        <f>I$45*外生化逆行列係数!I32</f>
        <v>0</v>
      </c>
      <c r="J32" s="265">
        <f>J$45*外生化逆行列係数!J32</f>
        <v>0</v>
      </c>
      <c r="K32" s="265">
        <f>K$45*外生化逆行列係数!K32</f>
        <v>0</v>
      </c>
      <c r="L32" s="265">
        <f>L$45*外生化逆行列係数!L32</f>
        <v>0</v>
      </c>
      <c r="M32" s="265">
        <f>M$45*外生化逆行列係数!M32</f>
        <v>0</v>
      </c>
      <c r="N32" s="265">
        <f>N$45*外生化逆行列係数!N32</f>
        <v>0</v>
      </c>
      <c r="O32" s="265">
        <f>O$45*外生化逆行列係数!O32</f>
        <v>0</v>
      </c>
      <c r="P32" s="265">
        <f>P$45*外生化逆行列係数!P32</f>
        <v>0</v>
      </c>
      <c r="Q32" s="265">
        <f>Q$45*外生化逆行列係数!Q32</f>
        <v>0</v>
      </c>
      <c r="R32" s="265">
        <f>R$45*外生化逆行列係数!R32</f>
        <v>0</v>
      </c>
      <c r="S32" s="265">
        <f>S$45*外生化逆行列係数!S32</f>
        <v>0</v>
      </c>
      <c r="T32" s="265">
        <f>T$45*外生化逆行列係数!T32</f>
        <v>0</v>
      </c>
      <c r="U32" s="265">
        <f>U$45*外生化逆行列係数!U32</f>
        <v>0</v>
      </c>
      <c r="V32" s="265">
        <f>V$45*外生化逆行列係数!V32</f>
        <v>0</v>
      </c>
      <c r="W32" s="265">
        <f>W$45*外生化逆行列係数!W32</f>
        <v>0</v>
      </c>
      <c r="X32" s="265">
        <f>X$45*外生化逆行列係数!X32</f>
        <v>0</v>
      </c>
      <c r="Y32" s="265">
        <f>Y$45*外生化逆行列係数!Y32</f>
        <v>0</v>
      </c>
      <c r="Z32" s="265">
        <f>Z$45*外生化逆行列係数!Z32</f>
        <v>0</v>
      </c>
      <c r="AA32" s="265">
        <f>AA$45*外生化逆行列係数!AA32</f>
        <v>0</v>
      </c>
      <c r="AB32" s="265">
        <f>AB$45*外生化逆行列係数!AB32</f>
        <v>0</v>
      </c>
      <c r="AC32" s="265">
        <f>AC$45*外生化逆行列係数!AC32</f>
        <v>0</v>
      </c>
      <c r="AD32" s="265">
        <f>AD$45*外生化逆行列係数!AD32</f>
        <v>0</v>
      </c>
      <c r="AE32" s="265">
        <f>AE$45*外生化逆行列係数!AE32</f>
        <v>0</v>
      </c>
      <c r="AF32" s="265">
        <f>AF$45*外生化逆行列係数!AF32</f>
        <v>0</v>
      </c>
      <c r="AG32" s="265">
        <f>AG$45*外生化逆行列係数!AG32</f>
        <v>0</v>
      </c>
      <c r="AH32" s="265">
        <f>AH$45*外生化逆行列係数!AH32</f>
        <v>0</v>
      </c>
      <c r="AI32" s="265">
        <f>AI$45*外生化逆行列係数!AI32</f>
        <v>0</v>
      </c>
      <c r="AJ32" s="265">
        <f>AJ$45*外生化逆行列係数!AJ32</f>
        <v>0</v>
      </c>
      <c r="AK32" s="265">
        <f>AK$45*外生化逆行列係数!AK32</f>
        <v>0</v>
      </c>
      <c r="AL32" s="265">
        <f>AL$45*外生化逆行列係数!AL32</f>
        <v>0</v>
      </c>
      <c r="AM32" s="265">
        <f>AM$45*外生化逆行列係数!AM32</f>
        <v>0</v>
      </c>
      <c r="AN32" s="265">
        <f>AN$45*外生化逆行列係数!AN32</f>
        <v>0</v>
      </c>
      <c r="AO32" s="266">
        <f>AO$45*外生化逆行列係数!AO32</f>
        <v>0</v>
      </c>
      <c r="AP32" s="278">
        <f t="shared" si="0"/>
        <v>0</v>
      </c>
    </row>
    <row r="33" spans="1:42" ht="15" customHeight="1">
      <c r="A33" s="29">
        <v>30</v>
      </c>
      <c r="B33" s="12" t="s">
        <v>39</v>
      </c>
      <c r="C33" s="267">
        <f>C$45*外生化逆行列係数!C33</f>
        <v>0</v>
      </c>
      <c r="D33" s="268">
        <f>D$45*外生化逆行列係数!D33</f>
        <v>0</v>
      </c>
      <c r="E33" s="268">
        <f>E$45*外生化逆行列係数!E33</f>
        <v>0</v>
      </c>
      <c r="F33" s="268">
        <f>F$45*外生化逆行列係数!F33</f>
        <v>0</v>
      </c>
      <c r="G33" s="268">
        <f>G$45*外生化逆行列係数!G33</f>
        <v>0</v>
      </c>
      <c r="H33" s="268">
        <f>H$45*外生化逆行列係数!H33</f>
        <v>0</v>
      </c>
      <c r="I33" s="268">
        <f>I$45*外生化逆行列係数!I33</f>
        <v>0</v>
      </c>
      <c r="J33" s="268">
        <f>J$45*外生化逆行列係数!J33</f>
        <v>0</v>
      </c>
      <c r="K33" s="268">
        <f>K$45*外生化逆行列係数!K33</f>
        <v>0</v>
      </c>
      <c r="L33" s="268">
        <f>L$45*外生化逆行列係数!L33</f>
        <v>0</v>
      </c>
      <c r="M33" s="268">
        <f>M$45*外生化逆行列係数!M33</f>
        <v>0</v>
      </c>
      <c r="N33" s="268">
        <f>N$45*外生化逆行列係数!N33</f>
        <v>0</v>
      </c>
      <c r="O33" s="268">
        <f>O$45*外生化逆行列係数!O33</f>
        <v>0</v>
      </c>
      <c r="P33" s="268">
        <f>P$45*外生化逆行列係数!P33</f>
        <v>0</v>
      </c>
      <c r="Q33" s="268">
        <f>Q$45*外生化逆行列係数!Q33</f>
        <v>0</v>
      </c>
      <c r="R33" s="268">
        <f>R$45*外生化逆行列係数!R33</f>
        <v>0</v>
      </c>
      <c r="S33" s="268">
        <f>S$45*外生化逆行列係数!S33</f>
        <v>0</v>
      </c>
      <c r="T33" s="268">
        <f>T$45*外生化逆行列係数!T33</f>
        <v>0</v>
      </c>
      <c r="U33" s="268">
        <f>U$45*外生化逆行列係数!U33</f>
        <v>0</v>
      </c>
      <c r="V33" s="268">
        <f>V$45*外生化逆行列係数!V33</f>
        <v>0</v>
      </c>
      <c r="W33" s="268">
        <f>W$45*外生化逆行列係数!W33</f>
        <v>0</v>
      </c>
      <c r="X33" s="268">
        <f>X$45*外生化逆行列係数!X33</f>
        <v>0</v>
      </c>
      <c r="Y33" s="268">
        <f>Y$45*外生化逆行列係数!Y33</f>
        <v>0</v>
      </c>
      <c r="Z33" s="268">
        <f>Z$45*外生化逆行列係数!Z33</f>
        <v>0</v>
      </c>
      <c r="AA33" s="268">
        <f>AA$45*外生化逆行列係数!AA33</f>
        <v>0</v>
      </c>
      <c r="AB33" s="268">
        <f>AB$45*外生化逆行列係数!AB33</f>
        <v>0</v>
      </c>
      <c r="AC33" s="268">
        <f>AC$45*外生化逆行列係数!AC33</f>
        <v>0</v>
      </c>
      <c r="AD33" s="268">
        <f>AD$45*外生化逆行列係数!AD33</f>
        <v>0</v>
      </c>
      <c r="AE33" s="268">
        <f>AE$45*外生化逆行列係数!AE33</f>
        <v>0</v>
      </c>
      <c r="AF33" s="268">
        <f>AF$45*外生化逆行列係数!AF33</f>
        <v>0</v>
      </c>
      <c r="AG33" s="268">
        <f>AG$45*外生化逆行列係数!AG33</f>
        <v>0</v>
      </c>
      <c r="AH33" s="268">
        <f>AH$45*外生化逆行列係数!AH33</f>
        <v>0</v>
      </c>
      <c r="AI33" s="268">
        <f>AI$45*外生化逆行列係数!AI33</f>
        <v>0</v>
      </c>
      <c r="AJ33" s="268">
        <f>AJ$45*外生化逆行列係数!AJ33</f>
        <v>0</v>
      </c>
      <c r="AK33" s="268">
        <f>AK$45*外生化逆行列係数!AK33</f>
        <v>0</v>
      </c>
      <c r="AL33" s="268">
        <f>AL$45*外生化逆行列係数!AL33</f>
        <v>0</v>
      </c>
      <c r="AM33" s="268">
        <f>AM$45*外生化逆行列係数!AM33</f>
        <v>0</v>
      </c>
      <c r="AN33" s="268">
        <f>AN$45*外生化逆行列係数!AN33</f>
        <v>0</v>
      </c>
      <c r="AO33" s="269">
        <f>AO$45*外生化逆行列係数!AO33</f>
        <v>0</v>
      </c>
      <c r="AP33" s="279">
        <f t="shared" si="0"/>
        <v>0</v>
      </c>
    </row>
    <row r="34" spans="1:42" ht="15" customHeight="1">
      <c r="A34" s="28">
        <v>31</v>
      </c>
      <c r="B34" s="11" t="s">
        <v>20</v>
      </c>
      <c r="C34" s="264">
        <f>C$45*外生化逆行列係数!C34</f>
        <v>0</v>
      </c>
      <c r="D34" s="265">
        <f>D$45*外生化逆行列係数!D34</f>
        <v>0</v>
      </c>
      <c r="E34" s="265">
        <f>E$45*外生化逆行列係数!E34</f>
        <v>0</v>
      </c>
      <c r="F34" s="265">
        <f>F$45*外生化逆行列係数!F34</f>
        <v>0</v>
      </c>
      <c r="G34" s="265">
        <f>G$45*外生化逆行列係数!G34</f>
        <v>0</v>
      </c>
      <c r="H34" s="265">
        <f>H$45*外生化逆行列係数!H34</f>
        <v>0</v>
      </c>
      <c r="I34" s="265">
        <f>I$45*外生化逆行列係数!I34</f>
        <v>0</v>
      </c>
      <c r="J34" s="265">
        <f>J$45*外生化逆行列係数!J34</f>
        <v>0</v>
      </c>
      <c r="K34" s="265">
        <f>K$45*外生化逆行列係数!K34</f>
        <v>0</v>
      </c>
      <c r="L34" s="265">
        <f>L$45*外生化逆行列係数!L34</f>
        <v>0</v>
      </c>
      <c r="M34" s="265">
        <f>M$45*外生化逆行列係数!M34</f>
        <v>0</v>
      </c>
      <c r="N34" s="265">
        <f>N$45*外生化逆行列係数!N34</f>
        <v>0</v>
      </c>
      <c r="O34" s="265">
        <f>O$45*外生化逆行列係数!O34</f>
        <v>0</v>
      </c>
      <c r="P34" s="265">
        <f>P$45*外生化逆行列係数!P34</f>
        <v>0</v>
      </c>
      <c r="Q34" s="265">
        <f>Q$45*外生化逆行列係数!Q34</f>
        <v>0</v>
      </c>
      <c r="R34" s="265">
        <f>R$45*外生化逆行列係数!R34</f>
        <v>0</v>
      </c>
      <c r="S34" s="265">
        <f>S$45*外生化逆行列係数!S34</f>
        <v>0</v>
      </c>
      <c r="T34" s="265">
        <f>T$45*外生化逆行列係数!T34</f>
        <v>0</v>
      </c>
      <c r="U34" s="265">
        <f>U$45*外生化逆行列係数!U34</f>
        <v>0</v>
      </c>
      <c r="V34" s="265">
        <f>V$45*外生化逆行列係数!V34</f>
        <v>0</v>
      </c>
      <c r="W34" s="265">
        <f>W$45*外生化逆行列係数!W34</f>
        <v>0</v>
      </c>
      <c r="X34" s="265">
        <f>X$45*外生化逆行列係数!X34</f>
        <v>0</v>
      </c>
      <c r="Y34" s="265">
        <f>Y$45*外生化逆行列係数!Y34</f>
        <v>0</v>
      </c>
      <c r="Z34" s="265">
        <f>Z$45*外生化逆行列係数!Z34</f>
        <v>0</v>
      </c>
      <c r="AA34" s="265">
        <f>AA$45*外生化逆行列係数!AA34</f>
        <v>0</v>
      </c>
      <c r="AB34" s="265">
        <f>AB$45*外生化逆行列係数!AB34</f>
        <v>0</v>
      </c>
      <c r="AC34" s="265">
        <f>AC$45*外生化逆行列係数!AC34</f>
        <v>0</v>
      </c>
      <c r="AD34" s="265">
        <f>AD$45*外生化逆行列係数!AD34</f>
        <v>0</v>
      </c>
      <c r="AE34" s="265">
        <f>AE$45*外生化逆行列係数!AE34</f>
        <v>0</v>
      </c>
      <c r="AF34" s="265">
        <f>AF$45*外生化逆行列係数!AF34</f>
        <v>0</v>
      </c>
      <c r="AG34" s="265">
        <f>AG$45*外生化逆行列係数!AG34</f>
        <v>0</v>
      </c>
      <c r="AH34" s="265">
        <f>AH$45*外生化逆行列係数!AH34</f>
        <v>0</v>
      </c>
      <c r="AI34" s="265">
        <f>AI$45*外生化逆行列係数!AI34</f>
        <v>0</v>
      </c>
      <c r="AJ34" s="265">
        <f>AJ$45*外生化逆行列係数!AJ34</f>
        <v>0</v>
      </c>
      <c r="AK34" s="265">
        <f>AK$45*外生化逆行列係数!AK34</f>
        <v>0</v>
      </c>
      <c r="AL34" s="265">
        <f>AL$45*外生化逆行列係数!AL34</f>
        <v>0</v>
      </c>
      <c r="AM34" s="265">
        <f>AM$45*外生化逆行列係数!AM34</f>
        <v>0</v>
      </c>
      <c r="AN34" s="265">
        <f>AN$45*外生化逆行列係数!AN34</f>
        <v>0</v>
      </c>
      <c r="AO34" s="266">
        <f>AO$45*外生化逆行列係数!AO34</f>
        <v>0</v>
      </c>
      <c r="AP34" s="278">
        <f t="shared" si="0"/>
        <v>0</v>
      </c>
    </row>
    <row r="35" spans="1:42" ht="15" customHeight="1">
      <c r="A35" s="28">
        <v>32</v>
      </c>
      <c r="B35" s="11" t="s">
        <v>21</v>
      </c>
      <c r="C35" s="264">
        <f>C$45*外生化逆行列係数!C35</f>
        <v>0</v>
      </c>
      <c r="D35" s="265">
        <f>D$45*外生化逆行列係数!D35</f>
        <v>0</v>
      </c>
      <c r="E35" s="265">
        <f>E$45*外生化逆行列係数!E35</f>
        <v>0</v>
      </c>
      <c r="F35" s="265">
        <f>F$45*外生化逆行列係数!F35</f>
        <v>0</v>
      </c>
      <c r="G35" s="265">
        <f>G$45*外生化逆行列係数!G35</f>
        <v>0</v>
      </c>
      <c r="H35" s="265">
        <f>H$45*外生化逆行列係数!H35</f>
        <v>0</v>
      </c>
      <c r="I35" s="265">
        <f>I$45*外生化逆行列係数!I35</f>
        <v>0</v>
      </c>
      <c r="J35" s="265">
        <f>J$45*外生化逆行列係数!J35</f>
        <v>0</v>
      </c>
      <c r="K35" s="265">
        <f>K$45*外生化逆行列係数!K35</f>
        <v>0</v>
      </c>
      <c r="L35" s="265">
        <f>L$45*外生化逆行列係数!L35</f>
        <v>0</v>
      </c>
      <c r="M35" s="265">
        <f>M$45*外生化逆行列係数!M35</f>
        <v>0</v>
      </c>
      <c r="N35" s="265">
        <f>N$45*外生化逆行列係数!N35</f>
        <v>0</v>
      </c>
      <c r="O35" s="265">
        <f>O$45*外生化逆行列係数!O35</f>
        <v>0</v>
      </c>
      <c r="P35" s="265">
        <f>P$45*外生化逆行列係数!P35</f>
        <v>0</v>
      </c>
      <c r="Q35" s="265">
        <f>Q$45*外生化逆行列係数!Q35</f>
        <v>0</v>
      </c>
      <c r="R35" s="265">
        <f>R$45*外生化逆行列係数!R35</f>
        <v>0</v>
      </c>
      <c r="S35" s="265">
        <f>S$45*外生化逆行列係数!S35</f>
        <v>0</v>
      </c>
      <c r="T35" s="265">
        <f>T$45*外生化逆行列係数!T35</f>
        <v>0</v>
      </c>
      <c r="U35" s="265">
        <f>U$45*外生化逆行列係数!U35</f>
        <v>0</v>
      </c>
      <c r="V35" s="265">
        <f>V$45*外生化逆行列係数!V35</f>
        <v>0</v>
      </c>
      <c r="W35" s="265">
        <f>W$45*外生化逆行列係数!W35</f>
        <v>0</v>
      </c>
      <c r="X35" s="265">
        <f>X$45*外生化逆行列係数!X35</f>
        <v>0</v>
      </c>
      <c r="Y35" s="265">
        <f>Y$45*外生化逆行列係数!Y35</f>
        <v>0</v>
      </c>
      <c r="Z35" s="265">
        <f>Z$45*外生化逆行列係数!Z35</f>
        <v>0</v>
      </c>
      <c r="AA35" s="265">
        <f>AA$45*外生化逆行列係数!AA35</f>
        <v>0</v>
      </c>
      <c r="AB35" s="265">
        <f>AB$45*外生化逆行列係数!AB35</f>
        <v>0</v>
      </c>
      <c r="AC35" s="265">
        <f>AC$45*外生化逆行列係数!AC35</f>
        <v>0</v>
      </c>
      <c r="AD35" s="265">
        <f>AD$45*外生化逆行列係数!AD35</f>
        <v>0</v>
      </c>
      <c r="AE35" s="265">
        <f>AE$45*外生化逆行列係数!AE35</f>
        <v>0</v>
      </c>
      <c r="AF35" s="265">
        <f>AF$45*外生化逆行列係数!AF35</f>
        <v>0</v>
      </c>
      <c r="AG35" s="265">
        <f>AG$45*外生化逆行列係数!AG35</f>
        <v>0</v>
      </c>
      <c r="AH35" s="265">
        <f>AH$45*外生化逆行列係数!AH35</f>
        <v>0</v>
      </c>
      <c r="AI35" s="265">
        <f>AI$45*外生化逆行列係数!AI35</f>
        <v>0</v>
      </c>
      <c r="AJ35" s="265">
        <f>AJ$45*外生化逆行列係数!AJ35</f>
        <v>0</v>
      </c>
      <c r="AK35" s="265">
        <f>AK$45*外生化逆行列係数!AK35</f>
        <v>0</v>
      </c>
      <c r="AL35" s="265">
        <f>AL$45*外生化逆行列係数!AL35</f>
        <v>0</v>
      </c>
      <c r="AM35" s="265">
        <f>AM$45*外生化逆行列係数!AM35</f>
        <v>0</v>
      </c>
      <c r="AN35" s="265">
        <f>AN$45*外生化逆行列係数!AN35</f>
        <v>0</v>
      </c>
      <c r="AO35" s="266">
        <f>AO$45*外生化逆行列係数!AO35</f>
        <v>0</v>
      </c>
      <c r="AP35" s="278">
        <f t="shared" si="0"/>
        <v>0</v>
      </c>
    </row>
    <row r="36" spans="1:42" ht="15" customHeight="1">
      <c r="A36" s="28">
        <v>33</v>
      </c>
      <c r="B36" s="11" t="s">
        <v>22</v>
      </c>
      <c r="C36" s="264">
        <f>C$45*外生化逆行列係数!C36</f>
        <v>0</v>
      </c>
      <c r="D36" s="265">
        <f>D$45*外生化逆行列係数!D36</f>
        <v>0</v>
      </c>
      <c r="E36" s="265">
        <f>E$45*外生化逆行列係数!E36</f>
        <v>0</v>
      </c>
      <c r="F36" s="265">
        <f>F$45*外生化逆行列係数!F36</f>
        <v>0</v>
      </c>
      <c r="G36" s="265">
        <f>G$45*外生化逆行列係数!G36</f>
        <v>0</v>
      </c>
      <c r="H36" s="265">
        <f>H$45*外生化逆行列係数!H36</f>
        <v>0</v>
      </c>
      <c r="I36" s="265">
        <f>I$45*外生化逆行列係数!I36</f>
        <v>0</v>
      </c>
      <c r="J36" s="265">
        <f>J$45*外生化逆行列係数!J36</f>
        <v>0</v>
      </c>
      <c r="K36" s="265">
        <f>K$45*外生化逆行列係数!K36</f>
        <v>0</v>
      </c>
      <c r="L36" s="265">
        <f>L$45*外生化逆行列係数!L36</f>
        <v>0</v>
      </c>
      <c r="M36" s="265">
        <f>M$45*外生化逆行列係数!M36</f>
        <v>0</v>
      </c>
      <c r="N36" s="265">
        <f>N$45*外生化逆行列係数!N36</f>
        <v>0</v>
      </c>
      <c r="O36" s="265">
        <f>O$45*外生化逆行列係数!O36</f>
        <v>0</v>
      </c>
      <c r="P36" s="265">
        <f>P$45*外生化逆行列係数!P36</f>
        <v>0</v>
      </c>
      <c r="Q36" s="265">
        <f>Q$45*外生化逆行列係数!Q36</f>
        <v>0</v>
      </c>
      <c r="R36" s="265">
        <f>R$45*外生化逆行列係数!R36</f>
        <v>0</v>
      </c>
      <c r="S36" s="265">
        <f>S$45*外生化逆行列係数!S36</f>
        <v>0</v>
      </c>
      <c r="T36" s="265">
        <f>T$45*外生化逆行列係数!T36</f>
        <v>0</v>
      </c>
      <c r="U36" s="265">
        <f>U$45*外生化逆行列係数!U36</f>
        <v>0</v>
      </c>
      <c r="V36" s="265">
        <f>V$45*外生化逆行列係数!V36</f>
        <v>0</v>
      </c>
      <c r="W36" s="265">
        <f>W$45*外生化逆行列係数!W36</f>
        <v>0</v>
      </c>
      <c r="X36" s="265">
        <f>X$45*外生化逆行列係数!X36</f>
        <v>0</v>
      </c>
      <c r="Y36" s="265">
        <f>Y$45*外生化逆行列係数!Y36</f>
        <v>0</v>
      </c>
      <c r="Z36" s="265">
        <f>Z$45*外生化逆行列係数!Z36</f>
        <v>0</v>
      </c>
      <c r="AA36" s="265">
        <f>AA$45*外生化逆行列係数!AA36</f>
        <v>0</v>
      </c>
      <c r="AB36" s="265">
        <f>AB$45*外生化逆行列係数!AB36</f>
        <v>0</v>
      </c>
      <c r="AC36" s="265">
        <f>AC$45*外生化逆行列係数!AC36</f>
        <v>0</v>
      </c>
      <c r="AD36" s="265">
        <f>AD$45*外生化逆行列係数!AD36</f>
        <v>0</v>
      </c>
      <c r="AE36" s="265">
        <f>AE$45*外生化逆行列係数!AE36</f>
        <v>0</v>
      </c>
      <c r="AF36" s="265">
        <f>AF$45*外生化逆行列係数!AF36</f>
        <v>0</v>
      </c>
      <c r="AG36" s="265">
        <f>AG$45*外生化逆行列係数!AG36</f>
        <v>0</v>
      </c>
      <c r="AH36" s="265">
        <f>AH$45*外生化逆行列係数!AH36</f>
        <v>0</v>
      </c>
      <c r="AI36" s="265">
        <f>AI$45*外生化逆行列係数!AI36</f>
        <v>0</v>
      </c>
      <c r="AJ36" s="265">
        <f>AJ$45*外生化逆行列係数!AJ36</f>
        <v>0</v>
      </c>
      <c r="AK36" s="265">
        <f>AK$45*外生化逆行列係数!AK36</f>
        <v>0</v>
      </c>
      <c r="AL36" s="265">
        <f>AL$45*外生化逆行列係数!AL36</f>
        <v>0</v>
      </c>
      <c r="AM36" s="265">
        <f>AM$45*外生化逆行列係数!AM36</f>
        <v>0</v>
      </c>
      <c r="AN36" s="265">
        <f>AN$45*外生化逆行列係数!AN36</f>
        <v>0</v>
      </c>
      <c r="AO36" s="266">
        <f>AO$45*外生化逆行列係数!AO36</f>
        <v>0</v>
      </c>
      <c r="AP36" s="278">
        <f t="shared" si="0"/>
        <v>0</v>
      </c>
    </row>
    <row r="37" spans="1:42" ht="15" customHeight="1">
      <c r="A37" s="28">
        <v>34</v>
      </c>
      <c r="B37" s="11" t="s">
        <v>38</v>
      </c>
      <c r="C37" s="264">
        <f>C$45*外生化逆行列係数!C37</f>
        <v>0</v>
      </c>
      <c r="D37" s="265">
        <f>D$45*外生化逆行列係数!D37</f>
        <v>0</v>
      </c>
      <c r="E37" s="265">
        <f>E$45*外生化逆行列係数!E37</f>
        <v>0</v>
      </c>
      <c r="F37" s="265">
        <f>F$45*外生化逆行列係数!F37</f>
        <v>0</v>
      </c>
      <c r="G37" s="265">
        <f>G$45*外生化逆行列係数!G37</f>
        <v>0</v>
      </c>
      <c r="H37" s="265">
        <f>H$45*外生化逆行列係数!H37</f>
        <v>0</v>
      </c>
      <c r="I37" s="265">
        <f>I$45*外生化逆行列係数!I37</f>
        <v>0</v>
      </c>
      <c r="J37" s="265">
        <f>J$45*外生化逆行列係数!J37</f>
        <v>0</v>
      </c>
      <c r="K37" s="265">
        <f>K$45*外生化逆行列係数!K37</f>
        <v>0</v>
      </c>
      <c r="L37" s="265">
        <f>L$45*外生化逆行列係数!L37</f>
        <v>0</v>
      </c>
      <c r="M37" s="265">
        <f>M$45*外生化逆行列係数!M37</f>
        <v>0</v>
      </c>
      <c r="N37" s="265">
        <f>N$45*外生化逆行列係数!N37</f>
        <v>0</v>
      </c>
      <c r="O37" s="265">
        <f>O$45*外生化逆行列係数!O37</f>
        <v>0</v>
      </c>
      <c r="P37" s="265">
        <f>P$45*外生化逆行列係数!P37</f>
        <v>0</v>
      </c>
      <c r="Q37" s="265">
        <f>Q$45*外生化逆行列係数!Q37</f>
        <v>0</v>
      </c>
      <c r="R37" s="265">
        <f>R$45*外生化逆行列係数!R37</f>
        <v>0</v>
      </c>
      <c r="S37" s="265">
        <f>S$45*外生化逆行列係数!S37</f>
        <v>0</v>
      </c>
      <c r="T37" s="265">
        <f>T$45*外生化逆行列係数!T37</f>
        <v>0</v>
      </c>
      <c r="U37" s="265">
        <f>U$45*外生化逆行列係数!U37</f>
        <v>0</v>
      </c>
      <c r="V37" s="265">
        <f>V$45*外生化逆行列係数!V37</f>
        <v>0</v>
      </c>
      <c r="W37" s="265">
        <f>W$45*外生化逆行列係数!W37</f>
        <v>0</v>
      </c>
      <c r="X37" s="265">
        <f>X$45*外生化逆行列係数!X37</f>
        <v>0</v>
      </c>
      <c r="Y37" s="265">
        <f>Y$45*外生化逆行列係数!Y37</f>
        <v>0</v>
      </c>
      <c r="Z37" s="265">
        <f>Z$45*外生化逆行列係数!Z37</f>
        <v>0</v>
      </c>
      <c r="AA37" s="265">
        <f>AA$45*外生化逆行列係数!AA37</f>
        <v>0</v>
      </c>
      <c r="AB37" s="265">
        <f>AB$45*外生化逆行列係数!AB37</f>
        <v>0</v>
      </c>
      <c r="AC37" s="265">
        <f>AC$45*外生化逆行列係数!AC37</f>
        <v>0</v>
      </c>
      <c r="AD37" s="265">
        <f>AD$45*外生化逆行列係数!AD37</f>
        <v>0</v>
      </c>
      <c r="AE37" s="265">
        <f>AE$45*外生化逆行列係数!AE37</f>
        <v>0</v>
      </c>
      <c r="AF37" s="265">
        <f>AF$45*外生化逆行列係数!AF37</f>
        <v>0</v>
      </c>
      <c r="AG37" s="265">
        <f>AG$45*外生化逆行列係数!AG37</f>
        <v>0</v>
      </c>
      <c r="AH37" s="265">
        <f>AH$45*外生化逆行列係数!AH37</f>
        <v>0</v>
      </c>
      <c r="AI37" s="265">
        <f>AI$45*外生化逆行列係数!AI37</f>
        <v>0</v>
      </c>
      <c r="AJ37" s="265">
        <f>AJ$45*外生化逆行列係数!AJ37</f>
        <v>0</v>
      </c>
      <c r="AK37" s="265">
        <f>AK$45*外生化逆行列係数!AK37</f>
        <v>0</v>
      </c>
      <c r="AL37" s="265">
        <f>AL$45*外生化逆行列係数!AL37</f>
        <v>0</v>
      </c>
      <c r="AM37" s="265">
        <f>AM$45*外生化逆行列係数!AM37</f>
        <v>0</v>
      </c>
      <c r="AN37" s="265">
        <f>AN$45*外生化逆行列係数!AN37</f>
        <v>0</v>
      </c>
      <c r="AO37" s="266">
        <f>AO$45*外生化逆行列係数!AO37</f>
        <v>0</v>
      </c>
      <c r="AP37" s="278">
        <f t="shared" si="0"/>
        <v>0</v>
      </c>
    </row>
    <row r="38" spans="1:42" ht="15" customHeight="1">
      <c r="A38" s="29">
        <v>35</v>
      </c>
      <c r="B38" s="12" t="s">
        <v>245</v>
      </c>
      <c r="C38" s="267">
        <f>C$45*外生化逆行列係数!C38</f>
        <v>0</v>
      </c>
      <c r="D38" s="268">
        <f>D$45*外生化逆行列係数!D38</f>
        <v>0</v>
      </c>
      <c r="E38" s="268">
        <f>E$45*外生化逆行列係数!E38</f>
        <v>0</v>
      </c>
      <c r="F38" s="268">
        <f>F$45*外生化逆行列係数!F38</f>
        <v>0</v>
      </c>
      <c r="G38" s="268">
        <f>G$45*外生化逆行列係数!G38</f>
        <v>0</v>
      </c>
      <c r="H38" s="268">
        <f>H$45*外生化逆行列係数!H38</f>
        <v>0</v>
      </c>
      <c r="I38" s="268">
        <f>I$45*外生化逆行列係数!I38</f>
        <v>0</v>
      </c>
      <c r="J38" s="268">
        <f>J$45*外生化逆行列係数!J38</f>
        <v>0</v>
      </c>
      <c r="K38" s="268">
        <f>K$45*外生化逆行列係数!K38</f>
        <v>0</v>
      </c>
      <c r="L38" s="268">
        <f>L$45*外生化逆行列係数!L38</f>
        <v>0</v>
      </c>
      <c r="M38" s="268">
        <f>M$45*外生化逆行列係数!M38</f>
        <v>0</v>
      </c>
      <c r="N38" s="268">
        <f>N$45*外生化逆行列係数!N38</f>
        <v>0</v>
      </c>
      <c r="O38" s="268">
        <f>O$45*外生化逆行列係数!O38</f>
        <v>0</v>
      </c>
      <c r="P38" s="268">
        <f>P$45*外生化逆行列係数!P38</f>
        <v>0</v>
      </c>
      <c r="Q38" s="268">
        <f>Q$45*外生化逆行列係数!Q38</f>
        <v>0</v>
      </c>
      <c r="R38" s="268">
        <f>R$45*外生化逆行列係数!R38</f>
        <v>0</v>
      </c>
      <c r="S38" s="268">
        <f>S$45*外生化逆行列係数!S38</f>
        <v>0</v>
      </c>
      <c r="T38" s="268">
        <f>T$45*外生化逆行列係数!T38</f>
        <v>0</v>
      </c>
      <c r="U38" s="268">
        <f>U$45*外生化逆行列係数!U38</f>
        <v>0</v>
      </c>
      <c r="V38" s="268">
        <f>V$45*外生化逆行列係数!V38</f>
        <v>0</v>
      </c>
      <c r="W38" s="268">
        <f>W$45*外生化逆行列係数!W38</f>
        <v>0</v>
      </c>
      <c r="X38" s="268">
        <f>X$45*外生化逆行列係数!X38</f>
        <v>0</v>
      </c>
      <c r="Y38" s="268">
        <f>Y$45*外生化逆行列係数!Y38</f>
        <v>0</v>
      </c>
      <c r="Z38" s="268">
        <f>Z$45*外生化逆行列係数!Z38</f>
        <v>0</v>
      </c>
      <c r="AA38" s="268">
        <f>AA$45*外生化逆行列係数!AA38</f>
        <v>0</v>
      </c>
      <c r="AB38" s="268">
        <f>AB$45*外生化逆行列係数!AB38</f>
        <v>0</v>
      </c>
      <c r="AC38" s="268">
        <f>AC$45*外生化逆行列係数!AC38</f>
        <v>0</v>
      </c>
      <c r="AD38" s="268">
        <f>AD$45*外生化逆行列係数!AD38</f>
        <v>0</v>
      </c>
      <c r="AE38" s="268">
        <f>AE$45*外生化逆行列係数!AE38</f>
        <v>0</v>
      </c>
      <c r="AF38" s="268">
        <f>AF$45*外生化逆行列係数!AF38</f>
        <v>0</v>
      </c>
      <c r="AG38" s="268">
        <f>AG$45*外生化逆行列係数!AG38</f>
        <v>0</v>
      </c>
      <c r="AH38" s="268">
        <f>AH$45*外生化逆行列係数!AH38</f>
        <v>0</v>
      </c>
      <c r="AI38" s="268">
        <f>AI$45*外生化逆行列係数!AI38</f>
        <v>0</v>
      </c>
      <c r="AJ38" s="268">
        <f>AJ$45*外生化逆行列係数!AJ38</f>
        <v>0</v>
      </c>
      <c r="AK38" s="268">
        <f>AK$45*外生化逆行列係数!AK38</f>
        <v>0</v>
      </c>
      <c r="AL38" s="268">
        <f>AL$45*外生化逆行列係数!AL38</f>
        <v>0</v>
      </c>
      <c r="AM38" s="268">
        <f>AM$45*外生化逆行列係数!AM38</f>
        <v>0</v>
      </c>
      <c r="AN38" s="268">
        <f>AN$45*外生化逆行列係数!AN38</f>
        <v>0</v>
      </c>
      <c r="AO38" s="269">
        <f>AO$45*外生化逆行列係数!AO38</f>
        <v>0</v>
      </c>
      <c r="AP38" s="279">
        <f t="shared" si="0"/>
        <v>0</v>
      </c>
    </row>
    <row r="39" spans="1:42" ht="15" customHeight="1">
      <c r="A39" s="28">
        <v>36</v>
      </c>
      <c r="B39" s="11" t="s">
        <v>23</v>
      </c>
      <c r="C39" s="264">
        <f>C$45*外生化逆行列係数!C39</f>
        <v>0</v>
      </c>
      <c r="D39" s="265">
        <f>D$45*外生化逆行列係数!D39</f>
        <v>0</v>
      </c>
      <c r="E39" s="265">
        <f>E$45*外生化逆行列係数!E39</f>
        <v>0</v>
      </c>
      <c r="F39" s="265">
        <f>F$45*外生化逆行列係数!F39</f>
        <v>0</v>
      </c>
      <c r="G39" s="265">
        <f>G$45*外生化逆行列係数!G39</f>
        <v>0</v>
      </c>
      <c r="H39" s="265">
        <f>H$45*外生化逆行列係数!H39</f>
        <v>0</v>
      </c>
      <c r="I39" s="265">
        <f>I$45*外生化逆行列係数!I39</f>
        <v>0</v>
      </c>
      <c r="J39" s="265">
        <f>J$45*外生化逆行列係数!J39</f>
        <v>0</v>
      </c>
      <c r="K39" s="265">
        <f>K$45*外生化逆行列係数!K39</f>
        <v>0</v>
      </c>
      <c r="L39" s="265">
        <f>L$45*外生化逆行列係数!L39</f>
        <v>0</v>
      </c>
      <c r="M39" s="265">
        <f>M$45*外生化逆行列係数!M39</f>
        <v>0</v>
      </c>
      <c r="N39" s="265">
        <f>N$45*外生化逆行列係数!N39</f>
        <v>0</v>
      </c>
      <c r="O39" s="265">
        <f>O$45*外生化逆行列係数!O39</f>
        <v>0</v>
      </c>
      <c r="P39" s="265">
        <f>P$45*外生化逆行列係数!P39</f>
        <v>0</v>
      </c>
      <c r="Q39" s="265">
        <f>Q$45*外生化逆行列係数!Q39</f>
        <v>0</v>
      </c>
      <c r="R39" s="265">
        <f>R$45*外生化逆行列係数!R39</f>
        <v>0</v>
      </c>
      <c r="S39" s="265">
        <f>S$45*外生化逆行列係数!S39</f>
        <v>0</v>
      </c>
      <c r="T39" s="265">
        <f>T$45*外生化逆行列係数!T39</f>
        <v>0</v>
      </c>
      <c r="U39" s="265">
        <f>U$45*外生化逆行列係数!U39</f>
        <v>0</v>
      </c>
      <c r="V39" s="265">
        <f>V$45*外生化逆行列係数!V39</f>
        <v>0</v>
      </c>
      <c r="W39" s="265">
        <f>W$45*外生化逆行列係数!W39</f>
        <v>0</v>
      </c>
      <c r="X39" s="265">
        <f>X$45*外生化逆行列係数!X39</f>
        <v>0</v>
      </c>
      <c r="Y39" s="265">
        <f>Y$45*外生化逆行列係数!Y39</f>
        <v>0</v>
      </c>
      <c r="Z39" s="265">
        <f>Z$45*外生化逆行列係数!Z39</f>
        <v>0</v>
      </c>
      <c r="AA39" s="265">
        <f>AA$45*外生化逆行列係数!AA39</f>
        <v>0</v>
      </c>
      <c r="AB39" s="265">
        <f>AB$45*外生化逆行列係数!AB39</f>
        <v>0</v>
      </c>
      <c r="AC39" s="265">
        <f>AC$45*外生化逆行列係数!AC39</f>
        <v>0</v>
      </c>
      <c r="AD39" s="265">
        <f>AD$45*外生化逆行列係数!AD39</f>
        <v>0</v>
      </c>
      <c r="AE39" s="265">
        <f>AE$45*外生化逆行列係数!AE39</f>
        <v>0</v>
      </c>
      <c r="AF39" s="265">
        <f>AF$45*外生化逆行列係数!AF39</f>
        <v>0</v>
      </c>
      <c r="AG39" s="265">
        <f>AG$45*外生化逆行列係数!AG39</f>
        <v>0</v>
      </c>
      <c r="AH39" s="265">
        <f>AH$45*外生化逆行列係数!AH39</f>
        <v>0</v>
      </c>
      <c r="AI39" s="265">
        <f>AI$45*外生化逆行列係数!AI39</f>
        <v>0</v>
      </c>
      <c r="AJ39" s="265">
        <f>AJ$45*外生化逆行列係数!AJ39</f>
        <v>0</v>
      </c>
      <c r="AK39" s="265">
        <f>AK$45*外生化逆行列係数!AK39</f>
        <v>0</v>
      </c>
      <c r="AL39" s="265">
        <f>AL$45*外生化逆行列係数!AL39</f>
        <v>0</v>
      </c>
      <c r="AM39" s="265">
        <f>AM$45*外生化逆行列係数!AM39</f>
        <v>0</v>
      </c>
      <c r="AN39" s="265">
        <f>AN$45*外生化逆行列係数!AN39</f>
        <v>0</v>
      </c>
      <c r="AO39" s="266">
        <f>AO$45*外生化逆行列係数!AO39</f>
        <v>0</v>
      </c>
      <c r="AP39" s="278">
        <f t="shared" si="0"/>
        <v>0</v>
      </c>
    </row>
    <row r="40" spans="1:42" ht="15" customHeight="1">
      <c r="A40" s="28">
        <v>37</v>
      </c>
      <c r="B40" s="11" t="s">
        <v>24</v>
      </c>
      <c r="C40" s="264">
        <f>C$45*外生化逆行列係数!C40</f>
        <v>0</v>
      </c>
      <c r="D40" s="265">
        <f>D$45*外生化逆行列係数!D40</f>
        <v>0</v>
      </c>
      <c r="E40" s="265">
        <f>E$45*外生化逆行列係数!E40</f>
        <v>0</v>
      </c>
      <c r="F40" s="265">
        <f>F$45*外生化逆行列係数!F40</f>
        <v>0</v>
      </c>
      <c r="G40" s="265">
        <f>G$45*外生化逆行列係数!G40</f>
        <v>0</v>
      </c>
      <c r="H40" s="265">
        <f>H$45*外生化逆行列係数!H40</f>
        <v>0</v>
      </c>
      <c r="I40" s="265">
        <f>I$45*外生化逆行列係数!I40</f>
        <v>0</v>
      </c>
      <c r="J40" s="265">
        <f>J$45*外生化逆行列係数!J40</f>
        <v>0</v>
      </c>
      <c r="K40" s="265">
        <f>K$45*外生化逆行列係数!K40</f>
        <v>0</v>
      </c>
      <c r="L40" s="265">
        <f>L$45*外生化逆行列係数!L40</f>
        <v>0</v>
      </c>
      <c r="M40" s="265">
        <f>M$45*外生化逆行列係数!M40</f>
        <v>0</v>
      </c>
      <c r="N40" s="265">
        <f>N$45*外生化逆行列係数!N40</f>
        <v>0</v>
      </c>
      <c r="O40" s="265">
        <f>O$45*外生化逆行列係数!O40</f>
        <v>0</v>
      </c>
      <c r="P40" s="265">
        <f>P$45*外生化逆行列係数!P40</f>
        <v>0</v>
      </c>
      <c r="Q40" s="265">
        <f>Q$45*外生化逆行列係数!Q40</f>
        <v>0</v>
      </c>
      <c r="R40" s="265">
        <f>R$45*外生化逆行列係数!R40</f>
        <v>0</v>
      </c>
      <c r="S40" s="265">
        <f>S$45*外生化逆行列係数!S40</f>
        <v>0</v>
      </c>
      <c r="T40" s="265">
        <f>T$45*外生化逆行列係数!T40</f>
        <v>0</v>
      </c>
      <c r="U40" s="265">
        <f>U$45*外生化逆行列係数!U40</f>
        <v>0</v>
      </c>
      <c r="V40" s="265">
        <f>V$45*外生化逆行列係数!V40</f>
        <v>0</v>
      </c>
      <c r="W40" s="265">
        <f>W$45*外生化逆行列係数!W40</f>
        <v>0</v>
      </c>
      <c r="X40" s="265">
        <f>X$45*外生化逆行列係数!X40</f>
        <v>0</v>
      </c>
      <c r="Y40" s="265">
        <f>Y$45*外生化逆行列係数!Y40</f>
        <v>0</v>
      </c>
      <c r="Z40" s="265">
        <f>Z$45*外生化逆行列係数!Z40</f>
        <v>0</v>
      </c>
      <c r="AA40" s="265">
        <f>AA$45*外生化逆行列係数!AA40</f>
        <v>0</v>
      </c>
      <c r="AB40" s="265">
        <f>AB$45*外生化逆行列係数!AB40</f>
        <v>0</v>
      </c>
      <c r="AC40" s="265">
        <f>AC$45*外生化逆行列係数!AC40</f>
        <v>0</v>
      </c>
      <c r="AD40" s="265">
        <f>AD$45*外生化逆行列係数!AD40</f>
        <v>0</v>
      </c>
      <c r="AE40" s="265">
        <f>AE$45*外生化逆行列係数!AE40</f>
        <v>0</v>
      </c>
      <c r="AF40" s="265">
        <f>AF$45*外生化逆行列係数!AF40</f>
        <v>0</v>
      </c>
      <c r="AG40" s="265">
        <f>AG$45*外生化逆行列係数!AG40</f>
        <v>0</v>
      </c>
      <c r="AH40" s="265">
        <f>AH$45*外生化逆行列係数!AH40</f>
        <v>0</v>
      </c>
      <c r="AI40" s="265">
        <f>AI$45*外生化逆行列係数!AI40</f>
        <v>0</v>
      </c>
      <c r="AJ40" s="265">
        <f>AJ$45*外生化逆行列係数!AJ40</f>
        <v>0</v>
      </c>
      <c r="AK40" s="265">
        <f>AK$45*外生化逆行列係数!AK40</f>
        <v>0</v>
      </c>
      <c r="AL40" s="265">
        <f>AL$45*外生化逆行列係数!AL40</f>
        <v>0</v>
      </c>
      <c r="AM40" s="265">
        <f>AM$45*外生化逆行列係数!AM40</f>
        <v>0</v>
      </c>
      <c r="AN40" s="265">
        <f>AN$45*外生化逆行列係数!AN40</f>
        <v>0</v>
      </c>
      <c r="AO40" s="266">
        <f>AO$45*外生化逆行列係数!AO40</f>
        <v>0</v>
      </c>
      <c r="AP40" s="278">
        <f t="shared" si="0"/>
        <v>0</v>
      </c>
    </row>
    <row r="41" spans="1:42" ht="15" customHeight="1">
      <c r="A41" s="28">
        <v>38</v>
      </c>
      <c r="B41" s="11" t="s">
        <v>25</v>
      </c>
      <c r="C41" s="264">
        <f>C$45*外生化逆行列係数!C41</f>
        <v>0</v>
      </c>
      <c r="D41" s="265">
        <f>D$45*外生化逆行列係数!D41</f>
        <v>0</v>
      </c>
      <c r="E41" s="265">
        <f>E$45*外生化逆行列係数!E41</f>
        <v>0</v>
      </c>
      <c r="F41" s="265">
        <f>F$45*外生化逆行列係数!F41</f>
        <v>0</v>
      </c>
      <c r="G41" s="265">
        <f>G$45*外生化逆行列係数!G41</f>
        <v>0</v>
      </c>
      <c r="H41" s="265">
        <f>H$45*外生化逆行列係数!H41</f>
        <v>0</v>
      </c>
      <c r="I41" s="265">
        <f>I$45*外生化逆行列係数!I41</f>
        <v>0</v>
      </c>
      <c r="J41" s="265">
        <f>J$45*外生化逆行列係数!J41</f>
        <v>0</v>
      </c>
      <c r="K41" s="265">
        <f>K$45*外生化逆行列係数!K41</f>
        <v>0</v>
      </c>
      <c r="L41" s="265">
        <f>L$45*外生化逆行列係数!L41</f>
        <v>0</v>
      </c>
      <c r="M41" s="265">
        <f>M$45*外生化逆行列係数!M41</f>
        <v>0</v>
      </c>
      <c r="N41" s="265">
        <f>N$45*外生化逆行列係数!N41</f>
        <v>0</v>
      </c>
      <c r="O41" s="265">
        <f>O$45*外生化逆行列係数!O41</f>
        <v>0</v>
      </c>
      <c r="P41" s="265">
        <f>P$45*外生化逆行列係数!P41</f>
        <v>0</v>
      </c>
      <c r="Q41" s="265">
        <f>Q$45*外生化逆行列係数!Q41</f>
        <v>0</v>
      </c>
      <c r="R41" s="265">
        <f>R$45*外生化逆行列係数!R41</f>
        <v>0</v>
      </c>
      <c r="S41" s="265">
        <f>S$45*外生化逆行列係数!S41</f>
        <v>0</v>
      </c>
      <c r="T41" s="265">
        <f>T$45*外生化逆行列係数!T41</f>
        <v>0</v>
      </c>
      <c r="U41" s="265">
        <f>U$45*外生化逆行列係数!U41</f>
        <v>0</v>
      </c>
      <c r="V41" s="265">
        <f>V$45*外生化逆行列係数!V41</f>
        <v>0</v>
      </c>
      <c r="W41" s="265">
        <f>W$45*外生化逆行列係数!W41</f>
        <v>0</v>
      </c>
      <c r="X41" s="265">
        <f>X$45*外生化逆行列係数!X41</f>
        <v>0</v>
      </c>
      <c r="Y41" s="265">
        <f>Y$45*外生化逆行列係数!Y41</f>
        <v>0</v>
      </c>
      <c r="Z41" s="265">
        <f>Z$45*外生化逆行列係数!Z41</f>
        <v>0</v>
      </c>
      <c r="AA41" s="265">
        <f>AA$45*外生化逆行列係数!AA41</f>
        <v>0</v>
      </c>
      <c r="AB41" s="265">
        <f>AB$45*外生化逆行列係数!AB41</f>
        <v>0</v>
      </c>
      <c r="AC41" s="265">
        <f>AC$45*外生化逆行列係数!AC41</f>
        <v>0</v>
      </c>
      <c r="AD41" s="265">
        <f>AD$45*外生化逆行列係数!AD41</f>
        <v>0</v>
      </c>
      <c r="AE41" s="265">
        <f>AE$45*外生化逆行列係数!AE41</f>
        <v>0</v>
      </c>
      <c r="AF41" s="265">
        <f>AF$45*外生化逆行列係数!AF41</f>
        <v>0</v>
      </c>
      <c r="AG41" s="265">
        <f>AG$45*外生化逆行列係数!AG41</f>
        <v>0</v>
      </c>
      <c r="AH41" s="265">
        <f>AH$45*外生化逆行列係数!AH41</f>
        <v>0</v>
      </c>
      <c r="AI41" s="265">
        <f>AI$45*外生化逆行列係数!AI41</f>
        <v>0</v>
      </c>
      <c r="AJ41" s="265">
        <f>AJ$45*外生化逆行列係数!AJ41</f>
        <v>0</v>
      </c>
      <c r="AK41" s="265">
        <f>AK$45*外生化逆行列係数!AK41</f>
        <v>0</v>
      </c>
      <c r="AL41" s="265">
        <f>AL$45*外生化逆行列係数!AL41</f>
        <v>0</v>
      </c>
      <c r="AM41" s="265">
        <f>AM$45*外生化逆行列係数!AM41</f>
        <v>0</v>
      </c>
      <c r="AN41" s="265">
        <f>AN$45*外生化逆行列係数!AN41</f>
        <v>0</v>
      </c>
      <c r="AO41" s="266">
        <f>AO$45*外生化逆行列係数!AO41</f>
        <v>0</v>
      </c>
      <c r="AP41" s="278">
        <f t="shared" si="0"/>
        <v>0</v>
      </c>
    </row>
    <row r="42" spans="1:42" ht="15" customHeight="1">
      <c r="A42" s="34">
        <v>39</v>
      </c>
      <c r="B42" s="7" t="s">
        <v>26</v>
      </c>
      <c r="C42" s="270">
        <f>C$45*外生化逆行列係数!C42</f>
        <v>0</v>
      </c>
      <c r="D42" s="271">
        <f>D$45*外生化逆行列係数!D42</f>
        <v>0</v>
      </c>
      <c r="E42" s="271">
        <f>E$45*外生化逆行列係数!E42</f>
        <v>0</v>
      </c>
      <c r="F42" s="271">
        <f>F$45*外生化逆行列係数!F42</f>
        <v>0</v>
      </c>
      <c r="G42" s="271">
        <f>G$45*外生化逆行列係数!G42</f>
        <v>0</v>
      </c>
      <c r="H42" s="271">
        <f>H$45*外生化逆行列係数!H42</f>
        <v>0</v>
      </c>
      <c r="I42" s="271">
        <f>I$45*外生化逆行列係数!I42</f>
        <v>0</v>
      </c>
      <c r="J42" s="271">
        <f>J$45*外生化逆行列係数!J42</f>
        <v>0</v>
      </c>
      <c r="K42" s="271">
        <f>K$45*外生化逆行列係数!K42</f>
        <v>0</v>
      </c>
      <c r="L42" s="271">
        <f>L$45*外生化逆行列係数!L42</f>
        <v>0</v>
      </c>
      <c r="M42" s="271">
        <f>M$45*外生化逆行列係数!M42</f>
        <v>0</v>
      </c>
      <c r="N42" s="271">
        <f>N$45*外生化逆行列係数!N42</f>
        <v>0</v>
      </c>
      <c r="O42" s="271">
        <f>O$45*外生化逆行列係数!O42</f>
        <v>0</v>
      </c>
      <c r="P42" s="271">
        <f>P$45*外生化逆行列係数!P42</f>
        <v>0</v>
      </c>
      <c r="Q42" s="271">
        <f>Q$45*外生化逆行列係数!Q42</f>
        <v>0</v>
      </c>
      <c r="R42" s="271">
        <f>R$45*外生化逆行列係数!R42</f>
        <v>0</v>
      </c>
      <c r="S42" s="271">
        <f>S$45*外生化逆行列係数!S42</f>
        <v>0</v>
      </c>
      <c r="T42" s="271">
        <f>T$45*外生化逆行列係数!T42</f>
        <v>0</v>
      </c>
      <c r="U42" s="271">
        <f>U$45*外生化逆行列係数!U42</f>
        <v>0</v>
      </c>
      <c r="V42" s="271">
        <f>V$45*外生化逆行列係数!V42</f>
        <v>0</v>
      </c>
      <c r="W42" s="271">
        <f>W$45*外生化逆行列係数!W42</f>
        <v>0</v>
      </c>
      <c r="X42" s="271">
        <f>X$45*外生化逆行列係数!X42</f>
        <v>0</v>
      </c>
      <c r="Y42" s="271">
        <f>Y$45*外生化逆行列係数!Y42</f>
        <v>0</v>
      </c>
      <c r="Z42" s="271">
        <f>Z$45*外生化逆行列係数!Z42</f>
        <v>0</v>
      </c>
      <c r="AA42" s="271">
        <f>AA$45*外生化逆行列係数!AA42</f>
        <v>0</v>
      </c>
      <c r="AB42" s="271">
        <f>AB$45*外生化逆行列係数!AB42</f>
        <v>0</v>
      </c>
      <c r="AC42" s="271">
        <f>AC$45*外生化逆行列係数!AC42</f>
        <v>0</v>
      </c>
      <c r="AD42" s="271">
        <f>AD$45*外生化逆行列係数!AD42</f>
        <v>0</v>
      </c>
      <c r="AE42" s="271">
        <f>AE$45*外生化逆行列係数!AE42</f>
        <v>0</v>
      </c>
      <c r="AF42" s="271">
        <f>AF$45*外生化逆行列係数!AF42</f>
        <v>0</v>
      </c>
      <c r="AG42" s="271">
        <f>AG$45*外生化逆行列係数!AG42</f>
        <v>0</v>
      </c>
      <c r="AH42" s="271">
        <f>AH$45*外生化逆行列係数!AH42</f>
        <v>0</v>
      </c>
      <c r="AI42" s="271">
        <f>AI$45*外生化逆行列係数!AI42</f>
        <v>0</v>
      </c>
      <c r="AJ42" s="271">
        <f>AJ$45*外生化逆行列係数!AJ42</f>
        <v>0</v>
      </c>
      <c r="AK42" s="271">
        <f>AK$45*外生化逆行列係数!AK42</f>
        <v>0</v>
      </c>
      <c r="AL42" s="271">
        <f>AL$45*外生化逆行列係数!AL42</f>
        <v>0</v>
      </c>
      <c r="AM42" s="271">
        <f>AM$45*外生化逆行列係数!AM42</f>
        <v>0</v>
      </c>
      <c r="AN42" s="271">
        <f>AN$45*外生化逆行列係数!AN42</f>
        <v>0</v>
      </c>
      <c r="AO42" s="272">
        <f>AO$45*外生化逆行列係数!AO42</f>
        <v>0</v>
      </c>
      <c r="AP42" s="280">
        <f t="shared" si="0"/>
        <v>0</v>
      </c>
    </row>
    <row r="43" spans="1:42" ht="15" customHeight="1">
      <c r="A43" s="17"/>
      <c r="B43" s="7" t="s">
        <v>56</v>
      </c>
      <c r="C43" s="270">
        <f>SUM(C4:C42)</f>
        <v>0</v>
      </c>
      <c r="D43" s="271">
        <f>SUM(D4:D42)</f>
        <v>0</v>
      </c>
      <c r="E43" s="271">
        <f t="shared" ref="E43:AP43" si="1">SUM(E4:E42)</f>
        <v>0</v>
      </c>
      <c r="F43" s="271">
        <f t="shared" si="1"/>
        <v>0</v>
      </c>
      <c r="G43" s="271">
        <f t="shared" si="1"/>
        <v>0</v>
      </c>
      <c r="H43" s="271">
        <f t="shared" si="1"/>
        <v>0</v>
      </c>
      <c r="I43" s="271">
        <f t="shared" si="1"/>
        <v>0</v>
      </c>
      <c r="J43" s="271">
        <f t="shared" si="1"/>
        <v>0</v>
      </c>
      <c r="K43" s="271">
        <f t="shared" si="1"/>
        <v>0</v>
      </c>
      <c r="L43" s="271">
        <f t="shared" si="1"/>
        <v>0</v>
      </c>
      <c r="M43" s="271">
        <f t="shared" si="1"/>
        <v>0</v>
      </c>
      <c r="N43" s="271">
        <f t="shared" si="1"/>
        <v>0</v>
      </c>
      <c r="O43" s="271">
        <f t="shared" si="1"/>
        <v>0</v>
      </c>
      <c r="P43" s="271">
        <f t="shared" si="1"/>
        <v>0</v>
      </c>
      <c r="Q43" s="271">
        <f t="shared" si="1"/>
        <v>0</v>
      </c>
      <c r="R43" s="271">
        <f t="shared" si="1"/>
        <v>0</v>
      </c>
      <c r="S43" s="271">
        <f t="shared" si="1"/>
        <v>0</v>
      </c>
      <c r="T43" s="271">
        <f t="shared" si="1"/>
        <v>0</v>
      </c>
      <c r="U43" s="271">
        <f t="shared" si="1"/>
        <v>0</v>
      </c>
      <c r="V43" s="271">
        <f t="shared" si="1"/>
        <v>0</v>
      </c>
      <c r="W43" s="271">
        <f t="shared" si="1"/>
        <v>0</v>
      </c>
      <c r="X43" s="271">
        <f t="shared" si="1"/>
        <v>0</v>
      </c>
      <c r="Y43" s="271">
        <f t="shared" si="1"/>
        <v>0</v>
      </c>
      <c r="Z43" s="271">
        <f t="shared" si="1"/>
        <v>0</v>
      </c>
      <c r="AA43" s="271">
        <f t="shared" si="1"/>
        <v>0</v>
      </c>
      <c r="AB43" s="271">
        <f t="shared" si="1"/>
        <v>0</v>
      </c>
      <c r="AC43" s="271">
        <f t="shared" si="1"/>
        <v>0</v>
      </c>
      <c r="AD43" s="271">
        <f t="shared" si="1"/>
        <v>0</v>
      </c>
      <c r="AE43" s="271">
        <f t="shared" si="1"/>
        <v>0</v>
      </c>
      <c r="AF43" s="271">
        <f t="shared" si="1"/>
        <v>0</v>
      </c>
      <c r="AG43" s="271">
        <f t="shared" si="1"/>
        <v>0</v>
      </c>
      <c r="AH43" s="271">
        <f t="shared" si="1"/>
        <v>0</v>
      </c>
      <c r="AI43" s="271">
        <f t="shared" si="1"/>
        <v>0</v>
      </c>
      <c r="AJ43" s="271">
        <f t="shared" si="1"/>
        <v>0</v>
      </c>
      <c r="AK43" s="271">
        <f t="shared" si="1"/>
        <v>0</v>
      </c>
      <c r="AL43" s="271">
        <f t="shared" si="1"/>
        <v>0</v>
      </c>
      <c r="AM43" s="271">
        <f t="shared" si="1"/>
        <v>0</v>
      </c>
      <c r="AN43" s="271">
        <f t="shared" si="1"/>
        <v>0</v>
      </c>
      <c r="AO43" s="272">
        <f t="shared" si="1"/>
        <v>0</v>
      </c>
      <c r="AP43" s="280">
        <f t="shared" si="1"/>
        <v>0</v>
      </c>
    </row>
    <row r="44" spans="1:42" ht="15" customHeight="1"/>
    <row r="45" spans="1:42" ht="15" customHeight="1">
      <c r="A45" s="17"/>
      <c r="B45" s="13" t="s">
        <v>57</v>
      </c>
      <c r="C45" s="273">
        <f t="array" ref="C45:AO45">TRANSPOSE(データ入力表!E14:E52)</f>
        <v>0</v>
      </c>
      <c r="D45" s="274">
        <v>0</v>
      </c>
      <c r="E45" s="274">
        <v>0</v>
      </c>
      <c r="F45" s="274">
        <v>0</v>
      </c>
      <c r="G45" s="274">
        <v>0</v>
      </c>
      <c r="H45" s="274">
        <v>0</v>
      </c>
      <c r="I45" s="274">
        <v>0</v>
      </c>
      <c r="J45" s="274">
        <v>0</v>
      </c>
      <c r="K45" s="274">
        <v>0</v>
      </c>
      <c r="L45" s="274">
        <v>0</v>
      </c>
      <c r="M45" s="274">
        <v>0</v>
      </c>
      <c r="N45" s="274">
        <v>0</v>
      </c>
      <c r="O45" s="274">
        <v>0</v>
      </c>
      <c r="P45" s="274">
        <v>0</v>
      </c>
      <c r="Q45" s="274">
        <v>0</v>
      </c>
      <c r="R45" s="274">
        <v>0</v>
      </c>
      <c r="S45" s="274">
        <v>0</v>
      </c>
      <c r="T45" s="274">
        <v>0</v>
      </c>
      <c r="U45" s="274">
        <v>0</v>
      </c>
      <c r="V45" s="274">
        <v>0</v>
      </c>
      <c r="W45" s="274">
        <v>0</v>
      </c>
      <c r="X45" s="274">
        <v>0</v>
      </c>
      <c r="Y45" s="274">
        <v>0</v>
      </c>
      <c r="Z45" s="274">
        <v>0</v>
      </c>
      <c r="AA45" s="274">
        <v>0</v>
      </c>
      <c r="AB45" s="274">
        <v>0</v>
      </c>
      <c r="AC45" s="274">
        <v>0</v>
      </c>
      <c r="AD45" s="274">
        <v>0</v>
      </c>
      <c r="AE45" s="274">
        <v>0</v>
      </c>
      <c r="AF45" s="274">
        <v>0</v>
      </c>
      <c r="AG45" s="274">
        <v>0</v>
      </c>
      <c r="AH45" s="274">
        <v>0</v>
      </c>
      <c r="AI45" s="274">
        <v>0</v>
      </c>
      <c r="AJ45" s="274">
        <v>0</v>
      </c>
      <c r="AK45" s="274">
        <v>0</v>
      </c>
      <c r="AL45" s="274">
        <v>0</v>
      </c>
      <c r="AM45" s="274">
        <v>0</v>
      </c>
      <c r="AN45" s="274">
        <v>0</v>
      </c>
      <c r="AO45" s="275">
        <v>0</v>
      </c>
      <c r="AP45" s="276">
        <f>SUM(C45:AO45)</f>
        <v>0</v>
      </c>
    </row>
    <row r="46" spans="1:42" ht="15" customHeight="1"/>
    <row r="47" spans="1:42" ht="15" customHeight="1"/>
  </sheetData>
  <sheetProtection sheet="1" selectLockedCells="1" selectUnlockedCells="1"/>
  <mergeCells count="1">
    <mergeCell ref="A2:B3"/>
  </mergeCells>
  <phoneticPr fontId="29"/>
  <pageMargins left="0.70866141732283472" right="0.70866141732283472" top="0.74803149606299213" bottom="0.74803149606299213" header="0.31496062992125984" footer="0.31496062992125984"/>
  <pageSetup paperSize="9" scale="7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pageSetUpPr fitToPage="1"/>
  </sheetPr>
  <dimension ref="B1:V138"/>
  <sheetViews>
    <sheetView view="pageBreakPreview" zoomScale="160" zoomScaleNormal="100" zoomScaleSheetLayoutView="160" workbookViewId="0">
      <selection activeCell="O138" sqref="O138"/>
    </sheetView>
  </sheetViews>
  <sheetFormatPr defaultColWidth="9.33203125" defaultRowHeight="20.25" customHeight="1"/>
  <cols>
    <col min="1" max="1" width="2.1640625" style="126" customWidth="1"/>
    <col min="2" max="2" width="3.5" style="126" bestFit="1" customWidth="1"/>
    <col min="3" max="3" width="33" style="126" bestFit="1" customWidth="1"/>
    <col min="4" max="22" width="12.5" style="126" customWidth="1"/>
    <col min="23" max="16384" width="9.33203125" style="126"/>
  </cols>
  <sheetData>
    <row r="1" spans="2:22" ht="15" customHeight="1"/>
    <row r="2" spans="2:22" ht="20.25" customHeight="1">
      <c r="B2" s="815" t="s">
        <v>479</v>
      </c>
      <c r="C2" s="816"/>
    </row>
    <row r="3" spans="2:22" ht="20.25" customHeight="1">
      <c r="V3" s="127" t="s">
        <v>371</v>
      </c>
    </row>
    <row r="4" spans="2:22" s="128" customFormat="1" ht="20.25" customHeight="1">
      <c r="B4" s="129"/>
      <c r="C4" s="156"/>
      <c r="D4" s="887" t="s">
        <v>58</v>
      </c>
      <c r="E4" s="885" t="s">
        <v>29</v>
      </c>
      <c r="F4" s="885"/>
      <c r="G4" s="885"/>
      <c r="H4" s="889" t="s">
        <v>578</v>
      </c>
      <c r="I4" s="891"/>
      <c r="J4" s="885" t="s">
        <v>382</v>
      </c>
      <c r="K4" s="885"/>
      <c r="L4" s="885"/>
      <c r="M4" s="893" t="s">
        <v>383</v>
      </c>
      <c r="N4" s="893" t="s">
        <v>384</v>
      </c>
      <c r="O4" s="893" t="s">
        <v>385</v>
      </c>
      <c r="P4" s="893" t="s">
        <v>386</v>
      </c>
      <c r="Q4" s="885" t="s">
        <v>403</v>
      </c>
      <c r="R4" s="885"/>
      <c r="S4" s="885"/>
      <c r="T4" s="885" t="s">
        <v>341</v>
      </c>
      <c r="U4" s="885"/>
      <c r="V4" s="886"/>
    </row>
    <row r="5" spans="2:22" s="132" customFormat="1" ht="36" customHeight="1">
      <c r="B5" s="130"/>
      <c r="C5" s="157"/>
      <c r="D5" s="888"/>
      <c r="E5" s="131" t="s">
        <v>571</v>
      </c>
      <c r="F5" s="131" t="s">
        <v>372</v>
      </c>
      <c r="G5" s="131" t="s">
        <v>373</v>
      </c>
      <c r="H5" s="890"/>
      <c r="I5" s="892"/>
      <c r="J5" s="131" t="s">
        <v>387</v>
      </c>
      <c r="K5" s="131" t="s">
        <v>388</v>
      </c>
      <c r="L5" s="131" t="s">
        <v>389</v>
      </c>
      <c r="M5" s="894"/>
      <c r="N5" s="894"/>
      <c r="O5" s="894"/>
      <c r="P5" s="894"/>
      <c r="Q5" s="131" t="s">
        <v>404</v>
      </c>
      <c r="R5" s="131" t="s">
        <v>405</v>
      </c>
      <c r="S5" s="131" t="s">
        <v>406</v>
      </c>
      <c r="T5" s="131" t="s">
        <v>407</v>
      </c>
      <c r="U5" s="131" t="s">
        <v>408</v>
      </c>
      <c r="V5" s="145" t="s">
        <v>409</v>
      </c>
    </row>
    <row r="6" spans="2:22" s="135" customFormat="1" ht="20.25" customHeight="1">
      <c r="B6" s="867" t="s">
        <v>300</v>
      </c>
      <c r="C6" s="867"/>
      <c r="D6" s="158" t="s">
        <v>480</v>
      </c>
      <c r="E6" s="133" t="s">
        <v>481</v>
      </c>
      <c r="F6" s="133" t="s">
        <v>482</v>
      </c>
      <c r="G6" s="133" t="s">
        <v>483</v>
      </c>
      <c r="H6" s="244" t="s">
        <v>484</v>
      </c>
      <c r="I6" s="207" t="s">
        <v>568</v>
      </c>
      <c r="J6" s="133" t="s">
        <v>485</v>
      </c>
      <c r="K6" s="133" t="s">
        <v>486</v>
      </c>
      <c r="L6" s="133" t="s">
        <v>487</v>
      </c>
      <c r="M6" s="133" t="s">
        <v>488</v>
      </c>
      <c r="N6" s="133" t="s">
        <v>489</v>
      </c>
      <c r="O6" s="133" t="s">
        <v>490</v>
      </c>
      <c r="P6" s="133" t="s">
        <v>491</v>
      </c>
      <c r="Q6" s="133" t="s">
        <v>410</v>
      </c>
      <c r="R6" s="133" t="s">
        <v>411</v>
      </c>
      <c r="S6" s="133" t="s">
        <v>412</v>
      </c>
      <c r="T6" s="133" t="s">
        <v>413</v>
      </c>
      <c r="U6" s="133" t="s">
        <v>414</v>
      </c>
      <c r="V6" s="134" t="s">
        <v>415</v>
      </c>
    </row>
    <row r="7" spans="2:22" s="136" customFormat="1" ht="20.25" customHeight="1">
      <c r="B7" s="868" t="s">
        <v>302</v>
      </c>
      <c r="C7" s="868"/>
      <c r="D7" s="159"/>
      <c r="E7" s="211" t="s">
        <v>566</v>
      </c>
      <c r="F7" s="143" t="s">
        <v>492</v>
      </c>
      <c r="G7" s="143" t="s">
        <v>493</v>
      </c>
      <c r="H7" s="281" t="s">
        <v>591</v>
      </c>
      <c r="I7" s="208"/>
      <c r="J7" s="211" t="s">
        <v>567</v>
      </c>
      <c r="K7" s="143" t="s">
        <v>494</v>
      </c>
      <c r="L7" s="143" t="s">
        <v>495</v>
      </c>
      <c r="M7" s="143" t="s">
        <v>496</v>
      </c>
      <c r="N7" s="143" t="s">
        <v>497</v>
      </c>
      <c r="O7" s="143" t="s">
        <v>498</v>
      </c>
      <c r="P7" s="143" t="s">
        <v>499</v>
      </c>
      <c r="Q7" s="143" t="s">
        <v>416</v>
      </c>
      <c r="R7" s="143" t="s">
        <v>417</v>
      </c>
      <c r="S7" s="143" t="s">
        <v>418</v>
      </c>
      <c r="T7" s="143" t="s">
        <v>419</v>
      </c>
      <c r="U7" s="143" t="s">
        <v>420</v>
      </c>
      <c r="V7" s="144" t="s">
        <v>421</v>
      </c>
    </row>
    <row r="8" spans="2:22" ht="20.25" customHeight="1">
      <c r="B8" s="137" t="s">
        <v>206</v>
      </c>
      <c r="C8" s="160" t="s">
        <v>0</v>
      </c>
      <c r="D8" s="161">
        <f>データ入力表!E14</f>
        <v>0</v>
      </c>
      <c r="E8" s="138">
        <f>D8</f>
        <v>0</v>
      </c>
      <c r="F8" s="138">
        <f>E8*E99</f>
        <v>0</v>
      </c>
      <c r="G8" s="138">
        <f>E8*F99</f>
        <v>0</v>
      </c>
      <c r="H8" s="247">
        <f>生産誘発額の計算シート!AP4</f>
        <v>0</v>
      </c>
      <c r="I8" s="209"/>
      <c r="J8" s="138">
        <f>H8-E8</f>
        <v>0</v>
      </c>
      <c r="K8" s="138">
        <f>J8*E99</f>
        <v>0</v>
      </c>
      <c r="L8" s="138">
        <f>J8*F99</f>
        <v>0</v>
      </c>
      <c r="M8" s="877"/>
      <c r="N8" s="877"/>
      <c r="O8" s="138">
        <f>N$47*J99</f>
        <v>0</v>
      </c>
      <c r="P8" s="138">
        <f>O8*D99</f>
        <v>0</v>
      </c>
      <c r="Q8" s="138">
        <f>手順⑭!D6</f>
        <v>0</v>
      </c>
      <c r="R8" s="138">
        <f>Q8*E99</f>
        <v>0</v>
      </c>
      <c r="S8" s="138">
        <f>Q8*F99</f>
        <v>0</v>
      </c>
      <c r="T8" s="138">
        <f>E8+J8+Q8</f>
        <v>0</v>
      </c>
      <c r="U8" s="138">
        <f>F8+K8+R8</f>
        <v>0</v>
      </c>
      <c r="V8" s="139">
        <f>G8+L8+S8</f>
        <v>0</v>
      </c>
    </row>
    <row r="9" spans="2:22" ht="20.25" customHeight="1">
      <c r="B9" s="137" t="s">
        <v>207</v>
      </c>
      <c r="C9" s="162" t="s">
        <v>208</v>
      </c>
      <c r="D9" s="163">
        <f>データ入力表!E15</f>
        <v>0</v>
      </c>
      <c r="E9" s="138">
        <f t="shared" ref="E9:E46" si="0">D9</f>
        <v>0</v>
      </c>
      <c r="F9" s="138">
        <f t="shared" ref="F9:F23" si="1">E9*E100</f>
        <v>0</v>
      </c>
      <c r="G9" s="138">
        <f t="shared" ref="G9:G46" si="2">E9*F100</f>
        <v>0</v>
      </c>
      <c r="H9" s="247">
        <f>生産誘発額の計算シート!AP5</f>
        <v>0</v>
      </c>
      <c r="I9" s="209"/>
      <c r="J9" s="138">
        <f>H9-E9</f>
        <v>0</v>
      </c>
      <c r="K9" s="138">
        <f t="shared" ref="K9:K46" si="3">J9*E100</f>
        <v>0</v>
      </c>
      <c r="L9" s="138">
        <f t="shared" ref="L9:L46" si="4">J9*F100</f>
        <v>0</v>
      </c>
      <c r="M9" s="878"/>
      <c r="N9" s="878"/>
      <c r="O9" s="138">
        <f t="shared" ref="O9:O46" si="5">N$47*J100</f>
        <v>0</v>
      </c>
      <c r="P9" s="138">
        <f t="shared" ref="P9:P46" si="6">O9*D100</f>
        <v>0</v>
      </c>
      <c r="Q9" s="138">
        <f>手順⑭!D7</f>
        <v>0</v>
      </c>
      <c r="R9" s="138">
        <f t="shared" ref="R9:R46" si="7">Q9*E100</f>
        <v>0</v>
      </c>
      <c r="S9" s="138">
        <f t="shared" ref="S9:S46" si="8">Q9*F100</f>
        <v>0</v>
      </c>
      <c r="T9" s="138">
        <f t="shared" ref="T9:V46" si="9">E9+J9+Q9</f>
        <v>0</v>
      </c>
      <c r="U9" s="138">
        <f t="shared" si="9"/>
        <v>0</v>
      </c>
      <c r="V9" s="139">
        <f t="shared" si="9"/>
        <v>0</v>
      </c>
    </row>
    <row r="10" spans="2:22" ht="20.25" customHeight="1">
      <c r="B10" s="137" t="s">
        <v>209</v>
      </c>
      <c r="C10" s="162" t="s">
        <v>210</v>
      </c>
      <c r="D10" s="163">
        <f>データ入力表!E16</f>
        <v>0</v>
      </c>
      <c r="E10" s="138">
        <f t="shared" si="0"/>
        <v>0</v>
      </c>
      <c r="F10" s="138">
        <f t="shared" si="1"/>
        <v>0</v>
      </c>
      <c r="G10" s="138">
        <f t="shared" si="2"/>
        <v>0</v>
      </c>
      <c r="H10" s="247">
        <f>生産誘発額の計算シート!AP6</f>
        <v>0</v>
      </c>
      <c r="I10" s="209"/>
      <c r="J10" s="138">
        <f t="shared" ref="J10:J46" si="10">H10-E10</f>
        <v>0</v>
      </c>
      <c r="K10" s="138">
        <f t="shared" si="3"/>
        <v>0</v>
      </c>
      <c r="L10" s="138">
        <f t="shared" si="4"/>
        <v>0</v>
      </c>
      <c r="M10" s="878"/>
      <c r="N10" s="878"/>
      <c r="O10" s="138">
        <f t="shared" si="5"/>
        <v>0</v>
      </c>
      <c r="P10" s="138">
        <f t="shared" si="6"/>
        <v>0</v>
      </c>
      <c r="Q10" s="138">
        <f>手順⑭!D8</f>
        <v>0</v>
      </c>
      <c r="R10" s="138">
        <f t="shared" si="7"/>
        <v>0</v>
      </c>
      <c r="S10" s="138">
        <f t="shared" si="8"/>
        <v>0</v>
      </c>
      <c r="T10" s="138">
        <f t="shared" si="9"/>
        <v>0</v>
      </c>
      <c r="U10" s="138">
        <f t="shared" si="9"/>
        <v>0</v>
      </c>
      <c r="V10" s="139">
        <f t="shared" si="9"/>
        <v>0</v>
      </c>
    </row>
    <row r="11" spans="2:22" ht="20.25" customHeight="1">
      <c r="B11" s="137" t="s">
        <v>211</v>
      </c>
      <c r="C11" s="162" t="s">
        <v>1</v>
      </c>
      <c r="D11" s="163">
        <f>データ入力表!E17</f>
        <v>0</v>
      </c>
      <c r="E11" s="138">
        <f t="shared" si="0"/>
        <v>0</v>
      </c>
      <c r="F11" s="138">
        <f t="shared" si="1"/>
        <v>0</v>
      </c>
      <c r="G11" s="138">
        <f t="shared" si="2"/>
        <v>0</v>
      </c>
      <c r="H11" s="247">
        <f>生産誘発額の計算シート!AP7</f>
        <v>0</v>
      </c>
      <c r="I11" s="209"/>
      <c r="J11" s="138">
        <f t="shared" si="10"/>
        <v>0</v>
      </c>
      <c r="K11" s="138">
        <f t="shared" si="3"/>
        <v>0</v>
      </c>
      <c r="L11" s="138">
        <f t="shared" si="4"/>
        <v>0</v>
      </c>
      <c r="M11" s="878"/>
      <c r="N11" s="878"/>
      <c r="O11" s="138">
        <f t="shared" si="5"/>
        <v>0</v>
      </c>
      <c r="P11" s="138">
        <f t="shared" si="6"/>
        <v>0</v>
      </c>
      <c r="Q11" s="138">
        <f>手順⑭!D9</f>
        <v>0</v>
      </c>
      <c r="R11" s="138">
        <f t="shared" si="7"/>
        <v>0</v>
      </c>
      <c r="S11" s="138">
        <f t="shared" si="8"/>
        <v>0</v>
      </c>
      <c r="T11" s="138">
        <f t="shared" si="9"/>
        <v>0</v>
      </c>
      <c r="U11" s="138">
        <f t="shared" si="9"/>
        <v>0</v>
      </c>
      <c r="V11" s="139">
        <f t="shared" si="9"/>
        <v>0</v>
      </c>
    </row>
    <row r="12" spans="2:22" ht="20.25" customHeight="1">
      <c r="B12" s="137" t="s">
        <v>212</v>
      </c>
      <c r="C12" s="162" t="s">
        <v>2</v>
      </c>
      <c r="D12" s="163">
        <f>データ入力表!E18</f>
        <v>0</v>
      </c>
      <c r="E12" s="138">
        <f t="shared" si="0"/>
        <v>0</v>
      </c>
      <c r="F12" s="138">
        <f t="shared" si="1"/>
        <v>0</v>
      </c>
      <c r="G12" s="138">
        <f t="shared" si="2"/>
        <v>0</v>
      </c>
      <c r="H12" s="247">
        <f>生産誘発額の計算シート!AP8</f>
        <v>0</v>
      </c>
      <c r="I12" s="209"/>
      <c r="J12" s="138">
        <f t="shared" si="10"/>
        <v>0</v>
      </c>
      <c r="K12" s="138">
        <f t="shared" si="3"/>
        <v>0</v>
      </c>
      <c r="L12" s="138">
        <f t="shared" si="4"/>
        <v>0</v>
      </c>
      <c r="M12" s="878"/>
      <c r="N12" s="878"/>
      <c r="O12" s="138">
        <f t="shared" si="5"/>
        <v>0</v>
      </c>
      <c r="P12" s="138">
        <f t="shared" si="6"/>
        <v>0</v>
      </c>
      <c r="Q12" s="138">
        <f>手順⑭!D10</f>
        <v>0</v>
      </c>
      <c r="R12" s="138">
        <f t="shared" si="7"/>
        <v>0</v>
      </c>
      <c r="S12" s="138">
        <f t="shared" si="8"/>
        <v>0</v>
      </c>
      <c r="T12" s="138">
        <f t="shared" si="9"/>
        <v>0</v>
      </c>
      <c r="U12" s="138">
        <f t="shared" si="9"/>
        <v>0</v>
      </c>
      <c r="V12" s="139">
        <f t="shared" si="9"/>
        <v>0</v>
      </c>
    </row>
    <row r="13" spans="2:22" ht="20.25" customHeight="1">
      <c r="B13" s="137" t="s">
        <v>213</v>
      </c>
      <c r="C13" s="162" t="s">
        <v>3</v>
      </c>
      <c r="D13" s="163">
        <f>データ入力表!E19</f>
        <v>0</v>
      </c>
      <c r="E13" s="138">
        <f t="shared" si="0"/>
        <v>0</v>
      </c>
      <c r="F13" s="138">
        <f t="shared" si="1"/>
        <v>0</v>
      </c>
      <c r="G13" s="138">
        <f t="shared" si="2"/>
        <v>0</v>
      </c>
      <c r="H13" s="247">
        <f>生産誘発額の計算シート!AP9</f>
        <v>0</v>
      </c>
      <c r="I13" s="209"/>
      <c r="J13" s="138">
        <f t="shared" si="10"/>
        <v>0</v>
      </c>
      <c r="K13" s="138">
        <f t="shared" si="3"/>
        <v>0</v>
      </c>
      <c r="L13" s="138">
        <f t="shared" si="4"/>
        <v>0</v>
      </c>
      <c r="M13" s="878"/>
      <c r="N13" s="878"/>
      <c r="O13" s="138">
        <f t="shared" si="5"/>
        <v>0</v>
      </c>
      <c r="P13" s="138">
        <f t="shared" si="6"/>
        <v>0</v>
      </c>
      <c r="Q13" s="138">
        <f>手順⑭!D11</f>
        <v>0</v>
      </c>
      <c r="R13" s="138">
        <f t="shared" si="7"/>
        <v>0</v>
      </c>
      <c r="S13" s="138">
        <f t="shared" si="8"/>
        <v>0</v>
      </c>
      <c r="T13" s="138">
        <f t="shared" si="9"/>
        <v>0</v>
      </c>
      <c r="U13" s="138">
        <f t="shared" si="9"/>
        <v>0</v>
      </c>
      <c r="V13" s="139">
        <f t="shared" si="9"/>
        <v>0</v>
      </c>
    </row>
    <row r="14" spans="2:22" ht="20.25" customHeight="1">
      <c r="B14" s="137" t="s">
        <v>214</v>
      </c>
      <c r="C14" s="164" t="s">
        <v>4</v>
      </c>
      <c r="D14" s="163">
        <f>データ入力表!E20</f>
        <v>0</v>
      </c>
      <c r="E14" s="138">
        <f t="shared" si="0"/>
        <v>0</v>
      </c>
      <c r="F14" s="138">
        <f t="shared" si="1"/>
        <v>0</v>
      </c>
      <c r="G14" s="138">
        <f t="shared" si="2"/>
        <v>0</v>
      </c>
      <c r="H14" s="247">
        <f>生産誘発額の計算シート!AP10</f>
        <v>0</v>
      </c>
      <c r="I14" s="209"/>
      <c r="J14" s="138">
        <f t="shared" si="10"/>
        <v>0</v>
      </c>
      <c r="K14" s="138">
        <f t="shared" si="3"/>
        <v>0</v>
      </c>
      <c r="L14" s="138">
        <f t="shared" si="4"/>
        <v>0</v>
      </c>
      <c r="M14" s="878"/>
      <c r="N14" s="878"/>
      <c r="O14" s="138">
        <f t="shared" si="5"/>
        <v>0</v>
      </c>
      <c r="P14" s="138">
        <f t="shared" si="6"/>
        <v>0</v>
      </c>
      <c r="Q14" s="138">
        <f>手順⑭!D12</f>
        <v>0</v>
      </c>
      <c r="R14" s="138">
        <f t="shared" si="7"/>
        <v>0</v>
      </c>
      <c r="S14" s="138">
        <f t="shared" si="8"/>
        <v>0</v>
      </c>
      <c r="T14" s="138">
        <f t="shared" si="9"/>
        <v>0</v>
      </c>
      <c r="U14" s="138">
        <f t="shared" si="9"/>
        <v>0</v>
      </c>
      <c r="V14" s="139">
        <f t="shared" si="9"/>
        <v>0</v>
      </c>
    </row>
    <row r="15" spans="2:22" ht="20.25" customHeight="1">
      <c r="B15" s="137" t="s">
        <v>215</v>
      </c>
      <c r="C15" s="162" t="s">
        <v>5</v>
      </c>
      <c r="D15" s="163">
        <f>データ入力表!E21</f>
        <v>0</v>
      </c>
      <c r="E15" s="138">
        <f t="shared" si="0"/>
        <v>0</v>
      </c>
      <c r="F15" s="138">
        <f t="shared" si="1"/>
        <v>0</v>
      </c>
      <c r="G15" s="138">
        <f t="shared" si="2"/>
        <v>0</v>
      </c>
      <c r="H15" s="247">
        <f>生産誘発額の計算シート!AP11</f>
        <v>0</v>
      </c>
      <c r="I15" s="209"/>
      <c r="J15" s="138">
        <f t="shared" si="10"/>
        <v>0</v>
      </c>
      <c r="K15" s="138">
        <f t="shared" si="3"/>
        <v>0</v>
      </c>
      <c r="L15" s="138">
        <f t="shared" si="4"/>
        <v>0</v>
      </c>
      <c r="M15" s="878"/>
      <c r="N15" s="878"/>
      <c r="O15" s="138">
        <f t="shared" si="5"/>
        <v>0</v>
      </c>
      <c r="P15" s="138">
        <f t="shared" si="6"/>
        <v>0</v>
      </c>
      <c r="Q15" s="138">
        <f>手順⑭!D13</f>
        <v>0</v>
      </c>
      <c r="R15" s="138">
        <f t="shared" si="7"/>
        <v>0</v>
      </c>
      <c r="S15" s="138">
        <f t="shared" si="8"/>
        <v>0</v>
      </c>
      <c r="T15" s="138">
        <f t="shared" si="9"/>
        <v>0</v>
      </c>
      <c r="U15" s="138">
        <f t="shared" si="9"/>
        <v>0</v>
      </c>
      <c r="V15" s="139">
        <f t="shared" si="9"/>
        <v>0</v>
      </c>
    </row>
    <row r="16" spans="2:22" ht="20.25" customHeight="1">
      <c r="B16" s="137" t="s">
        <v>216</v>
      </c>
      <c r="C16" s="164" t="s">
        <v>6</v>
      </c>
      <c r="D16" s="163">
        <f>データ入力表!E22</f>
        <v>0</v>
      </c>
      <c r="E16" s="138">
        <f t="shared" si="0"/>
        <v>0</v>
      </c>
      <c r="F16" s="138">
        <f t="shared" si="1"/>
        <v>0</v>
      </c>
      <c r="G16" s="138">
        <f t="shared" si="2"/>
        <v>0</v>
      </c>
      <c r="H16" s="247">
        <f>生産誘発額の計算シート!AP12</f>
        <v>0</v>
      </c>
      <c r="I16" s="209"/>
      <c r="J16" s="138">
        <f t="shared" si="10"/>
        <v>0</v>
      </c>
      <c r="K16" s="138">
        <f t="shared" si="3"/>
        <v>0</v>
      </c>
      <c r="L16" s="138">
        <f t="shared" si="4"/>
        <v>0</v>
      </c>
      <c r="M16" s="878"/>
      <c r="N16" s="878"/>
      <c r="O16" s="138">
        <f t="shared" si="5"/>
        <v>0</v>
      </c>
      <c r="P16" s="138">
        <f t="shared" si="6"/>
        <v>0</v>
      </c>
      <c r="Q16" s="138">
        <f>手順⑭!D14</f>
        <v>0</v>
      </c>
      <c r="R16" s="138">
        <f t="shared" si="7"/>
        <v>0</v>
      </c>
      <c r="S16" s="138">
        <f t="shared" si="8"/>
        <v>0</v>
      </c>
      <c r="T16" s="138">
        <f t="shared" si="9"/>
        <v>0</v>
      </c>
      <c r="U16" s="138">
        <f t="shared" si="9"/>
        <v>0</v>
      </c>
      <c r="V16" s="139">
        <f t="shared" si="9"/>
        <v>0</v>
      </c>
    </row>
    <row r="17" spans="2:22" ht="20.25" customHeight="1">
      <c r="B17" s="137" t="s">
        <v>217</v>
      </c>
      <c r="C17" s="164" t="s">
        <v>218</v>
      </c>
      <c r="D17" s="163">
        <f>データ入力表!E23</f>
        <v>0</v>
      </c>
      <c r="E17" s="138">
        <f t="shared" si="0"/>
        <v>0</v>
      </c>
      <c r="F17" s="138">
        <f t="shared" si="1"/>
        <v>0</v>
      </c>
      <c r="G17" s="138">
        <f t="shared" si="2"/>
        <v>0</v>
      </c>
      <c r="H17" s="247">
        <f>生産誘発額の計算シート!AP13</f>
        <v>0</v>
      </c>
      <c r="I17" s="209"/>
      <c r="J17" s="138">
        <f t="shared" si="10"/>
        <v>0</v>
      </c>
      <c r="K17" s="138">
        <f t="shared" si="3"/>
        <v>0</v>
      </c>
      <c r="L17" s="138">
        <f t="shared" si="4"/>
        <v>0</v>
      </c>
      <c r="M17" s="878"/>
      <c r="N17" s="878"/>
      <c r="O17" s="138">
        <f t="shared" si="5"/>
        <v>0</v>
      </c>
      <c r="P17" s="138">
        <f t="shared" si="6"/>
        <v>0</v>
      </c>
      <c r="Q17" s="138">
        <f>手順⑭!D15</f>
        <v>0</v>
      </c>
      <c r="R17" s="138">
        <f t="shared" si="7"/>
        <v>0</v>
      </c>
      <c r="S17" s="138">
        <f t="shared" si="8"/>
        <v>0</v>
      </c>
      <c r="T17" s="138">
        <f t="shared" si="9"/>
        <v>0</v>
      </c>
      <c r="U17" s="138">
        <f t="shared" si="9"/>
        <v>0</v>
      </c>
      <c r="V17" s="139">
        <f t="shared" si="9"/>
        <v>0</v>
      </c>
    </row>
    <row r="18" spans="2:22" ht="20.25" customHeight="1">
      <c r="B18" s="137" t="s">
        <v>219</v>
      </c>
      <c r="C18" s="162" t="s">
        <v>7</v>
      </c>
      <c r="D18" s="163">
        <f>データ入力表!E24</f>
        <v>0</v>
      </c>
      <c r="E18" s="138">
        <f t="shared" si="0"/>
        <v>0</v>
      </c>
      <c r="F18" s="138">
        <f t="shared" si="1"/>
        <v>0</v>
      </c>
      <c r="G18" s="138">
        <f t="shared" si="2"/>
        <v>0</v>
      </c>
      <c r="H18" s="247">
        <f>生産誘発額の計算シート!AP14</f>
        <v>0</v>
      </c>
      <c r="I18" s="209"/>
      <c r="J18" s="138">
        <f t="shared" si="10"/>
        <v>0</v>
      </c>
      <c r="K18" s="138">
        <f t="shared" si="3"/>
        <v>0</v>
      </c>
      <c r="L18" s="138">
        <f t="shared" si="4"/>
        <v>0</v>
      </c>
      <c r="M18" s="878"/>
      <c r="N18" s="878"/>
      <c r="O18" s="138">
        <f t="shared" si="5"/>
        <v>0</v>
      </c>
      <c r="P18" s="138">
        <f t="shared" si="6"/>
        <v>0</v>
      </c>
      <c r="Q18" s="138">
        <f>手順⑭!D16</f>
        <v>0</v>
      </c>
      <c r="R18" s="138">
        <f t="shared" si="7"/>
        <v>0</v>
      </c>
      <c r="S18" s="138">
        <f t="shared" si="8"/>
        <v>0</v>
      </c>
      <c r="T18" s="138">
        <f t="shared" si="9"/>
        <v>0</v>
      </c>
      <c r="U18" s="138">
        <f t="shared" si="9"/>
        <v>0</v>
      </c>
      <c r="V18" s="139">
        <f t="shared" si="9"/>
        <v>0</v>
      </c>
    </row>
    <row r="19" spans="2:22" ht="20.25" customHeight="1">
      <c r="B19" s="137" t="s">
        <v>220</v>
      </c>
      <c r="C19" s="162" t="s">
        <v>8</v>
      </c>
      <c r="D19" s="163">
        <f>データ入力表!E25</f>
        <v>0</v>
      </c>
      <c r="E19" s="138">
        <f t="shared" si="0"/>
        <v>0</v>
      </c>
      <c r="F19" s="138">
        <f t="shared" si="1"/>
        <v>0</v>
      </c>
      <c r="G19" s="138">
        <f t="shared" si="2"/>
        <v>0</v>
      </c>
      <c r="H19" s="247">
        <f>生産誘発額の計算シート!AP15</f>
        <v>0</v>
      </c>
      <c r="I19" s="209"/>
      <c r="J19" s="138">
        <f t="shared" si="10"/>
        <v>0</v>
      </c>
      <c r="K19" s="138">
        <f t="shared" si="3"/>
        <v>0</v>
      </c>
      <c r="L19" s="138">
        <f t="shared" si="4"/>
        <v>0</v>
      </c>
      <c r="M19" s="878"/>
      <c r="N19" s="878"/>
      <c r="O19" s="138">
        <f t="shared" si="5"/>
        <v>0</v>
      </c>
      <c r="P19" s="138">
        <f t="shared" si="6"/>
        <v>0</v>
      </c>
      <c r="Q19" s="138">
        <f>手順⑭!D17</f>
        <v>0</v>
      </c>
      <c r="R19" s="138">
        <f t="shared" si="7"/>
        <v>0</v>
      </c>
      <c r="S19" s="138">
        <f t="shared" si="8"/>
        <v>0</v>
      </c>
      <c r="T19" s="138">
        <f t="shared" si="9"/>
        <v>0</v>
      </c>
      <c r="U19" s="138">
        <f t="shared" si="9"/>
        <v>0</v>
      </c>
      <c r="V19" s="139">
        <f t="shared" si="9"/>
        <v>0</v>
      </c>
    </row>
    <row r="20" spans="2:22" ht="20.25" customHeight="1">
      <c r="B20" s="137" t="s">
        <v>221</v>
      </c>
      <c r="C20" s="162" t="s">
        <v>9</v>
      </c>
      <c r="D20" s="163">
        <f>データ入力表!E26</f>
        <v>0</v>
      </c>
      <c r="E20" s="138">
        <f t="shared" si="0"/>
        <v>0</v>
      </c>
      <c r="F20" s="138">
        <f t="shared" si="1"/>
        <v>0</v>
      </c>
      <c r="G20" s="138">
        <f t="shared" si="2"/>
        <v>0</v>
      </c>
      <c r="H20" s="247">
        <f>生産誘発額の計算シート!AP16</f>
        <v>0</v>
      </c>
      <c r="I20" s="209"/>
      <c r="J20" s="138">
        <f t="shared" si="10"/>
        <v>0</v>
      </c>
      <c r="K20" s="138">
        <f t="shared" si="3"/>
        <v>0</v>
      </c>
      <c r="L20" s="138">
        <f t="shared" si="4"/>
        <v>0</v>
      </c>
      <c r="M20" s="878"/>
      <c r="N20" s="878"/>
      <c r="O20" s="138">
        <f t="shared" si="5"/>
        <v>0</v>
      </c>
      <c r="P20" s="138">
        <f t="shared" si="6"/>
        <v>0</v>
      </c>
      <c r="Q20" s="138">
        <f>手順⑭!D18</f>
        <v>0</v>
      </c>
      <c r="R20" s="138">
        <f t="shared" si="7"/>
        <v>0</v>
      </c>
      <c r="S20" s="138">
        <f t="shared" si="8"/>
        <v>0</v>
      </c>
      <c r="T20" s="138">
        <f t="shared" si="9"/>
        <v>0</v>
      </c>
      <c r="U20" s="138">
        <f t="shared" si="9"/>
        <v>0</v>
      </c>
      <c r="V20" s="139">
        <f t="shared" si="9"/>
        <v>0</v>
      </c>
    </row>
    <row r="21" spans="2:22" ht="20.25" customHeight="1">
      <c r="B21" s="137" t="s">
        <v>222</v>
      </c>
      <c r="C21" s="162" t="s">
        <v>10</v>
      </c>
      <c r="D21" s="163">
        <f>データ入力表!E27</f>
        <v>0</v>
      </c>
      <c r="E21" s="138">
        <f t="shared" si="0"/>
        <v>0</v>
      </c>
      <c r="F21" s="138">
        <f t="shared" si="1"/>
        <v>0</v>
      </c>
      <c r="G21" s="138">
        <f t="shared" si="2"/>
        <v>0</v>
      </c>
      <c r="H21" s="247">
        <f>生産誘発額の計算シート!AP17</f>
        <v>0</v>
      </c>
      <c r="I21" s="209"/>
      <c r="J21" s="138">
        <f t="shared" si="10"/>
        <v>0</v>
      </c>
      <c r="K21" s="138">
        <f t="shared" si="3"/>
        <v>0</v>
      </c>
      <c r="L21" s="138">
        <f t="shared" si="4"/>
        <v>0</v>
      </c>
      <c r="M21" s="878"/>
      <c r="N21" s="878"/>
      <c r="O21" s="138">
        <f t="shared" si="5"/>
        <v>0</v>
      </c>
      <c r="P21" s="138">
        <f t="shared" si="6"/>
        <v>0</v>
      </c>
      <c r="Q21" s="138">
        <f>手順⑭!D19</f>
        <v>0</v>
      </c>
      <c r="R21" s="138">
        <f t="shared" si="7"/>
        <v>0</v>
      </c>
      <c r="S21" s="138">
        <f t="shared" si="8"/>
        <v>0</v>
      </c>
      <c r="T21" s="138">
        <f t="shared" si="9"/>
        <v>0</v>
      </c>
      <c r="U21" s="138">
        <f t="shared" si="9"/>
        <v>0</v>
      </c>
      <c r="V21" s="139">
        <f t="shared" si="9"/>
        <v>0</v>
      </c>
    </row>
    <row r="22" spans="2:22" ht="20.25" customHeight="1">
      <c r="B22" s="137" t="s">
        <v>223</v>
      </c>
      <c r="C22" s="162" t="s">
        <v>64</v>
      </c>
      <c r="D22" s="163">
        <f>データ入力表!E28</f>
        <v>0</v>
      </c>
      <c r="E22" s="138">
        <f t="shared" si="0"/>
        <v>0</v>
      </c>
      <c r="F22" s="138">
        <f t="shared" si="1"/>
        <v>0</v>
      </c>
      <c r="G22" s="138">
        <f t="shared" si="2"/>
        <v>0</v>
      </c>
      <c r="H22" s="247">
        <f>生産誘発額の計算シート!AP18</f>
        <v>0</v>
      </c>
      <c r="I22" s="209"/>
      <c r="J22" s="138">
        <f t="shared" si="10"/>
        <v>0</v>
      </c>
      <c r="K22" s="138">
        <f t="shared" si="3"/>
        <v>0</v>
      </c>
      <c r="L22" s="138">
        <f t="shared" si="4"/>
        <v>0</v>
      </c>
      <c r="M22" s="878"/>
      <c r="N22" s="878"/>
      <c r="O22" s="138">
        <f t="shared" si="5"/>
        <v>0</v>
      </c>
      <c r="P22" s="138">
        <f t="shared" si="6"/>
        <v>0</v>
      </c>
      <c r="Q22" s="138">
        <f>手順⑭!D20</f>
        <v>0</v>
      </c>
      <c r="R22" s="138">
        <f t="shared" si="7"/>
        <v>0</v>
      </c>
      <c r="S22" s="138">
        <f t="shared" si="8"/>
        <v>0</v>
      </c>
      <c r="T22" s="138">
        <f t="shared" si="9"/>
        <v>0</v>
      </c>
      <c r="U22" s="138">
        <f t="shared" si="9"/>
        <v>0</v>
      </c>
      <c r="V22" s="139">
        <f t="shared" si="9"/>
        <v>0</v>
      </c>
    </row>
    <row r="23" spans="2:22" ht="20.25" customHeight="1">
      <c r="B23" s="137" t="s">
        <v>224</v>
      </c>
      <c r="C23" s="162" t="s">
        <v>65</v>
      </c>
      <c r="D23" s="163">
        <f>データ入力表!E29</f>
        <v>0</v>
      </c>
      <c r="E23" s="138">
        <f t="shared" si="0"/>
        <v>0</v>
      </c>
      <c r="F23" s="138">
        <f t="shared" si="1"/>
        <v>0</v>
      </c>
      <c r="G23" s="138">
        <f t="shared" si="2"/>
        <v>0</v>
      </c>
      <c r="H23" s="247">
        <f>生産誘発額の計算シート!AP19</f>
        <v>0</v>
      </c>
      <c r="I23" s="209"/>
      <c r="J23" s="138">
        <f t="shared" si="10"/>
        <v>0</v>
      </c>
      <c r="K23" s="138">
        <f t="shared" si="3"/>
        <v>0</v>
      </c>
      <c r="L23" s="138">
        <f t="shared" si="4"/>
        <v>0</v>
      </c>
      <c r="M23" s="878"/>
      <c r="N23" s="878"/>
      <c r="O23" s="138">
        <f t="shared" si="5"/>
        <v>0</v>
      </c>
      <c r="P23" s="138">
        <f t="shared" si="6"/>
        <v>0</v>
      </c>
      <c r="Q23" s="138">
        <f>手順⑭!D21</f>
        <v>0</v>
      </c>
      <c r="R23" s="138">
        <f t="shared" si="7"/>
        <v>0</v>
      </c>
      <c r="S23" s="138">
        <f t="shared" si="8"/>
        <v>0</v>
      </c>
      <c r="T23" s="138">
        <f t="shared" si="9"/>
        <v>0</v>
      </c>
      <c r="U23" s="138">
        <f t="shared" si="9"/>
        <v>0</v>
      </c>
      <c r="V23" s="139">
        <f t="shared" si="9"/>
        <v>0</v>
      </c>
    </row>
    <row r="24" spans="2:22" ht="20.25" customHeight="1">
      <c r="B24" s="137" t="s">
        <v>225</v>
      </c>
      <c r="C24" s="162" t="s">
        <v>66</v>
      </c>
      <c r="D24" s="163">
        <f>データ入力表!E30</f>
        <v>0</v>
      </c>
      <c r="E24" s="138">
        <f t="shared" si="0"/>
        <v>0</v>
      </c>
      <c r="F24" s="138">
        <f t="shared" ref="F24:F46" si="11">E24*E115</f>
        <v>0</v>
      </c>
      <c r="G24" s="138">
        <f t="shared" si="2"/>
        <v>0</v>
      </c>
      <c r="H24" s="247">
        <f>生産誘発額の計算シート!AP20</f>
        <v>0</v>
      </c>
      <c r="I24" s="209"/>
      <c r="J24" s="138">
        <f t="shared" si="10"/>
        <v>0</v>
      </c>
      <c r="K24" s="138">
        <f t="shared" si="3"/>
        <v>0</v>
      </c>
      <c r="L24" s="138">
        <f t="shared" si="4"/>
        <v>0</v>
      </c>
      <c r="M24" s="878"/>
      <c r="N24" s="878"/>
      <c r="O24" s="138">
        <f t="shared" si="5"/>
        <v>0</v>
      </c>
      <c r="P24" s="138">
        <f t="shared" si="6"/>
        <v>0</v>
      </c>
      <c r="Q24" s="138">
        <f>手順⑭!D22</f>
        <v>0</v>
      </c>
      <c r="R24" s="138">
        <f t="shared" si="7"/>
        <v>0</v>
      </c>
      <c r="S24" s="138">
        <f t="shared" si="8"/>
        <v>0</v>
      </c>
      <c r="T24" s="138">
        <f t="shared" si="9"/>
        <v>0</v>
      </c>
      <c r="U24" s="138">
        <f t="shared" si="9"/>
        <v>0</v>
      </c>
      <c r="V24" s="139">
        <f t="shared" si="9"/>
        <v>0</v>
      </c>
    </row>
    <row r="25" spans="2:22" ht="20.25" customHeight="1">
      <c r="B25" s="137" t="s">
        <v>226</v>
      </c>
      <c r="C25" s="162" t="s">
        <v>12</v>
      </c>
      <c r="D25" s="163">
        <f>データ入力表!E31</f>
        <v>0</v>
      </c>
      <c r="E25" s="138">
        <f t="shared" si="0"/>
        <v>0</v>
      </c>
      <c r="F25" s="138">
        <f t="shared" si="11"/>
        <v>0</v>
      </c>
      <c r="G25" s="138">
        <f t="shared" si="2"/>
        <v>0</v>
      </c>
      <c r="H25" s="247">
        <f>生産誘発額の計算シート!AP21</f>
        <v>0</v>
      </c>
      <c r="I25" s="209"/>
      <c r="J25" s="138">
        <f t="shared" si="10"/>
        <v>0</v>
      </c>
      <c r="K25" s="138">
        <f t="shared" si="3"/>
        <v>0</v>
      </c>
      <c r="L25" s="138">
        <f t="shared" si="4"/>
        <v>0</v>
      </c>
      <c r="M25" s="878"/>
      <c r="N25" s="878"/>
      <c r="O25" s="138">
        <f t="shared" si="5"/>
        <v>0</v>
      </c>
      <c r="P25" s="138">
        <f t="shared" si="6"/>
        <v>0</v>
      </c>
      <c r="Q25" s="138">
        <f>手順⑭!D23</f>
        <v>0</v>
      </c>
      <c r="R25" s="138">
        <f t="shared" si="7"/>
        <v>0</v>
      </c>
      <c r="S25" s="138">
        <f t="shared" si="8"/>
        <v>0</v>
      </c>
      <c r="T25" s="138">
        <f t="shared" si="9"/>
        <v>0</v>
      </c>
      <c r="U25" s="138">
        <f t="shared" si="9"/>
        <v>0</v>
      </c>
      <c r="V25" s="139">
        <f t="shared" si="9"/>
        <v>0</v>
      </c>
    </row>
    <row r="26" spans="2:22" ht="20.25" customHeight="1">
      <c r="B26" s="137" t="s">
        <v>227</v>
      </c>
      <c r="C26" s="162" t="s">
        <v>11</v>
      </c>
      <c r="D26" s="163">
        <f>データ入力表!E32</f>
        <v>0</v>
      </c>
      <c r="E26" s="138">
        <f t="shared" si="0"/>
        <v>0</v>
      </c>
      <c r="F26" s="138">
        <f t="shared" si="11"/>
        <v>0</v>
      </c>
      <c r="G26" s="138">
        <f t="shared" si="2"/>
        <v>0</v>
      </c>
      <c r="H26" s="247">
        <f>生産誘発額の計算シート!AP22</f>
        <v>0</v>
      </c>
      <c r="I26" s="209"/>
      <c r="J26" s="138">
        <f t="shared" si="10"/>
        <v>0</v>
      </c>
      <c r="K26" s="138">
        <f t="shared" si="3"/>
        <v>0</v>
      </c>
      <c r="L26" s="138">
        <f t="shared" si="4"/>
        <v>0</v>
      </c>
      <c r="M26" s="878"/>
      <c r="N26" s="878"/>
      <c r="O26" s="138">
        <f t="shared" si="5"/>
        <v>0</v>
      </c>
      <c r="P26" s="138">
        <f t="shared" si="6"/>
        <v>0</v>
      </c>
      <c r="Q26" s="138">
        <f>手順⑭!D24</f>
        <v>0</v>
      </c>
      <c r="R26" s="138">
        <f t="shared" si="7"/>
        <v>0</v>
      </c>
      <c r="S26" s="138">
        <f t="shared" si="8"/>
        <v>0</v>
      </c>
      <c r="T26" s="138">
        <f t="shared" si="9"/>
        <v>0</v>
      </c>
      <c r="U26" s="138">
        <f t="shared" si="9"/>
        <v>0</v>
      </c>
      <c r="V26" s="139">
        <f t="shared" si="9"/>
        <v>0</v>
      </c>
    </row>
    <row r="27" spans="2:22" ht="20.25" customHeight="1">
      <c r="B27" s="137" t="s">
        <v>228</v>
      </c>
      <c r="C27" s="162" t="s">
        <v>229</v>
      </c>
      <c r="D27" s="163">
        <f>データ入力表!E33</f>
        <v>0</v>
      </c>
      <c r="E27" s="138">
        <f t="shared" si="0"/>
        <v>0</v>
      </c>
      <c r="F27" s="138">
        <f t="shared" si="11"/>
        <v>0</v>
      </c>
      <c r="G27" s="138">
        <f t="shared" si="2"/>
        <v>0</v>
      </c>
      <c r="H27" s="247">
        <f>生産誘発額の計算シート!AP23</f>
        <v>0</v>
      </c>
      <c r="I27" s="209"/>
      <c r="J27" s="138">
        <f t="shared" si="10"/>
        <v>0</v>
      </c>
      <c r="K27" s="138">
        <f t="shared" si="3"/>
        <v>0</v>
      </c>
      <c r="L27" s="138">
        <f t="shared" si="4"/>
        <v>0</v>
      </c>
      <c r="M27" s="878"/>
      <c r="N27" s="878"/>
      <c r="O27" s="138">
        <f t="shared" si="5"/>
        <v>0</v>
      </c>
      <c r="P27" s="138">
        <f t="shared" si="6"/>
        <v>0</v>
      </c>
      <c r="Q27" s="138">
        <f>手順⑭!D25</f>
        <v>0</v>
      </c>
      <c r="R27" s="138">
        <f t="shared" si="7"/>
        <v>0</v>
      </c>
      <c r="S27" s="138">
        <f t="shared" si="8"/>
        <v>0</v>
      </c>
      <c r="T27" s="138">
        <f t="shared" si="9"/>
        <v>0</v>
      </c>
      <c r="U27" s="138">
        <f t="shared" si="9"/>
        <v>0</v>
      </c>
      <c r="V27" s="139">
        <f t="shared" si="9"/>
        <v>0</v>
      </c>
    </row>
    <row r="28" spans="2:22" ht="20.25" customHeight="1">
      <c r="B28" s="137" t="s">
        <v>230</v>
      </c>
      <c r="C28" s="162" t="s">
        <v>13</v>
      </c>
      <c r="D28" s="163">
        <f>データ入力表!E34</f>
        <v>0</v>
      </c>
      <c r="E28" s="138">
        <f t="shared" si="0"/>
        <v>0</v>
      </c>
      <c r="F28" s="138">
        <f t="shared" si="11"/>
        <v>0</v>
      </c>
      <c r="G28" s="138">
        <f t="shared" si="2"/>
        <v>0</v>
      </c>
      <c r="H28" s="247">
        <f>生産誘発額の計算シート!AP24</f>
        <v>0</v>
      </c>
      <c r="I28" s="209"/>
      <c r="J28" s="138">
        <f t="shared" si="10"/>
        <v>0</v>
      </c>
      <c r="K28" s="138">
        <f t="shared" si="3"/>
        <v>0</v>
      </c>
      <c r="L28" s="138">
        <f t="shared" si="4"/>
        <v>0</v>
      </c>
      <c r="M28" s="878"/>
      <c r="N28" s="878"/>
      <c r="O28" s="138">
        <f t="shared" si="5"/>
        <v>0</v>
      </c>
      <c r="P28" s="138">
        <f t="shared" si="6"/>
        <v>0</v>
      </c>
      <c r="Q28" s="138">
        <f>手順⑭!D26</f>
        <v>0</v>
      </c>
      <c r="R28" s="138">
        <f t="shared" si="7"/>
        <v>0</v>
      </c>
      <c r="S28" s="138">
        <f t="shared" si="8"/>
        <v>0</v>
      </c>
      <c r="T28" s="138">
        <f t="shared" si="9"/>
        <v>0</v>
      </c>
      <c r="U28" s="138">
        <f t="shared" si="9"/>
        <v>0</v>
      </c>
      <c r="V28" s="139">
        <f t="shared" si="9"/>
        <v>0</v>
      </c>
    </row>
    <row r="29" spans="2:22" ht="20.25" customHeight="1">
      <c r="B29" s="137" t="s">
        <v>231</v>
      </c>
      <c r="C29" s="162" t="s">
        <v>14</v>
      </c>
      <c r="D29" s="163">
        <f>データ入力表!E35</f>
        <v>0</v>
      </c>
      <c r="E29" s="138">
        <f t="shared" si="0"/>
        <v>0</v>
      </c>
      <c r="F29" s="138">
        <f t="shared" si="11"/>
        <v>0</v>
      </c>
      <c r="G29" s="138">
        <f t="shared" si="2"/>
        <v>0</v>
      </c>
      <c r="H29" s="247">
        <f>生産誘発額の計算シート!AP25</f>
        <v>0</v>
      </c>
      <c r="I29" s="209"/>
      <c r="J29" s="138">
        <f t="shared" si="10"/>
        <v>0</v>
      </c>
      <c r="K29" s="138">
        <f t="shared" si="3"/>
        <v>0</v>
      </c>
      <c r="L29" s="138">
        <f t="shared" si="4"/>
        <v>0</v>
      </c>
      <c r="M29" s="878"/>
      <c r="N29" s="878"/>
      <c r="O29" s="138">
        <f t="shared" si="5"/>
        <v>0</v>
      </c>
      <c r="P29" s="138">
        <f t="shared" si="6"/>
        <v>0</v>
      </c>
      <c r="Q29" s="138">
        <f>手順⑭!D27</f>
        <v>0</v>
      </c>
      <c r="R29" s="138">
        <f t="shared" si="7"/>
        <v>0</v>
      </c>
      <c r="S29" s="138">
        <f t="shared" si="8"/>
        <v>0</v>
      </c>
      <c r="T29" s="138">
        <f t="shared" si="9"/>
        <v>0</v>
      </c>
      <c r="U29" s="138">
        <f t="shared" si="9"/>
        <v>0</v>
      </c>
      <c r="V29" s="139">
        <f t="shared" si="9"/>
        <v>0</v>
      </c>
    </row>
    <row r="30" spans="2:22" ht="20.25" customHeight="1">
      <c r="B30" s="137" t="s">
        <v>232</v>
      </c>
      <c r="C30" s="162" t="s">
        <v>15</v>
      </c>
      <c r="D30" s="163">
        <f>データ入力表!E36</f>
        <v>0</v>
      </c>
      <c r="E30" s="138">
        <f t="shared" si="0"/>
        <v>0</v>
      </c>
      <c r="F30" s="138">
        <f t="shared" si="11"/>
        <v>0</v>
      </c>
      <c r="G30" s="138">
        <f t="shared" si="2"/>
        <v>0</v>
      </c>
      <c r="H30" s="247">
        <f>生産誘発額の計算シート!AP26</f>
        <v>0</v>
      </c>
      <c r="I30" s="209"/>
      <c r="J30" s="138">
        <f t="shared" si="10"/>
        <v>0</v>
      </c>
      <c r="K30" s="138">
        <f t="shared" si="3"/>
        <v>0</v>
      </c>
      <c r="L30" s="138">
        <f t="shared" si="4"/>
        <v>0</v>
      </c>
      <c r="M30" s="878"/>
      <c r="N30" s="878"/>
      <c r="O30" s="138">
        <f t="shared" si="5"/>
        <v>0</v>
      </c>
      <c r="P30" s="138">
        <f t="shared" si="6"/>
        <v>0</v>
      </c>
      <c r="Q30" s="138">
        <f>手順⑭!D28</f>
        <v>0</v>
      </c>
      <c r="R30" s="138">
        <f t="shared" si="7"/>
        <v>0</v>
      </c>
      <c r="S30" s="138">
        <f t="shared" si="8"/>
        <v>0</v>
      </c>
      <c r="T30" s="138">
        <f t="shared" si="9"/>
        <v>0</v>
      </c>
      <c r="U30" s="138">
        <f t="shared" si="9"/>
        <v>0</v>
      </c>
      <c r="V30" s="139">
        <f t="shared" si="9"/>
        <v>0</v>
      </c>
    </row>
    <row r="31" spans="2:22" ht="20.25" customHeight="1">
      <c r="B31" s="137" t="s">
        <v>233</v>
      </c>
      <c r="C31" s="162" t="s">
        <v>16</v>
      </c>
      <c r="D31" s="163">
        <f>データ入力表!E37</f>
        <v>0</v>
      </c>
      <c r="E31" s="138">
        <f t="shared" si="0"/>
        <v>0</v>
      </c>
      <c r="F31" s="138">
        <f t="shared" si="11"/>
        <v>0</v>
      </c>
      <c r="G31" s="138">
        <f t="shared" si="2"/>
        <v>0</v>
      </c>
      <c r="H31" s="247">
        <f>生産誘発額の計算シート!AP27</f>
        <v>0</v>
      </c>
      <c r="I31" s="209"/>
      <c r="J31" s="138">
        <f t="shared" si="10"/>
        <v>0</v>
      </c>
      <c r="K31" s="138">
        <f t="shared" si="3"/>
        <v>0</v>
      </c>
      <c r="L31" s="138">
        <f t="shared" si="4"/>
        <v>0</v>
      </c>
      <c r="M31" s="878"/>
      <c r="N31" s="878"/>
      <c r="O31" s="138">
        <f t="shared" si="5"/>
        <v>0</v>
      </c>
      <c r="P31" s="138">
        <f t="shared" si="6"/>
        <v>0</v>
      </c>
      <c r="Q31" s="138">
        <f>手順⑭!D29</f>
        <v>0</v>
      </c>
      <c r="R31" s="138">
        <f t="shared" si="7"/>
        <v>0</v>
      </c>
      <c r="S31" s="138">
        <f t="shared" si="8"/>
        <v>0</v>
      </c>
      <c r="T31" s="138">
        <f t="shared" si="9"/>
        <v>0</v>
      </c>
      <c r="U31" s="138">
        <f t="shared" si="9"/>
        <v>0</v>
      </c>
      <c r="V31" s="139">
        <f t="shared" si="9"/>
        <v>0</v>
      </c>
    </row>
    <row r="32" spans="2:22" ht="20.25" customHeight="1">
      <c r="B32" s="137" t="s">
        <v>234</v>
      </c>
      <c r="C32" s="162" t="s">
        <v>36</v>
      </c>
      <c r="D32" s="163">
        <f>データ入力表!E38</f>
        <v>0</v>
      </c>
      <c r="E32" s="138">
        <f t="shared" si="0"/>
        <v>0</v>
      </c>
      <c r="F32" s="138">
        <f t="shared" si="11"/>
        <v>0</v>
      </c>
      <c r="G32" s="138">
        <f t="shared" si="2"/>
        <v>0</v>
      </c>
      <c r="H32" s="247">
        <f>生産誘発額の計算シート!AP28</f>
        <v>0</v>
      </c>
      <c r="I32" s="209"/>
      <c r="J32" s="138">
        <f t="shared" si="10"/>
        <v>0</v>
      </c>
      <c r="K32" s="138">
        <f t="shared" si="3"/>
        <v>0</v>
      </c>
      <c r="L32" s="138">
        <f t="shared" si="4"/>
        <v>0</v>
      </c>
      <c r="M32" s="878"/>
      <c r="N32" s="878"/>
      <c r="O32" s="138">
        <f t="shared" si="5"/>
        <v>0</v>
      </c>
      <c r="P32" s="138">
        <f t="shared" si="6"/>
        <v>0</v>
      </c>
      <c r="Q32" s="138">
        <f>手順⑭!D30</f>
        <v>0</v>
      </c>
      <c r="R32" s="138">
        <f t="shared" si="7"/>
        <v>0</v>
      </c>
      <c r="S32" s="138">
        <f t="shared" si="8"/>
        <v>0</v>
      </c>
      <c r="T32" s="138">
        <f t="shared" si="9"/>
        <v>0</v>
      </c>
      <c r="U32" s="138">
        <f t="shared" si="9"/>
        <v>0</v>
      </c>
      <c r="V32" s="139">
        <f t="shared" si="9"/>
        <v>0</v>
      </c>
    </row>
    <row r="33" spans="2:22" ht="20.25" customHeight="1">
      <c r="B33" s="137" t="s">
        <v>235</v>
      </c>
      <c r="C33" s="162" t="s">
        <v>37</v>
      </c>
      <c r="D33" s="163">
        <f>データ入力表!E39</f>
        <v>0</v>
      </c>
      <c r="E33" s="138">
        <f t="shared" si="0"/>
        <v>0</v>
      </c>
      <c r="F33" s="138">
        <f t="shared" si="11"/>
        <v>0</v>
      </c>
      <c r="G33" s="138">
        <f t="shared" si="2"/>
        <v>0</v>
      </c>
      <c r="H33" s="247">
        <f>生産誘発額の計算シート!AP29</f>
        <v>0</v>
      </c>
      <c r="I33" s="209"/>
      <c r="J33" s="138">
        <f t="shared" si="10"/>
        <v>0</v>
      </c>
      <c r="K33" s="138">
        <f t="shared" si="3"/>
        <v>0</v>
      </c>
      <c r="L33" s="138">
        <f t="shared" si="4"/>
        <v>0</v>
      </c>
      <c r="M33" s="878"/>
      <c r="N33" s="878"/>
      <c r="O33" s="138">
        <f t="shared" si="5"/>
        <v>0</v>
      </c>
      <c r="P33" s="138">
        <f t="shared" si="6"/>
        <v>0</v>
      </c>
      <c r="Q33" s="138">
        <f>手順⑭!D31</f>
        <v>0</v>
      </c>
      <c r="R33" s="138">
        <f t="shared" si="7"/>
        <v>0</v>
      </c>
      <c r="S33" s="138">
        <f t="shared" si="8"/>
        <v>0</v>
      </c>
      <c r="T33" s="138">
        <f t="shared" si="9"/>
        <v>0</v>
      </c>
      <c r="U33" s="138">
        <f t="shared" si="9"/>
        <v>0</v>
      </c>
      <c r="V33" s="139">
        <f t="shared" si="9"/>
        <v>0</v>
      </c>
    </row>
    <row r="34" spans="2:22" ht="20.25" customHeight="1">
      <c r="B34" s="137" t="s">
        <v>236</v>
      </c>
      <c r="C34" s="162" t="s">
        <v>17</v>
      </c>
      <c r="D34" s="163">
        <f>データ入力表!E40</f>
        <v>0</v>
      </c>
      <c r="E34" s="138">
        <f t="shared" si="0"/>
        <v>0</v>
      </c>
      <c r="F34" s="138">
        <f t="shared" si="11"/>
        <v>0</v>
      </c>
      <c r="G34" s="138">
        <f t="shared" si="2"/>
        <v>0</v>
      </c>
      <c r="H34" s="247">
        <f>生産誘発額の計算シート!AP30</f>
        <v>0</v>
      </c>
      <c r="I34" s="209"/>
      <c r="J34" s="138">
        <f t="shared" si="10"/>
        <v>0</v>
      </c>
      <c r="K34" s="138">
        <f t="shared" si="3"/>
        <v>0</v>
      </c>
      <c r="L34" s="138">
        <f t="shared" si="4"/>
        <v>0</v>
      </c>
      <c r="M34" s="878"/>
      <c r="N34" s="878"/>
      <c r="O34" s="138">
        <f t="shared" si="5"/>
        <v>0</v>
      </c>
      <c r="P34" s="138">
        <f t="shared" si="6"/>
        <v>0</v>
      </c>
      <c r="Q34" s="138">
        <f>手順⑭!D32</f>
        <v>0</v>
      </c>
      <c r="R34" s="138">
        <f t="shared" si="7"/>
        <v>0</v>
      </c>
      <c r="S34" s="138">
        <f t="shared" si="8"/>
        <v>0</v>
      </c>
      <c r="T34" s="138">
        <f t="shared" si="9"/>
        <v>0</v>
      </c>
      <c r="U34" s="138">
        <f t="shared" si="9"/>
        <v>0</v>
      </c>
      <c r="V34" s="139">
        <f t="shared" si="9"/>
        <v>0</v>
      </c>
    </row>
    <row r="35" spans="2:22" ht="20.25" customHeight="1">
      <c r="B35" s="137" t="s">
        <v>237</v>
      </c>
      <c r="C35" s="162" t="s">
        <v>18</v>
      </c>
      <c r="D35" s="163">
        <f>データ入力表!E41</f>
        <v>0</v>
      </c>
      <c r="E35" s="138">
        <f t="shared" si="0"/>
        <v>0</v>
      </c>
      <c r="F35" s="138">
        <f t="shared" si="11"/>
        <v>0</v>
      </c>
      <c r="G35" s="138">
        <f t="shared" si="2"/>
        <v>0</v>
      </c>
      <c r="H35" s="247">
        <f>生産誘発額の計算シート!AP31</f>
        <v>0</v>
      </c>
      <c r="I35" s="209"/>
      <c r="J35" s="138">
        <f t="shared" si="10"/>
        <v>0</v>
      </c>
      <c r="K35" s="138">
        <f t="shared" si="3"/>
        <v>0</v>
      </c>
      <c r="L35" s="138">
        <f t="shared" si="4"/>
        <v>0</v>
      </c>
      <c r="M35" s="878"/>
      <c r="N35" s="878"/>
      <c r="O35" s="138">
        <f t="shared" si="5"/>
        <v>0</v>
      </c>
      <c r="P35" s="138">
        <f t="shared" si="6"/>
        <v>0</v>
      </c>
      <c r="Q35" s="138">
        <f>手順⑭!D33</f>
        <v>0</v>
      </c>
      <c r="R35" s="138">
        <f t="shared" si="7"/>
        <v>0</v>
      </c>
      <c r="S35" s="138">
        <f t="shared" si="8"/>
        <v>0</v>
      </c>
      <c r="T35" s="138">
        <f t="shared" si="9"/>
        <v>0</v>
      </c>
      <c r="U35" s="138">
        <f t="shared" si="9"/>
        <v>0</v>
      </c>
      <c r="V35" s="139">
        <f t="shared" si="9"/>
        <v>0</v>
      </c>
    </row>
    <row r="36" spans="2:22" ht="20.25" customHeight="1">
      <c r="B36" s="137" t="s">
        <v>238</v>
      </c>
      <c r="C36" s="162" t="s">
        <v>19</v>
      </c>
      <c r="D36" s="163">
        <f>データ入力表!E42</f>
        <v>0</v>
      </c>
      <c r="E36" s="138">
        <f t="shared" si="0"/>
        <v>0</v>
      </c>
      <c r="F36" s="138">
        <f t="shared" si="11"/>
        <v>0</v>
      </c>
      <c r="G36" s="138">
        <f t="shared" si="2"/>
        <v>0</v>
      </c>
      <c r="H36" s="247">
        <f>生産誘発額の計算シート!AP32</f>
        <v>0</v>
      </c>
      <c r="I36" s="209"/>
      <c r="J36" s="138">
        <f t="shared" si="10"/>
        <v>0</v>
      </c>
      <c r="K36" s="138">
        <f t="shared" si="3"/>
        <v>0</v>
      </c>
      <c r="L36" s="138">
        <f t="shared" si="4"/>
        <v>0</v>
      </c>
      <c r="M36" s="878"/>
      <c r="N36" s="878"/>
      <c r="O36" s="138">
        <f t="shared" si="5"/>
        <v>0</v>
      </c>
      <c r="P36" s="138">
        <f t="shared" si="6"/>
        <v>0</v>
      </c>
      <c r="Q36" s="138">
        <f>手順⑭!D34</f>
        <v>0</v>
      </c>
      <c r="R36" s="138">
        <f t="shared" si="7"/>
        <v>0</v>
      </c>
      <c r="S36" s="138">
        <f t="shared" si="8"/>
        <v>0</v>
      </c>
      <c r="T36" s="138">
        <f t="shared" si="9"/>
        <v>0</v>
      </c>
      <c r="U36" s="138">
        <f t="shared" si="9"/>
        <v>0</v>
      </c>
      <c r="V36" s="139">
        <f t="shared" si="9"/>
        <v>0</v>
      </c>
    </row>
    <row r="37" spans="2:22" ht="20.25" customHeight="1">
      <c r="B37" s="137" t="s">
        <v>239</v>
      </c>
      <c r="C37" s="162" t="s">
        <v>39</v>
      </c>
      <c r="D37" s="163">
        <f>データ入力表!E43</f>
        <v>0</v>
      </c>
      <c r="E37" s="138">
        <f t="shared" si="0"/>
        <v>0</v>
      </c>
      <c r="F37" s="138">
        <f t="shared" si="11"/>
        <v>0</v>
      </c>
      <c r="G37" s="138">
        <f t="shared" si="2"/>
        <v>0</v>
      </c>
      <c r="H37" s="247">
        <f>生産誘発額の計算シート!AP33</f>
        <v>0</v>
      </c>
      <c r="I37" s="209"/>
      <c r="J37" s="138">
        <f t="shared" si="10"/>
        <v>0</v>
      </c>
      <c r="K37" s="138">
        <f t="shared" si="3"/>
        <v>0</v>
      </c>
      <c r="L37" s="138">
        <f t="shared" si="4"/>
        <v>0</v>
      </c>
      <c r="M37" s="878"/>
      <c r="N37" s="878"/>
      <c r="O37" s="138">
        <f t="shared" si="5"/>
        <v>0</v>
      </c>
      <c r="P37" s="138">
        <f t="shared" si="6"/>
        <v>0</v>
      </c>
      <c r="Q37" s="138">
        <f>手順⑭!D35</f>
        <v>0</v>
      </c>
      <c r="R37" s="138">
        <f t="shared" si="7"/>
        <v>0</v>
      </c>
      <c r="S37" s="138">
        <f t="shared" si="8"/>
        <v>0</v>
      </c>
      <c r="T37" s="138">
        <f t="shared" si="9"/>
        <v>0</v>
      </c>
      <c r="U37" s="138">
        <f t="shared" si="9"/>
        <v>0</v>
      </c>
      <c r="V37" s="139">
        <f t="shared" si="9"/>
        <v>0</v>
      </c>
    </row>
    <row r="38" spans="2:22" ht="20.25" customHeight="1">
      <c r="B38" s="137" t="s">
        <v>240</v>
      </c>
      <c r="C38" s="162" t="s">
        <v>20</v>
      </c>
      <c r="D38" s="163">
        <f>データ入力表!E44</f>
        <v>0</v>
      </c>
      <c r="E38" s="138">
        <f t="shared" si="0"/>
        <v>0</v>
      </c>
      <c r="F38" s="138">
        <f t="shared" si="11"/>
        <v>0</v>
      </c>
      <c r="G38" s="138">
        <f t="shared" si="2"/>
        <v>0</v>
      </c>
      <c r="H38" s="247">
        <f>生産誘発額の計算シート!AP34</f>
        <v>0</v>
      </c>
      <c r="I38" s="209"/>
      <c r="J38" s="138">
        <f t="shared" si="10"/>
        <v>0</v>
      </c>
      <c r="K38" s="138">
        <f t="shared" si="3"/>
        <v>0</v>
      </c>
      <c r="L38" s="138">
        <f t="shared" si="4"/>
        <v>0</v>
      </c>
      <c r="M38" s="878"/>
      <c r="N38" s="878"/>
      <c r="O38" s="138">
        <f t="shared" si="5"/>
        <v>0</v>
      </c>
      <c r="P38" s="138">
        <f t="shared" si="6"/>
        <v>0</v>
      </c>
      <c r="Q38" s="138">
        <f>手順⑭!D36</f>
        <v>0</v>
      </c>
      <c r="R38" s="138">
        <f t="shared" si="7"/>
        <v>0</v>
      </c>
      <c r="S38" s="138">
        <f t="shared" si="8"/>
        <v>0</v>
      </c>
      <c r="T38" s="138">
        <f t="shared" si="9"/>
        <v>0</v>
      </c>
      <c r="U38" s="138">
        <f t="shared" si="9"/>
        <v>0</v>
      </c>
      <c r="V38" s="139">
        <f t="shared" si="9"/>
        <v>0</v>
      </c>
    </row>
    <row r="39" spans="2:22" ht="20.25" customHeight="1">
      <c r="B39" s="137" t="s">
        <v>241</v>
      </c>
      <c r="C39" s="162" t="s">
        <v>21</v>
      </c>
      <c r="D39" s="163">
        <f>データ入力表!E45</f>
        <v>0</v>
      </c>
      <c r="E39" s="138">
        <f t="shared" si="0"/>
        <v>0</v>
      </c>
      <c r="F39" s="138">
        <f t="shared" si="11"/>
        <v>0</v>
      </c>
      <c r="G39" s="138">
        <f t="shared" si="2"/>
        <v>0</v>
      </c>
      <c r="H39" s="247">
        <f>生産誘発額の計算シート!AP35</f>
        <v>0</v>
      </c>
      <c r="I39" s="209"/>
      <c r="J39" s="138">
        <f t="shared" si="10"/>
        <v>0</v>
      </c>
      <c r="K39" s="138">
        <f t="shared" si="3"/>
        <v>0</v>
      </c>
      <c r="L39" s="138">
        <f t="shared" si="4"/>
        <v>0</v>
      </c>
      <c r="M39" s="878"/>
      <c r="N39" s="878"/>
      <c r="O39" s="138">
        <f t="shared" si="5"/>
        <v>0</v>
      </c>
      <c r="P39" s="138">
        <f t="shared" si="6"/>
        <v>0</v>
      </c>
      <c r="Q39" s="138">
        <f>手順⑭!D37</f>
        <v>0</v>
      </c>
      <c r="R39" s="138">
        <f t="shared" si="7"/>
        <v>0</v>
      </c>
      <c r="S39" s="138">
        <f t="shared" si="8"/>
        <v>0</v>
      </c>
      <c r="T39" s="138">
        <f t="shared" si="9"/>
        <v>0</v>
      </c>
      <c r="U39" s="138">
        <f t="shared" si="9"/>
        <v>0</v>
      </c>
      <c r="V39" s="139">
        <f t="shared" si="9"/>
        <v>0</v>
      </c>
    </row>
    <row r="40" spans="2:22" ht="20.25" customHeight="1">
      <c r="B40" s="137" t="s">
        <v>242</v>
      </c>
      <c r="C40" s="162" t="s">
        <v>22</v>
      </c>
      <c r="D40" s="163">
        <f>データ入力表!E46</f>
        <v>0</v>
      </c>
      <c r="E40" s="138">
        <f t="shared" si="0"/>
        <v>0</v>
      </c>
      <c r="F40" s="138">
        <f t="shared" si="11"/>
        <v>0</v>
      </c>
      <c r="G40" s="138">
        <f t="shared" si="2"/>
        <v>0</v>
      </c>
      <c r="H40" s="247">
        <f>生産誘発額の計算シート!AP36</f>
        <v>0</v>
      </c>
      <c r="I40" s="209"/>
      <c r="J40" s="138">
        <f t="shared" si="10"/>
        <v>0</v>
      </c>
      <c r="K40" s="138">
        <f t="shared" si="3"/>
        <v>0</v>
      </c>
      <c r="L40" s="138">
        <f t="shared" si="4"/>
        <v>0</v>
      </c>
      <c r="M40" s="878"/>
      <c r="N40" s="878"/>
      <c r="O40" s="138">
        <f t="shared" si="5"/>
        <v>0</v>
      </c>
      <c r="P40" s="138">
        <f t="shared" si="6"/>
        <v>0</v>
      </c>
      <c r="Q40" s="138">
        <f>手順⑭!D38</f>
        <v>0</v>
      </c>
      <c r="R40" s="138">
        <f t="shared" si="7"/>
        <v>0</v>
      </c>
      <c r="S40" s="138">
        <f t="shared" si="8"/>
        <v>0</v>
      </c>
      <c r="T40" s="138">
        <f t="shared" si="9"/>
        <v>0</v>
      </c>
      <c r="U40" s="138">
        <f t="shared" si="9"/>
        <v>0</v>
      </c>
      <c r="V40" s="139">
        <f t="shared" si="9"/>
        <v>0</v>
      </c>
    </row>
    <row r="41" spans="2:22" ht="20.25" customHeight="1">
      <c r="B41" s="137" t="s">
        <v>243</v>
      </c>
      <c r="C41" s="162" t="s">
        <v>38</v>
      </c>
      <c r="D41" s="163">
        <f>データ入力表!E47</f>
        <v>0</v>
      </c>
      <c r="E41" s="138">
        <f t="shared" si="0"/>
        <v>0</v>
      </c>
      <c r="F41" s="138">
        <f t="shared" si="11"/>
        <v>0</v>
      </c>
      <c r="G41" s="138">
        <f t="shared" si="2"/>
        <v>0</v>
      </c>
      <c r="H41" s="247">
        <f>生産誘発額の計算シート!AP37</f>
        <v>0</v>
      </c>
      <c r="I41" s="209"/>
      <c r="J41" s="138">
        <f t="shared" si="10"/>
        <v>0</v>
      </c>
      <c r="K41" s="138">
        <f t="shared" si="3"/>
        <v>0</v>
      </c>
      <c r="L41" s="138">
        <f t="shared" si="4"/>
        <v>0</v>
      </c>
      <c r="M41" s="878"/>
      <c r="N41" s="878"/>
      <c r="O41" s="138">
        <f t="shared" si="5"/>
        <v>0</v>
      </c>
      <c r="P41" s="138">
        <f t="shared" si="6"/>
        <v>0</v>
      </c>
      <c r="Q41" s="138">
        <f>手順⑭!D39</f>
        <v>0</v>
      </c>
      <c r="R41" s="138">
        <f t="shared" si="7"/>
        <v>0</v>
      </c>
      <c r="S41" s="138">
        <f t="shared" si="8"/>
        <v>0</v>
      </c>
      <c r="T41" s="138">
        <f t="shared" si="9"/>
        <v>0</v>
      </c>
      <c r="U41" s="138">
        <f t="shared" si="9"/>
        <v>0</v>
      </c>
      <c r="V41" s="139">
        <f t="shared" si="9"/>
        <v>0</v>
      </c>
    </row>
    <row r="42" spans="2:22" ht="20.25" customHeight="1">
      <c r="B42" s="137" t="s">
        <v>244</v>
      </c>
      <c r="C42" s="162" t="s">
        <v>245</v>
      </c>
      <c r="D42" s="163">
        <f>データ入力表!E48</f>
        <v>0</v>
      </c>
      <c r="E42" s="138">
        <f t="shared" si="0"/>
        <v>0</v>
      </c>
      <c r="F42" s="138">
        <f t="shared" si="11"/>
        <v>0</v>
      </c>
      <c r="G42" s="138">
        <f t="shared" si="2"/>
        <v>0</v>
      </c>
      <c r="H42" s="247">
        <f>生産誘発額の計算シート!AP38</f>
        <v>0</v>
      </c>
      <c r="I42" s="209"/>
      <c r="J42" s="138">
        <f t="shared" si="10"/>
        <v>0</v>
      </c>
      <c r="K42" s="138">
        <f t="shared" si="3"/>
        <v>0</v>
      </c>
      <c r="L42" s="138">
        <f t="shared" si="4"/>
        <v>0</v>
      </c>
      <c r="M42" s="878"/>
      <c r="N42" s="878"/>
      <c r="O42" s="138">
        <f t="shared" si="5"/>
        <v>0</v>
      </c>
      <c r="P42" s="138">
        <f t="shared" si="6"/>
        <v>0</v>
      </c>
      <c r="Q42" s="138">
        <f>手順⑭!D40</f>
        <v>0</v>
      </c>
      <c r="R42" s="138">
        <f t="shared" si="7"/>
        <v>0</v>
      </c>
      <c r="S42" s="138">
        <f t="shared" si="8"/>
        <v>0</v>
      </c>
      <c r="T42" s="138">
        <f t="shared" si="9"/>
        <v>0</v>
      </c>
      <c r="U42" s="138">
        <f t="shared" si="9"/>
        <v>0</v>
      </c>
      <c r="V42" s="139">
        <f t="shared" si="9"/>
        <v>0</v>
      </c>
    </row>
    <row r="43" spans="2:22" ht="20.25" customHeight="1">
      <c r="B43" s="137" t="s">
        <v>246</v>
      </c>
      <c r="C43" s="162" t="s">
        <v>23</v>
      </c>
      <c r="D43" s="163">
        <f>データ入力表!E49</f>
        <v>0</v>
      </c>
      <c r="E43" s="138">
        <f t="shared" si="0"/>
        <v>0</v>
      </c>
      <c r="F43" s="138">
        <f t="shared" si="11"/>
        <v>0</v>
      </c>
      <c r="G43" s="138">
        <f t="shared" si="2"/>
        <v>0</v>
      </c>
      <c r="H43" s="247">
        <f>生産誘発額の計算シート!AP39</f>
        <v>0</v>
      </c>
      <c r="I43" s="209"/>
      <c r="J43" s="138">
        <f t="shared" si="10"/>
        <v>0</v>
      </c>
      <c r="K43" s="138">
        <f t="shared" si="3"/>
        <v>0</v>
      </c>
      <c r="L43" s="138">
        <f t="shared" si="4"/>
        <v>0</v>
      </c>
      <c r="M43" s="878"/>
      <c r="N43" s="878"/>
      <c r="O43" s="138">
        <f t="shared" si="5"/>
        <v>0</v>
      </c>
      <c r="P43" s="138">
        <f t="shared" si="6"/>
        <v>0</v>
      </c>
      <c r="Q43" s="138">
        <f>手順⑭!D41</f>
        <v>0</v>
      </c>
      <c r="R43" s="138">
        <f t="shared" si="7"/>
        <v>0</v>
      </c>
      <c r="S43" s="138">
        <f t="shared" si="8"/>
        <v>0</v>
      </c>
      <c r="T43" s="138">
        <f t="shared" si="9"/>
        <v>0</v>
      </c>
      <c r="U43" s="138">
        <f t="shared" si="9"/>
        <v>0</v>
      </c>
      <c r="V43" s="139">
        <f t="shared" si="9"/>
        <v>0</v>
      </c>
    </row>
    <row r="44" spans="2:22" ht="20.25" customHeight="1">
      <c r="B44" s="137" t="s">
        <v>247</v>
      </c>
      <c r="C44" s="162" t="s">
        <v>24</v>
      </c>
      <c r="D44" s="163">
        <f>データ入力表!E50</f>
        <v>0</v>
      </c>
      <c r="E44" s="138">
        <f t="shared" si="0"/>
        <v>0</v>
      </c>
      <c r="F44" s="138">
        <f t="shared" si="11"/>
        <v>0</v>
      </c>
      <c r="G44" s="138">
        <f t="shared" si="2"/>
        <v>0</v>
      </c>
      <c r="H44" s="247">
        <f>生産誘発額の計算シート!AP40</f>
        <v>0</v>
      </c>
      <c r="I44" s="209"/>
      <c r="J44" s="138">
        <f t="shared" si="10"/>
        <v>0</v>
      </c>
      <c r="K44" s="138">
        <f t="shared" si="3"/>
        <v>0</v>
      </c>
      <c r="L44" s="138">
        <f t="shared" si="4"/>
        <v>0</v>
      </c>
      <c r="M44" s="878"/>
      <c r="N44" s="878"/>
      <c r="O44" s="138">
        <f t="shared" si="5"/>
        <v>0</v>
      </c>
      <c r="P44" s="138">
        <f t="shared" si="6"/>
        <v>0</v>
      </c>
      <c r="Q44" s="138">
        <f>手順⑭!D42</f>
        <v>0</v>
      </c>
      <c r="R44" s="138">
        <f t="shared" si="7"/>
        <v>0</v>
      </c>
      <c r="S44" s="138">
        <f t="shared" si="8"/>
        <v>0</v>
      </c>
      <c r="T44" s="138">
        <f t="shared" si="9"/>
        <v>0</v>
      </c>
      <c r="U44" s="138">
        <f t="shared" si="9"/>
        <v>0</v>
      </c>
      <c r="V44" s="139">
        <f t="shared" si="9"/>
        <v>0</v>
      </c>
    </row>
    <row r="45" spans="2:22" ht="20.25" customHeight="1">
      <c r="B45" s="137" t="s">
        <v>248</v>
      </c>
      <c r="C45" s="162" t="s">
        <v>25</v>
      </c>
      <c r="D45" s="163">
        <f>データ入力表!E51</f>
        <v>0</v>
      </c>
      <c r="E45" s="138">
        <f t="shared" si="0"/>
        <v>0</v>
      </c>
      <c r="F45" s="138">
        <f t="shared" si="11"/>
        <v>0</v>
      </c>
      <c r="G45" s="138">
        <f t="shared" si="2"/>
        <v>0</v>
      </c>
      <c r="H45" s="247">
        <f>生産誘発額の計算シート!AP41</f>
        <v>0</v>
      </c>
      <c r="I45" s="209"/>
      <c r="J45" s="138">
        <f t="shared" si="10"/>
        <v>0</v>
      </c>
      <c r="K45" s="138">
        <f t="shared" si="3"/>
        <v>0</v>
      </c>
      <c r="L45" s="138">
        <f t="shared" si="4"/>
        <v>0</v>
      </c>
      <c r="M45" s="878"/>
      <c r="N45" s="878"/>
      <c r="O45" s="138">
        <f t="shared" si="5"/>
        <v>0</v>
      </c>
      <c r="P45" s="138">
        <f t="shared" si="6"/>
        <v>0</v>
      </c>
      <c r="Q45" s="138">
        <f>手順⑭!D43</f>
        <v>0</v>
      </c>
      <c r="R45" s="138">
        <f t="shared" si="7"/>
        <v>0</v>
      </c>
      <c r="S45" s="138">
        <f t="shared" si="8"/>
        <v>0</v>
      </c>
      <c r="T45" s="138">
        <f t="shared" si="9"/>
        <v>0</v>
      </c>
      <c r="U45" s="138">
        <f t="shared" si="9"/>
        <v>0</v>
      </c>
      <c r="V45" s="139">
        <f t="shared" si="9"/>
        <v>0</v>
      </c>
    </row>
    <row r="46" spans="2:22" ht="20.25" customHeight="1">
      <c r="B46" s="137" t="s">
        <v>249</v>
      </c>
      <c r="C46" s="162" t="s">
        <v>26</v>
      </c>
      <c r="D46" s="163">
        <f>データ入力表!E52</f>
        <v>0</v>
      </c>
      <c r="E46" s="138">
        <f t="shared" si="0"/>
        <v>0</v>
      </c>
      <c r="F46" s="138">
        <f t="shared" si="11"/>
        <v>0</v>
      </c>
      <c r="G46" s="138">
        <f t="shared" si="2"/>
        <v>0</v>
      </c>
      <c r="H46" s="247">
        <f>生産誘発額の計算シート!AP42</f>
        <v>0</v>
      </c>
      <c r="I46" s="209"/>
      <c r="J46" s="138">
        <f t="shared" si="10"/>
        <v>0</v>
      </c>
      <c r="K46" s="138">
        <f t="shared" si="3"/>
        <v>0</v>
      </c>
      <c r="L46" s="138">
        <f t="shared" si="4"/>
        <v>0</v>
      </c>
      <c r="M46" s="879"/>
      <c r="N46" s="879"/>
      <c r="O46" s="138">
        <f t="shared" si="5"/>
        <v>0</v>
      </c>
      <c r="P46" s="138">
        <f t="shared" si="6"/>
        <v>0</v>
      </c>
      <c r="Q46" s="138">
        <f>手順⑭!D44</f>
        <v>0</v>
      </c>
      <c r="R46" s="138">
        <f t="shared" si="7"/>
        <v>0</v>
      </c>
      <c r="S46" s="138">
        <f t="shared" si="8"/>
        <v>0</v>
      </c>
      <c r="T46" s="138">
        <f t="shared" si="9"/>
        <v>0</v>
      </c>
      <c r="U46" s="138">
        <f t="shared" si="9"/>
        <v>0</v>
      </c>
      <c r="V46" s="139">
        <f t="shared" si="9"/>
        <v>0</v>
      </c>
    </row>
    <row r="47" spans="2:22" ht="20.25" customHeight="1">
      <c r="B47" s="140"/>
      <c r="C47" s="165" t="s">
        <v>250</v>
      </c>
      <c r="D47" s="166">
        <f>SUM(D8:D46)</f>
        <v>0</v>
      </c>
      <c r="E47" s="141">
        <f t="shared" ref="E47:L47" si="12">SUM(E8:E46)</f>
        <v>0</v>
      </c>
      <c r="F47" s="141">
        <f t="shared" si="12"/>
        <v>0</v>
      </c>
      <c r="G47" s="141">
        <f t="shared" si="12"/>
        <v>0</v>
      </c>
      <c r="H47" s="248">
        <f t="shared" si="12"/>
        <v>0</v>
      </c>
      <c r="I47" s="210"/>
      <c r="J47" s="141">
        <f t="shared" si="12"/>
        <v>0</v>
      </c>
      <c r="K47" s="141">
        <f t="shared" si="12"/>
        <v>0</v>
      </c>
      <c r="L47" s="141">
        <f t="shared" si="12"/>
        <v>0</v>
      </c>
      <c r="M47" s="141">
        <f>G47+L47</f>
        <v>0</v>
      </c>
      <c r="N47" s="141">
        <f>M47*I138</f>
        <v>0</v>
      </c>
      <c r="O47" s="141">
        <f>N47</f>
        <v>0</v>
      </c>
      <c r="P47" s="141">
        <f>SUM(P8:P46)</f>
        <v>0</v>
      </c>
      <c r="Q47" s="141">
        <f t="shared" ref="Q47:V47" si="13">SUM(Q8:Q46)</f>
        <v>0</v>
      </c>
      <c r="R47" s="141">
        <f t="shared" si="13"/>
        <v>0</v>
      </c>
      <c r="S47" s="141">
        <f t="shared" si="13"/>
        <v>0</v>
      </c>
      <c r="T47" s="141">
        <f t="shared" si="13"/>
        <v>0</v>
      </c>
      <c r="U47" s="141">
        <f t="shared" si="13"/>
        <v>0</v>
      </c>
      <c r="V47" s="142">
        <f t="shared" si="13"/>
        <v>0</v>
      </c>
    </row>
    <row r="48" spans="2:22" ht="20.25" customHeight="1">
      <c r="B48" s="167"/>
      <c r="C48" s="167"/>
      <c r="D48" s="146"/>
      <c r="E48" s="168"/>
      <c r="F48" s="146"/>
      <c r="G48" s="146"/>
      <c r="H48" s="146"/>
      <c r="I48" s="146"/>
      <c r="J48" s="146"/>
      <c r="K48" s="146"/>
      <c r="L48" s="146"/>
      <c r="M48" s="146"/>
      <c r="N48" s="146"/>
      <c r="O48" s="146"/>
      <c r="P48" s="146"/>
      <c r="Q48" s="146"/>
      <c r="R48" s="146"/>
      <c r="S48" s="146"/>
      <c r="T48" s="146"/>
      <c r="U48" s="146"/>
      <c r="V48" s="146"/>
    </row>
    <row r="49" spans="2:11" ht="20.25" customHeight="1">
      <c r="J49" s="127"/>
      <c r="K49" s="127" t="s">
        <v>422</v>
      </c>
    </row>
    <row r="50" spans="2:11" s="128" customFormat="1" ht="20.25" customHeight="1">
      <c r="B50" s="129"/>
      <c r="C50" s="156"/>
      <c r="D50" s="880" t="s">
        <v>29</v>
      </c>
      <c r="E50" s="881"/>
      <c r="F50" s="882" t="s">
        <v>382</v>
      </c>
      <c r="G50" s="883"/>
      <c r="H50" s="882" t="s">
        <v>403</v>
      </c>
      <c r="I50" s="883"/>
      <c r="J50" s="882" t="s">
        <v>341</v>
      </c>
      <c r="K50" s="884"/>
    </row>
    <row r="51" spans="2:11" s="132" customFormat="1" ht="36" customHeight="1">
      <c r="B51" s="130"/>
      <c r="C51" s="157"/>
      <c r="D51" s="169" t="s">
        <v>423</v>
      </c>
      <c r="E51" s="131" t="s">
        <v>424</v>
      </c>
      <c r="F51" s="131" t="s">
        <v>425</v>
      </c>
      <c r="G51" s="131" t="s">
        <v>426</v>
      </c>
      <c r="H51" s="131" t="s">
        <v>427</v>
      </c>
      <c r="I51" s="131" t="s">
        <v>428</v>
      </c>
      <c r="J51" s="131" t="s">
        <v>429</v>
      </c>
      <c r="K51" s="145" t="s">
        <v>430</v>
      </c>
    </row>
    <row r="52" spans="2:11" s="135" customFormat="1" ht="20.25" customHeight="1">
      <c r="B52" s="867" t="s">
        <v>300</v>
      </c>
      <c r="C52" s="867"/>
      <c r="D52" s="158" t="s">
        <v>431</v>
      </c>
      <c r="E52" s="133" t="s">
        <v>432</v>
      </c>
      <c r="F52" s="133" t="s">
        <v>433</v>
      </c>
      <c r="G52" s="133" t="s">
        <v>434</v>
      </c>
      <c r="H52" s="133" t="s">
        <v>435</v>
      </c>
      <c r="I52" s="133" t="s">
        <v>436</v>
      </c>
      <c r="J52" s="133" t="s">
        <v>437</v>
      </c>
      <c r="K52" s="134" t="s">
        <v>438</v>
      </c>
    </row>
    <row r="53" spans="2:11" s="136" customFormat="1" ht="20.25" customHeight="1">
      <c r="B53" s="868" t="s">
        <v>302</v>
      </c>
      <c r="C53" s="868"/>
      <c r="D53" s="159" t="s">
        <v>439</v>
      </c>
      <c r="E53" s="143" t="s">
        <v>440</v>
      </c>
      <c r="F53" s="143" t="s">
        <v>441</v>
      </c>
      <c r="G53" s="143" t="s">
        <v>442</v>
      </c>
      <c r="H53" s="143" t="s">
        <v>443</v>
      </c>
      <c r="I53" s="143" t="s">
        <v>444</v>
      </c>
      <c r="J53" s="143" t="s">
        <v>445</v>
      </c>
      <c r="K53" s="144" t="s">
        <v>446</v>
      </c>
    </row>
    <row r="54" spans="2:11" s="136" customFormat="1" ht="20.25" customHeight="1">
      <c r="B54" s="137" t="s">
        <v>206</v>
      </c>
      <c r="C54" s="160" t="s">
        <v>0</v>
      </c>
      <c r="D54" s="170">
        <f>ROUND(E8*K99,0)</f>
        <v>0</v>
      </c>
      <c r="E54" s="138">
        <f>ROUND(E8*L99,0)</f>
        <v>0</v>
      </c>
      <c r="F54" s="138">
        <f>ROUND(J8*K99,0)</f>
        <v>0</v>
      </c>
      <c r="G54" s="138">
        <f>ROUND(J8*L99,0)</f>
        <v>0</v>
      </c>
      <c r="H54" s="138">
        <f>ROUND(Q8*K99,0)</f>
        <v>0</v>
      </c>
      <c r="I54" s="138">
        <f>ROUND(Q8*L99,0)</f>
        <v>0</v>
      </c>
      <c r="J54" s="138">
        <f>D54+F54+H54</f>
        <v>0</v>
      </c>
      <c r="K54" s="139">
        <f>E54+G54+I54</f>
        <v>0</v>
      </c>
    </row>
    <row r="55" spans="2:11" s="136" customFormat="1" ht="20.25" customHeight="1">
      <c r="B55" s="137" t="s">
        <v>207</v>
      </c>
      <c r="C55" s="162" t="s">
        <v>208</v>
      </c>
      <c r="D55" s="171">
        <f t="shared" ref="D55:D92" si="14">ROUND(E9*K100,0)</f>
        <v>0</v>
      </c>
      <c r="E55" s="138">
        <f t="shared" ref="E55:E92" si="15">ROUND(E9*L100,0)</f>
        <v>0</v>
      </c>
      <c r="F55" s="138">
        <f t="shared" ref="F55:F92" si="16">ROUND(J9*K100,0)</f>
        <v>0</v>
      </c>
      <c r="G55" s="138">
        <f t="shared" ref="G55:G92" si="17">ROUND(J9*L100,0)</f>
        <v>0</v>
      </c>
      <c r="H55" s="138">
        <f t="shared" ref="H55:H92" si="18">ROUND(Q9*K100,0)</f>
        <v>0</v>
      </c>
      <c r="I55" s="138">
        <f t="shared" ref="I55:I92" si="19">ROUND(Q9*L100,0)</f>
        <v>0</v>
      </c>
      <c r="J55" s="138">
        <f t="shared" ref="J55:K92" si="20">D55+F55+H55</f>
        <v>0</v>
      </c>
      <c r="K55" s="139">
        <f t="shared" si="20"/>
        <v>0</v>
      </c>
    </row>
    <row r="56" spans="2:11" s="136" customFormat="1" ht="20.25" customHeight="1">
      <c r="B56" s="137" t="s">
        <v>209</v>
      </c>
      <c r="C56" s="162" t="s">
        <v>210</v>
      </c>
      <c r="D56" s="171">
        <f t="shared" si="14"/>
        <v>0</v>
      </c>
      <c r="E56" s="138">
        <f t="shared" si="15"/>
        <v>0</v>
      </c>
      <c r="F56" s="138">
        <f t="shared" si="16"/>
        <v>0</v>
      </c>
      <c r="G56" s="138">
        <f t="shared" si="17"/>
        <v>0</v>
      </c>
      <c r="H56" s="138">
        <f t="shared" si="18"/>
        <v>0</v>
      </c>
      <c r="I56" s="138">
        <f t="shared" si="19"/>
        <v>0</v>
      </c>
      <c r="J56" s="138">
        <f t="shared" si="20"/>
        <v>0</v>
      </c>
      <c r="K56" s="139">
        <f t="shared" si="20"/>
        <v>0</v>
      </c>
    </row>
    <row r="57" spans="2:11" s="136" customFormat="1" ht="20.25" customHeight="1">
      <c r="B57" s="137" t="s">
        <v>211</v>
      </c>
      <c r="C57" s="162" t="s">
        <v>1</v>
      </c>
      <c r="D57" s="171">
        <f t="shared" si="14"/>
        <v>0</v>
      </c>
      <c r="E57" s="138">
        <f t="shared" si="15"/>
        <v>0</v>
      </c>
      <c r="F57" s="138">
        <f t="shared" si="16"/>
        <v>0</v>
      </c>
      <c r="G57" s="138">
        <f t="shared" si="17"/>
        <v>0</v>
      </c>
      <c r="H57" s="138">
        <f t="shared" si="18"/>
        <v>0</v>
      </c>
      <c r="I57" s="138">
        <f t="shared" si="19"/>
        <v>0</v>
      </c>
      <c r="J57" s="138">
        <f t="shared" si="20"/>
        <v>0</v>
      </c>
      <c r="K57" s="139">
        <f t="shared" si="20"/>
        <v>0</v>
      </c>
    </row>
    <row r="58" spans="2:11" s="136" customFormat="1" ht="20.25" customHeight="1">
      <c r="B58" s="137" t="s">
        <v>212</v>
      </c>
      <c r="C58" s="162" t="s">
        <v>2</v>
      </c>
      <c r="D58" s="171">
        <f t="shared" si="14"/>
        <v>0</v>
      </c>
      <c r="E58" s="138">
        <f t="shared" si="15"/>
        <v>0</v>
      </c>
      <c r="F58" s="138">
        <f t="shared" si="16"/>
        <v>0</v>
      </c>
      <c r="G58" s="138">
        <f t="shared" si="17"/>
        <v>0</v>
      </c>
      <c r="H58" s="138">
        <f t="shared" si="18"/>
        <v>0</v>
      </c>
      <c r="I58" s="138">
        <f t="shared" si="19"/>
        <v>0</v>
      </c>
      <c r="J58" s="138">
        <f t="shared" si="20"/>
        <v>0</v>
      </c>
      <c r="K58" s="139">
        <f t="shared" si="20"/>
        <v>0</v>
      </c>
    </row>
    <row r="59" spans="2:11" s="136" customFormat="1" ht="20.25" customHeight="1">
      <c r="B59" s="137" t="s">
        <v>213</v>
      </c>
      <c r="C59" s="162" t="s">
        <v>3</v>
      </c>
      <c r="D59" s="171">
        <f t="shared" si="14"/>
        <v>0</v>
      </c>
      <c r="E59" s="138">
        <f t="shared" si="15"/>
        <v>0</v>
      </c>
      <c r="F59" s="138">
        <f t="shared" si="16"/>
        <v>0</v>
      </c>
      <c r="G59" s="138">
        <f t="shared" si="17"/>
        <v>0</v>
      </c>
      <c r="H59" s="138">
        <f t="shared" si="18"/>
        <v>0</v>
      </c>
      <c r="I59" s="138">
        <f t="shared" si="19"/>
        <v>0</v>
      </c>
      <c r="J59" s="138">
        <f t="shared" si="20"/>
        <v>0</v>
      </c>
      <c r="K59" s="139">
        <f t="shared" si="20"/>
        <v>0</v>
      </c>
    </row>
    <row r="60" spans="2:11" s="136" customFormat="1" ht="20.25" customHeight="1">
      <c r="B60" s="137" t="s">
        <v>214</v>
      </c>
      <c r="C60" s="164" t="s">
        <v>4</v>
      </c>
      <c r="D60" s="171">
        <f t="shared" si="14"/>
        <v>0</v>
      </c>
      <c r="E60" s="138">
        <f t="shared" si="15"/>
        <v>0</v>
      </c>
      <c r="F60" s="138">
        <f t="shared" si="16"/>
        <v>0</v>
      </c>
      <c r="G60" s="138">
        <f t="shared" si="17"/>
        <v>0</v>
      </c>
      <c r="H60" s="138">
        <f t="shared" si="18"/>
        <v>0</v>
      </c>
      <c r="I60" s="138">
        <f t="shared" si="19"/>
        <v>0</v>
      </c>
      <c r="J60" s="138">
        <f t="shared" si="20"/>
        <v>0</v>
      </c>
      <c r="K60" s="139">
        <f t="shared" si="20"/>
        <v>0</v>
      </c>
    </row>
    <row r="61" spans="2:11" s="136" customFormat="1" ht="20.25" customHeight="1">
      <c r="B61" s="137" t="s">
        <v>215</v>
      </c>
      <c r="C61" s="162" t="s">
        <v>5</v>
      </c>
      <c r="D61" s="171">
        <f t="shared" si="14"/>
        <v>0</v>
      </c>
      <c r="E61" s="138">
        <f t="shared" si="15"/>
        <v>0</v>
      </c>
      <c r="F61" s="138">
        <f t="shared" si="16"/>
        <v>0</v>
      </c>
      <c r="G61" s="138">
        <f t="shared" si="17"/>
        <v>0</v>
      </c>
      <c r="H61" s="138">
        <f t="shared" si="18"/>
        <v>0</v>
      </c>
      <c r="I61" s="138">
        <f t="shared" si="19"/>
        <v>0</v>
      </c>
      <c r="J61" s="138">
        <f t="shared" si="20"/>
        <v>0</v>
      </c>
      <c r="K61" s="139">
        <f t="shared" si="20"/>
        <v>0</v>
      </c>
    </row>
    <row r="62" spans="2:11" s="136" customFormat="1" ht="20.25" customHeight="1">
      <c r="B62" s="137" t="s">
        <v>216</v>
      </c>
      <c r="C62" s="164" t="s">
        <v>6</v>
      </c>
      <c r="D62" s="171">
        <f t="shared" si="14"/>
        <v>0</v>
      </c>
      <c r="E62" s="138">
        <f t="shared" si="15"/>
        <v>0</v>
      </c>
      <c r="F62" s="138">
        <f t="shared" si="16"/>
        <v>0</v>
      </c>
      <c r="G62" s="138">
        <f t="shared" si="17"/>
        <v>0</v>
      </c>
      <c r="H62" s="138">
        <f t="shared" si="18"/>
        <v>0</v>
      </c>
      <c r="I62" s="138">
        <f t="shared" si="19"/>
        <v>0</v>
      </c>
      <c r="J62" s="138">
        <f t="shared" si="20"/>
        <v>0</v>
      </c>
      <c r="K62" s="139">
        <f t="shared" si="20"/>
        <v>0</v>
      </c>
    </row>
    <row r="63" spans="2:11" s="136" customFormat="1" ht="20.25" customHeight="1">
      <c r="B63" s="137" t="s">
        <v>217</v>
      </c>
      <c r="C63" s="164" t="s">
        <v>218</v>
      </c>
      <c r="D63" s="171">
        <f t="shared" si="14"/>
        <v>0</v>
      </c>
      <c r="E63" s="138">
        <f t="shared" si="15"/>
        <v>0</v>
      </c>
      <c r="F63" s="138">
        <f t="shared" si="16"/>
        <v>0</v>
      </c>
      <c r="G63" s="138">
        <f t="shared" si="17"/>
        <v>0</v>
      </c>
      <c r="H63" s="138">
        <f t="shared" si="18"/>
        <v>0</v>
      </c>
      <c r="I63" s="138">
        <f t="shared" si="19"/>
        <v>0</v>
      </c>
      <c r="J63" s="138">
        <f t="shared" si="20"/>
        <v>0</v>
      </c>
      <c r="K63" s="139">
        <f t="shared" si="20"/>
        <v>0</v>
      </c>
    </row>
    <row r="64" spans="2:11" s="136" customFormat="1" ht="20.25" customHeight="1">
      <c r="B64" s="137" t="s">
        <v>219</v>
      </c>
      <c r="C64" s="162" t="s">
        <v>7</v>
      </c>
      <c r="D64" s="171">
        <f t="shared" si="14"/>
        <v>0</v>
      </c>
      <c r="E64" s="138">
        <f t="shared" si="15"/>
        <v>0</v>
      </c>
      <c r="F64" s="138">
        <f t="shared" si="16"/>
        <v>0</v>
      </c>
      <c r="G64" s="138">
        <f t="shared" si="17"/>
        <v>0</v>
      </c>
      <c r="H64" s="138">
        <f t="shared" si="18"/>
        <v>0</v>
      </c>
      <c r="I64" s="138">
        <f t="shared" si="19"/>
        <v>0</v>
      </c>
      <c r="J64" s="138">
        <f t="shared" si="20"/>
        <v>0</v>
      </c>
      <c r="K64" s="139">
        <f t="shared" si="20"/>
        <v>0</v>
      </c>
    </row>
    <row r="65" spans="2:11" s="136" customFormat="1" ht="20.25" customHeight="1">
      <c r="B65" s="137" t="s">
        <v>220</v>
      </c>
      <c r="C65" s="162" t="s">
        <v>8</v>
      </c>
      <c r="D65" s="171">
        <f t="shared" si="14"/>
        <v>0</v>
      </c>
      <c r="E65" s="138">
        <f t="shared" si="15"/>
        <v>0</v>
      </c>
      <c r="F65" s="138">
        <f t="shared" si="16"/>
        <v>0</v>
      </c>
      <c r="G65" s="138">
        <f t="shared" si="17"/>
        <v>0</v>
      </c>
      <c r="H65" s="138">
        <f t="shared" si="18"/>
        <v>0</v>
      </c>
      <c r="I65" s="138">
        <f t="shared" si="19"/>
        <v>0</v>
      </c>
      <c r="J65" s="138">
        <f t="shared" si="20"/>
        <v>0</v>
      </c>
      <c r="K65" s="139">
        <f t="shared" si="20"/>
        <v>0</v>
      </c>
    </row>
    <row r="66" spans="2:11" s="136" customFormat="1" ht="20.25" customHeight="1">
      <c r="B66" s="137" t="s">
        <v>221</v>
      </c>
      <c r="C66" s="162" t="s">
        <v>9</v>
      </c>
      <c r="D66" s="171">
        <f t="shared" si="14"/>
        <v>0</v>
      </c>
      <c r="E66" s="138">
        <f t="shared" si="15"/>
        <v>0</v>
      </c>
      <c r="F66" s="138">
        <f t="shared" si="16"/>
        <v>0</v>
      </c>
      <c r="G66" s="138">
        <f t="shared" si="17"/>
        <v>0</v>
      </c>
      <c r="H66" s="138">
        <f t="shared" si="18"/>
        <v>0</v>
      </c>
      <c r="I66" s="138">
        <f t="shared" si="19"/>
        <v>0</v>
      </c>
      <c r="J66" s="138">
        <f t="shared" si="20"/>
        <v>0</v>
      </c>
      <c r="K66" s="139">
        <f t="shared" si="20"/>
        <v>0</v>
      </c>
    </row>
    <row r="67" spans="2:11" s="136" customFormat="1" ht="20.25" customHeight="1">
      <c r="B67" s="137" t="s">
        <v>222</v>
      </c>
      <c r="C67" s="162" t="s">
        <v>10</v>
      </c>
      <c r="D67" s="171">
        <f t="shared" si="14"/>
        <v>0</v>
      </c>
      <c r="E67" s="138">
        <f t="shared" si="15"/>
        <v>0</v>
      </c>
      <c r="F67" s="138">
        <f t="shared" si="16"/>
        <v>0</v>
      </c>
      <c r="G67" s="138">
        <f t="shared" si="17"/>
        <v>0</v>
      </c>
      <c r="H67" s="138">
        <f t="shared" si="18"/>
        <v>0</v>
      </c>
      <c r="I67" s="138">
        <f t="shared" si="19"/>
        <v>0</v>
      </c>
      <c r="J67" s="138">
        <f t="shared" si="20"/>
        <v>0</v>
      </c>
      <c r="K67" s="139">
        <f t="shared" si="20"/>
        <v>0</v>
      </c>
    </row>
    <row r="68" spans="2:11" s="136" customFormat="1" ht="20.25" customHeight="1">
      <c r="B68" s="137" t="s">
        <v>223</v>
      </c>
      <c r="C68" s="162" t="s">
        <v>64</v>
      </c>
      <c r="D68" s="171">
        <f t="shared" si="14"/>
        <v>0</v>
      </c>
      <c r="E68" s="138">
        <f t="shared" si="15"/>
        <v>0</v>
      </c>
      <c r="F68" s="138">
        <f t="shared" si="16"/>
        <v>0</v>
      </c>
      <c r="G68" s="138">
        <f t="shared" si="17"/>
        <v>0</v>
      </c>
      <c r="H68" s="138">
        <f t="shared" si="18"/>
        <v>0</v>
      </c>
      <c r="I68" s="138">
        <f t="shared" si="19"/>
        <v>0</v>
      </c>
      <c r="J68" s="138">
        <f t="shared" si="20"/>
        <v>0</v>
      </c>
      <c r="K68" s="139">
        <f t="shared" si="20"/>
        <v>0</v>
      </c>
    </row>
    <row r="69" spans="2:11" s="136" customFormat="1" ht="20.25" customHeight="1">
      <c r="B69" s="137" t="s">
        <v>224</v>
      </c>
      <c r="C69" s="162" t="s">
        <v>65</v>
      </c>
      <c r="D69" s="171">
        <f t="shared" si="14"/>
        <v>0</v>
      </c>
      <c r="E69" s="138">
        <f t="shared" si="15"/>
        <v>0</v>
      </c>
      <c r="F69" s="138">
        <f t="shared" si="16"/>
        <v>0</v>
      </c>
      <c r="G69" s="138">
        <f t="shared" si="17"/>
        <v>0</v>
      </c>
      <c r="H69" s="138">
        <f t="shared" si="18"/>
        <v>0</v>
      </c>
      <c r="I69" s="138">
        <f t="shared" si="19"/>
        <v>0</v>
      </c>
      <c r="J69" s="138">
        <f t="shared" si="20"/>
        <v>0</v>
      </c>
      <c r="K69" s="139">
        <f t="shared" si="20"/>
        <v>0</v>
      </c>
    </row>
    <row r="70" spans="2:11" s="136" customFormat="1" ht="20.25" customHeight="1">
      <c r="B70" s="137" t="s">
        <v>225</v>
      </c>
      <c r="C70" s="162" t="s">
        <v>66</v>
      </c>
      <c r="D70" s="171">
        <f t="shared" si="14"/>
        <v>0</v>
      </c>
      <c r="E70" s="138">
        <f t="shared" si="15"/>
        <v>0</v>
      </c>
      <c r="F70" s="138">
        <f t="shared" si="16"/>
        <v>0</v>
      </c>
      <c r="G70" s="138">
        <f t="shared" si="17"/>
        <v>0</v>
      </c>
      <c r="H70" s="138">
        <f t="shared" si="18"/>
        <v>0</v>
      </c>
      <c r="I70" s="138">
        <f t="shared" si="19"/>
        <v>0</v>
      </c>
      <c r="J70" s="138">
        <f t="shared" si="20"/>
        <v>0</v>
      </c>
      <c r="K70" s="139">
        <f t="shared" si="20"/>
        <v>0</v>
      </c>
    </row>
    <row r="71" spans="2:11" s="136" customFormat="1" ht="20.25" customHeight="1">
      <c r="B71" s="137" t="s">
        <v>226</v>
      </c>
      <c r="C71" s="162" t="s">
        <v>12</v>
      </c>
      <c r="D71" s="171">
        <f t="shared" si="14"/>
        <v>0</v>
      </c>
      <c r="E71" s="138">
        <f t="shared" si="15"/>
        <v>0</v>
      </c>
      <c r="F71" s="138">
        <f t="shared" si="16"/>
        <v>0</v>
      </c>
      <c r="G71" s="138">
        <f t="shared" si="17"/>
        <v>0</v>
      </c>
      <c r="H71" s="138">
        <f t="shared" si="18"/>
        <v>0</v>
      </c>
      <c r="I71" s="138">
        <f t="shared" si="19"/>
        <v>0</v>
      </c>
      <c r="J71" s="138">
        <f t="shared" si="20"/>
        <v>0</v>
      </c>
      <c r="K71" s="139">
        <f t="shared" si="20"/>
        <v>0</v>
      </c>
    </row>
    <row r="72" spans="2:11" s="136" customFormat="1" ht="20.25" customHeight="1">
      <c r="B72" s="137" t="s">
        <v>227</v>
      </c>
      <c r="C72" s="162" t="s">
        <v>11</v>
      </c>
      <c r="D72" s="171">
        <f t="shared" si="14"/>
        <v>0</v>
      </c>
      <c r="E72" s="138">
        <f t="shared" si="15"/>
        <v>0</v>
      </c>
      <c r="F72" s="138">
        <f t="shared" si="16"/>
        <v>0</v>
      </c>
      <c r="G72" s="138">
        <f t="shared" si="17"/>
        <v>0</v>
      </c>
      <c r="H72" s="138">
        <f t="shared" si="18"/>
        <v>0</v>
      </c>
      <c r="I72" s="138">
        <f t="shared" si="19"/>
        <v>0</v>
      </c>
      <c r="J72" s="138">
        <f t="shared" si="20"/>
        <v>0</v>
      </c>
      <c r="K72" s="139">
        <f t="shared" si="20"/>
        <v>0</v>
      </c>
    </row>
    <row r="73" spans="2:11" s="136" customFormat="1" ht="20.25" customHeight="1">
      <c r="B73" s="137" t="s">
        <v>228</v>
      </c>
      <c r="C73" s="162" t="s">
        <v>229</v>
      </c>
      <c r="D73" s="171">
        <f t="shared" si="14"/>
        <v>0</v>
      </c>
      <c r="E73" s="138">
        <f t="shared" si="15"/>
        <v>0</v>
      </c>
      <c r="F73" s="138">
        <f t="shared" si="16"/>
        <v>0</v>
      </c>
      <c r="G73" s="138">
        <f t="shared" si="17"/>
        <v>0</v>
      </c>
      <c r="H73" s="138">
        <f t="shared" si="18"/>
        <v>0</v>
      </c>
      <c r="I73" s="138">
        <f t="shared" si="19"/>
        <v>0</v>
      </c>
      <c r="J73" s="138">
        <f t="shared" si="20"/>
        <v>0</v>
      </c>
      <c r="K73" s="139">
        <f t="shared" si="20"/>
        <v>0</v>
      </c>
    </row>
    <row r="74" spans="2:11" s="136" customFormat="1" ht="20.25" customHeight="1">
      <c r="B74" s="137" t="s">
        <v>230</v>
      </c>
      <c r="C74" s="162" t="s">
        <v>13</v>
      </c>
      <c r="D74" s="171">
        <f t="shared" si="14"/>
        <v>0</v>
      </c>
      <c r="E74" s="138">
        <f t="shared" si="15"/>
        <v>0</v>
      </c>
      <c r="F74" s="138">
        <f t="shared" si="16"/>
        <v>0</v>
      </c>
      <c r="G74" s="138">
        <f t="shared" si="17"/>
        <v>0</v>
      </c>
      <c r="H74" s="138">
        <f t="shared" si="18"/>
        <v>0</v>
      </c>
      <c r="I74" s="138">
        <f t="shared" si="19"/>
        <v>0</v>
      </c>
      <c r="J74" s="138">
        <f t="shared" si="20"/>
        <v>0</v>
      </c>
      <c r="K74" s="139">
        <f t="shared" si="20"/>
        <v>0</v>
      </c>
    </row>
    <row r="75" spans="2:11" s="136" customFormat="1" ht="20.25" customHeight="1">
      <c r="B75" s="137" t="s">
        <v>231</v>
      </c>
      <c r="C75" s="162" t="s">
        <v>14</v>
      </c>
      <c r="D75" s="171">
        <f t="shared" si="14"/>
        <v>0</v>
      </c>
      <c r="E75" s="138">
        <f t="shared" si="15"/>
        <v>0</v>
      </c>
      <c r="F75" s="138">
        <f t="shared" si="16"/>
        <v>0</v>
      </c>
      <c r="G75" s="138">
        <f t="shared" si="17"/>
        <v>0</v>
      </c>
      <c r="H75" s="138">
        <f t="shared" si="18"/>
        <v>0</v>
      </c>
      <c r="I75" s="138">
        <f t="shared" si="19"/>
        <v>0</v>
      </c>
      <c r="J75" s="138">
        <f t="shared" si="20"/>
        <v>0</v>
      </c>
      <c r="K75" s="139">
        <f t="shared" si="20"/>
        <v>0</v>
      </c>
    </row>
    <row r="76" spans="2:11" s="136" customFormat="1" ht="20.25" customHeight="1">
      <c r="B76" s="137" t="s">
        <v>232</v>
      </c>
      <c r="C76" s="162" t="s">
        <v>15</v>
      </c>
      <c r="D76" s="171">
        <f t="shared" si="14"/>
        <v>0</v>
      </c>
      <c r="E76" s="138">
        <f t="shared" si="15"/>
        <v>0</v>
      </c>
      <c r="F76" s="138">
        <f t="shared" si="16"/>
        <v>0</v>
      </c>
      <c r="G76" s="138">
        <f t="shared" si="17"/>
        <v>0</v>
      </c>
      <c r="H76" s="138">
        <f t="shared" si="18"/>
        <v>0</v>
      </c>
      <c r="I76" s="138">
        <f t="shared" si="19"/>
        <v>0</v>
      </c>
      <c r="J76" s="138">
        <f t="shared" si="20"/>
        <v>0</v>
      </c>
      <c r="K76" s="139">
        <f t="shared" si="20"/>
        <v>0</v>
      </c>
    </row>
    <row r="77" spans="2:11" s="136" customFormat="1" ht="20.25" customHeight="1">
      <c r="B77" s="137" t="s">
        <v>233</v>
      </c>
      <c r="C77" s="162" t="s">
        <v>16</v>
      </c>
      <c r="D77" s="171">
        <f t="shared" si="14"/>
        <v>0</v>
      </c>
      <c r="E77" s="138">
        <f t="shared" si="15"/>
        <v>0</v>
      </c>
      <c r="F77" s="138">
        <f t="shared" si="16"/>
        <v>0</v>
      </c>
      <c r="G77" s="138">
        <f t="shared" si="17"/>
        <v>0</v>
      </c>
      <c r="H77" s="138">
        <f t="shared" si="18"/>
        <v>0</v>
      </c>
      <c r="I77" s="138">
        <f t="shared" si="19"/>
        <v>0</v>
      </c>
      <c r="J77" s="138">
        <f t="shared" si="20"/>
        <v>0</v>
      </c>
      <c r="K77" s="139">
        <f t="shared" si="20"/>
        <v>0</v>
      </c>
    </row>
    <row r="78" spans="2:11" s="136" customFormat="1" ht="20.25" customHeight="1">
      <c r="B78" s="137" t="s">
        <v>234</v>
      </c>
      <c r="C78" s="162" t="s">
        <v>36</v>
      </c>
      <c r="D78" s="171">
        <f t="shared" si="14"/>
        <v>0</v>
      </c>
      <c r="E78" s="138">
        <f t="shared" si="15"/>
        <v>0</v>
      </c>
      <c r="F78" s="138">
        <f t="shared" si="16"/>
        <v>0</v>
      </c>
      <c r="G78" s="138">
        <f t="shared" si="17"/>
        <v>0</v>
      </c>
      <c r="H78" s="138">
        <f t="shared" si="18"/>
        <v>0</v>
      </c>
      <c r="I78" s="138">
        <f t="shared" si="19"/>
        <v>0</v>
      </c>
      <c r="J78" s="138">
        <f t="shared" si="20"/>
        <v>0</v>
      </c>
      <c r="K78" s="139">
        <f t="shared" si="20"/>
        <v>0</v>
      </c>
    </row>
    <row r="79" spans="2:11" s="136" customFormat="1" ht="20.25" customHeight="1">
      <c r="B79" s="137" t="s">
        <v>235</v>
      </c>
      <c r="C79" s="162" t="s">
        <v>37</v>
      </c>
      <c r="D79" s="171">
        <f t="shared" si="14"/>
        <v>0</v>
      </c>
      <c r="E79" s="138">
        <f t="shared" si="15"/>
        <v>0</v>
      </c>
      <c r="F79" s="138">
        <f t="shared" si="16"/>
        <v>0</v>
      </c>
      <c r="G79" s="138">
        <f t="shared" si="17"/>
        <v>0</v>
      </c>
      <c r="H79" s="138">
        <f t="shared" si="18"/>
        <v>0</v>
      </c>
      <c r="I79" s="138">
        <f t="shared" si="19"/>
        <v>0</v>
      </c>
      <c r="J79" s="138">
        <f t="shared" si="20"/>
        <v>0</v>
      </c>
      <c r="K79" s="139">
        <f t="shared" si="20"/>
        <v>0</v>
      </c>
    </row>
    <row r="80" spans="2:11" s="136" customFormat="1" ht="20.25" customHeight="1">
      <c r="B80" s="137" t="s">
        <v>236</v>
      </c>
      <c r="C80" s="162" t="s">
        <v>17</v>
      </c>
      <c r="D80" s="171">
        <f t="shared" si="14"/>
        <v>0</v>
      </c>
      <c r="E80" s="138">
        <f t="shared" si="15"/>
        <v>0</v>
      </c>
      <c r="F80" s="138">
        <f t="shared" si="16"/>
        <v>0</v>
      </c>
      <c r="G80" s="138">
        <f t="shared" si="17"/>
        <v>0</v>
      </c>
      <c r="H80" s="138">
        <f t="shared" si="18"/>
        <v>0</v>
      </c>
      <c r="I80" s="138">
        <f t="shared" si="19"/>
        <v>0</v>
      </c>
      <c r="J80" s="138">
        <f t="shared" si="20"/>
        <v>0</v>
      </c>
      <c r="K80" s="139">
        <f t="shared" si="20"/>
        <v>0</v>
      </c>
    </row>
    <row r="81" spans="2:14" s="136" customFormat="1" ht="20.25" customHeight="1">
      <c r="B81" s="137" t="s">
        <v>237</v>
      </c>
      <c r="C81" s="162" t="s">
        <v>18</v>
      </c>
      <c r="D81" s="171">
        <f t="shared" si="14"/>
        <v>0</v>
      </c>
      <c r="E81" s="138">
        <f t="shared" si="15"/>
        <v>0</v>
      </c>
      <c r="F81" s="138">
        <f t="shared" si="16"/>
        <v>0</v>
      </c>
      <c r="G81" s="138">
        <f t="shared" si="17"/>
        <v>0</v>
      </c>
      <c r="H81" s="138">
        <f t="shared" si="18"/>
        <v>0</v>
      </c>
      <c r="I81" s="138">
        <f t="shared" si="19"/>
        <v>0</v>
      </c>
      <c r="J81" s="138">
        <f t="shared" si="20"/>
        <v>0</v>
      </c>
      <c r="K81" s="139">
        <f t="shared" si="20"/>
        <v>0</v>
      </c>
    </row>
    <row r="82" spans="2:14" s="136" customFormat="1" ht="20.25" customHeight="1">
      <c r="B82" s="137" t="s">
        <v>238</v>
      </c>
      <c r="C82" s="162" t="s">
        <v>19</v>
      </c>
      <c r="D82" s="171">
        <f t="shared" si="14"/>
        <v>0</v>
      </c>
      <c r="E82" s="138">
        <f t="shared" si="15"/>
        <v>0</v>
      </c>
      <c r="F82" s="138">
        <f t="shared" si="16"/>
        <v>0</v>
      </c>
      <c r="G82" s="138">
        <f t="shared" si="17"/>
        <v>0</v>
      </c>
      <c r="H82" s="138">
        <f t="shared" si="18"/>
        <v>0</v>
      </c>
      <c r="I82" s="138">
        <f t="shared" si="19"/>
        <v>0</v>
      </c>
      <c r="J82" s="138">
        <f t="shared" si="20"/>
        <v>0</v>
      </c>
      <c r="K82" s="139">
        <f t="shared" si="20"/>
        <v>0</v>
      </c>
    </row>
    <row r="83" spans="2:14" s="136" customFormat="1" ht="20.25" customHeight="1">
      <c r="B83" s="137" t="s">
        <v>239</v>
      </c>
      <c r="C83" s="162" t="s">
        <v>39</v>
      </c>
      <c r="D83" s="171">
        <f t="shared" si="14"/>
        <v>0</v>
      </c>
      <c r="E83" s="138">
        <f t="shared" si="15"/>
        <v>0</v>
      </c>
      <c r="F83" s="138">
        <f t="shared" si="16"/>
        <v>0</v>
      </c>
      <c r="G83" s="138">
        <f t="shared" si="17"/>
        <v>0</v>
      </c>
      <c r="H83" s="138">
        <f t="shared" si="18"/>
        <v>0</v>
      </c>
      <c r="I83" s="138">
        <f t="shared" si="19"/>
        <v>0</v>
      </c>
      <c r="J83" s="138">
        <f t="shared" si="20"/>
        <v>0</v>
      </c>
      <c r="K83" s="139">
        <f t="shared" si="20"/>
        <v>0</v>
      </c>
    </row>
    <row r="84" spans="2:14" s="136" customFormat="1" ht="20.25" customHeight="1">
      <c r="B84" s="137" t="s">
        <v>240</v>
      </c>
      <c r="C84" s="162" t="s">
        <v>20</v>
      </c>
      <c r="D84" s="171">
        <f t="shared" si="14"/>
        <v>0</v>
      </c>
      <c r="E84" s="138">
        <f t="shared" si="15"/>
        <v>0</v>
      </c>
      <c r="F84" s="138">
        <f t="shared" si="16"/>
        <v>0</v>
      </c>
      <c r="G84" s="138">
        <f t="shared" si="17"/>
        <v>0</v>
      </c>
      <c r="H84" s="138">
        <f t="shared" si="18"/>
        <v>0</v>
      </c>
      <c r="I84" s="138">
        <f t="shared" si="19"/>
        <v>0</v>
      </c>
      <c r="J84" s="138">
        <f t="shared" si="20"/>
        <v>0</v>
      </c>
      <c r="K84" s="139">
        <f t="shared" si="20"/>
        <v>0</v>
      </c>
    </row>
    <row r="85" spans="2:14" s="136" customFormat="1" ht="20.25" customHeight="1">
      <c r="B85" s="137" t="s">
        <v>241</v>
      </c>
      <c r="C85" s="162" t="s">
        <v>21</v>
      </c>
      <c r="D85" s="171">
        <f t="shared" si="14"/>
        <v>0</v>
      </c>
      <c r="E85" s="138">
        <f t="shared" si="15"/>
        <v>0</v>
      </c>
      <c r="F85" s="138">
        <f t="shared" si="16"/>
        <v>0</v>
      </c>
      <c r="G85" s="138">
        <f t="shared" si="17"/>
        <v>0</v>
      </c>
      <c r="H85" s="138">
        <f t="shared" si="18"/>
        <v>0</v>
      </c>
      <c r="I85" s="138">
        <f t="shared" si="19"/>
        <v>0</v>
      </c>
      <c r="J85" s="138">
        <f t="shared" si="20"/>
        <v>0</v>
      </c>
      <c r="K85" s="139">
        <f t="shared" si="20"/>
        <v>0</v>
      </c>
    </row>
    <row r="86" spans="2:14" s="136" customFormat="1" ht="20.25" customHeight="1">
      <c r="B86" s="137" t="s">
        <v>242</v>
      </c>
      <c r="C86" s="162" t="s">
        <v>22</v>
      </c>
      <c r="D86" s="171">
        <f t="shared" si="14"/>
        <v>0</v>
      </c>
      <c r="E86" s="138">
        <f t="shared" si="15"/>
        <v>0</v>
      </c>
      <c r="F86" s="138">
        <f t="shared" si="16"/>
        <v>0</v>
      </c>
      <c r="G86" s="138">
        <f t="shared" si="17"/>
        <v>0</v>
      </c>
      <c r="H86" s="138">
        <f t="shared" si="18"/>
        <v>0</v>
      </c>
      <c r="I86" s="138">
        <f t="shared" si="19"/>
        <v>0</v>
      </c>
      <c r="J86" s="138">
        <f t="shared" si="20"/>
        <v>0</v>
      </c>
      <c r="K86" s="139">
        <f t="shared" si="20"/>
        <v>0</v>
      </c>
    </row>
    <row r="87" spans="2:14" s="136" customFormat="1" ht="20.25" customHeight="1">
      <c r="B87" s="137" t="s">
        <v>243</v>
      </c>
      <c r="C87" s="162" t="s">
        <v>38</v>
      </c>
      <c r="D87" s="171">
        <f t="shared" si="14"/>
        <v>0</v>
      </c>
      <c r="E87" s="138">
        <f t="shared" si="15"/>
        <v>0</v>
      </c>
      <c r="F87" s="138">
        <f t="shared" si="16"/>
        <v>0</v>
      </c>
      <c r="G87" s="138">
        <f t="shared" si="17"/>
        <v>0</v>
      </c>
      <c r="H87" s="138">
        <f t="shared" si="18"/>
        <v>0</v>
      </c>
      <c r="I87" s="138">
        <f t="shared" si="19"/>
        <v>0</v>
      </c>
      <c r="J87" s="138">
        <f t="shared" si="20"/>
        <v>0</v>
      </c>
      <c r="K87" s="139">
        <f t="shared" si="20"/>
        <v>0</v>
      </c>
    </row>
    <row r="88" spans="2:14" s="136" customFormat="1" ht="20.25" customHeight="1">
      <c r="B88" s="137" t="s">
        <v>244</v>
      </c>
      <c r="C88" s="162" t="s">
        <v>245</v>
      </c>
      <c r="D88" s="171">
        <f t="shared" si="14"/>
        <v>0</v>
      </c>
      <c r="E88" s="138">
        <f t="shared" si="15"/>
        <v>0</v>
      </c>
      <c r="F88" s="138">
        <f t="shared" si="16"/>
        <v>0</v>
      </c>
      <c r="G88" s="138">
        <f t="shared" si="17"/>
        <v>0</v>
      </c>
      <c r="H88" s="138">
        <f t="shared" si="18"/>
        <v>0</v>
      </c>
      <c r="I88" s="138">
        <f t="shared" si="19"/>
        <v>0</v>
      </c>
      <c r="J88" s="138">
        <f t="shared" si="20"/>
        <v>0</v>
      </c>
      <c r="K88" s="139">
        <f t="shared" si="20"/>
        <v>0</v>
      </c>
    </row>
    <row r="89" spans="2:14" s="136" customFormat="1" ht="20.25" customHeight="1">
      <c r="B89" s="137" t="s">
        <v>246</v>
      </c>
      <c r="C89" s="162" t="s">
        <v>23</v>
      </c>
      <c r="D89" s="171">
        <f t="shared" si="14"/>
        <v>0</v>
      </c>
      <c r="E89" s="138">
        <f t="shared" si="15"/>
        <v>0</v>
      </c>
      <c r="F89" s="138">
        <f t="shared" si="16"/>
        <v>0</v>
      </c>
      <c r="G89" s="138">
        <f t="shared" si="17"/>
        <v>0</v>
      </c>
      <c r="H89" s="138">
        <f t="shared" si="18"/>
        <v>0</v>
      </c>
      <c r="I89" s="138">
        <f t="shared" si="19"/>
        <v>0</v>
      </c>
      <c r="J89" s="138">
        <f t="shared" si="20"/>
        <v>0</v>
      </c>
      <c r="K89" s="139">
        <f t="shared" si="20"/>
        <v>0</v>
      </c>
    </row>
    <row r="90" spans="2:14" s="136" customFormat="1" ht="20.25" customHeight="1">
      <c r="B90" s="137" t="s">
        <v>247</v>
      </c>
      <c r="C90" s="162" t="s">
        <v>24</v>
      </c>
      <c r="D90" s="171">
        <f t="shared" si="14"/>
        <v>0</v>
      </c>
      <c r="E90" s="138">
        <f t="shared" si="15"/>
        <v>0</v>
      </c>
      <c r="F90" s="138">
        <f t="shared" si="16"/>
        <v>0</v>
      </c>
      <c r="G90" s="138">
        <f t="shared" si="17"/>
        <v>0</v>
      </c>
      <c r="H90" s="138">
        <f t="shared" si="18"/>
        <v>0</v>
      </c>
      <c r="I90" s="138">
        <f t="shared" si="19"/>
        <v>0</v>
      </c>
      <c r="J90" s="138">
        <f t="shared" si="20"/>
        <v>0</v>
      </c>
      <c r="K90" s="139">
        <f t="shared" si="20"/>
        <v>0</v>
      </c>
    </row>
    <row r="91" spans="2:14" s="136" customFormat="1" ht="20.25" customHeight="1">
      <c r="B91" s="137" t="s">
        <v>248</v>
      </c>
      <c r="C91" s="162" t="s">
        <v>25</v>
      </c>
      <c r="D91" s="171">
        <f t="shared" si="14"/>
        <v>0</v>
      </c>
      <c r="E91" s="138">
        <f t="shared" si="15"/>
        <v>0</v>
      </c>
      <c r="F91" s="138">
        <f t="shared" si="16"/>
        <v>0</v>
      </c>
      <c r="G91" s="138">
        <f t="shared" si="17"/>
        <v>0</v>
      </c>
      <c r="H91" s="138">
        <f t="shared" si="18"/>
        <v>0</v>
      </c>
      <c r="I91" s="138">
        <f t="shared" si="19"/>
        <v>0</v>
      </c>
      <c r="J91" s="138">
        <f t="shared" si="20"/>
        <v>0</v>
      </c>
      <c r="K91" s="139">
        <f t="shared" si="20"/>
        <v>0</v>
      </c>
    </row>
    <row r="92" spans="2:14" s="136" customFormat="1" ht="20.25" customHeight="1">
      <c r="B92" s="137" t="s">
        <v>249</v>
      </c>
      <c r="C92" s="162" t="s">
        <v>26</v>
      </c>
      <c r="D92" s="171">
        <f t="shared" si="14"/>
        <v>0</v>
      </c>
      <c r="E92" s="138">
        <f t="shared" si="15"/>
        <v>0</v>
      </c>
      <c r="F92" s="138">
        <f t="shared" si="16"/>
        <v>0</v>
      </c>
      <c r="G92" s="138">
        <f t="shared" si="17"/>
        <v>0</v>
      </c>
      <c r="H92" s="138">
        <f t="shared" si="18"/>
        <v>0</v>
      </c>
      <c r="I92" s="138">
        <f t="shared" si="19"/>
        <v>0</v>
      </c>
      <c r="J92" s="138">
        <f t="shared" si="20"/>
        <v>0</v>
      </c>
      <c r="K92" s="139">
        <f t="shared" si="20"/>
        <v>0</v>
      </c>
    </row>
    <row r="93" spans="2:14" s="136" customFormat="1" ht="20.25" customHeight="1">
      <c r="B93" s="140"/>
      <c r="C93" s="165" t="s">
        <v>250</v>
      </c>
      <c r="D93" s="166">
        <f>SUM(D54:D92)</f>
        <v>0</v>
      </c>
      <c r="E93" s="141">
        <f t="shared" ref="E93:K93" si="21">SUM(E54:E92)</f>
        <v>0</v>
      </c>
      <c r="F93" s="141">
        <f t="shared" si="21"/>
        <v>0</v>
      </c>
      <c r="G93" s="141">
        <f t="shared" si="21"/>
        <v>0</v>
      </c>
      <c r="H93" s="141">
        <f t="shared" si="21"/>
        <v>0</v>
      </c>
      <c r="I93" s="141">
        <f t="shared" si="21"/>
        <v>0</v>
      </c>
      <c r="J93" s="141">
        <f t="shared" si="21"/>
        <v>0</v>
      </c>
      <c r="K93" s="142">
        <f t="shared" si="21"/>
        <v>0</v>
      </c>
    </row>
    <row r="94" spans="2:14" s="136" customFormat="1" ht="20.25" customHeight="1">
      <c r="B94" s="172"/>
      <c r="C94" s="172"/>
      <c r="D94" s="173"/>
      <c r="E94" s="173"/>
      <c r="F94" s="173"/>
      <c r="G94" s="173"/>
      <c r="H94" s="173"/>
      <c r="I94" s="173"/>
      <c r="J94" s="173"/>
      <c r="K94" s="173"/>
    </row>
    <row r="95" spans="2:14" ht="20.25" customHeight="1">
      <c r="J95" s="127"/>
    </row>
    <row r="96" spans="2:14" ht="20.25" customHeight="1">
      <c r="B96" s="174"/>
      <c r="C96" s="175"/>
      <c r="D96" s="869" t="s">
        <v>500</v>
      </c>
      <c r="E96" s="870"/>
      <c r="F96" s="870"/>
      <c r="G96" s="870"/>
      <c r="H96" s="870"/>
      <c r="I96" s="870"/>
      <c r="J96" s="870"/>
      <c r="K96" s="870"/>
      <c r="L96" s="870"/>
      <c r="M96" s="870"/>
      <c r="N96" s="871"/>
    </row>
    <row r="97" spans="2:14" ht="36" customHeight="1">
      <c r="B97" s="176"/>
      <c r="C97" s="177"/>
      <c r="D97" s="178" t="s">
        <v>501</v>
      </c>
      <c r="E97" s="179" t="s">
        <v>502</v>
      </c>
      <c r="F97" s="179" t="s">
        <v>503</v>
      </c>
      <c r="G97" s="179" t="s">
        <v>470</v>
      </c>
      <c r="H97" s="179" t="s">
        <v>504</v>
      </c>
      <c r="I97" s="179" t="s">
        <v>72</v>
      </c>
      <c r="J97" s="180" t="s">
        <v>505</v>
      </c>
      <c r="K97" s="179" t="s">
        <v>452</v>
      </c>
      <c r="L97" s="180" t="s">
        <v>453</v>
      </c>
      <c r="M97" s="179" t="s">
        <v>506</v>
      </c>
      <c r="N97" s="181" t="s">
        <v>507</v>
      </c>
    </row>
    <row r="98" spans="2:14" s="149" customFormat="1" ht="20.25" customHeight="1">
      <c r="B98" s="147"/>
      <c r="C98" s="182"/>
      <c r="D98" s="183" t="s">
        <v>454</v>
      </c>
      <c r="E98" s="148" t="s">
        <v>455</v>
      </c>
      <c r="F98" s="148" t="s">
        <v>456</v>
      </c>
      <c r="G98" s="184" t="s">
        <v>469</v>
      </c>
      <c r="H98" s="184" t="s">
        <v>472</v>
      </c>
      <c r="I98" s="148" t="s">
        <v>457</v>
      </c>
      <c r="J98" s="185" t="s">
        <v>458</v>
      </c>
      <c r="K98" s="148" t="s">
        <v>459</v>
      </c>
      <c r="L98" s="186" t="s">
        <v>477</v>
      </c>
      <c r="M98" s="187" t="s">
        <v>508</v>
      </c>
      <c r="N98" s="188" t="s">
        <v>508</v>
      </c>
    </row>
    <row r="99" spans="2:14" ht="20.25" customHeight="1">
      <c r="B99" s="137" t="s">
        <v>206</v>
      </c>
      <c r="C99" s="160" t="s">
        <v>0</v>
      </c>
      <c r="D99" s="189">
        <f>県内自給率!E6</f>
        <v>0.51620899999999992</v>
      </c>
      <c r="E99" s="151">
        <f t="array" ref="E99:E137">TRANSPOSE(投入係数!D52:AP52)</f>
        <v>0.51296200000000003</v>
      </c>
      <c r="F99" s="151">
        <f t="array" ref="F99:F137">TRANSPOSE(投入係数!D47:AP47)</f>
        <v>0.149426</v>
      </c>
      <c r="G99" s="872" t="s">
        <v>509</v>
      </c>
      <c r="H99" s="872" t="s">
        <v>509</v>
      </c>
      <c r="I99" s="874"/>
      <c r="J99" s="152">
        <f>消費パターン!E6</f>
        <v>1.1224E-2</v>
      </c>
      <c r="K99" s="152">
        <f>雇用表!L8</f>
        <v>0.23086499999999999</v>
      </c>
      <c r="L99" s="150">
        <f>雇用表!M8</f>
        <v>5.1589999999999997E-2</v>
      </c>
      <c r="M99" s="301">
        <v>0.43747799999999998</v>
      </c>
      <c r="N99" s="302">
        <v>4.5379999999999997E-2</v>
      </c>
    </row>
    <row r="100" spans="2:14" ht="20.25" customHeight="1">
      <c r="B100" s="137" t="s">
        <v>207</v>
      </c>
      <c r="C100" s="162" t="s">
        <v>208</v>
      </c>
      <c r="D100" s="190">
        <f>県内自給率!E7</f>
        <v>0.73091600000000001</v>
      </c>
      <c r="E100" s="151">
        <v>0.62305299999999997</v>
      </c>
      <c r="F100" s="151">
        <v>0.22922999999999999</v>
      </c>
      <c r="G100" s="873"/>
      <c r="H100" s="873"/>
      <c r="I100" s="875"/>
      <c r="J100" s="152">
        <f>消費パターン!E7</f>
        <v>5.5800000000000001E-4</v>
      </c>
      <c r="K100" s="152">
        <f>雇用表!L9</f>
        <v>8.591E-2</v>
      </c>
      <c r="L100" s="152">
        <f>雇用表!M9</f>
        <v>8.0284999999999995E-2</v>
      </c>
      <c r="M100" s="301">
        <v>0.481184</v>
      </c>
      <c r="N100" s="302">
        <v>1.8371999999999999E-2</v>
      </c>
    </row>
    <row r="101" spans="2:14" ht="20.25" customHeight="1">
      <c r="B101" s="137" t="s">
        <v>209</v>
      </c>
      <c r="C101" s="162" t="s">
        <v>210</v>
      </c>
      <c r="D101" s="190">
        <f>県内自給率!E8</f>
        <v>0.24327200000000004</v>
      </c>
      <c r="E101" s="151">
        <v>0.66085499999999997</v>
      </c>
      <c r="F101" s="151">
        <v>0.18427399999999999</v>
      </c>
      <c r="G101" s="873"/>
      <c r="H101" s="873"/>
      <c r="I101" s="875"/>
      <c r="J101" s="152">
        <f>消費パターン!E8</f>
        <v>9.7900000000000005E-4</v>
      </c>
      <c r="K101" s="152">
        <f>雇用表!L10</f>
        <v>0.20581199999999999</v>
      </c>
      <c r="L101" s="152">
        <f>雇用表!M10</f>
        <v>6.4273999999999998E-2</v>
      </c>
      <c r="M101" s="301">
        <v>0.478879</v>
      </c>
      <c r="N101" s="302">
        <v>2.9420999999999999E-2</v>
      </c>
    </row>
    <row r="102" spans="2:14" ht="20.25" customHeight="1">
      <c r="B102" s="137" t="s">
        <v>211</v>
      </c>
      <c r="C102" s="162" t="s">
        <v>1</v>
      </c>
      <c r="D102" s="190">
        <f>県内自給率!E9</f>
        <v>4.134199999999999E-2</v>
      </c>
      <c r="E102" s="151">
        <v>0.568774</v>
      </c>
      <c r="F102" s="151">
        <v>0.18184800000000001</v>
      </c>
      <c r="G102" s="873"/>
      <c r="H102" s="873"/>
      <c r="I102" s="875"/>
      <c r="J102" s="152">
        <f>消費パターン!E9</f>
        <v>0</v>
      </c>
      <c r="K102" s="152">
        <f>雇用表!L11</f>
        <v>5.0134999999999999E-2</v>
      </c>
      <c r="L102" s="152">
        <f>雇用表!M11</f>
        <v>4.9055000000000001E-2</v>
      </c>
      <c r="M102" s="301">
        <v>0</v>
      </c>
      <c r="N102" s="302">
        <v>0</v>
      </c>
    </row>
    <row r="103" spans="2:14" ht="20.25" customHeight="1">
      <c r="B103" s="137" t="s">
        <v>212</v>
      </c>
      <c r="C103" s="162" t="s">
        <v>2</v>
      </c>
      <c r="D103" s="190">
        <f>県内自給率!E10</f>
        <v>0.17811699999999997</v>
      </c>
      <c r="E103" s="151">
        <v>0.31477899999999998</v>
      </c>
      <c r="F103" s="151">
        <v>0.13731099999999999</v>
      </c>
      <c r="G103" s="873"/>
      <c r="H103" s="873"/>
      <c r="I103" s="875"/>
      <c r="J103" s="152">
        <f>消費パターン!E10</f>
        <v>9.0998999999999997E-2</v>
      </c>
      <c r="K103" s="152">
        <f>雇用表!L12</f>
        <v>7.6066999999999996E-2</v>
      </c>
      <c r="L103" s="152">
        <f>雇用表!M12</f>
        <v>7.6020000000000004E-2</v>
      </c>
      <c r="M103" s="301">
        <v>0.37437900000000002</v>
      </c>
      <c r="N103" s="302">
        <v>2.8480999999999999E-2</v>
      </c>
    </row>
    <row r="104" spans="2:14" ht="20.25" customHeight="1">
      <c r="B104" s="137" t="s">
        <v>213</v>
      </c>
      <c r="C104" s="162" t="s">
        <v>3</v>
      </c>
      <c r="D104" s="190">
        <f>県内自給率!E11</f>
        <v>4.8938000000000037E-2</v>
      </c>
      <c r="E104" s="151">
        <v>0.43597799999999998</v>
      </c>
      <c r="F104" s="151">
        <v>0.32128099999999998</v>
      </c>
      <c r="G104" s="873"/>
      <c r="H104" s="873"/>
      <c r="I104" s="875"/>
      <c r="J104" s="152">
        <f>消費パターン!E11</f>
        <v>1.8828000000000001E-2</v>
      </c>
      <c r="K104" s="152">
        <f>雇用表!L13</f>
        <v>0.105836</v>
      </c>
      <c r="L104" s="152">
        <f>雇用表!M13</f>
        <v>0.10580000000000001</v>
      </c>
      <c r="M104" s="301">
        <v>0.53972299999999995</v>
      </c>
      <c r="N104" s="302">
        <v>2.8927999999999999E-2</v>
      </c>
    </row>
    <row r="105" spans="2:14" ht="20.25" customHeight="1">
      <c r="B105" s="137" t="s">
        <v>214</v>
      </c>
      <c r="C105" s="164" t="s">
        <v>4</v>
      </c>
      <c r="D105" s="190">
        <f>県内自給率!E12</f>
        <v>0.18819699999999995</v>
      </c>
      <c r="E105" s="151">
        <v>0.33929799999999999</v>
      </c>
      <c r="F105" s="151">
        <v>0.13960600000000001</v>
      </c>
      <c r="G105" s="873"/>
      <c r="H105" s="873"/>
      <c r="I105" s="875"/>
      <c r="J105" s="152">
        <f>消費パターン!E12</f>
        <v>1.2830000000000001E-3</v>
      </c>
      <c r="K105" s="152">
        <f>雇用表!L14</f>
        <v>3.2967999999999997E-2</v>
      </c>
      <c r="L105" s="152">
        <f>雇用表!M14</f>
        <v>3.295E-2</v>
      </c>
      <c r="M105" s="301">
        <v>0.61629599999999995</v>
      </c>
      <c r="N105" s="302">
        <v>4.3142E-2</v>
      </c>
    </row>
    <row r="106" spans="2:14" ht="20.25" customHeight="1">
      <c r="B106" s="137" t="s">
        <v>215</v>
      </c>
      <c r="C106" s="162" t="s">
        <v>5</v>
      </c>
      <c r="D106" s="190">
        <f>県内自給率!E13</f>
        <v>3.4070999999999962E-2</v>
      </c>
      <c r="E106" s="151">
        <v>0.41248800000000002</v>
      </c>
      <c r="F106" s="151">
        <v>0.108401</v>
      </c>
      <c r="G106" s="873"/>
      <c r="H106" s="873"/>
      <c r="I106" s="875"/>
      <c r="J106" s="152">
        <f>消費パターン!E13</f>
        <v>1.2918000000000001E-2</v>
      </c>
      <c r="K106" s="152">
        <f>雇用表!L15</f>
        <v>2.7455E-2</v>
      </c>
      <c r="L106" s="152">
        <f>雇用表!M15</f>
        <v>2.7455E-2</v>
      </c>
      <c r="M106" s="301">
        <v>0.60450199999999998</v>
      </c>
      <c r="N106" s="302">
        <v>1.2071E-2</v>
      </c>
    </row>
    <row r="107" spans="2:14" ht="20.25" customHeight="1">
      <c r="B107" s="137" t="s">
        <v>216</v>
      </c>
      <c r="C107" s="164" t="s">
        <v>6</v>
      </c>
      <c r="D107" s="190">
        <f>県内自給率!E14</f>
        <v>5.0819999999999976E-2</v>
      </c>
      <c r="E107" s="151">
        <v>0.469225</v>
      </c>
      <c r="F107" s="151">
        <v>8.6463999999999999E-2</v>
      </c>
      <c r="G107" s="873"/>
      <c r="H107" s="873"/>
      <c r="I107" s="875"/>
      <c r="J107" s="152">
        <f>消費パターン!E14</f>
        <v>1.2262E-2</v>
      </c>
      <c r="K107" s="152">
        <f>雇用表!L16</f>
        <v>1.7052999999999999E-2</v>
      </c>
      <c r="L107" s="152">
        <f>雇用表!M16</f>
        <v>1.7052999999999999E-2</v>
      </c>
      <c r="M107" s="301">
        <v>0.322459</v>
      </c>
      <c r="N107" s="302">
        <v>1.7259E-2</v>
      </c>
    </row>
    <row r="108" spans="2:14" ht="20.25" customHeight="1">
      <c r="B108" s="137" t="s">
        <v>217</v>
      </c>
      <c r="C108" s="164" t="s">
        <v>218</v>
      </c>
      <c r="D108" s="190">
        <f>県内自給率!E15</f>
        <v>0.133884</v>
      </c>
      <c r="E108" s="151">
        <v>0.44791799999999998</v>
      </c>
      <c r="F108" s="151">
        <v>0.24796799999999999</v>
      </c>
      <c r="G108" s="873"/>
      <c r="H108" s="873"/>
      <c r="I108" s="875"/>
      <c r="J108" s="152">
        <f>消費パターン!E15</f>
        <v>2.7810000000000001E-3</v>
      </c>
      <c r="K108" s="152">
        <f>雇用表!L17</f>
        <v>7.5322E-2</v>
      </c>
      <c r="L108" s="152">
        <f>雇用表!M17</f>
        <v>7.5322E-2</v>
      </c>
      <c r="M108" s="301">
        <v>0.50628899999999999</v>
      </c>
      <c r="N108" s="302">
        <v>4.6819E-2</v>
      </c>
    </row>
    <row r="109" spans="2:14" ht="20.25" customHeight="1">
      <c r="B109" s="137" t="s">
        <v>219</v>
      </c>
      <c r="C109" s="162" t="s">
        <v>7</v>
      </c>
      <c r="D109" s="190">
        <f>県内自給率!E16</f>
        <v>0.34493600000000002</v>
      </c>
      <c r="E109" s="151">
        <v>0.51767799999999997</v>
      </c>
      <c r="F109" s="151">
        <v>0.23307</v>
      </c>
      <c r="G109" s="873"/>
      <c r="H109" s="873"/>
      <c r="I109" s="875"/>
      <c r="J109" s="152">
        <f>消費パターン!E16</f>
        <v>3.4099999999999999E-4</v>
      </c>
      <c r="K109" s="152">
        <f>雇用表!L18</f>
        <v>3.7969999999999997E-2</v>
      </c>
      <c r="L109" s="152">
        <f>雇用表!M18</f>
        <v>3.7969999999999997E-2</v>
      </c>
      <c r="M109" s="301">
        <v>0.55290899999999998</v>
      </c>
      <c r="N109" s="302">
        <v>2.511E-2</v>
      </c>
    </row>
    <row r="110" spans="2:14" ht="20.25" customHeight="1">
      <c r="B110" s="137" t="s">
        <v>220</v>
      </c>
      <c r="C110" s="162" t="s">
        <v>8</v>
      </c>
      <c r="D110" s="190">
        <f>県内自給率!E17</f>
        <v>0.15676199999999996</v>
      </c>
      <c r="E110" s="151">
        <v>0.44448199999999999</v>
      </c>
      <c r="F110" s="151">
        <v>0.158583</v>
      </c>
      <c r="G110" s="873"/>
      <c r="H110" s="873"/>
      <c r="I110" s="875"/>
      <c r="J110" s="152">
        <f>消費パターン!E17</f>
        <v>2.1000000000000001E-4</v>
      </c>
      <c r="K110" s="152">
        <f>雇用表!L19</f>
        <v>4.1530999999999998E-2</v>
      </c>
      <c r="L110" s="152">
        <f>雇用表!M19</f>
        <v>4.1530999999999998E-2</v>
      </c>
      <c r="M110" s="301">
        <v>0</v>
      </c>
      <c r="N110" s="302">
        <v>0</v>
      </c>
    </row>
    <row r="111" spans="2:14" ht="20.25" customHeight="1">
      <c r="B111" s="137" t="s">
        <v>221</v>
      </c>
      <c r="C111" s="162" t="s">
        <v>9</v>
      </c>
      <c r="D111" s="190">
        <f>県内自給率!E18</f>
        <v>1.9214999999999982E-2</v>
      </c>
      <c r="E111" s="151">
        <v>0.234567</v>
      </c>
      <c r="F111" s="151">
        <v>7.4335999999999999E-2</v>
      </c>
      <c r="G111" s="873"/>
      <c r="H111" s="873"/>
      <c r="I111" s="875"/>
      <c r="J111" s="152">
        <f>消費パターン!E18</f>
        <v>5.6800000000000004E-4</v>
      </c>
      <c r="K111" s="152">
        <f>雇用表!L20</f>
        <v>1.8825000000000001E-2</v>
      </c>
      <c r="L111" s="152">
        <f>雇用表!M20</f>
        <v>1.8825000000000001E-2</v>
      </c>
      <c r="M111" s="301">
        <v>0.57782299999999998</v>
      </c>
      <c r="N111" s="302">
        <v>1.567E-2</v>
      </c>
    </row>
    <row r="112" spans="2:14" ht="20.25" customHeight="1">
      <c r="B112" s="137" t="s">
        <v>222</v>
      </c>
      <c r="C112" s="162" t="s">
        <v>10</v>
      </c>
      <c r="D112" s="190">
        <f>県内自給率!E19</f>
        <v>0.21021199999999995</v>
      </c>
      <c r="E112" s="151">
        <v>0.50836499999999996</v>
      </c>
      <c r="F112" s="151">
        <v>0.29224800000000001</v>
      </c>
      <c r="G112" s="873"/>
      <c r="H112" s="873"/>
      <c r="I112" s="875"/>
      <c r="J112" s="152">
        <f>消費パターン!E19</f>
        <v>8.2899999999999998E-4</v>
      </c>
      <c r="K112" s="152">
        <f>雇用表!L21</f>
        <v>6.2030000000000002E-2</v>
      </c>
      <c r="L112" s="152">
        <f>雇用表!M21</f>
        <v>6.2030000000000002E-2</v>
      </c>
      <c r="M112" s="301">
        <v>0.51708799999999999</v>
      </c>
      <c r="N112" s="302">
        <v>2.3061999999999999E-2</v>
      </c>
    </row>
    <row r="113" spans="2:14" ht="20.25" customHeight="1">
      <c r="B113" s="137" t="s">
        <v>223</v>
      </c>
      <c r="C113" s="162" t="s">
        <v>64</v>
      </c>
      <c r="D113" s="190">
        <f>県内自給率!E20</f>
        <v>1.6699999999999493E-3</v>
      </c>
      <c r="E113" s="151">
        <v>0.49989099999999997</v>
      </c>
      <c r="F113" s="151">
        <v>0.31005199999999999</v>
      </c>
      <c r="G113" s="873"/>
      <c r="H113" s="873"/>
      <c r="I113" s="875"/>
      <c r="J113" s="152">
        <f>消費パターン!E20</f>
        <v>4.1999999999999998E-5</v>
      </c>
      <c r="K113" s="152">
        <f>雇用表!L22</f>
        <v>8.3876999999999993E-2</v>
      </c>
      <c r="L113" s="152">
        <f>雇用表!M22</f>
        <v>8.3876999999999993E-2</v>
      </c>
      <c r="M113" s="301">
        <v>0.49161500000000002</v>
      </c>
      <c r="N113" s="302">
        <v>9.4330000000000004E-3</v>
      </c>
    </row>
    <row r="114" spans="2:14" ht="20.25" customHeight="1">
      <c r="B114" s="137" t="s">
        <v>224</v>
      </c>
      <c r="C114" s="162" t="s">
        <v>65</v>
      </c>
      <c r="D114" s="190">
        <f>県内自給率!E21</f>
        <v>0.11378500000000003</v>
      </c>
      <c r="E114" s="151">
        <v>0.46971499999999999</v>
      </c>
      <c r="F114" s="151">
        <v>0.29608200000000001</v>
      </c>
      <c r="G114" s="873"/>
      <c r="H114" s="873"/>
      <c r="I114" s="875"/>
      <c r="J114" s="152">
        <f>消費パターン!E21</f>
        <v>1.9000000000000001E-5</v>
      </c>
      <c r="K114" s="152">
        <f>雇用表!L23</f>
        <v>6.4284999999999995E-2</v>
      </c>
      <c r="L114" s="152">
        <f>雇用表!M23</f>
        <v>6.4270999999999995E-2</v>
      </c>
      <c r="M114" s="301">
        <v>0.72975100000000004</v>
      </c>
      <c r="N114" s="302">
        <v>5.169E-3</v>
      </c>
    </row>
    <row r="115" spans="2:14" ht="20.25" customHeight="1">
      <c r="B115" s="137" t="s">
        <v>225</v>
      </c>
      <c r="C115" s="162" t="s">
        <v>66</v>
      </c>
      <c r="D115" s="190">
        <f>県内自給率!E22</f>
        <v>0.103379</v>
      </c>
      <c r="E115" s="151">
        <v>0.38527600000000001</v>
      </c>
      <c r="F115" s="151">
        <v>0.29391499999999998</v>
      </c>
      <c r="G115" s="873"/>
      <c r="H115" s="873"/>
      <c r="I115" s="875"/>
      <c r="J115" s="152">
        <f>消費パターン!E22</f>
        <v>2.92E-4</v>
      </c>
      <c r="K115" s="152">
        <f>雇用表!L24</f>
        <v>4.6435999999999998E-2</v>
      </c>
      <c r="L115" s="152">
        <f>雇用表!M24</f>
        <v>4.6435999999999998E-2</v>
      </c>
      <c r="M115" s="301">
        <v>0.72611400000000004</v>
      </c>
      <c r="N115" s="302">
        <v>5.6100000000000004E-3</v>
      </c>
    </row>
    <row r="116" spans="2:14" ht="20.25" customHeight="1">
      <c r="B116" s="137" t="s">
        <v>226</v>
      </c>
      <c r="C116" s="162" t="s">
        <v>12</v>
      </c>
      <c r="D116" s="190">
        <f>県内自給率!E23</f>
        <v>0.12775899999999996</v>
      </c>
      <c r="E116" s="151">
        <v>0.33567000000000002</v>
      </c>
      <c r="F116" s="151">
        <v>0.246309</v>
      </c>
      <c r="G116" s="873"/>
      <c r="H116" s="873"/>
      <c r="I116" s="875"/>
      <c r="J116" s="152">
        <f>消費パターン!E23</f>
        <v>1.07E-4</v>
      </c>
      <c r="K116" s="152">
        <f>雇用表!L25</f>
        <v>3.6773E-2</v>
      </c>
      <c r="L116" s="152">
        <f>雇用表!M25</f>
        <v>3.6773E-2</v>
      </c>
      <c r="M116" s="301">
        <v>0.51190599999999997</v>
      </c>
      <c r="N116" s="302">
        <v>9.9439999999999997E-3</v>
      </c>
    </row>
    <row r="117" spans="2:14" ht="20.25" customHeight="1">
      <c r="B117" s="137" t="s">
        <v>227</v>
      </c>
      <c r="C117" s="162" t="s">
        <v>11</v>
      </c>
      <c r="D117" s="190">
        <f>県内自給率!E24</f>
        <v>1.2999999999996348E-4</v>
      </c>
      <c r="E117" s="151">
        <v>0.353829</v>
      </c>
      <c r="F117" s="151">
        <v>0.19761400000000001</v>
      </c>
      <c r="G117" s="873"/>
      <c r="H117" s="873"/>
      <c r="I117" s="875"/>
      <c r="J117" s="152">
        <f>消費パターン!E24</f>
        <v>1.1495999999999999E-2</v>
      </c>
      <c r="K117" s="152">
        <f>雇用表!L26</f>
        <v>7.4369000000000005E-2</v>
      </c>
      <c r="L117" s="152">
        <f>雇用表!M26</f>
        <v>7.4369000000000005E-2</v>
      </c>
      <c r="M117" s="301">
        <v>0.397121</v>
      </c>
      <c r="N117" s="302">
        <v>7.7470000000000004E-3</v>
      </c>
    </row>
    <row r="118" spans="2:14" ht="20.25" customHeight="1">
      <c r="B118" s="137" t="s">
        <v>228</v>
      </c>
      <c r="C118" s="162" t="s">
        <v>229</v>
      </c>
      <c r="D118" s="190">
        <f>県内自給率!E25</f>
        <v>0</v>
      </c>
      <c r="E118" s="151">
        <v>0.385791</v>
      </c>
      <c r="F118" s="151">
        <v>0.21624699999999999</v>
      </c>
      <c r="G118" s="873"/>
      <c r="H118" s="873"/>
      <c r="I118" s="875"/>
      <c r="J118" s="152">
        <f>消費パターン!E25</f>
        <v>1.1963E-2</v>
      </c>
      <c r="K118" s="152">
        <f>雇用表!L27</f>
        <v>0.12510599999999999</v>
      </c>
      <c r="L118" s="152">
        <f>雇用表!M27</f>
        <v>0.12510599999999999</v>
      </c>
      <c r="M118" s="301">
        <v>0.277694</v>
      </c>
      <c r="N118" s="302">
        <v>8.4119999999999993E-3</v>
      </c>
    </row>
    <row r="119" spans="2:14" ht="20.25" customHeight="1">
      <c r="B119" s="137" t="s">
        <v>230</v>
      </c>
      <c r="C119" s="162" t="s">
        <v>13</v>
      </c>
      <c r="D119" s="190">
        <f>県内自給率!E26</f>
        <v>5.4920000000000524E-3</v>
      </c>
      <c r="E119" s="151">
        <v>0.263013</v>
      </c>
      <c r="F119" s="151">
        <v>0.19570399999999999</v>
      </c>
      <c r="G119" s="873"/>
      <c r="H119" s="873"/>
      <c r="I119" s="875"/>
      <c r="J119" s="152">
        <f>消費パターン!E26</f>
        <v>1.8232000000000002E-2</v>
      </c>
      <c r="K119" s="152">
        <f>雇用表!L28</f>
        <v>4.5523000000000001E-2</v>
      </c>
      <c r="L119" s="152">
        <f>雇用表!M28</f>
        <v>4.5523000000000001E-2</v>
      </c>
      <c r="M119" s="301">
        <v>0.34811700000000001</v>
      </c>
      <c r="N119" s="302">
        <v>1.7246000000000001E-2</v>
      </c>
    </row>
    <row r="120" spans="2:14" ht="20.25" customHeight="1">
      <c r="B120" s="137" t="s">
        <v>231</v>
      </c>
      <c r="C120" s="162" t="s">
        <v>14</v>
      </c>
      <c r="D120" s="190">
        <f>県内自給率!E27</f>
        <v>0.15450900000000001</v>
      </c>
      <c r="E120" s="151">
        <v>0.44815300000000002</v>
      </c>
      <c r="F120" s="151">
        <v>0.28448200000000001</v>
      </c>
      <c r="G120" s="873"/>
      <c r="H120" s="873"/>
      <c r="I120" s="875"/>
      <c r="J120" s="152">
        <f>消費パターン!E27</f>
        <v>8.541E-3</v>
      </c>
      <c r="K120" s="152">
        <f>雇用表!L29</f>
        <v>9.5101000000000005E-2</v>
      </c>
      <c r="L120" s="152">
        <f>雇用表!M29</f>
        <v>9.4006000000000006E-2</v>
      </c>
      <c r="M120" s="301">
        <v>0.53820400000000002</v>
      </c>
      <c r="N120" s="302">
        <v>2.358E-2</v>
      </c>
    </row>
    <row r="121" spans="2:14" ht="20.25" customHeight="1">
      <c r="B121" s="137" t="s">
        <v>232</v>
      </c>
      <c r="C121" s="162" t="s">
        <v>15</v>
      </c>
      <c r="D121" s="190">
        <f>県内自給率!E28</f>
        <v>1</v>
      </c>
      <c r="E121" s="151">
        <v>0.49907600000000002</v>
      </c>
      <c r="F121" s="151">
        <v>0.34902100000000003</v>
      </c>
      <c r="G121" s="873"/>
      <c r="H121" s="873"/>
      <c r="I121" s="875"/>
      <c r="J121" s="152">
        <f>消費パターン!E28</f>
        <v>0</v>
      </c>
      <c r="K121" s="152">
        <f>雇用表!L30</f>
        <v>7.9978999999999995E-2</v>
      </c>
      <c r="L121" s="152">
        <f>雇用表!M30</f>
        <v>6.7444000000000004E-2</v>
      </c>
      <c r="M121" s="301">
        <v>0</v>
      </c>
      <c r="N121" s="302">
        <v>0</v>
      </c>
    </row>
    <row r="122" spans="2:14" ht="20.25" customHeight="1">
      <c r="B122" s="137" t="s">
        <v>233</v>
      </c>
      <c r="C122" s="162" t="s">
        <v>16</v>
      </c>
      <c r="D122" s="190">
        <f>県内自給率!E29</f>
        <v>0.80632999999999999</v>
      </c>
      <c r="E122" s="151">
        <v>0.46501599999999998</v>
      </c>
      <c r="F122" s="151">
        <v>7.6690999999999995E-2</v>
      </c>
      <c r="G122" s="873"/>
      <c r="H122" s="873"/>
      <c r="I122" s="875"/>
      <c r="J122" s="152">
        <f>消費パターン!E29</f>
        <v>2.0920000000000001E-2</v>
      </c>
      <c r="K122" s="152">
        <f>雇用表!L31</f>
        <v>5.6129999999999999E-3</v>
      </c>
      <c r="L122" s="152">
        <f>雇用表!M31</f>
        <v>5.6129999999999999E-3</v>
      </c>
      <c r="M122" s="301">
        <v>0</v>
      </c>
      <c r="N122" s="302">
        <v>0</v>
      </c>
    </row>
    <row r="123" spans="2:14" ht="20.25" customHeight="1">
      <c r="B123" s="137" t="s">
        <v>234</v>
      </c>
      <c r="C123" s="162" t="s">
        <v>36</v>
      </c>
      <c r="D123" s="190">
        <f>県内自給率!E30</f>
        <v>0.99995000000000001</v>
      </c>
      <c r="E123" s="151">
        <v>0.47894700000000001</v>
      </c>
      <c r="F123" s="151">
        <v>0.119759</v>
      </c>
      <c r="G123" s="873"/>
      <c r="H123" s="873"/>
      <c r="I123" s="875"/>
      <c r="J123" s="152">
        <f>消費パターン!E30</f>
        <v>9.2099999999999994E-3</v>
      </c>
      <c r="K123" s="152">
        <f>雇用表!L32</f>
        <v>1.0496999999999999E-2</v>
      </c>
      <c r="L123" s="152">
        <f>雇用表!M32</f>
        <v>1.0496999999999999E-2</v>
      </c>
      <c r="M123" s="301">
        <v>0</v>
      </c>
      <c r="N123" s="302">
        <v>0</v>
      </c>
    </row>
    <row r="124" spans="2:14" ht="20.25" customHeight="1">
      <c r="B124" s="137" t="s">
        <v>235</v>
      </c>
      <c r="C124" s="162" t="s">
        <v>37</v>
      </c>
      <c r="D124" s="190">
        <f>県内自給率!E31</f>
        <v>0.952762</v>
      </c>
      <c r="E124" s="151">
        <v>0.652617</v>
      </c>
      <c r="F124" s="151">
        <v>0.45719799999999999</v>
      </c>
      <c r="G124" s="873"/>
      <c r="H124" s="873"/>
      <c r="I124" s="875"/>
      <c r="J124" s="152">
        <f>消費パターン!E31</f>
        <v>1.0758999999999999E-2</v>
      </c>
      <c r="K124" s="152">
        <f>雇用表!L33</f>
        <v>5.5663999999999998E-2</v>
      </c>
      <c r="L124" s="152">
        <f>雇用表!M33</f>
        <v>5.1702999999999999E-2</v>
      </c>
      <c r="M124" s="301">
        <v>0</v>
      </c>
      <c r="N124" s="302">
        <v>0</v>
      </c>
    </row>
    <row r="125" spans="2:14" ht="20.25" customHeight="1">
      <c r="B125" s="137" t="s">
        <v>236</v>
      </c>
      <c r="C125" s="162" t="s">
        <v>17</v>
      </c>
      <c r="D125" s="190">
        <f>県内自給率!E32</f>
        <v>0.53067500000000001</v>
      </c>
      <c r="E125" s="151">
        <v>0.61299400000000004</v>
      </c>
      <c r="F125" s="151">
        <v>0.39685999999999999</v>
      </c>
      <c r="G125" s="873"/>
      <c r="H125" s="873"/>
      <c r="I125" s="875"/>
      <c r="J125" s="152">
        <f>消費パターン!E32</f>
        <v>0.14466399999999999</v>
      </c>
      <c r="K125" s="152">
        <f>雇用表!L34</f>
        <v>0.150866</v>
      </c>
      <c r="L125" s="152">
        <f>雇用表!M34</f>
        <v>0.135293</v>
      </c>
      <c r="M125" s="301">
        <v>0</v>
      </c>
      <c r="N125" s="302">
        <v>0</v>
      </c>
    </row>
    <row r="126" spans="2:14" ht="20.25" customHeight="1">
      <c r="B126" s="137" t="s">
        <v>237</v>
      </c>
      <c r="C126" s="162" t="s">
        <v>18</v>
      </c>
      <c r="D126" s="190">
        <f>県内自給率!E33</f>
        <v>0.81060500000000002</v>
      </c>
      <c r="E126" s="151">
        <v>0.63050700000000004</v>
      </c>
      <c r="F126" s="151">
        <v>0.30407299999999998</v>
      </c>
      <c r="G126" s="873"/>
      <c r="H126" s="873"/>
      <c r="I126" s="875"/>
      <c r="J126" s="152">
        <f>消費パターン!E33</f>
        <v>5.8931999999999998E-2</v>
      </c>
      <c r="K126" s="152">
        <f>雇用表!L35</f>
        <v>2.0900999999999999E-2</v>
      </c>
      <c r="L126" s="152">
        <f>雇用表!M35</f>
        <v>1.9324000000000001E-2</v>
      </c>
      <c r="M126" s="301">
        <v>0</v>
      </c>
      <c r="N126" s="302">
        <v>0</v>
      </c>
    </row>
    <row r="127" spans="2:14" ht="20.25" customHeight="1">
      <c r="B127" s="137" t="s">
        <v>238</v>
      </c>
      <c r="C127" s="162" t="s">
        <v>19</v>
      </c>
      <c r="D127" s="190">
        <f>県内自給率!E34</f>
        <v>0.88586200000000004</v>
      </c>
      <c r="E127" s="151">
        <v>0.84993399999999997</v>
      </c>
      <c r="F127" s="151">
        <v>2.6121999999999999E-2</v>
      </c>
      <c r="G127" s="873"/>
      <c r="H127" s="873"/>
      <c r="I127" s="875"/>
      <c r="J127" s="152">
        <f>消費パターン!E34</f>
        <v>0.219054</v>
      </c>
      <c r="K127" s="152">
        <f>雇用表!L36</f>
        <v>9.0830000000000008E-3</v>
      </c>
      <c r="L127" s="152">
        <f>雇用表!M36</f>
        <v>7.3889999999999997E-3</v>
      </c>
      <c r="M127" s="301">
        <v>0</v>
      </c>
      <c r="N127" s="302">
        <v>0</v>
      </c>
    </row>
    <row r="128" spans="2:14" ht="20.25" customHeight="1">
      <c r="B128" s="137" t="s">
        <v>239</v>
      </c>
      <c r="C128" s="162" t="s">
        <v>39</v>
      </c>
      <c r="D128" s="190">
        <f>県内自給率!E35</f>
        <v>0.68113699999999999</v>
      </c>
      <c r="E128" s="151">
        <v>0.45240599999999997</v>
      </c>
      <c r="F128" s="151">
        <v>0.30842999999999998</v>
      </c>
      <c r="G128" s="873"/>
      <c r="H128" s="873"/>
      <c r="I128" s="875"/>
      <c r="J128" s="152">
        <f>消費パターン!E35</f>
        <v>3.3269E-2</v>
      </c>
      <c r="K128" s="152">
        <f>雇用表!L37</f>
        <v>6.3157000000000005E-2</v>
      </c>
      <c r="L128" s="152">
        <f>雇用表!M37</f>
        <v>6.2574000000000005E-2</v>
      </c>
      <c r="M128" s="301">
        <v>0</v>
      </c>
      <c r="N128" s="302">
        <v>0</v>
      </c>
    </row>
    <row r="129" spans="2:15" ht="20.25" customHeight="1">
      <c r="B129" s="137" t="s">
        <v>240</v>
      </c>
      <c r="C129" s="162" t="s">
        <v>20</v>
      </c>
      <c r="D129" s="190">
        <f>県内自給率!E36</f>
        <v>0.57168700000000006</v>
      </c>
      <c r="E129" s="151">
        <v>0.48500799999999999</v>
      </c>
      <c r="F129" s="151">
        <v>0.14447299999999999</v>
      </c>
      <c r="G129" s="873"/>
      <c r="H129" s="873"/>
      <c r="I129" s="875"/>
      <c r="J129" s="152">
        <f>消費パターン!E36</f>
        <v>5.1503E-2</v>
      </c>
      <c r="K129" s="152">
        <f>雇用表!L38</f>
        <v>2.0421999999999999E-2</v>
      </c>
      <c r="L129" s="152">
        <f>雇用表!M38</f>
        <v>1.9474999999999999E-2</v>
      </c>
      <c r="M129" s="301">
        <v>8.6449999999999999E-2</v>
      </c>
      <c r="N129" s="302">
        <v>8.8369999999999994E-3</v>
      </c>
    </row>
    <row r="130" spans="2:15" ht="20.25" customHeight="1">
      <c r="B130" s="137" t="s">
        <v>241</v>
      </c>
      <c r="C130" s="162" t="s">
        <v>21</v>
      </c>
      <c r="D130" s="190">
        <f>県内自給率!E37</f>
        <v>1</v>
      </c>
      <c r="E130" s="151">
        <v>0.72101499999999996</v>
      </c>
      <c r="F130" s="151">
        <v>0.344167</v>
      </c>
      <c r="G130" s="873"/>
      <c r="H130" s="873"/>
      <c r="I130" s="875"/>
      <c r="J130" s="152">
        <f>消費パターン!E37</f>
        <v>3.7399999999999998E-3</v>
      </c>
      <c r="K130" s="152">
        <f>雇用表!L39</f>
        <v>6.5609000000000001E-2</v>
      </c>
      <c r="L130" s="152">
        <f>雇用表!M39</f>
        <v>6.5609000000000001E-2</v>
      </c>
      <c r="M130" s="301">
        <v>0</v>
      </c>
      <c r="N130" s="302">
        <v>0</v>
      </c>
    </row>
    <row r="131" spans="2:15" ht="20.25" customHeight="1">
      <c r="B131" s="137" t="s">
        <v>242</v>
      </c>
      <c r="C131" s="162" t="s">
        <v>22</v>
      </c>
      <c r="D131" s="190">
        <f>県内自給率!E38</f>
        <v>0.86503099999999999</v>
      </c>
      <c r="E131" s="151">
        <v>0.71847000000000005</v>
      </c>
      <c r="F131" s="151">
        <v>0.478045</v>
      </c>
      <c r="G131" s="873"/>
      <c r="H131" s="873"/>
      <c r="I131" s="875"/>
      <c r="J131" s="152">
        <f>消費パターン!E38</f>
        <v>3.2432999999999997E-2</v>
      </c>
      <c r="K131" s="152">
        <f>雇用表!L40</f>
        <v>4.7759999999999997E-2</v>
      </c>
      <c r="L131" s="152">
        <f>雇用表!M40</f>
        <v>4.5555999999999999E-2</v>
      </c>
      <c r="M131" s="301">
        <v>0</v>
      </c>
      <c r="N131" s="302">
        <v>0</v>
      </c>
    </row>
    <row r="132" spans="2:15" ht="20.25" customHeight="1">
      <c r="B132" s="137" t="s">
        <v>243</v>
      </c>
      <c r="C132" s="162" t="s">
        <v>38</v>
      </c>
      <c r="D132" s="190">
        <f>県内自給率!E39</f>
        <v>0.96843100000000004</v>
      </c>
      <c r="E132" s="151">
        <v>0.59179499999999996</v>
      </c>
      <c r="F132" s="151">
        <v>0.51492800000000005</v>
      </c>
      <c r="G132" s="873"/>
      <c r="H132" s="873"/>
      <c r="I132" s="875"/>
      <c r="J132" s="152">
        <f>消費パターン!E39</f>
        <v>7.9316999999999999E-2</v>
      </c>
      <c r="K132" s="152">
        <f>雇用表!L41</f>
        <v>0.10686</v>
      </c>
      <c r="L132" s="152">
        <f>雇用表!M41</f>
        <v>0.104764</v>
      </c>
      <c r="M132" s="301">
        <v>0</v>
      </c>
      <c r="N132" s="302">
        <v>0</v>
      </c>
    </row>
    <row r="133" spans="2:15" ht="20.25" customHeight="1">
      <c r="B133" s="137" t="s">
        <v>244</v>
      </c>
      <c r="C133" s="162" t="s">
        <v>245</v>
      </c>
      <c r="D133" s="190">
        <f>県内自給率!E40</f>
        <v>0.994452</v>
      </c>
      <c r="E133" s="151">
        <v>0.59497299999999997</v>
      </c>
      <c r="F133" s="151">
        <v>0.525088</v>
      </c>
      <c r="G133" s="873"/>
      <c r="H133" s="873"/>
      <c r="I133" s="875"/>
      <c r="J133" s="152">
        <f>消費パターン!E40</f>
        <v>2.0087000000000001E-2</v>
      </c>
      <c r="K133" s="152">
        <f>雇用表!L42</f>
        <v>0.12709500000000001</v>
      </c>
      <c r="L133" s="152">
        <f>雇用表!M42</f>
        <v>0.1197</v>
      </c>
      <c r="M133" s="301">
        <v>0</v>
      </c>
      <c r="N133" s="302">
        <v>0</v>
      </c>
    </row>
    <row r="134" spans="2:15" ht="20.25" customHeight="1">
      <c r="B134" s="137" t="s">
        <v>246</v>
      </c>
      <c r="C134" s="162" t="s">
        <v>23</v>
      </c>
      <c r="D134" s="190">
        <f>県内自給率!E41</f>
        <v>0.52847699999999997</v>
      </c>
      <c r="E134" s="151">
        <v>0.59412600000000004</v>
      </c>
      <c r="F134" s="151">
        <v>0.36177799999999999</v>
      </c>
      <c r="G134" s="873"/>
      <c r="H134" s="873"/>
      <c r="I134" s="875"/>
      <c r="J134" s="152">
        <f>消費パターン!E41</f>
        <v>1.4847000000000001E-2</v>
      </c>
      <c r="K134" s="152">
        <f>雇用表!L43</f>
        <v>9.7421999999999995E-2</v>
      </c>
      <c r="L134" s="152">
        <f>雇用表!M43</f>
        <v>8.5857000000000003E-2</v>
      </c>
      <c r="M134" s="301">
        <v>0</v>
      </c>
      <c r="N134" s="302">
        <v>0</v>
      </c>
    </row>
    <row r="135" spans="2:15" ht="20.25" customHeight="1">
      <c r="B135" s="137" t="s">
        <v>247</v>
      </c>
      <c r="C135" s="162" t="s">
        <v>24</v>
      </c>
      <c r="D135" s="190">
        <f>県内自給率!E42</f>
        <v>0.73982799999999993</v>
      </c>
      <c r="E135" s="151">
        <v>0.54114399999999996</v>
      </c>
      <c r="F135" s="151">
        <v>0.31149300000000002</v>
      </c>
      <c r="G135" s="191"/>
      <c r="H135" s="191"/>
      <c r="I135" s="875"/>
      <c r="J135" s="152">
        <f>消費パターン!E42</f>
        <v>9.6326999999999996E-2</v>
      </c>
      <c r="K135" s="152">
        <f>雇用表!L44</f>
        <v>0.23658799999999999</v>
      </c>
      <c r="L135" s="152">
        <f>雇用表!M44</f>
        <v>0.18510499999999999</v>
      </c>
      <c r="M135" s="301">
        <v>0</v>
      </c>
      <c r="N135" s="302">
        <v>0</v>
      </c>
    </row>
    <row r="136" spans="2:15" ht="20.25" customHeight="1">
      <c r="B136" s="137" t="s">
        <v>248</v>
      </c>
      <c r="C136" s="162" t="s">
        <v>25</v>
      </c>
      <c r="D136" s="190">
        <f>県内自給率!E43</f>
        <v>1</v>
      </c>
      <c r="E136" s="151">
        <v>0</v>
      </c>
      <c r="F136" s="151">
        <v>0</v>
      </c>
      <c r="G136" s="191"/>
      <c r="H136" s="191"/>
      <c r="I136" s="875"/>
      <c r="J136" s="152">
        <f>消費パターン!E43</f>
        <v>0</v>
      </c>
      <c r="K136" s="152">
        <f>雇用表!L45</f>
        <v>0</v>
      </c>
      <c r="L136" s="152">
        <f>雇用表!M45</f>
        <v>0</v>
      </c>
      <c r="M136" s="301">
        <v>0</v>
      </c>
      <c r="N136" s="302">
        <v>0</v>
      </c>
    </row>
    <row r="137" spans="2:15" ht="20.25" customHeight="1">
      <c r="B137" s="137" t="s">
        <v>249</v>
      </c>
      <c r="C137" s="162" t="s">
        <v>26</v>
      </c>
      <c r="D137" s="190">
        <f>県内自給率!E44</f>
        <v>0.64418399999999998</v>
      </c>
      <c r="E137" s="151">
        <v>0.65032500000000004</v>
      </c>
      <c r="F137" s="151">
        <v>7.4260000000000003E-3</v>
      </c>
      <c r="G137" s="191"/>
      <c r="H137" s="191"/>
      <c r="I137" s="876"/>
      <c r="J137" s="152">
        <f>消費パターン!E44</f>
        <v>4.66E-4</v>
      </c>
      <c r="K137" s="152">
        <f>雇用表!L46</f>
        <v>0.25379499999999999</v>
      </c>
      <c r="L137" s="152">
        <f>雇用表!M46</f>
        <v>0.20743200000000001</v>
      </c>
      <c r="M137" s="301">
        <v>2.9791000000000002E-2</v>
      </c>
      <c r="N137" s="302">
        <v>6.7527000000000004E-2</v>
      </c>
      <c r="O137" s="126" t="s">
        <v>663</v>
      </c>
    </row>
    <row r="138" spans="2:15" ht="20.25" customHeight="1">
      <c r="B138" s="140"/>
      <c r="C138" s="165" t="s">
        <v>250</v>
      </c>
      <c r="D138" s="192" t="s">
        <v>461</v>
      </c>
      <c r="E138" s="153" t="s">
        <v>461</v>
      </c>
      <c r="F138" s="153" t="s">
        <v>461</v>
      </c>
      <c r="G138" s="153" t="s">
        <v>461</v>
      </c>
      <c r="H138" s="153" t="s">
        <v>461</v>
      </c>
      <c r="I138" s="193">
        <f>データ入力表!D57</f>
        <v>0.56056399999999995</v>
      </c>
      <c r="J138" s="154">
        <f>消費パターン!E45</f>
        <v>0.99999999999999989</v>
      </c>
      <c r="K138" s="154">
        <f>雇用表!L47</f>
        <v>7.8061000000000005E-2</v>
      </c>
      <c r="L138" s="154">
        <f>雇用表!M47</f>
        <v>6.5894999999999995E-2</v>
      </c>
      <c r="M138" s="194" t="s">
        <v>461</v>
      </c>
      <c r="N138" s="195" t="s">
        <v>461</v>
      </c>
    </row>
  </sheetData>
  <sheetProtection sheet="1" selectLockedCells="1" selectUnlockedCells="1"/>
  <mergeCells count="26">
    <mergeCell ref="T4:V4"/>
    <mergeCell ref="B2:C2"/>
    <mergeCell ref="D4:D5"/>
    <mergeCell ref="E4:G4"/>
    <mergeCell ref="H4:H5"/>
    <mergeCell ref="I4:I5"/>
    <mergeCell ref="J4:L4"/>
    <mergeCell ref="M4:M5"/>
    <mergeCell ref="N4:N5"/>
    <mergeCell ref="O4:O5"/>
    <mergeCell ref="P4:P5"/>
    <mergeCell ref="Q4:S4"/>
    <mergeCell ref="B6:C6"/>
    <mergeCell ref="B7:C7"/>
    <mergeCell ref="M8:M46"/>
    <mergeCell ref="N8:N46"/>
    <mergeCell ref="D50:E50"/>
    <mergeCell ref="F50:G50"/>
    <mergeCell ref="H50:I50"/>
    <mergeCell ref="J50:K50"/>
    <mergeCell ref="B52:C52"/>
    <mergeCell ref="B53:C53"/>
    <mergeCell ref="D96:N96"/>
    <mergeCell ref="G99:G134"/>
    <mergeCell ref="H99:H134"/>
    <mergeCell ref="I99:I137"/>
  </mergeCells>
  <phoneticPr fontId="29"/>
  <pageMargins left="0.78740157480314965" right="0.78740157480314965" top="0.78740157480314965" bottom="0.78740157480314965" header="0" footer="0.19685039370078741"/>
  <pageSetup paperSize="9" scale="28" orientation="portrait" useFirstPageNumber="1" r:id="rId1"/>
  <headerFooter alignWithMargins="0">
    <oddFooter>&amp;C&amp;P / 3 ﾍﾟｰｼﾞ</oddFooter>
  </headerFooter>
  <rowBreaks count="2" manualBreakCount="2">
    <brk id="48" min="1" max="22" man="1"/>
    <brk id="94" min="1" max="2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pageSetUpPr autoPageBreaks="0"/>
  </sheetPr>
  <dimension ref="B2:BE53"/>
  <sheetViews>
    <sheetView view="pageBreakPreview" zoomScale="160" zoomScaleNormal="100" zoomScaleSheetLayoutView="160" workbookViewId="0">
      <selection activeCell="E14" sqref="E14"/>
    </sheetView>
  </sheetViews>
  <sheetFormatPr defaultColWidth="13.5" defaultRowHeight="16.5" customHeight="1"/>
  <cols>
    <col min="1" max="1" width="2.1640625" style="149" customWidth="1"/>
    <col min="2" max="2" width="4" style="149" bestFit="1" customWidth="1"/>
    <col min="3" max="3" width="38.5" style="149" bestFit="1" customWidth="1"/>
    <col min="4" max="57" width="12.1640625" style="149" customWidth="1"/>
    <col min="58" max="16384" width="13.5" style="149"/>
  </cols>
  <sheetData>
    <row r="2" spans="2:57" ht="20.25" customHeight="1">
      <c r="B2" s="815" t="s">
        <v>510</v>
      </c>
      <c r="C2" s="816"/>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row>
    <row r="3" spans="2:57" ht="16.5" customHeight="1">
      <c r="B3" s="610"/>
      <c r="C3" s="563"/>
      <c r="D3" s="563"/>
      <c r="E3" s="563"/>
      <c r="F3" s="563"/>
      <c r="G3" s="563"/>
      <c r="H3" s="563"/>
      <c r="I3" s="563"/>
      <c r="J3" s="563"/>
      <c r="K3" s="563"/>
      <c r="L3" s="563"/>
      <c r="M3" s="563"/>
      <c r="N3" s="563"/>
      <c r="O3" s="563"/>
      <c r="P3" s="563"/>
      <c r="Q3" s="563"/>
      <c r="R3" s="563"/>
      <c r="S3" s="563"/>
      <c r="T3" s="563"/>
      <c r="U3" s="627"/>
      <c r="V3" s="563"/>
      <c r="W3" s="563"/>
      <c r="X3" s="563"/>
      <c r="Y3" s="563"/>
      <c r="Z3" s="563"/>
      <c r="AA3" s="563"/>
      <c r="AB3" s="563"/>
      <c r="AC3" s="563"/>
      <c r="AD3" s="563"/>
      <c r="AE3" s="563"/>
      <c r="AF3" s="563"/>
      <c r="AG3" s="563"/>
      <c r="AH3" s="563"/>
      <c r="AI3" s="563"/>
      <c r="AJ3" s="563"/>
      <c r="AK3" s="563"/>
      <c r="AL3" s="563"/>
      <c r="AM3" s="563"/>
      <c r="AN3" s="563"/>
      <c r="AO3" s="563"/>
      <c r="AP3" s="563"/>
      <c r="AQ3" s="563"/>
      <c r="AR3" s="563"/>
      <c r="AS3" s="563"/>
      <c r="AT3" s="563"/>
      <c r="AU3" s="563"/>
      <c r="AV3" s="563"/>
      <c r="AW3" s="563"/>
      <c r="AX3" s="563"/>
      <c r="AY3" s="563"/>
      <c r="AZ3" s="563"/>
      <c r="BA3" s="563"/>
      <c r="BB3" s="563"/>
      <c r="BC3" s="563"/>
      <c r="BD3" s="563"/>
      <c r="BE3" s="627" t="s">
        <v>200</v>
      </c>
    </row>
    <row r="4" spans="2:57" ht="16.5" customHeight="1">
      <c r="B4" s="611"/>
      <c r="C4" s="612"/>
      <c r="D4" s="628" t="s">
        <v>206</v>
      </c>
      <c r="E4" s="629" t="s">
        <v>207</v>
      </c>
      <c r="F4" s="629" t="s">
        <v>209</v>
      </c>
      <c r="G4" s="629" t="s">
        <v>211</v>
      </c>
      <c r="H4" s="629" t="s">
        <v>212</v>
      </c>
      <c r="I4" s="629" t="s">
        <v>213</v>
      </c>
      <c r="J4" s="629" t="s">
        <v>214</v>
      </c>
      <c r="K4" s="629" t="s">
        <v>215</v>
      </c>
      <c r="L4" s="629" t="s">
        <v>216</v>
      </c>
      <c r="M4" s="629" t="s">
        <v>217</v>
      </c>
      <c r="N4" s="629" t="s">
        <v>219</v>
      </c>
      <c r="O4" s="629" t="s">
        <v>220</v>
      </c>
      <c r="P4" s="629" t="s">
        <v>221</v>
      </c>
      <c r="Q4" s="629" t="s">
        <v>222</v>
      </c>
      <c r="R4" s="629" t="s">
        <v>223</v>
      </c>
      <c r="S4" s="629" t="s">
        <v>224</v>
      </c>
      <c r="T4" s="629" t="s">
        <v>225</v>
      </c>
      <c r="U4" s="629" t="s">
        <v>226</v>
      </c>
      <c r="V4" s="629" t="s">
        <v>227</v>
      </c>
      <c r="W4" s="629" t="s">
        <v>228</v>
      </c>
      <c r="X4" s="629" t="s">
        <v>230</v>
      </c>
      <c r="Y4" s="629" t="s">
        <v>231</v>
      </c>
      <c r="Z4" s="629" t="s">
        <v>232</v>
      </c>
      <c r="AA4" s="629" t="s">
        <v>233</v>
      </c>
      <c r="AB4" s="629" t="s">
        <v>234</v>
      </c>
      <c r="AC4" s="629" t="s">
        <v>235</v>
      </c>
      <c r="AD4" s="629" t="s">
        <v>236</v>
      </c>
      <c r="AE4" s="629" t="s">
        <v>237</v>
      </c>
      <c r="AF4" s="629" t="s">
        <v>238</v>
      </c>
      <c r="AG4" s="629" t="s">
        <v>239</v>
      </c>
      <c r="AH4" s="629" t="s">
        <v>240</v>
      </c>
      <c r="AI4" s="629" t="s">
        <v>241</v>
      </c>
      <c r="AJ4" s="629" t="s">
        <v>242</v>
      </c>
      <c r="AK4" s="629" t="s">
        <v>243</v>
      </c>
      <c r="AL4" s="629" t="s">
        <v>244</v>
      </c>
      <c r="AM4" s="629" t="s">
        <v>246</v>
      </c>
      <c r="AN4" s="629">
        <v>37</v>
      </c>
      <c r="AO4" s="629">
        <v>38</v>
      </c>
      <c r="AP4" s="629">
        <v>39</v>
      </c>
      <c r="AQ4" s="630" t="s">
        <v>511</v>
      </c>
      <c r="AR4" s="629" t="s">
        <v>512</v>
      </c>
      <c r="AS4" s="629" t="s">
        <v>513</v>
      </c>
      <c r="AT4" s="629" t="s">
        <v>514</v>
      </c>
      <c r="AU4" s="629" t="s">
        <v>515</v>
      </c>
      <c r="AV4" s="629" t="s">
        <v>516</v>
      </c>
      <c r="AW4" s="629" t="s">
        <v>517</v>
      </c>
      <c r="AX4" s="631" t="s">
        <v>518</v>
      </c>
      <c r="AY4" s="631" t="s">
        <v>519</v>
      </c>
      <c r="AZ4" s="631" t="s">
        <v>520</v>
      </c>
      <c r="BA4" s="631" t="s">
        <v>521</v>
      </c>
      <c r="BB4" s="631" t="s">
        <v>522</v>
      </c>
      <c r="BC4" s="631" t="s">
        <v>523</v>
      </c>
      <c r="BD4" s="631" t="s">
        <v>524</v>
      </c>
      <c r="BE4" s="632" t="s">
        <v>525</v>
      </c>
    </row>
    <row r="5" spans="2:57" ht="36" customHeight="1">
      <c r="B5" s="613"/>
      <c r="C5" s="614"/>
      <c r="D5" s="633" t="s">
        <v>0</v>
      </c>
      <c r="E5" s="634" t="s">
        <v>208</v>
      </c>
      <c r="F5" s="634" t="s">
        <v>210</v>
      </c>
      <c r="G5" s="634" t="s">
        <v>1</v>
      </c>
      <c r="H5" s="634" t="s">
        <v>2</v>
      </c>
      <c r="I5" s="634" t="s">
        <v>3</v>
      </c>
      <c r="J5" s="634" t="s">
        <v>4</v>
      </c>
      <c r="K5" s="634" t="s">
        <v>5</v>
      </c>
      <c r="L5" s="634" t="s">
        <v>6</v>
      </c>
      <c r="M5" s="634" t="s">
        <v>218</v>
      </c>
      <c r="N5" s="634" t="s">
        <v>7</v>
      </c>
      <c r="O5" s="634" t="s">
        <v>8</v>
      </c>
      <c r="P5" s="634" t="s">
        <v>9</v>
      </c>
      <c r="Q5" s="634" t="s">
        <v>10</v>
      </c>
      <c r="R5" s="634" t="s">
        <v>64</v>
      </c>
      <c r="S5" s="634" t="s">
        <v>65</v>
      </c>
      <c r="T5" s="634" t="s">
        <v>66</v>
      </c>
      <c r="U5" s="634" t="s">
        <v>12</v>
      </c>
      <c r="V5" s="634" t="s">
        <v>11</v>
      </c>
      <c r="W5" s="634" t="s">
        <v>229</v>
      </c>
      <c r="X5" s="634" t="s">
        <v>13</v>
      </c>
      <c r="Y5" s="634" t="s">
        <v>14</v>
      </c>
      <c r="Z5" s="634" t="s">
        <v>15</v>
      </c>
      <c r="AA5" s="634" t="s">
        <v>16</v>
      </c>
      <c r="AB5" s="634" t="s">
        <v>36</v>
      </c>
      <c r="AC5" s="634" t="s">
        <v>37</v>
      </c>
      <c r="AD5" s="634" t="s">
        <v>17</v>
      </c>
      <c r="AE5" s="634" t="s">
        <v>18</v>
      </c>
      <c r="AF5" s="634" t="s">
        <v>19</v>
      </c>
      <c r="AG5" s="634" t="s">
        <v>39</v>
      </c>
      <c r="AH5" s="634" t="s">
        <v>20</v>
      </c>
      <c r="AI5" s="634" t="s">
        <v>21</v>
      </c>
      <c r="AJ5" s="634" t="s">
        <v>22</v>
      </c>
      <c r="AK5" s="634" t="s">
        <v>38</v>
      </c>
      <c r="AL5" s="634" t="s">
        <v>245</v>
      </c>
      <c r="AM5" s="634" t="s">
        <v>23</v>
      </c>
      <c r="AN5" s="634" t="s">
        <v>24</v>
      </c>
      <c r="AO5" s="634" t="s">
        <v>25</v>
      </c>
      <c r="AP5" s="634" t="s">
        <v>26</v>
      </c>
      <c r="AQ5" s="635" t="s">
        <v>40</v>
      </c>
      <c r="AR5" s="634" t="s">
        <v>526</v>
      </c>
      <c r="AS5" s="634" t="s">
        <v>527</v>
      </c>
      <c r="AT5" s="634" t="s">
        <v>528</v>
      </c>
      <c r="AU5" s="634" t="s">
        <v>529</v>
      </c>
      <c r="AV5" s="634" t="s">
        <v>530</v>
      </c>
      <c r="AW5" s="634" t="s">
        <v>52</v>
      </c>
      <c r="AX5" s="636" t="s">
        <v>531</v>
      </c>
      <c r="AY5" s="636" t="s">
        <v>532</v>
      </c>
      <c r="AZ5" s="636" t="s">
        <v>533</v>
      </c>
      <c r="BA5" s="636" t="s">
        <v>53</v>
      </c>
      <c r="BB5" s="636" t="s">
        <v>54</v>
      </c>
      <c r="BC5" s="636" t="s">
        <v>534</v>
      </c>
      <c r="BD5" s="636" t="s">
        <v>535</v>
      </c>
      <c r="BE5" s="637" t="s">
        <v>48</v>
      </c>
    </row>
    <row r="6" spans="2:57" ht="16.5" customHeight="1">
      <c r="B6" s="508" t="s">
        <v>206</v>
      </c>
      <c r="C6" s="615" t="s">
        <v>0</v>
      </c>
      <c r="D6" s="303">
        <v>20741</v>
      </c>
      <c r="E6" s="304">
        <v>28</v>
      </c>
      <c r="F6" s="304">
        <v>0</v>
      </c>
      <c r="G6" s="304">
        <v>0</v>
      </c>
      <c r="H6" s="304">
        <v>32376</v>
      </c>
      <c r="I6" s="304">
        <v>15</v>
      </c>
      <c r="J6" s="304">
        <v>332</v>
      </c>
      <c r="K6" s="304">
        <v>140</v>
      </c>
      <c r="L6" s="304">
        <v>0</v>
      </c>
      <c r="M6" s="304">
        <v>91</v>
      </c>
      <c r="N6" s="304">
        <v>0</v>
      </c>
      <c r="O6" s="304">
        <v>0</v>
      </c>
      <c r="P6" s="304">
        <v>0</v>
      </c>
      <c r="Q6" s="304">
        <v>0</v>
      </c>
      <c r="R6" s="304">
        <v>0</v>
      </c>
      <c r="S6" s="304">
        <v>0</v>
      </c>
      <c r="T6" s="304">
        <v>0</v>
      </c>
      <c r="U6" s="304">
        <v>0</v>
      </c>
      <c r="V6" s="304">
        <v>0</v>
      </c>
      <c r="W6" s="304">
        <v>0</v>
      </c>
      <c r="X6" s="304">
        <v>0</v>
      </c>
      <c r="Y6" s="304">
        <v>73</v>
      </c>
      <c r="Z6" s="304">
        <v>529</v>
      </c>
      <c r="AA6" s="304">
        <v>0</v>
      </c>
      <c r="AB6" s="304">
        <v>0</v>
      </c>
      <c r="AC6" s="304">
        <v>0</v>
      </c>
      <c r="AD6" s="304">
        <v>90</v>
      </c>
      <c r="AE6" s="304">
        <v>0</v>
      </c>
      <c r="AF6" s="304">
        <v>2</v>
      </c>
      <c r="AG6" s="304">
        <v>5</v>
      </c>
      <c r="AH6" s="304">
        <v>0</v>
      </c>
      <c r="AI6" s="304">
        <v>5</v>
      </c>
      <c r="AJ6" s="304">
        <v>383</v>
      </c>
      <c r="AK6" s="304">
        <v>1154</v>
      </c>
      <c r="AL6" s="304">
        <v>82</v>
      </c>
      <c r="AM6" s="304">
        <v>1</v>
      </c>
      <c r="AN6" s="304">
        <v>2478</v>
      </c>
      <c r="AO6" s="304">
        <v>0</v>
      </c>
      <c r="AP6" s="304">
        <v>0</v>
      </c>
      <c r="AQ6" s="305">
        <v>58525</v>
      </c>
      <c r="AR6" s="304">
        <v>284</v>
      </c>
      <c r="AS6" s="304">
        <v>19582</v>
      </c>
      <c r="AT6" s="304">
        <v>0</v>
      </c>
      <c r="AU6" s="304">
        <v>0</v>
      </c>
      <c r="AV6" s="304">
        <v>146</v>
      </c>
      <c r="AW6" s="304">
        <v>1837</v>
      </c>
      <c r="AX6" s="306">
        <v>21849</v>
      </c>
      <c r="AY6" s="306">
        <v>80374</v>
      </c>
      <c r="AZ6" s="306">
        <v>170742.19999999998</v>
      </c>
      <c r="BA6" s="306">
        <v>192591.19999999998</v>
      </c>
      <c r="BB6" s="306">
        <v>251116.19999999998</v>
      </c>
      <c r="BC6" s="306">
        <v>-38884.199999999997</v>
      </c>
      <c r="BD6" s="306">
        <v>153707</v>
      </c>
      <c r="BE6" s="307">
        <v>212232</v>
      </c>
    </row>
    <row r="7" spans="2:57" ht="16.5" customHeight="1">
      <c r="B7" s="508" t="s">
        <v>207</v>
      </c>
      <c r="C7" s="616" t="s">
        <v>208</v>
      </c>
      <c r="D7" s="308">
        <v>74</v>
      </c>
      <c r="E7" s="304">
        <v>5753</v>
      </c>
      <c r="F7" s="304">
        <v>0</v>
      </c>
      <c r="G7" s="304">
        <v>1</v>
      </c>
      <c r="H7" s="304">
        <v>105</v>
      </c>
      <c r="I7" s="304">
        <v>0</v>
      </c>
      <c r="J7" s="304">
        <v>8643</v>
      </c>
      <c r="K7" s="304">
        <v>39</v>
      </c>
      <c r="L7" s="304">
        <v>0</v>
      </c>
      <c r="M7" s="304">
        <v>0</v>
      </c>
      <c r="N7" s="304">
        <v>0</v>
      </c>
      <c r="O7" s="304">
        <v>0</v>
      </c>
      <c r="P7" s="304">
        <v>0</v>
      </c>
      <c r="Q7" s="304">
        <v>0</v>
      </c>
      <c r="R7" s="304">
        <v>0</v>
      </c>
      <c r="S7" s="304">
        <v>0</v>
      </c>
      <c r="T7" s="304">
        <v>0</v>
      </c>
      <c r="U7" s="304">
        <v>0</v>
      </c>
      <c r="V7" s="304">
        <v>0</v>
      </c>
      <c r="W7" s="304">
        <v>0</v>
      </c>
      <c r="X7" s="304">
        <v>0</v>
      </c>
      <c r="Y7" s="304">
        <v>3</v>
      </c>
      <c r="Z7" s="304">
        <v>48</v>
      </c>
      <c r="AA7" s="304">
        <v>0</v>
      </c>
      <c r="AB7" s="304">
        <v>0</v>
      </c>
      <c r="AC7" s="304">
        <v>0</v>
      </c>
      <c r="AD7" s="304">
        <v>0</v>
      </c>
      <c r="AE7" s="304">
        <v>0</v>
      </c>
      <c r="AF7" s="304">
        <v>0</v>
      </c>
      <c r="AG7" s="304">
        <v>0</v>
      </c>
      <c r="AH7" s="304">
        <v>0</v>
      </c>
      <c r="AI7" s="304">
        <v>1</v>
      </c>
      <c r="AJ7" s="304">
        <v>12</v>
      </c>
      <c r="AK7" s="304">
        <v>37</v>
      </c>
      <c r="AL7" s="304">
        <v>0</v>
      </c>
      <c r="AM7" s="304">
        <v>0</v>
      </c>
      <c r="AN7" s="304">
        <v>236</v>
      </c>
      <c r="AO7" s="304">
        <v>0</v>
      </c>
      <c r="AP7" s="304">
        <v>0</v>
      </c>
      <c r="AQ7" s="305">
        <v>14952</v>
      </c>
      <c r="AR7" s="304">
        <v>18</v>
      </c>
      <c r="AS7" s="304">
        <v>973</v>
      </c>
      <c r="AT7" s="304">
        <v>0</v>
      </c>
      <c r="AU7" s="304">
        <v>0</v>
      </c>
      <c r="AV7" s="304">
        <v>0</v>
      </c>
      <c r="AW7" s="304">
        <v>-2125</v>
      </c>
      <c r="AX7" s="306">
        <v>-1134</v>
      </c>
      <c r="AY7" s="306">
        <v>13818</v>
      </c>
      <c r="AZ7" s="306">
        <v>19233.199999999997</v>
      </c>
      <c r="BA7" s="306">
        <v>18099.199999999997</v>
      </c>
      <c r="BB7" s="306">
        <v>33051.199999999997</v>
      </c>
      <c r="BC7" s="306">
        <v>-3718.2</v>
      </c>
      <c r="BD7" s="306">
        <v>14381</v>
      </c>
      <c r="BE7" s="307">
        <v>29333</v>
      </c>
    </row>
    <row r="8" spans="2:57" ht="16.5" customHeight="1">
      <c r="B8" s="508" t="s">
        <v>209</v>
      </c>
      <c r="C8" s="616" t="s">
        <v>210</v>
      </c>
      <c r="D8" s="308">
        <v>0</v>
      </c>
      <c r="E8" s="304">
        <v>0</v>
      </c>
      <c r="F8" s="304">
        <v>22</v>
      </c>
      <c r="G8" s="304">
        <v>0</v>
      </c>
      <c r="H8" s="304">
        <v>744</v>
      </c>
      <c r="I8" s="304">
        <v>0</v>
      </c>
      <c r="J8" s="304">
        <v>0</v>
      </c>
      <c r="K8" s="304">
        <v>8</v>
      </c>
      <c r="L8" s="304">
        <v>0</v>
      </c>
      <c r="M8" s="304">
        <v>0</v>
      </c>
      <c r="N8" s="304">
        <v>0</v>
      </c>
      <c r="O8" s="304">
        <v>0</v>
      </c>
      <c r="P8" s="304">
        <v>0</v>
      </c>
      <c r="Q8" s="304">
        <v>0</v>
      </c>
      <c r="R8" s="304">
        <v>0</v>
      </c>
      <c r="S8" s="304">
        <v>0</v>
      </c>
      <c r="T8" s="304">
        <v>0</v>
      </c>
      <c r="U8" s="304">
        <v>0</v>
      </c>
      <c r="V8" s="304">
        <v>0</v>
      </c>
      <c r="W8" s="304">
        <v>0</v>
      </c>
      <c r="X8" s="304">
        <v>0</v>
      </c>
      <c r="Y8" s="304">
        <v>8</v>
      </c>
      <c r="Z8" s="304">
        <v>0</v>
      </c>
      <c r="AA8" s="304">
        <v>0</v>
      </c>
      <c r="AB8" s="304">
        <v>0</v>
      </c>
      <c r="AC8" s="304">
        <v>0</v>
      </c>
      <c r="AD8" s="304">
        <v>0</v>
      </c>
      <c r="AE8" s="304">
        <v>0</v>
      </c>
      <c r="AF8" s="304">
        <v>0</v>
      </c>
      <c r="AG8" s="304">
        <v>0</v>
      </c>
      <c r="AH8" s="304">
        <v>0</v>
      </c>
      <c r="AI8" s="304">
        <v>1</v>
      </c>
      <c r="AJ8" s="304">
        <v>20</v>
      </c>
      <c r="AK8" s="304">
        <v>219</v>
      </c>
      <c r="AL8" s="304">
        <v>0</v>
      </c>
      <c r="AM8" s="304">
        <v>0</v>
      </c>
      <c r="AN8" s="304">
        <v>757</v>
      </c>
      <c r="AO8" s="304">
        <v>0</v>
      </c>
      <c r="AP8" s="304">
        <v>0</v>
      </c>
      <c r="AQ8" s="305">
        <v>1779</v>
      </c>
      <c r="AR8" s="304">
        <v>73</v>
      </c>
      <c r="AS8" s="304">
        <v>1708</v>
      </c>
      <c r="AT8" s="304">
        <v>0</v>
      </c>
      <c r="AU8" s="304">
        <v>0</v>
      </c>
      <c r="AV8" s="304">
        <v>0</v>
      </c>
      <c r="AW8" s="304">
        <v>-223</v>
      </c>
      <c r="AX8" s="306">
        <v>1558</v>
      </c>
      <c r="AY8" s="306">
        <v>3337</v>
      </c>
      <c r="AZ8" s="306">
        <v>2113.1999999999998</v>
      </c>
      <c r="BA8" s="306">
        <v>3671.2</v>
      </c>
      <c r="BB8" s="306">
        <v>5450.2</v>
      </c>
      <c r="BC8" s="306">
        <v>-2525.1999999999998</v>
      </c>
      <c r="BD8" s="306">
        <v>1145.9999999999998</v>
      </c>
      <c r="BE8" s="307">
        <v>2925</v>
      </c>
    </row>
    <row r="9" spans="2:57" ht="16.5" customHeight="1">
      <c r="B9" s="508" t="s">
        <v>211</v>
      </c>
      <c r="C9" s="616" t="s">
        <v>1</v>
      </c>
      <c r="D9" s="308">
        <v>1</v>
      </c>
      <c r="E9" s="304">
        <v>13</v>
      </c>
      <c r="F9" s="304">
        <v>0</v>
      </c>
      <c r="G9" s="304">
        <v>7</v>
      </c>
      <c r="H9" s="304">
        <v>23</v>
      </c>
      <c r="I9" s="304">
        <v>0</v>
      </c>
      <c r="J9" s="304">
        <v>388</v>
      </c>
      <c r="K9" s="304">
        <v>531</v>
      </c>
      <c r="L9" s="304">
        <v>381</v>
      </c>
      <c r="M9" s="304">
        <v>2</v>
      </c>
      <c r="N9" s="304">
        <v>1401</v>
      </c>
      <c r="O9" s="304">
        <v>19</v>
      </c>
      <c r="P9" s="304">
        <v>26661</v>
      </c>
      <c r="Q9" s="304">
        <v>4</v>
      </c>
      <c r="R9" s="304">
        <v>0</v>
      </c>
      <c r="S9" s="304">
        <v>2</v>
      </c>
      <c r="T9" s="304">
        <v>17</v>
      </c>
      <c r="U9" s="304">
        <v>26</v>
      </c>
      <c r="V9" s="304">
        <v>0</v>
      </c>
      <c r="W9" s="304">
        <v>0</v>
      </c>
      <c r="X9" s="304">
        <v>6</v>
      </c>
      <c r="Y9" s="304">
        <v>11</v>
      </c>
      <c r="Z9" s="304">
        <v>1405</v>
      </c>
      <c r="AA9" s="304">
        <v>69990</v>
      </c>
      <c r="AB9" s="304">
        <v>0</v>
      </c>
      <c r="AC9" s="304">
        <v>0</v>
      </c>
      <c r="AD9" s="304">
        <v>1</v>
      </c>
      <c r="AE9" s="304">
        <v>0</v>
      </c>
      <c r="AF9" s="304">
        <v>0</v>
      </c>
      <c r="AG9" s="304">
        <v>0</v>
      </c>
      <c r="AH9" s="304">
        <v>0</v>
      </c>
      <c r="AI9" s="304">
        <v>2</v>
      </c>
      <c r="AJ9" s="304">
        <v>7</v>
      </c>
      <c r="AK9" s="304">
        <v>3</v>
      </c>
      <c r="AL9" s="304">
        <v>2</v>
      </c>
      <c r="AM9" s="304">
        <v>1</v>
      </c>
      <c r="AN9" s="304">
        <v>2</v>
      </c>
      <c r="AO9" s="304">
        <v>0</v>
      </c>
      <c r="AP9" s="304">
        <v>4</v>
      </c>
      <c r="AQ9" s="305">
        <v>100910</v>
      </c>
      <c r="AR9" s="304">
        <v>-26</v>
      </c>
      <c r="AS9" s="304">
        <v>0</v>
      </c>
      <c r="AT9" s="304">
        <v>0</v>
      </c>
      <c r="AU9" s="304">
        <v>380</v>
      </c>
      <c r="AV9" s="304">
        <v>1055</v>
      </c>
      <c r="AW9" s="304">
        <v>260</v>
      </c>
      <c r="AX9" s="306">
        <v>1669</v>
      </c>
      <c r="AY9" s="306">
        <v>102579</v>
      </c>
      <c r="AZ9" s="306">
        <v>5014.2</v>
      </c>
      <c r="BA9" s="306">
        <v>6683.2</v>
      </c>
      <c r="BB9" s="306">
        <v>107593.2</v>
      </c>
      <c r="BC9" s="306">
        <v>-98338.2</v>
      </c>
      <c r="BD9" s="306">
        <v>-91655</v>
      </c>
      <c r="BE9" s="307">
        <v>9255</v>
      </c>
    </row>
    <row r="10" spans="2:57" ht="16.5" customHeight="1">
      <c r="B10" s="508" t="s">
        <v>212</v>
      </c>
      <c r="C10" s="616" t="s">
        <v>2</v>
      </c>
      <c r="D10" s="308">
        <v>16981</v>
      </c>
      <c r="E10" s="304">
        <v>379</v>
      </c>
      <c r="F10" s="304">
        <v>125</v>
      </c>
      <c r="G10" s="304">
        <v>0</v>
      </c>
      <c r="H10" s="304">
        <v>23965</v>
      </c>
      <c r="I10" s="304">
        <v>52</v>
      </c>
      <c r="J10" s="304">
        <v>300</v>
      </c>
      <c r="K10" s="304">
        <v>709</v>
      </c>
      <c r="L10" s="304">
        <v>0</v>
      </c>
      <c r="M10" s="304">
        <v>1</v>
      </c>
      <c r="N10" s="304">
        <v>15</v>
      </c>
      <c r="O10" s="304">
        <v>0</v>
      </c>
      <c r="P10" s="304">
        <v>0</v>
      </c>
      <c r="Q10" s="304">
        <v>0</v>
      </c>
      <c r="R10" s="304">
        <v>0</v>
      </c>
      <c r="S10" s="304">
        <v>0</v>
      </c>
      <c r="T10" s="304">
        <v>0</v>
      </c>
      <c r="U10" s="304">
        <v>0</v>
      </c>
      <c r="V10" s="304">
        <v>0</v>
      </c>
      <c r="W10" s="304">
        <v>0</v>
      </c>
      <c r="X10" s="304">
        <v>0</v>
      </c>
      <c r="Y10" s="304">
        <v>39</v>
      </c>
      <c r="Z10" s="304">
        <v>65</v>
      </c>
      <c r="AA10" s="304">
        <v>0</v>
      </c>
      <c r="AB10" s="304">
        <v>0</v>
      </c>
      <c r="AC10" s="304">
        <v>0</v>
      </c>
      <c r="AD10" s="304">
        <v>74</v>
      </c>
      <c r="AE10" s="304">
        <v>0</v>
      </c>
      <c r="AF10" s="304">
        <v>0</v>
      </c>
      <c r="AG10" s="304">
        <v>18</v>
      </c>
      <c r="AH10" s="304">
        <v>0</v>
      </c>
      <c r="AI10" s="304">
        <v>242</v>
      </c>
      <c r="AJ10" s="304">
        <v>1464</v>
      </c>
      <c r="AK10" s="304">
        <v>4981</v>
      </c>
      <c r="AL10" s="304">
        <v>60</v>
      </c>
      <c r="AM10" s="304">
        <v>1</v>
      </c>
      <c r="AN10" s="304">
        <v>22111</v>
      </c>
      <c r="AO10" s="304">
        <v>0</v>
      </c>
      <c r="AP10" s="304">
        <v>118</v>
      </c>
      <c r="AQ10" s="305">
        <v>71700</v>
      </c>
      <c r="AR10" s="304">
        <v>4872</v>
      </c>
      <c r="AS10" s="304">
        <v>158764</v>
      </c>
      <c r="AT10" s="304">
        <v>0</v>
      </c>
      <c r="AU10" s="304">
        <v>0</v>
      </c>
      <c r="AV10" s="304">
        <v>1175.5</v>
      </c>
      <c r="AW10" s="304">
        <v>-4854</v>
      </c>
      <c r="AX10" s="306">
        <v>159957.5</v>
      </c>
      <c r="AY10" s="306">
        <v>231657.5</v>
      </c>
      <c r="AZ10" s="306">
        <v>86309.900000000009</v>
      </c>
      <c r="BA10" s="306">
        <v>246267.40000000002</v>
      </c>
      <c r="BB10" s="306">
        <v>317967.40000000002</v>
      </c>
      <c r="BC10" s="306">
        <v>-190395.4</v>
      </c>
      <c r="BD10" s="306">
        <v>55872</v>
      </c>
      <c r="BE10" s="307">
        <v>127572</v>
      </c>
    </row>
    <row r="11" spans="2:57" ht="16.5" customHeight="1">
      <c r="B11" s="508" t="s">
        <v>213</v>
      </c>
      <c r="C11" s="616" t="s">
        <v>3</v>
      </c>
      <c r="D11" s="308">
        <v>765</v>
      </c>
      <c r="E11" s="304">
        <v>30</v>
      </c>
      <c r="F11" s="304">
        <v>75</v>
      </c>
      <c r="G11" s="304">
        <v>30</v>
      </c>
      <c r="H11" s="304">
        <v>124</v>
      </c>
      <c r="I11" s="304">
        <v>14668</v>
      </c>
      <c r="J11" s="304">
        <v>225</v>
      </c>
      <c r="K11" s="304">
        <v>128</v>
      </c>
      <c r="L11" s="304">
        <v>4</v>
      </c>
      <c r="M11" s="304">
        <v>91</v>
      </c>
      <c r="N11" s="304">
        <v>76</v>
      </c>
      <c r="O11" s="304">
        <v>29</v>
      </c>
      <c r="P11" s="304">
        <v>12</v>
      </c>
      <c r="Q11" s="304">
        <v>70</v>
      </c>
      <c r="R11" s="304">
        <v>12</v>
      </c>
      <c r="S11" s="304">
        <v>81</v>
      </c>
      <c r="T11" s="304">
        <v>174</v>
      </c>
      <c r="U11" s="304">
        <v>961</v>
      </c>
      <c r="V11" s="304">
        <v>24</v>
      </c>
      <c r="W11" s="304">
        <v>3</v>
      </c>
      <c r="X11" s="304">
        <v>66</v>
      </c>
      <c r="Y11" s="304">
        <v>111</v>
      </c>
      <c r="Z11" s="304">
        <v>1904</v>
      </c>
      <c r="AA11" s="304">
        <v>55</v>
      </c>
      <c r="AB11" s="304">
        <v>26</v>
      </c>
      <c r="AC11" s="304">
        <v>159</v>
      </c>
      <c r="AD11" s="304">
        <v>2268</v>
      </c>
      <c r="AE11" s="304">
        <v>232</v>
      </c>
      <c r="AF11" s="304">
        <v>7</v>
      </c>
      <c r="AG11" s="304">
        <v>360</v>
      </c>
      <c r="AH11" s="304">
        <v>104</v>
      </c>
      <c r="AI11" s="304">
        <v>1472</v>
      </c>
      <c r="AJ11" s="304">
        <v>164</v>
      </c>
      <c r="AK11" s="304">
        <v>2250</v>
      </c>
      <c r="AL11" s="304">
        <v>1116</v>
      </c>
      <c r="AM11" s="304">
        <v>594</v>
      </c>
      <c r="AN11" s="304">
        <v>949</v>
      </c>
      <c r="AO11" s="304">
        <v>193</v>
      </c>
      <c r="AP11" s="304">
        <v>4</v>
      </c>
      <c r="AQ11" s="305">
        <v>29616</v>
      </c>
      <c r="AR11" s="304">
        <v>669</v>
      </c>
      <c r="AS11" s="304">
        <v>32848.400000000001</v>
      </c>
      <c r="AT11" s="304">
        <v>0</v>
      </c>
      <c r="AU11" s="304">
        <v>128</v>
      </c>
      <c r="AV11" s="304">
        <v>396</v>
      </c>
      <c r="AW11" s="304">
        <v>-4119</v>
      </c>
      <c r="AX11" s="306">
        <v>29922.400000000001</v>
      </c>
      <c r="AY11" s="306">
        <v>59538.400000000001</v>
      </c>
      <c r="AZ11" s="306">
        <v>51708.3</v>
      </c>
      <c r="BA11" s="306">
        <v>81630.7</v>
      </c>
      <c r="BB11" s="306">
        <v>111246.7</v>
      </c>
      <c r="BC11" s="306">
        <v>-56624.7</v>
      </c>
      <c r="BD11" s="306">
        <v>25006</v>
      </c>
      <c r="BE11" s="307">
        <v>54622</v>
      </c>
    </row>
    <row r="12" spans="2:57" ht="16.5" customHeight="1">
      <c r="B12" s="508" t="s">
        <v>214</v>
      </c>
      <c r="C12" s="617" t="s">
        <v>4</v>
      </c>
      <c r="D12" s="308">
        <v>4071</v>
      </c>
      <c r="E12" s="304">
        <v>506</v>
      </c>
      <c r="F12" s="304">
        <v>5</v>
      </c>
      <c r="G12" s="304">
        <v>20</v>
      </c>
      <c r="H12" s="304">
        <v>1916</v>
      </c>
      <c r="I12" s="304">
        <v>159</v>
      </c>
      <c r="J12" s="304">
        <v>31044</v>
      </c>
      <c r="K12" s="304">
        <v>1534</v>
      </c>
      <c r="L12" s="304">
        <v>5</v>
      </c>
      <c r="M12" s="304">
        <v>194</v>
      </c>
      <c r="N12" s="304">
        <v>907</v>
      </c>
      <c r="O12" s="304">
        <v>21</v>
      </c>
      <c r="P12" s="304">
        <v>25</v>
      </c>
      <c r="Q12" s="304">
        <v>168</v>
      </c>
      <c r="R12" s="304">
        <v>18</v>
      </c>
      <c r="S12" s="304">
        <v>50</v>
      </c>
      <c r="T12" s="304">
        <v>710</v>
      </c>
      <c r="U12" s="304">
        <v>1200</v>
      </c>
      <c r="V12" s="304">
        <v>144</v>
      </c>
      <c r="W12" s="304">
        <v>21</v>
      </c>
      <c r="X12" s="304">
        <v>82</v>
      </c>
      <c r="Y12" s="304">
        <v>1517</v>
      </c>
      <c r="Z12" s="304">
        <v>21015</v>
      </c>
      <c r="AA12" s="304">
        <v>1732</v>
      </c>
      <c r="AB12" s="304">
        <v>109</v>
      </c>
      <c r="AC12" s="304">
        <v>266</v>
      </c>
      <c r="AD12" s="304">
        <v>3804</v>
      </c>
      <c r="AE12" s="304">
        <v>821</v>
      </c>
      <c r="AF12" s="304">
        <v>173</v>
      </c>
      <c r="AG12" s="304">
        <v>901</v>
      </c>
      <c r="AH12" s="304">
        <v>2390</v>
      </c>
      <c r="AI12" s="304">
        <v>416</v>
      </c>
      <c r="AJ12" s="304">
        <v>2198</v>
      </c>
      <c r="AK12" s="304">
        <v>4246</v>
      </c>
      <c r="AL12" s="304">
        <v>799</v>
      </c>
      <c r="AM12" s="304">
        <v>1981</v>
      </c>
      <c r="AN12" s="304">
        <v>1035</v>
      </c>
      <c r="AO12" s="304">
        <v>4166</v>
      </c>
      <c r="AP12" s="304">
        <v>18</v>
      </c>
      <c r="AQ12" s="305">
        <v>90387</v>
      </c>
      <c r="AR12" s="304">
        <v>520</v>
      </c>
      <c r="AS12" s="304">
        <v>2239</v>
      </c>
      <c r="AT12" s="304">
        <v>20</v>
      </c>
      <c r="AU12" s="304">
        <v>0</v>
      </c>
      <c r="AV12" s="304">
        <v>0</v>
      </c>
      <c r="AW12" s="304">
        <v>-5253</v>
      </c>
      <c r="AX12" s="306">
        <v>-2474</v>
      </c>
      <c r="AY12" s="306">
        <v>87913</v>
      </c>
      <c r="AZ12" s="306">
        <v>99023</v>
      </c>
      <c r="BA12" s="306">
        <v>96549</v>
      </c>
      <c r="BB12" s="306">
        <v>186936</v>
      </c>
      <c r="BC12" s="306">
        <v>-71368</v>
      </c>
      <c r="BD12" s="306">
        <v>25181</v>
      </c>
      <c r="BE12" s="307">
        <v>115568</v>
      </c>
    </row>
    <row r="13" spans="2:57" ht="16.5" customHeight="1">
      <c r="B13" s="508" t="s">
        <v>215</v>
      </c>
      <c r="C13" s="616" t="s">
        <v>5</v>
      </c>
      <c r="D13" s="308">
        <v>13626</v>
      </c>
      <c r="E13" s="304">
        <v>25</v>
      </c>
      <c r="F13" s="304">
        <v>8</v>
      </c>
      <c r="G13" s="304">
        <v>28</v>
      </c>
      <c r="H13" s="304">
        <v>774</v>
      </c>
      <c r="I13" s="304">
        <v>1748</v>
      </c>
      <c r="J13" s="304">
        <v>6150</v>
      </c>
      <c r="K13" s="304">
        <v>15462</v>
      </c>
      <c r="L13" s="304">
        <v>274</v>
      </c>
      <c r="M13" s="304">
        <v>4819</v>
      </c>
      <c r="N13" s="304">
        <v>1069</v>
      </c>
      <c r="O13" s="304">
        <v>73</v>
      </c>
      <c r="P13" s="304">
        <v>227</v>
      </c>
      <c r="Q13" s="304">
        <v>634</v>
      </c>
      <c r="R13" s="304">
        <v>43</v>
      </c>
      <c r="S13" s="304">
        <v>296</v>
      </c>
      <c r="T13" s="304">
        <v>1095</v>
      </c>
      <c r="U13" s="304">
        <v>3472</v>
      </c>
      <c r="V13" s="304">
        <v>275</v>
      </c>
      <c r="W13" s="304">
        <v>30</v>
      </c>
      <c r="X13" s="304">
        <v>967</v>
      </c>
      <c r="Y13" s="304">
        <v>785</v>
      </c>
      <c r="Z13" s="304">
        <v>2566</v>
      </c>
      <c r="AA13" s="304">
        <v>191</v>
      </c>
      <c r="AB13" s="304">
        <v>285</v>
      </c>
      <c r="AC13" s="304">
        <v>892</v>
      </c>
      <c r="AD13" s="304">
        <v>5</v>
      </c>
      <c r="AE13" s="304">
        <v>4</v>
      </c>
      <c r="AF13" s="304">
        <v>15</v>
      </c>
      <c r="AG13" s="304">
        <v>128</v>
      </c>
      <c r="AH13" s="304">
        <v>147</v>
      </c>
      <c r="AI13" s="304">
        <v>315</v>
      </c>
      <c r="AJ13" s="304">
        <v>2050</v>
      </c>
      <c r="AK13" s="304">
        <v>97998</v>
      </c>
      <c r="AL13" s="304">
        <v>104</v>
      </c>
      <c r="AM13" s="304">
        <v>1450</v>
      </c>
      <c r="AN13" s="304">
        <v>1884</v>
      </c>
      <c r="AO13" s="304">
        <v>90</v>
      </c>
      <c r="AP13" s="304">
        <v>112</v>
      </c>
      <c r="AQ13" s="305">
        <v>160116</v>
      </c>
      <c r="AR13" s="304">
        <v>1134</v>
      </c>
      <c r="AS13" s="304">
        <v>22538</v>
      </c>
      <c r="AT13" s="304">
        <v>0</v>
      </c>
      <c r="AU13" s="304">
        <v>80</v>
      </c>
      <c r="AV13" s="304">
        <v>2516</v>
      </c>
      <c r="AW13" s="304">
        <v>-196</v>
      </c>
      <c r="AX13" s="306">
        <v>26072</v>
      </c>
      <c r="AY13" s="306">
        <v>186188</v>
      </c>
      <c r="AZ13" s="306">
        <v>59910.400000000001</v>
      </c>
      <c r="BA13" s="306">
        <v>85982.399999999994</v>
      </c>
      <c r="BB13" s="306">
        <v>246098.4</v>
      </c>
      <c r="BC13" s="306">
        <v>-179844.4</v>
      </c>
      <c r="BD13" s="306">
        <v>-93862</v>
      </c>
      <c r="BE13" s="307">
        <v>66254</v>
      </c>
    </row>
    <row r="14" spans="2:57" ht="16.5" customHeight="1">
      <c r="B14" s="508" t="s">
        <v>216</v>
      </c>
      <c r="C14" s="617" t="s">
        <v>6</v>
      </c>
      <c r="D14" s="308">
        <v>1563</v>
      </c>
      <c r="E14" s="304">
        <v>253</v>
      </c>
      <c r="F14" s="304">
        <v>155</v>
      </c>
      <c r="G14" s="304">
        <v>105</v>
      </c>
      <c r="H14" s="304">
        <v>266</v>
      </c>
      <c r="I14" s="304">
        <v>91</v>
      </c>
      <c r="J14" s="304">
        <v>579</v>
      </c>
      <c r="K14" s="304">
        <v>473</v>
      </c>
      <c r="L14" s="304">
        <v>1768</v>
      </c>
      <c r="M14" s="304">
        <v>35</v>
      </c>
      <c r="N14" s="304">
        <v>586</v>
      </c>
      <c r="O14" s="304">
        <v>207</v>
      </c>
      <c r="P14" s="304">
        <v>856</v>
      </c>
      <c r="Q14" s="304">
        <v>188</v>
      </c>
      <c r="R14" s="304">
        <v>10</v>
      </c>
      <c r="S14" s="304">
        <v>54</v>
      </c>
      <c r="T14" s="304">
        <v>113</v>
      </c>
      <c r="U14" s="304">
        <v>265</v>
      </c>
      <c r="V14" s="304">
        <v>14</v>
      </c>
      <c r="W14" s="304">
        <v>0</v>
      </c>
      <c r="X14" s="304">
        <v>88</v>
      </c>
      <c r="Y14" s="304">
        <v>54</v>
      </c>
      <c r="Z14" s="304">
        <v>8822</v>
      </c>
      <c r="AA14" s="304">
        <v>12900</v>
      </c>
      <c r="AB14" s="304">
        <v>356</v>
      </c>
      <c r="AC14" s="304">
        <v>721</v>
      </c>
      <c r="AD14" s="304">
        <v>776</v>
      </c>
      <c r="AE14" s="304">
        <v>73</v>
      </c>
      <c r="AF14" s="304">
        <v>72</v>
      </c>
      <c r="AG14" s="304">
        <v>37066</v>
      </c>
      <c r="AH14" s="304">
        <v>128</v>
      </c>
      <c r="AI14" s="304">
        <v>2837</v>
      </c>
      <c r="AJ14" s="304">
        <v>985</v>
      </c>
      <c r="AK14" s="304">
        <v>1258</v>
      </c>
      <c r="AL14" s="304">
        <v>141</v>
      </c>
      <c r="AM14" s="304">
        <v>738</v>
      </c>
      <c r="AN14" s="304">
        <v>811</v>
      </c>
      <c r="AO14" s="304">
        <v>0</v>
      </c>
      <c r="AP14" s="304">
        <v>269</v>
      </c>
      <c r="AQ14" s="305">
        <v>75676</v>
      </c>
      <c r="AR14" s="304">
        <v>88</v>
      </c>
      <c r="AS14" s="304">
        <v>21394</v>
      </c>
      <c r="AT14" s="304">
        <v>0</v>
      </c>
      <c r="AU14" s="304">
        <v>0</v>
      </c>
      <c r="AV14" s="304">
        <v>0</v>
      </c>
      <c r="AW14" s="304">
        <v>-291</v>
      </c>
      <c r="AX14" s="306">
        <v>21191</v>
      </c>
      <c r="AY14" s="306">
        <v>96867</v>
      </c>
      <c r="AZ14" s="306">
        <v>2583.1999999999998</v>
      </c>
      <c r="BA14" s="306">
        <v>23774.2</v>
      </c>
      <c r="BB14" s="306">
        <v>99450.2</v>
      </c>
      <c r="BC14" s="306">
        <v>-91944.2</v>
      </c>
      <c r="BD14" s="306">
        <v>-68170</v>
      </c>
      <c r="BE14" s="307">
        <v>7506</v>
      </c>
    </row>
    <row r="15" spans="2:57" ht="16.5" customHeight="1">
      <c r="B15" s="508" t="s">
        <v>217</v>
      </c>
      <c r="C15" s="617" t="s">
        <v>218</v>
      </c>
      <c r="D15" s="308">
        <v>1171</v>
      </c>
      <c r="E15" s="304">
        <v>191</v>
      </c>
      <c r="F15" s="304">
        <v>55</v>
      </c>
      <c r="G15" s="304">
        <v>55</v>
      </c>
      <c r="H15" s="304">
        <v>1638</v>
      </c>
      <c r="I15" s="304">
        <v>185</v>
      </c>
      <c r="J15" s="304">
        <v>769</v>
      </c>
      <c r="K15" s="304">
        <v>3207</v>
      </c>
      <c r="L15" s="304">
        <v>6</v>
      </c>
      <c r="M15" s="304">
        <v>6291</v>
      </c>
      <c r="N15" s="304">
        <v>269</v>
      </c>
      <c r="O15" s="304">
        <v>39</v>
      </c>
      <c r="P15" s="304">
        <v>118</v>
      </c>
      <c r="Q15" s="304">
        <v>201</v>
      </c>
      <c r="R15" s="304">
        <v>87</v>
      </c>
      <c r="S15" s="304">
        <v>970</v>
      </c>
      <c r="T15" s="304">
        <v>5108</v>
      </c>
      <c r="U15" s="304">
        <v>4044</v>
      </c>
      <c r="V15" s="304">
        <v>1465</v>
      </c>
      <c r="W15" s="304">
        <v>164</v>
      </c>
      <c r="X15" s="304">
        <v>2862</v>
      </c>
      <c r="Y15" s="304">
        <v>1448</v>
      </c>
      <c r="Z15" s="304">
        <v>8090</v>
      </c>
      <c r="AA15" s="304">
        <v>0</v>
      </c>
      <c r="AB15" s="304">
        <v>1243</v>
      </c>
      <c r="AC15" s="304">
        <v>1186</v>
      </c>
      <c r="AD15" s="304">
        <v>3298</v>
      </c>
      <c r="AE15" s="304">
        <v>495</v>
      </c>
      <c r="AF15" s="304">
        <v>248</v>
      </c>
      <c r="AG15" s="304">
        <v>1340</v>
      </c>
      <c r="AH15" s="304">
        <v>334</v>
      </c>
      <c r="AI15" s="304">
        <v>585</v>
      </c>
      <c r="AJ15" s="304">
        <v>873</v>
      </c>
      <c r="AK15" s="304">
        <v>1393</v>
      </c>
      <c r="AL15" s="304">
        <v>363</v>
      </c>
      <c r="AM15" s="304">
        <v>4328</v>
      </c>
      <c r="AN15" s="304">
        <v>588</v>
      </c>
      <c r="AO15" s="304">
        <v>445</v>
      </c>
      <c r="AP15" s="304">
        <v>61</v>
      </c>
      <c r="AQ15" s="305">
        <v>55213</v>
      </c>
      <c r="AR15" s="304">
        <v>135</v>
      </c>
      <c r="AS15" s="304">
        <v>4852.8</v>
      </c>
      <c r="AT15" s="304">
        <v>30</v>
      </c>
      <c r="AU15" s="304">
        <v>0</v>
      </c>
      <c r="AV15" s="304">
        <v>0</v>
      </c>
      <c r="AW15" s="304">
        <v>-2790</v>
      </c>
      <c r="AX15" s="306">
        <v>2227.8000000000002</v>
      </c>
      <c r="AY15" s="306">
        <v>57440.800000000003</v>
      </c>
      <c r="AZ15" s="306">
        <v>24172.6</v>
      </c>
      <c r="BA15" s="306">
        <v>26400.400000000001</v>
      </c>
      <c r="BB15" s="306">
        <v>81613.399999999994</v>
      </c>
      <c r="BC15" s="306">
        <v>-49750.400000000001</v>
      </c>
      <c r="BD15" s="306">
        <v>-23350</v>
      </c>
      <c r="BE15" s="307">
        <v>31863</v>
      </c>
    </row>
    <row r="16" spans="2:57" ht="16.5" customHeight="1">
      <c r="B16" s="508" t="s">
        <v>219</v>
      </c>
      <c r="C16" s="616" t="s">
        <v>7</v>
      </c>
      <c r="D16" s="308">
        <v>550</v>
      </c>
      <c r="E16" s="304">
        <v>8</v>
      </c>
      <c r="F16" s="304">
        <v>0</v>
      </c>
      <c r="G16" s="304">
        <v>12</v>
      </c>
      <c r="H16" s="304">
        <v>402</v>
      </c>
      <c r="I16" s="304">
        <v>7</v>
      </c>
      <c r="J16" s="304">
        <v>112</v>
      </c>
      <c r="K16" s="304">
        <v>880</v>
      </c>
      <c r="L16" s="304">
        <v>193</v>
      </c>
      <c r="M16" s="304">
        <v>89</v>
      </c>
      <c r="N16" s="304">
        <v>4235</v>
      </c>
      <c r="O16" s="304">
        <v>268</v>
      </c>
      <c r="P16" s="304">
        <v>97</v>
      </c>
      <c r="Q16" s="304">
        <v>364</v>
      </c>
      <c r="R16" s="304">
        <v>121</v>
      </c>
      <c r="S16" s="304">
        <v>353</v>
      </c>
      <c r="T16" s="304">
        <v>1596</v>
      </c>
      <c r="U16" s="304">
        <v>13035</v>
      </c>
      <c r="V16" s="304">
        <v>157</v>
      </c>
      <c r="W16" s="304">
        <v>8</v>
      </c>
      <c r="X16" s="304">
        <v>146</v>
      </c>
      <c r="Y16" s="304">
        <v>154</v>
      </c>
      <c r="Z16" s="304">
        <v>31634</v>
      </c>
      <c r="AA16" s="304">
        <v>19</v>
      </c>
      <c r="AB16" s="304">
        <v>162</v>
      </c>
      <c r="AC16" s="304">
        <v>28</v>
      </c>
      <c r="AD16" s="304">
        <v>110</v>
      </c>
      <c r="AE16" s="304">
        <v>2</v>
      </c>
      <c r="AF16" s="304">
        <v>34</v>
      </c>
      <c r="AG16" s="304">
        <v>9</v>
      </c>
      <c r="AH16" s="304">
        <v>1</v>
      </c>
      <c r="AI16" s="304">
        <v>72</v>
      </c>
      <c r="AJ16" s="304">
        <v>772</v>
      </c>
      <c r="AK16" s="304">
        <v>462</v>
      </c>
      <c r="AL16" s="304">
        <v>24</v>
      </c>
      <c r="AM16" s="304">
        <v>454</v>
      </c>
      <c r="AN16" s="304">
        <v>217</v>
      </c>
      <c r="AO16" s="304">
        <v>52</v>
      </c>
      <c r="AP16" s="304">
        <v>84</v>
      </c>
      <c r="AQ16" s="305">
        <v>56923</v>
      </c>
      <c r="AR16" s="304">
        <v>55</v>
      </c>
      <c r="AS16" s="304">
        <v>595</v>
      </c>
      <c r="AT16" s="304">
        <v>0</v>
      </c>
      <c r="AU16" s="304">
        <v>0</v>
      </c>
      <c r="AV16" s="304">
        <v>44</v>
      </c>
      <c r="AW16" s="304">
        <v>-825</v>
      </c>
      <c r="AX16" s="306">
        <v>-131</v>
      </c>
      <c r="AY16" s="306">
        <v>56792</v>
      </c>
      <c r="AZ16" s="306">
        <v>22496.400000000001</v>
      </c>
      <c r="BA16" s="306">
        <v>22365.4</v>
      </c>
      <c r="BB16" s="306">
        <v>79288.399999999994</v>
      </c>
      <c r="BC16" s="306">
        <v>-37202.400000000001</v>
      </c>
      <c r="BD16" s="306">
        <v>-14837</v>
      </c>
      <c r="BE16" s="307">
        <v>42086</v>
      </c>
    </row>
    <row r="17" spans="2:57" ht="16.5" customHeight="1">
      <c r="B17" s="508" t="s">
        <v>220</v>
      </c>
      <c r="C17" s="616" t="s">
        <v>8</v>
      </c>
      <c r="D17" s="308">
        <v>4</v>
      </c>
      <c r="E17" s="304">
        <v>1</v>
      </c>
      <c r="F17" s="304">
        <v>0</v>
      </c>
      <c r="G17" s="304">
        <v>56</v>
      </c>
      <c r="H17" s="304">
        <v>0</v>
      </c>
      <c r="I17" s="304">
        <v>2</v>
      </c>
      <c r="J17" s="304">
        <v>101</v>
      </c>
      <c r="K17" s="304">
        <v>0</v>
      </c>
      <c r="L17" s="304">
        <v>0</v>
      </c>
      <c r="M17" s="304">
        <v>73</v>
      </c>
      <c r="N17" s="304">
        <v>434</v>
      </c>
      <c r="O17" s="304">
        <v>6758</v>
      </c>
      <c r="P17" s="304">
        <v>18</v>
      </c>
      <c r="Q17" s="304">
        <v>12497</v>
      </c>
      <c r="R17" s="304">
        <v>905</v>
      </c>
      <c r="S17" s="304">
        <v>6397</v>
      </c>
      <c r="T17" s="304">
        <v>1304</v>
      </c>
      <c r="U17" s="304">
        <v>3665</v>
      </c>
      <c r="V17" s="304">
        <v>1041</v>
      </c>
      <c r="W17" s="304">
        <v>39</v>
      </c>
      <c r="X17" s="304">
        <v>2546</v>
      </c>
      <c r="Y17" s="304">
        <v>164</v>
      </c>
      <c r="Z17" s="304">
        <v>10450</v>
      </c>
      <c r="AA17" s="304">
        <v>0</v>
      </c>
      <c r="AB17" s="304">
        <v>1</v>
      </c>
      <c r="AC17" s="304">
        <v>0</v>
      </c>
      <c r="AD17" s="304">
        <v>0</v>
      </c>
      <c r="AE17" s="304">
        <v>0</v>
      </c>
      <c r="AF17" s="304">
        <v>0</v>
      </c>
      <c r="AG17" s="304">
        <v>34</v>
      </c>
      <c r="AH17" s="304">
        <v>0</v>
      </c>
      <c r="AI17" s="304">
        <v>10</v>
      </c>
      <c r="AJ17" s="304">
        <v>0</v>
      </c>
      <c r="AK17" s="304">
        <v>2</v>
      </c>
      <c r="AL17" s="304">
        <v>0</v>
      </c>
      <c r="AM17" s="304">
        <v>73</v>
      </c>
      <c r="AN17" s="304">
        <v>6</v>
      </c>
      <c r="AO17" s="304">
        <v>0</v>
      </c>
      <c r="AP17" s="304">
        <v>77</v>
      </c>
      <c r="AQ17" s="305">
        <v>46658</v>
      </c>
      <c r="AR17" s="304">
        <v>0</v>
      </c>
      <c r="AS17" s="304">
        <v>366.4</v>
      </c>
      <c r="AT17" s="304">
        <v>0</v>
      </c>
      <c r="AU17" s="304">
        <v>0</v>
      </c>
      <c r="AV17" s="304">
        <v>110</v>
      </c>
      <c r="AW17" s="304">
        <v>-1742</v>
      </c>
      <c r="AX17" s="306">
        <v>-1265.5999999999999</v>
      </c>
      <c r="AY17" s="306">
        <v>45392.4</v>
      </c>
      <c r="AZ17" s="306">
        <v>13832.199999999999</v>
      </c>
      <c r="BA17" s="306">
        <v>12566.6</v>
      </c>
      <c r="BB17" s="306">
        <v>59224.600000000006</v>
      </c>
      <c r="BC17" s="306">
        <v>-38276.6</v>
      </c>
      <c r="BD17" s="306">
        <v>-25710</v>
      </c>
      <c r="BE17" s="307">
        <v>20948</v>
      </c>
    </row>
    <row r="18" spans="2:57" ht="16.5" customHeight="1">
      <c r="B18" s="508" t="s">
        <v>221</v>
      </c>
      <c r="C18" s="616" t="s">
        <v>9</v>
      </c>
      <c r="D18" s="308">
        <v>0</v>
      </c>
      <c r="E18" s="304">
        <v>0</v>
      </c>
      <c r="F18" s="304">
        <v>0</v>
      </c>
      <c r="G18" s="304">
        <v>12</v>
      </c>
      <c r="H18" s="304">
        <v>275</v>
      </c>
      <c r="I18" s="304">
        <v>0</v>
      </c>
      <c r="J18" s="304">
        <v>54</v>
      </c>
      <c r="K18" s="304">
        <v>383</v>
      </c>
      <c r="L18" s="304">
        <v>0</v>
      </c>
      <c r="M18" s="304">
        <v>71</v>
      </c>
      <c r="N18" s="304">
        <v>178</v>
      </c>
      <c r="O18" s="304">
        <v>19</v>
      </c>
      <c r="P18" s="304">
        <v>18947</v>
      </c>
      <c r="Q18" s="304">
        <v>2932</v>
      </c>
      <c r="R18" s="304">
        <v>293</v>
      </c>
      <c r="S18" s="304">
        <v>1520</v>
      </c>
      <c r="T18" s="304">
        <v>5665</v>
      </c>
      <c r="U18" s="304">
        <v>23329</v>
      </c>
      <c r="V18" s="304">
        <v>1653</v>
      </c>
      <c r="W18" s="304">
        <v>186</v>
      </c>
      <c r="X18" s="304">
        <v>1515</v>
      </c>
      <c r="Y18" s="304">
        <v>422</v>
      </c>
      <c r="Z18" s="304">
        <v>5882</v>
      </c>
      <c r="AA18" s="304">
        <v>213</v>
      </c>
      <c r="AB18" s="304">
        <v>7</v>
      </c>
      <c r="AC18" s="304">
        <v>0</v>
      </c>
      <c r="AD18" s="304">
        <v>7</v>
      </c>
      <c r="AE18" s="304">
        <v>0</v>
      </c>
      <c r="AF18" s="304">
        <v>0</v>
      </c>
      <c r="AG18" s="304">
        <v>3</v>
      </c>
      <c r="AH18" s="304">
        <v>24</v>
      </c>
      <c r="AI18" s="304">
        <v>61</v>
      </c>
      <c r="AJ18" s="304">
        <v>18</v>
      </c>
      <c r="AK18" s="304">
        <v>921</v>
      </c>
      <c r="AL18" s="304">
        <v>10</v>
      </c>
      <c r="AM18" s="304">
        <v>147</v>
      </c>
      <c r="AN18" s="304">
        <v>74</v>
      </c>
      <c r="AO18" s="304">
        <v>9</v>
      </c>
      <c r="AP18" s="304">
        <v>65</v>
      </c>
      <c r="AQ18" s="305">
        <v>64895</v>
      </c>
      <c r="AR18" s="304">
        <v>7</v>
      </c>
      <c r="AS18" s="304">
        <v>991</v>
      </c>
      <c r="AT18" s="304">
        <v>0</v>
      </c>
      <c r="AU18" s="304">
        <v>0</v>
      </c>
      <c r="AV18" s="304">
        <v>0</v>
      </c>
      <c r="AW18" s="304">
        <v>-2563</v>
      </c>
      <c r="AX18" s="306">
        <v>-1565</v>
      </c>
      <c r="AY18" s="306">
        <v>63330</v>
      </c>
      <c r="AZ18" s="306">
        <v>85901.200000000012</v>
      </c>
      <c r="BA18" s="306">
        <v>84336.200000000012</v>
      </c>
      <c r="BB18" s="306">
        <v>149231.20000000001</v>
      </c>
      <c r="BC18" s="306">
        <v>-62113.100000000006</v>
      </c>
      <c r="BD18" s="306">
        <v>22223.1</v>
      </c>
      <c r="BE18" s="307">
        <v>87118</v>
      </c>
    </row>
    <row r="19" spans="2:57" ht="16.5" customHeight="1">
      <c r="B19" s="508" t="s">
        <v>222</v>
      </c>
      <c r="C19" s="616" t="s">
        <v>10</v>
      </c>
      <c r="D19" s="308">
        <v>650</v>
      </c>
      <c r="E19" s="304">
        <v>34</v>
      </c>
      <c r="F19" s="304">
        <v>5</v>
      </c>
      <c r="G19" s="304">
        <v>163</v>
      </c>
      <c r="H19" s="304">
        <v>673</v>
      </c>
      <c r="I19" s="304">
        <v>151</v>
      </c>
      <c r="J19" s="304">
        <v>506</v>
      </c>
      <c r="K19" s="304">
        <v>1118</v>
      </c>
      <c r="L19" s="304">
        <v>1</v>
      </c>
      <c r="M19" s="304">
        <v>274</v>
      </c>
      <c r="N19" s="304">
        <v>368</v>
      </c>
      <c r="O19" s="304">
        <v>78</v>
      </c>
      <c r="P19" s="304">
        <v>41</v>
      </c>
      <c r="Q19" s="304">
        <v>3593</v>
      </c>
      <c r="R19" s="304">
        <v>307</v>
      </c>
      <c r="S19" s="304">
        <v>2151</v>
      </c>
      <c r="T19" s="304">
        <v>2320</v>
      </c>
      <c r="U19" s="304">
        <v>8083</v>
      </c>
      <c r="V19" s="304">
        <v>868</v>
      </c>
      <c r="W19" s="304">
        <v>98</v>
      </c>
      <c r="X19" s="304">
        <v>490</v>
      </c>
      <c r="Y19" s="304">
        <v>414</v>
      </c>
      <c r="Z19" s="304">
        <v>46579</v>
      </c>
      <c r="AA19" s="304">
        <v>159</v>
      </c>
      <c r="AB19" s="304">
        <v>25</v>
      </c>
      <c r="AC19" s="304">
        <v>8</v>
      </c>
      <c r="AD19" s="304">
        <v>1297</v>
      </c>
      <c r="AE19" s="304">
        <v>21</v>
      </c>
      <c r="AF19" s="304">
        <v>139</v>
      </c>
      <c r="AG19" s="304">
        <v>314</v>
      </c>
      <c r="AH19" s="304">
        <v>92</v>
      </c>
      <c r="AI19" s="304">
        <v>1175</v>
      </c>
      <c r="AJ19" s="304">
        <v>62</v>
      </c>
      <c r="AK19" s="304">
        <v>246</v>
      </c>
      <c r="AL19" s="304">
        <v>107</v>
      </c>
      <c r="AM19" s="304">
        <v>485</v>
      </c>
      <c r="AN19" s="304">
        <v>515</v>
      </c>
      <c r="AO19" s="304">
        <v>4</v>
      </c>
      <c r="AP19" s="304">
        <v>93</v>
      </c>
      <c r="AQ19" s="305">
        <v>73707</v>
      </c>
      <c r="AR19" s="304">
        <v>176</v>
      </c>
      <c r="AS19" s="304">
        <v>1446</v>
      </c>
      <c r="AT19" s="304">
        <v>5</v>
      </c>
      <c r="AU19" s="304">
        <v>0</v>
      </c>
      <c r="AV19" s="304">
        <v>0</v>
      </c>
      <c r="AW19" s="304">
        <v>-1293</v>
      </c>
      <c r="AX19" s="306">
        <v>334</v>
      </c>
      <c r="AY19" s="306">
        <v>74041</v>
      </c>
      <c r="AZ19" s="306">
        <v>44148.7</v>
      </c>
      <c r="BA19" s="306">
        <v>44482.7</v>
      </c>
      <c r="BB19" s="306">
        <v>118189.70000000001</v>
      </c>
      <c r="BC19" s="306">
        <v>-58476.700000000004</v>
      </c>
      <c r="BD19" s="306">
        <v>-13994.000000000002</v>
      </c>
      <c r="BE19" s="307">
        <v>59713</v>
      </c>
    </row>
    <row r="20" spans="2:57" ht="16.5" customHeight="1">
      <c r="B20" s="508" t="s">
        <v>223</v>
      </c>
      <c r="C20" s="616" t="s">
        <v>64</v>
      </c>
      <c r="D20" s="308">
        <v>0</v>
      </c>
      <c r="E20" s="304">
        <v>1</v>
      </c>
      <c r="F20" s="304">
        <v>0</v>
      </c>
      <c r="G20" s="304">
        <v>24</v>
      </c>
      <c r="H20" s="304">
        <v>0</v>
      </c>
      <c r="I20" s="304">
        <v>0</v>
      </c>
      <c r="J20" s="304">
        <v>7</v>
      </c>
      <c r="K20" s="304">
        <v>0</v>
      </c>
      <c r="L20" s="304">
        <v>0</v>
      </c>
      <c r="M20" s="304">
        <v>11</v>
      </c>
      <c r="N20" s="304">
        <v>8</v>
      </c>
      <c r="O20" s="304">
        <v>9</v>
      </c>
      <c r="P20" s="304">
        <v>0</v>
      </c>
      <c r="Q20" s="304">
        <v>62</v>
      </c>
      <c r="R20" s="304">
        <v>1285</v>
      </c>
      <c r="S20" s="304">
        <v>3870</v>
      </c>
      <c r="T20" s="304">
        <v>773</v>
      </c>
      <c r="U20" s="304">
        <v>857</v>
      </c>
      <c r="V20" s="304">
        <v>234</v>
      </c>
      <c r="W20" s="304">
        <v>6</v>
      </c>
      <c r="X20" s="304">
        <v>573</v>
      </c>
      <c r="Y20" s="304">
        <v>145</v>
      </c>
      <c r="Z20" s="304">
        <v>3220</v>
      </c>
      <c r="AA20" s="304">
        <v>0</v>
      </c>
      <c r="AB20" s="304">
        <v>349</v>
      </c>
      <c r="AC20" s="304">
        <v>0</v>
      </c>
      <c r="AD20" s="304">
        <v>3</v>
      </c>
      <c r="AE20" s="304">
        <v>0</v>
      </c>
      <c r="AF20" s="304">
        <v>0</v>
      </c>
      <c r="AG20" s="304">
        <v>13</v>
      </c>
      <c r="AH20" s="304">
        <v>0</v>
      </c>
      <c r="AI20" s="304">
        <v>92</v>
      </c>
      <c r="AJ20" s="304">
        <v>0</v>
      </c>
      <c r="AK20" s="304">
        <v>0</v>
      </c>
      <c r="AL20" s="304">
        <v>0</v>
      </c>
      <c r="AM20" s="304">
        <v>3012</v>
      </c>
      <c r="AN20" s="304">
        <v>2</v>
      </c>
      <c r="AO20" s="304">
        <v>0</v>
      </c>
      <c r="AP20" s="304">
        <v>0</v>
      </c>
      <c r="AQ20" s="305">
        <v>14556</v>
      </c>
      <c r="AR20" s="304">
        <v>0</v>
      </c>
      <c r="AS20" s="304">
        <v>73</v>
      </c>
      <c r="AT20" s="304">
        <v>0</v>
      </c>
      <c r="AU20" s="304">
        <v>496</v>
      </c>
      <c r="AV20" s="304">
        <v>0</v>
      </c>
      <c r="AW20" s="304">
        <v>-155</v>
      </c>
      <c r="AX20" s="306">
        <v>414</v>
      </c>
      <c r="AY20" s="306">
        <v>14970</v>
      </c>
      <c r="AZ20" s="306">
        <v>9167</v>
      </c>
      <c r="BA20" s="306">
        <v>9581</v>
      </c>
      <c r="BB20" s="306">
        <v>24137</v>
      </c>
      <c r="BC20" s="306">
        <v>-14945</v>
      </c>
      <c r="BD20" s="306">
        <v>-5364</v>
      </c>
      <c r="BE20" s="307">
        <v>9192</v>
      </c>
    </row>
    <row r="21" spans="2:57" ht="16.5" customHeight="1">
      <c r="B21" s="508" t="s">
        <v>224</v>
      </c>
      <c r="C21" s="616" t="s">
        <v>65</v>
      </c>
      <c r="D21" s="308">
        <v>0</v>
      </c>
      <c r="E21" s="304">
        <v>6</v>
      </c>
      <c r="F21" s="304">
        <v>0</v>
      </c>
      <c r="G21" s="304">
        <v>13</v>
      </c>
      <c r="H21" s="304">
        <v>0</v>
      </c>
      <c r="I21" s="304">
        <v>0</v>
      </c>
      <c r="J21" s="304">
        <v>8</v>
      </c>
      <c r="K21" s="304">
        <v>0</v>
      </c>
      <c r="L21" s="304">
        <v>1</v>
      </c>
      <c r="M21" s="304">
        <v>84</v>
      </c>
      <c r="N21" s="304">
        <v>17</v>
      </c>
      <c r="O21" s="304">
        <v>12</v>
      </c>
      <c r="P21" s="304">
        <v>0</v>
      </c>
      <c r="Q21" s="304">
        <v>29</v>
      </c>
      <c r="R21" s="304">
        <v>56</v>
      </c>
      <c r="S21" s="304">
        <v>10720</v>
      </c>
      <c r="T21" s="304">
        <v>57</v>
      </c>
      <c r="U21" s="304">
        <v>790</v>
      </c>
      <c r="V21" s="304">
        <v>49</v>
      </c>
      <c r="W21" s="304">
        <v>2</v>
      </c>
      <c r="X21" s="304">
        <v>51</v>
      </c>
      <c r="Y21" s="304">
        <v>24</v>
      </c>
      <c r="Z21" s="304">
        <v>43</v>
      </c>
      <c r="AA21" s="304">
        <v>0</v>
      </c>
      <c r="AB21" s="304">
        <v>9</v>
      </c>
      <c r="AC21" s="304">
        <v>0</v>
      </c>
      <c r="AD21" s="304">
        <v>2</v>
      </c>
      <c r="AE21" s="304">
        <v>0</v>
      </c>
      <c r="AF21" s="304">
        <v>0</v>
      </c>
      <c r="AG21" s="304">
        <v>10</v>
      </c>
      <c r="AH21" s="304">
        <v>0</v>
      </c>
      <c r="AI21" s="304">
        <v>5</v>
      </c>
      <c r="AJ21" s="304">
        <v>0</v>
      </c>
      <c r="AK21" s="304">
        <v>0</v>
      </c>
      <c r="AL21" s="304">
        <v>0</v>
      </c>
      <c r="AM21" s="304">
        <v>4716</v>
      </c>
      <c r="AN21" s="304">
        <v>1</v>
      </c>
      <c r="AO21" s="304">
        <v>0</v>
      </c>
      <c r="AP21" s="304">
        <v>0</v>
      </c>
      <c r="AQ21" s="305">
        <v>16705</v>
      </c>
      <c r="AR21" s="304">
        <v>0</v>
      </c>
      <c r="AS21" s="304">
        <v>33</v>
      </c>
      <c r="AT21" s="304">
        <v>0</v>
      </c>
      <c r="AU21" s="304">
        <v>3784</v>
      </c>
      <c r="AV21" s="304">
        <v>5640.7</v>
      </c>
      <c r="AW21" s="304">
        <v>1130</v>
      </c>
      <c r="AX21" s="306">
        <v>10587.7</v>
      </c>
      <c r="AY21" s="306">
        <v>27292.699999999997</v>
      </c>
      <c r="AZ21" s="306">
        <v>72542.5</v>
      </c>
      <c r="BA21" s="306">
        <v>83130.2</v>
      </c>
      <c r="BB21" s="306">
        <v>99835.199999999997</v>
      </c>
      <c r="BC21" s="306">
        <v>-24187.199999999997</v>
      </c>
      <c r="BD21" s="306">
        <v>58943</v>
      </c>
      <c r="BE21" s="307">
        <v>75648</v>
      </c>
    </row>
    <row r="22" spans="2:57" ht="16.5" customHeight="1">
      <c r="B22" s="508" t="s">
        <v>225</v>
      </c>
      <c r="C22" s="616" t="s">
        <v>66</v>
      </c>
      <c r="D22" s="308">
        <v>4</v>
      </c>
      <c r="E22" s="304">
        <v>1</v>
      </c>
      <c r="F22" s="304">
        <v>0</v>
      </c>
      <c r="G22" s="304">
        <v>0</v>
      </c>
      <c r="H22" s="304">
        <v>0</v>
      </c>
      <c r="I22" s="304">
        <v>0</v>
      </c>
      <c r="J22" s="304">
        <v>0</v>
      </c>
      <c r="K22" s="304">
        <v>0</v>
      </c>
      <c r="L22" s="304">
        <v>0</v>
      </c>
      <c r="M22" s="304">
        <v>0</v>
      </c>
      <c r="N22" s="304">
        <v>0</v>
      </c>
      <c r="O22" s="304">
        <v>0</v>
      </c>
      <c r="P22" s="304">
        <v>0</v>
      </c>
      <c r="Q22" s="304">
        <v>1</v>
      </c>
      <c r="R22" s="304">
        <v>14</v>
      </c>
      <c r="S22" s="304">
        <v>449</v>
      </c>
      <c r="T22" s="304">
        <v>6630</v>
      </c>
      <c r="U22" s="304">
        <v>0</v>
      </c>
      <c r="V22" s="304">
        <v>12</v>
      </c>
      <c r="W22" s="304">
        <v>2</v>
      </c>
      <c r="X22" s="304">
        <v>19</v>
      </c>
      <c r="Y22" s="304">
        <v>3</v>
      </c>
      <c r="Z22" s="304">
        <v>70</v>
      </c>
      <c r="AA22" s="304">
        <v>0</v>
      </c>
      <c r="AB22" s="304">
        <v>3</v>
      </c>
      <c r="AC22" s="304">
        <v>1</v>
      </c>
      <c r="AD22" s="304">
        <v>395</v>
      </c>
      <c r="AE22" s="304">
        <v>2</v>
      </c>
      <c r="AF22" s="304">
        <v>0</v>
      </c>
      <c r="AG22" s="304">
        <v>4</v>
      </c>
      <c r="AH22" s="304">
        <v>16</v>
      </c>
      <c r="AI22" s="304">
        <v>1071</v>
      </c>
      <c r="AJ22" s="304">
        <v>0</v>
      </c>
      <c r="AK22" s="304">
        <v>6579</v>
      </c>
      <c r="AL22" s="304">
        <v>0</v>
      </c>
      <c r="AM22" s="304">
        <v>1378</v>
      </c>
      <c r="AN22" s="304">
        <v>242</v>
      </c>
      <c r="AO22" s="304">
        <v>226</v>
      </c>
      <c r="AP22" s="304">
        <v>0</v>
      </c>
      <c r="AQ22" s="305">
        <v>17122</v>
      </c>
      <c r="AR22" s="304">
        <v>13</v>
      </c>
      <c r="AS22" s="304">
        <v>509</v>
      </c>
      <c r="AT22" s="304">
        <v>2</v>
      </c>
      <c r="AU22" s="304">
        <v>3185</v>
      </c>
      <c r="AV22" s="304">
        <v>3318.6</v>
      </c>
      <c r="AW22" s="304">
        <v>-789</v>
      </c>
      <c r="AX22" s="306">
        <v>6238.5999999999995</v>
      </c>
      <c r="AY22" s="306">
        <v>23360.600000000002</v>
      </c>
      <c r="AZ22" s="306">
        <v>76339</v>
      </c>
      <c r="BA22" s="306">
        <v>82577.599999999991</v>
      </c>
      <c r="BB22" s="306">
        <v>99699.599999999991</v>
      </c>
      <c r="BC22" s="306">
        <v>-20945.600000000002</v>
      </c>
      <c r="BD22" s="306">
        <v>61632</v>
      </c>
      <c r="BE22" s="307">
        <v>78754</v>
      </c>
    </row>
    <row r="23" spans="2:57" ht="16.5" customHeight="1">
      <c r="B23" s="508" t="s">
        <v>226</v>
      </c>
      <c r="C23" s="616" t="s">
        <v>12</v>
      </c>
      <c r="D23" s="308">
        <v>0</v>
      </c>
      <c r="E23" s="304">
        <v>0</v>
      </c>
      <c r="F23" s="304">
        <v>0</v>
      </c>
      <c r="G23" s="304">
        <v>0</v>
      </c>
      <c r="H23" s="304">
        <v>0</v>
      </c>
      <c r="I23" s="304">
        <v>0</v>
      </c>
      <c r="J23" s="304">
        <v>0</v>
      </c>
      <c r="K23" s="304">
        <v>0</v>
      </c>
      <c r="L23" s="304">
        <v>0</v>
      </c>
      <c r="M23" s="304">
        <v>0</v>
      </c>
      <c r="N23" s="304">
        <v>0</v>
      </c>
      <c r="O23" s="304">
        <v>0</v>
      </c>
      <c r="P23" s="304">
        <v>2</v>
      </c>
      <c r="Q23" s="304">
        <v>2</v>
      </c>
      <c r="R23" s="304">
        <v>23</v>
      </c>
      <c r="S23" s="304">
        <v>723</v>
      </c>
      <c r="T23" s="304">
        <v>8946</v>
      </c>
      <c r="U23" s="304">
        <v>110698</v>
      </c>
      <c r="V23" s="304">
        <v>5003</v>
      </c>
      <c r="W23" s="304">
        <v>975</v>
      </c>
      <c r="X23" s="304">
        <v>1117</v>
      </c>
      <c r="Y23" s="304">
        <v>673</v>
      </c>
      <c r="Z23" s="304">
        <v>134</v>
      </c>
      <c r="AA23" s="304">
        <v>1</v>
      </c>
      <c r="AB23" s="304">
        <v>1</v>
      </c>
      <c r="AC23" s="304">
        <v>0</v>
      </c>
      <c r="AD23" s="304">
        <v>15</v>
      </c>
      <c r="AE23" s="304">
        <v>7</v>
      </c>
      <c r="AF23" s="304">
        <v>0</v>
      </c>
      <c r="AG23" s="304">
        <v>1</v>
      </c>
      <c r="AH23" s="304">
        <v>109</v>
      </c>
      <c r="AI23" s="304">
        <v>533</v>
      </c>
      <c r="AJ23" s="304">
        <v>196</v>
      </c>
      <c r="AK23" s="304">
        <v>1</v>
      </c>
      <c r="AL23" s="304">
        <v>0</v>
      </c>
      <c r="AM23" s="304">
        <v>4798</v>
      </c>
      <c r="AN23" s="304">
        <v>4</v>
      </c>
      <c r="AO23" s="304">
        <v>308</v>
      </c>
      <c r="AP23" s="304">
        <v>0</v>
      </c>
      <c r="AQ23" s="305">
        <v>134270</v>
      </c>
      <c r="AR23" s="304">
        <v>2</v>
      </c>
      <c r="AS23" s="304">
        <v>186</v>
      </c>
      <c r="AT23" s="304">
        <v>0</v>
      </c>
      <c r="AU23" s="304">
        <v>0</v>
      </c>
      <c r="AV23" s="304">
        <v>203</v>
      </c>
      <c r="AW23" s="304">
        <v>-225</v>
      </c>
      <c r="AX23" s="306">
        <v>166</v>
      </c>
      <c r="AY23" s="306">
        <v>134436</v>
      </c>
      <c r="AZ23" s="306">
        <v>321118.59999999998</v>
      </c>
      <c r="BA23" s="306">
        <v>321284.59999999998</v>
      </c>
      <c r="BB23" s="306">
        <v>455554.6</v>
      </c>
      <c r="BC23" s="306">
        <v>-117260.59999999999</v>
      </c>
      <c r="BD23" s="306">
        <v>204023.99999999997</v>
      </c>
      <c r="BE23" s="307">
        <v>338294</v>
      </c>
    </row>
    <row r="24" spans="2:57" ht="16.5" customHeight="1">
      <c r="B24" s="508" t="s">
        <v>227</v>
      </c>
      <c r="C24" s="616" t="s">
        <v>11</v>
      </c>
      <c r="D24" s="308">
        <v>3</v>
      </c>
      <c r="E24" s="304">
        <v>0</v>
      </c>
      <c r="F24" s="304">
        <v>5</v>
      </c>
      <c r="G24" s="304">
        <v>0</v>
      </c>
      <c r="H24" s="304">
        <v>0</v>
      </c>
      <c r="I24" s="304">
        <v>0</v>
      </c>
      <c r="J24" s="304">
        <v>3</v>
      </c>
      <c r="K24" s="304">
        <v>0</v>
      </c>
      <c r="L24" s="304">
        <v>0</v>
      </c>
      <c r="M24" s="304">
        <v>1</v>
      </c>
      <c r="N24" s="304">
        <v>1</v>
      </c>
      <c r="O24" s="304">
        <v>0</v>
      </c>
      <c r="P24" s="304">
        <v>0</v>
      </c>
      <c r="Q24" s="304">
        <v>16</v>
      </c>
      <c r="R24" s="304">
        <v>65</v>
      </c>
      <c r="S24" s="304">
        <v>2127</v>
      </c>
      <c r="T24" s="304">
        <v>981</v>
      </c>
      <c r="U24" s="304">
        <v>3297</v>
      </c>
      <c r="V24" s="304">
        <v>3482</v>
      </c>
      <c r="W24" s="304">
        <v>81</v>
      </c>
      <c r="X24" s="304">
        <v>2158</v>
      </c>
      <c r="Y24" s="304">
        <v>207</v>
      </c>
      <c r="Z24" s="304">
        <v>4082</v>
      </c>
      <c r="AA24" s="304">
        <v>1</v>
      </c>
      <c r="AB24" s="304">
        <v>7</v>
      </c>
      <c r="AC24" s="304">
        <v>0</v>
      </c>
      <c r="AD24" s="304">
        <v>97</v>
      </c>
      <c r="AE24" s="304">
        <v>0</v>
      </c>
      <c r="AF24" s="304">
        <v>3</v>
      </c>
      <c r="AG24" s="304">
        <v>42</v>
      </c>
      <c r="AH24" s="304">
        <v>27</v>
      </c>
      <c r="AI24" s="304">
        <v>517</v>
      </c>
      <c r="AJ24" s="304">
        <v>331</v>
      </c>
      <c r="AK24" s="304">
        <v>34</v>
      </c>
      <c r="AL24" s="304">
        <v>0</v>
      </c>
      <c r="AM24" s="304">
        <v>2537</v>
      </c>
      <c r="AN24" s="304">
        <v>24</v>
      </c>
      <c r="AO24" s="304">
        <v>0</v>
      </c>
      <c r="AP24" s="304">
        <v>7</v>
      </c>
      <c r="AQ24" s="305">
        <v>20136</v>
      </c>
      <c r="AR24" s="304">
        <v>399</v>
      </c>
      <c r="AS24" s="304">
        <v>20057.099999999999</v>
      </c>
      <c r="AT24" s="304">
        <v>0</v>
      </c>
      <c r="AU24" s="304">
        <v>844</v>
      </c>
      <c r="AV24" s="304">
        <v>13864.400000000001</v>
      </c>
      <c r="AW24" s="304">
        <v>-1575</v>
      </c>
      <c r="AX24" s="306">
        <v>33589.5</v>
      </c>
      <c r="AY24" s="306">
        <v>53725.5</v>
      </c>
      <c r="AZ24" s="306">
        <v>29414</v>
      </c>
      <c r="BA24" s="306">
        <v>63003.5</v>
      </c>
      <c r="BB24" s="306">
        <v>83139.5</v>
      </c>
      <c r="BC24" s="306">
        <v>-53718.5</v>
      </c>
      <c r="BD24" s="306">
        <v>9285</v>
      </c>
      <c r="BE24" s="307">
        <v>29421</v>
      </c>
    </row>
    <row r="25" spans="2:57" ht="16.5" customHeight="1">
      <c r="B25" s="508" t="s">
        <v>228</v>
      </c>
      <c r="C25" s="616" t="s">
        <v>229</v>
      </c>
      <c r="D25" s="308">
        <v>0</v>
      </c>
      <c r="E25" s="304">
        <v>3</v>
      </c>
      <c r="F25" s="304">
        <v>0</v>
      </c>
      <c r="G25" s="304">
        <v>0</v>
      </c>
      <c r="H25" s="304">
        <v>0</v>
      </c>
      <c r="I25" s="304">
        <v>0</v>
      </c>
      <c r="J25" s="304">
        <v>0</v>
      </c>
      <c r="K25" s="304">
        <v>5</v>
      </c>
      <c r="L25" s="304">
        <v>0</v>
      </c>
      <c r="M25" s="304">
        <v>0</v>
      </c>
      <c r="N25" s="304">
        <v>1</v>
      </c>
      <c r="O25" s="304">
        <v>0</v>
      </c>
      <c r="P25" s="304">
        <v>0</v>
      </c>
      <c r="Q25" s="304">
        <v>2</v>
      </c>
      <c r="R25" s="304">
        <v>2</v>
      </c>
      <c r="S25" s="304">
        <v>24</v>
      </c>
      <c r="T25" s="304">
        <v>1</v>
      </c>
      <c r="U25" s="304">
        <v>10</v>
      </c>
      <c r="V25" s="304">
        <v>0</v>
      </c>
      <c r="W25" s="304">
        <v>48</v>
      </c>
      <c r="X25" s="304">
        <v>0</v>
      </c>
      <c r="Y25" s="304">
        <v>0</v>
      </c>
      <c r="Z25" s="304">
        <v>1024</v>
      </c>
      <c r="AA25" s="304">
        <v>5</v>
      </c>
      <c r="AB25" s="304">
        <v>0</v>
      </c>
      <c r="AC25" s="304">
        <v>2</v>
      </c>
      <c r="AD25" s="304">
        <v>109</v>
      </c>
      <c r="AE25" s="304">
        <v>18</v>
      </c>
      <c r="AF25" s="304">
        <v>9</v>
      </c>
      <c r="AG25" s="304">
        <v>20</v>
      </c>
      <c r="AH25" s="304">
        <v>13</v>
      </c>
      <c r="AI25" s="304">
        <v>555</v>
      </c>
      <c r="AJ25" s="304">
        <v>19</v>
      </c>
      <c r="AK25" s="304">
        <v>9</v>
      </c>
      <c r="AL25" s="304">
        <v>3</v>
      </c>
      <c r="AM25" s="304">
        <v>337</v>
      </c>
      <c r="AN25" s="304">
        <v>19</v>
      </c>
      <c r="AO25" s="304">
        <v>0</v>
      </c>
      <c r="AP25" s="304">
        <v>0</v>
      </c>
      <c r="AQ25" s="305">
        <v>2238</v>
      </c>
      <c r="AR25" s="304">
        <v>201</v>
      </c>
      <c r="AS25" s="304">
        <v>20871</v>
      </c>
      <c r="AT25" s="304">
        <v>0</v>
      </c>
      <c r="AU25" s="304">
        <v>1073</v>
      </c>
      <c r="AV25" s="304">
        <v>6513</v>
      </c>
      <c r="AW25" s="304">
        <v>-332</v>
      </c>
      <c r="AX25" s="306">
        <v>28326</v>
      </c>
      <c r="AY25" s="306">
        <v>30564</v>
      </c>
      <c r="AZ25" s="306">
        <v>3533</v>
      </c>
      <c r="BA25" s="306">
        <v>31859</v>
      </c>
      <c r="BB25" s="306">
        <v>34097</v>
      </c>
      <c r="BC25" s="306">
        <v>-30564</v>
      </c>
      <c r="BD25" s="306">
        <v>1295.0000000000009</v>
      </c>
      <c r="BE25" s="307">
        <v>3533</v>
      </c>
    </row>
    <row r="26" spans="2:57" ht="16.5" customHeight="1">
      <c r="B26" s="508" t="s">
        <v>230</v>
      </c>
      <c r="C26" s="616" t="s">
        <v>13</v>
      </c>
      <c r="D26" s="308">
        <v>0</v>
      </c>
      <c r="E26" s="304">
        <v>0</v>
      </c>
      <c r="F26" s="304">
        <v>139</v>
      </c>
      <c r="G26" s="304">
        <v>1</v>
      </c>
      <c r="H26" s="304">
        <v>0</v>
      </c>
      <c r="I26" s="304">
        <v>0</v>
      </c>
      <c r="J26" s="304">
        <v>0</v>
      </c>
      <c r="K26" s="304">
        <v>0</v>
      </c>
      <c r="L26" s="304">
        <v>0</v>
      </c>
      <c r="M26" s="304">
        <v>0</v>
      </c>
      <c r="N26" s="304">
        <v>0</v>
      </c>
      <c r="O26" s="304">
        <v>0</v>
      </c>
      <c r="P26" s="304">
        <v>0</v>
      </c>
      <c r="Q26" s="304">
        <v>0</v>
      </c>
      <c r="R26" s="304">
        <v>0</v>
      </c>
      <c r="S26" s="304">
        <v>10</v>
      </c>
      <c r="T26" s="304">
        <v>0</v>
      </c>
      <c r="U26" s="304">
        <v>0</v>
      </c>
      <c r="V26" s="304">
        <v>0</v>
      </c>
      <c r="W26" s="304">
        <v>0</v>
      </c>
      <c r="X26" s="304">
        <v>19623</v>
      </c>
      <c r="Y26" s="304">
        <v>0</v>
      </c>
      <c r="Z26" s="304">
        <v>0</v>
      </c>
      <c r="AA26" s="304">
        <v>0</v>
      </c>
      <c r="AB26" s="304">
        <v>0</v>
      </c>
      <c r="AC26" s="304">
        <v>0</v>
      </c>
      <c r="AD26" s="304">
        <v>0</v>
      </c>
      <c r="AE26" s="304">
        <v>0</v>
      </c>
      <c r="AF26" s="304">
        <v>0</v>
      </c>
      <c r="AG26" s="304">
        <v>1785</v>
      </c>
      <c r="AH26" s="304">
        <v>0</v>
      </c>
      <c r="AI26" s="304">
        <v>2338</v>
      </c>
      <c r="AJ26" s="304">
        <v>63</v>
      </c>
      <c r="AK26" s="304">
        <v>0</v>
      </c>
      <c r="AL26" s="304">
        <v>0</v>
      </c>
      <c r="AM26" s="304">
        <v>12643</v>
      </c>
      <c r="AN26" s="304">
        <v>10</v>
      </c>
      <c r="AO26" s="304">
        <v>0</v>
      </c>
      <c r="AP26" s="304">
        <v>0</v>
      </c>
      <c r="AQ26" s="305">
        <v>36612</v>
      </c>
      <c r="AR26" s="304">
        <v>0</v>
      </c>
      <c r="AS26" s="304">
        <v>31809</v>
      </c>
      <c r="AT26" s="304">
        <v>0</v>
      </c>
      <c r="AU26" s="304">
        <v>4140</v>
      </c>
      <c r="AV26" s="304">
        <v>5634</v>
      </c>
      <c r="AW26" s="304">
        <v>-986</v>
      </c>
      <c r="AX26" s="306">
        <v>40597</v>
      </c>
      <c r="AY26" s="306">
        <v>77209</v>
      </c>
      <c r="AZ26" s="306">
        <v>51813</v>
      </c>
      <c r="BA26" s="306">
        <v>92410</v>
      </c>
      <c r="BB26" s="306">
        <v>129022</v>
      </c>
      <c r="BC26" s="306">
        <v>-76785</v>
      </c>
      <c r="BD26" s="306">
        <v>15625</v>
      </c>
      <c r="BE26" s="307">
        <v>52237</v>
      </c>
    </row>
    <row r="27" spans="2:57" ht="16.5" customHeight="1">
      <c r="B27" s="508" t="s">
        <v>231</v>
      </c>
      <c r="C27" s="616" t="s">
        <v>14</v>
      </c>
      <c r="D27" s="308">
        <v>137</v>
      </c>
      <c r="E27" s="304">
        <v>64</v>
      </c>
      <c r="F27" s="304">
        <v>28</v>
      </c>
      <c r="G27" s="304">
        <v>23</v>
      </c>
      <c r="H27" s="304">
        <v>823</v>
      </c>
      <c r="I27" s="304">
        <v>1578</v>
      </c>
      <c r="J27" s="304">
        <v>2171</v>
      </c>
      <c r="K27" s="304">
        <v>369</v>
      </c>
      <c r="L27" s="304">
        <v>8</v>
      </c>
      <c r="M27" s="304">
        <v>146</v>
      </c>
      <c r="N27" s="304">
        <v>312</v>
      </c>
      <c r="O27" s="304">
        <v>108</v>
      </c>
      <c r="P27" s="304">
        <v>3804</v>
      </c>
      <c r="Q27" s="304">
        <v>52</v>
      </c>
      <c r="R27" s="304">
        <v>6</v>
      </c>
      <c r="S27" s="304">
        <v>213</v>
      </c>
      <c r="T27" s="304">
        <v>418</v>
      </c>
      <c r="U27" s="304">
        <v>542</v>
      </c>
      <c r="V27" s="304">
        <v>101</v>
      </c>
      <c r="W27" s="304">
        <v>25</v>
      </c>
      <c r="X27" s="304">
        <v>57</v>
      </c>
      <c r="Y27" s="304">
        <v>2315</v>
      </c>
      <c r="Z27" s="304">
        <v>1807</v>
      </c>
      <c r="AA27" s="304">
        <v>2685</v>
      </c>
      <c r="AB27" s="304">
        <v>107</v>
      </c>
      <c r="AC27" s="304">
        <v>313</v>
      </c>
      <c r="AD27" s="304">
        <v>2987</v>
      </c>
      <c r="AE27" s="304">
        <v>2592</v>
      </c>
      <c r="AF27" s="304">
        <v>8</v>
      </c>
      <c r="AG27" s="304">
        <v>413</v>
      </c>
      <c r="AH27" s="304">
        <v>3165</v>
      </c>
      <c r="AI27" s="304">
        <v>2271</v>
      </c>
      <c r="AJ27" s="304">
        <v>4332</v>
      </c>
      <c r="AK27" s="304">
        <v>2265</v>
      </c>
      <c r="AL27" s="304">
        <v>1526</v>
      </c>
      <c r="AM27" s="304">
        <v>2188</v>
      </c>
      <c r="AN27" s="304">
        <v>1150</v>
      </c>
      <c r="AO27" s="304">
        <v>1242</v>
      </c>
      <c r="AP27" s="304">
        <v>23</v>
      </c>
      <c r="AQ27" s="305">
        <v>42374</v>
      </c>
      <c r="AR27" s="304">
        <v>1166</v>
      </c>
      <c r="AS27" s="304">
        <v>14901.2</v>
      </c>
      <c r="AT27" s="304">
        <v>0</v>
      </c>
      <c r="AU27" s="304">
        <v>20</v>
      </c>
      <c r="AV27" s="304">
        <v>6631.9000000000005</v>
      </c>
      <c r="AW27" s="304">
        <v>-3327.3</v>
      </c>
      <c r="AX27" s="306">
        <v>19391.800000000003</v>
      </c>
      <c r="AY27" s="306">
        <v>61765.8</v>
      </c>
      <c r="AZ27" s="306">
        <v>19667.600000000002</v>
      </c>
      <c r="BA27" s="306">
        <v>39059.399999999994</v>
      </c>
      <c r="BB27" s="306">
        <v>81433.399999999994</v>
      </c>
      <c r="BC27" s="306">
        <v>-52222.400000000001</v>
      </c>
      <c r="BD27" s="306">
        <v>-13163</v>
      </c>
      <c r="BE27" s="307">
        <v>29211</v>
      </c>
    </row>
    <row r="28" spans="2:57" ht="16.5" customHeight="1">
      <c r="B28" s="508" t="s">
        <v>232</v>
      </c>
      <c r="C28" s="616" t="s">
        <v>15</v>
      </c>
      <c r="D28" s="308">
        <v>942</v>
      </c>
      <c r="E28" s="304">
        <v>11</v>
      </c>
      <c r="F28" s="304">
        <v>0</v>
      </c>
      <c r="G28" s="304">
        <v>33</v>
      </c>
      <c r="H28" s="304">
        <v>112</v>
      </c>
      <c r="I28" s="304">
        <v>139</v>
      </c>
      <c r="J28" s="304">
        <v>544</v>
      </c>
      <c r="K28" s="304">
        <v>172</v>
      </c>
      <c r="L28" s="304">
        <v>51</v>
      </c>
      <c r="M28" s="304">
        <v>156</v>
      </c>
      <c r="N28" s="304">
        <v>296</v>
      </c>
      <c r="O28" s="304">
        <v>106</v>
      </c>
      <c r="P28" s="304">
        <v>497</v>
      </c>
      <c r="Q28" s="304">
        <v>275</v>
      </c>
      <c r="R28" s="304">
        <v>26</v>
      </c>
      <c r="S28" s="304">
        <v>180</v>
      </c>
      <c r="T28" s="304">
        <v>161</v>
      </c>
      <c r="U28" s="304">
        <v>1937</v>
      </c>
      <c r="V28" s="304">
        <v>76</v>
      </c>
      <c r="W28" s="304">
        <v>9</v>
      </c>
      <c r="X28" s="304">
        <v>45</v>
      </c>
      <c r="Y28" s="304">
        <v>60</v>
      </c>
      <c r="Z28" s="304">
        <v>447</v>
      </c>
      <c r="AA28" s="304">
        <v>7124</v>
      </c>
      <c r="AB28" s="304">
        <v>1650</v>
      </c>
      <c r="AC28" s="304">
        <v>175</v>
      </c>
      <c r="AD28" s="304">
        <v>2024</v>
      </c>
      <c r="AE28" s="304">
        <v>651</v>
      </c>
      <c r="AF28" s="304">
        <v>6233</v>
      </c>
      <c r="AG28" s="304">
        <v>2884</v>
      </c>
      <c r="AH28" s="304">
        <v>907</v>
      </c>
      <c r="AI28" s="304">
        <v>2928</v>
      </c>
      <c r="AJ28" s="304">
        <v>2017</v>
      </c>
      <c r="AK28" s="304">
        <v>1864</v>
      </c>
      <c r="AL28" s="304">
        <v>83</v>
      </c>
      <c r="AM28" s="304">
        <v>617</v>
      </c>
      <c r="AN28" s="304">
        <v>619</v>
      </c>
      <c r="AO28" s="304">
        <v>0</v>
      </c>
      <c r="AP28" s="304">
        <v>444</v>
      </c>
      <c r="AQ28" s="305">
        <v>36495</v>
      </c>
      <c r="AR28" s="304">
        <v>0</v>
      </c>
      <c r="AS28" s="304">
        <v>0</v>
      </c>
      <c r="AT28" s="304">
        <v>0</v>
      </c>
      <c r="AU28" s="304">
        <v>252861</v>
      </c>
      <c r="AV28" s="304">
        <v>293884</v>
      </c>
      <c r="AW28" s="304">
        <v>0</v>
      </c>
      <c r="AX28" s="306">
        <v>546745</v>
      </c>
      <c r="AY28" s="306">
        <v>583240</v>
      </c>
      <c r="AZ28" s="306">
        <v>0</v>
      </c>
      <c r="BA28" s="306">
        <v>546745</v>
      </c>
      <c r="BB28" s="306">
        <v>583240</v>
      </c>
      <c r="BC28" s="306">
        <v>0</v>
      </c>
      <c r="BD28" s="306">
        <v>546745</v>
      </c>
      <c r="BE28" s="307">
        <v>583240</v>
      </c>
    </row>
    <row r="29" spans="2:57" ht="16.5" customHeight="1">
      <c r="B29" s="508" t="s">
        <v>233</v>
      </c>
      <c r="C29" s="616" t="s">
        <v>16</v>
      </c>
      <c r="D29" s="308">
        <v>2541</v>
      </c>
      <c r="E29" s="304">
        <v>178</v>
      </c>
      <c r="F29" s="304">
        <v>8</v>
      </c>
      <c r="G29" s="304">
        <v>432</v>
      </c>
      <c r="H29" s="304">
        <v>1612</v>
      </c>
      <c r="I29" s="304">
        <v>986</v>
      </c>
      <c r="J29" s="304">
        <v>5641</v>
      </c>
      <c r="K29" s="304">
        <v>1416</v>
      </c>
      <c r="L29" s="304">
        <v>143</v>
      </c>
      <c r="M29" s="304">
        <v>871</v>
      </c>
      <c r="N29" s="304">
        <v>1663</v>
      </c>
      <c r="O29" s="304">
        <v>1593</v>
      </c>
      <c r="P29" s="304">
        <v>9141</v>
      </c>
      <c r="Q29" s="304">
        <v>979</v>
      </c>
      <c r="R29" s="304">
        <v>152</v>
      </c>
      <c r="S29" s="304">
        <v>833</v>
      </c>
      <c r="T29" s="304">
        <v>1012</v>
      </c>
      <c r="U29" s="304">
        <v>8633</v>
      </c>
      <c r="V29" s="304">
        <v>272</v>
      </c>
      <c r="W29" s="304">
        <v>20</v>
      </c>
      <c r="X29" s="304">
        <v>687</v>
      </c>
      <c r="Y29" s="304">
        <v>527</v>
      </c>
      <c r="Z29" s="304">
        <v>1397</v>
      </c>
      <c r="AA29" s="304">
        <v>45651</v>
      </c>
      <c r="AB29" s="304">
        <v>1781</v>
      </c>
      <c r="AC29" s="304">
        <v>4069</v>
      </c>
      <c r="AD29" s="304">
        <v>14735</v>
      </c>
      <c r="AE29" s="304">
        <v>969</v>
      </c>
      <c r="AF29" s="304">
        <v>758</v>
      </c>
      <c r="AG29" s="304">
        <v>1909</v>
      </c>
      <c r="AH29" s="304">
        <v>1528</v>
      </c>
      <c r="AI29" s="304">
        <v>3674</v>
      </c>
      <c r="AJ29" s="304">
        <v>5413</v>
      </c>
      <c r="AK29" s="304">
        <v>8084</v>
      </c>
      <c r="AL29" s="304">
        <v>167</v>
      </c>
      <c r="AM29" s="304">
        <v>1895</v>
      </c>
      <c r="AN29" s="304">
        <v>6513</v>
      </c>
      <c r="AO29" s="304">
        <v>0</v>
      </c>
      <c r="AP29" s="304">
        <v>83</v>
      </c>
      <c r="AQ29" s="305">
        <v>137966</v>
      </c>
      <c r="AR29" s="304">
        <v>33</v>
      </c>
      <c r="AS29" s="304">
        <v>36499</v>
      </c>
      <c r="AT29" s="304">
        <v>0</v>
      </c>
      <c r="AU29" s="304">
        <v>0</v>
      </c>
      <c r="AV29" s="304">
        <v>0</v>
      </c>
      <c r="AW29" s="304">
        <v>0</v>
      </c>
      <c r="AX29" s="306">
        <v>36532</v>
      </c>
      <c r="AY29" s="306">
        <v>174498</v>
      </c>
      <c r="AZ29" s="306">
        <v>256931</v>
      </c>
      <c r="BA29" s="306">
        <v>293463</v>
      </c>
      <c r="BB29" s="306">
        <v>431429</v>
      </c>
      <c r="BC29" s="306">
        <v>-33795</v>
      </c>
      <c r="BD29" s="306">
        <v>259668</v>
      </c>
      <c r="BE29" s="307">
        <v>397634</v>
      </c>
    </row>
    <row r="30" spans="2:57" ht="16.5" customHeight="1">
      <c r="B30" s="508" t="s">
        <v>234</v>
      </c>
      <c r="C30" s="616" t="s">
        <v>36</v>
      </c>
      <c r="D30" s="308">
        <v>68</v>
      </c>
      <c r="E30" s="304">
        <v>7</v>
      </c>
      <c r="F30" s="304">
        <v>0</v>
      </c>
      <c r="G30" s="304">
        <v>27</v>
      </c>
      <c r="H30" s="304">
        <v>248</v>
      </c>
      <c r="I30" s="304">
        <v>59</v>
      </c>
      <c r="J30" s="304">
        <v>368</v>
      </c>
      <c r="K30" s="304">
        <v>229</v>
      </c>
      <c r="L30" s="304">
        <v>4</v>
      </c>
      <c r="M30" s="304">
        <v>22</v>
      </c>
      <c r="N30" s="304">
        <v>40</v>
      </c>
      <c r="O30" s="304">
        <v>27</v>
      </c>
      <c r="P30" s="304">
        <v>105</v>
      </c>
      <c r="Q30" s="304">
        <v>25</v>
      </c>
      <c r="R30" s="304">
        <v>8</v>
      </c>
      <c r="S30" s="304">
        <v>49</v>
      </c>
      <c r="T30" s="304">
        <v>32</v>
      </c>
      <c r="U30" s="304">
        <v>352</v>
      </c>
      <c r="V30" s="304">
        <v>13</v>
      </c>
      <c r="W30" s="304">
        <v>0</v>
      </c>
      <c r="X30" s="304">
        <v>15</v>
      </c>
      <c r="Y30" s="304">
        <v>18</v>
      </c>
      <c r="Z30" s="304">
        <v>490</v>
      </c>
      <c r="AA30" s="304">
        <v>184</v>
      </c>
      <c r="AB30" s="304">
        <v>2850</v>
      </c>
      <c r="AC30" s="304">
        <v>475</v>
      </c>
      <c r="AD30" s="304">
        <v>1516</v>
      </c>
      <c r="AE30" s="304">
        <v>216</v>
      </c>
      <c r="AF30" s="304">
        <v>75</v>
      </c>
      <c r="AG30" s="304">
        <v>1472</v>
      </c>
      <c r="AH30" s="304">
        <v>557</v>
      </c>
      <c r="AI30" s="304">
        <v>1312</v>
      </c>
      <c r="AJ30" s="304">
        <v>2994</v>
      </c>
      <c r="AK30" s="304">
        <v>2940</v>
      </c>
      <c r="AL30" s="304">
        <v>88</v>
      </c>
      <c r="AM30" s="304">
        <v>383</v>
      </c>
      <c r="AN30" s="304">
        <v>1844</v>
      </c>
      <c r="AO30" s="304">
        <v>0</v>
      </c>
      <c r="AP30" s="304">
        <v>25</v>
      </c>
      <c r="AQ30" s="305">
        <v>19137</v>
      </c>
      <c r="AR30" s="304">
        <v>15</v>
      </c>
      <c r="AS30" s="304">
        <v>16067.7</v>
      </c>
      <c r="AT30" s="304">
        <v>-1232</v>
      </c>
      <c r="AU30" s="304">
        <v>0</v>
      </c>
      <c r="AV30" s="304">
        <v>0</v>
      </c>
      <c r="AW30" s="304">
        <v>0</v>
      </c>
      <c r="AX30" s="306">
        <v>14850.7</v>
      </c>
      <c r="AY30" s="306">
        <v>33987.699999999997</v>
      </c>
      <c r="AZ30" s="306">
        <v>24</v>
      </c>
      <c r="BA30" s="306">
        <v>14874.7</v>
      </c>
      <c r="BB30" s="306">
        <v>34011.699999999997</v>
      </c>
      <c r="BC30" s="306">
        <v>-1.7</v>
      </c>
      <c r="BD30" s="306">
        <v>14873</v>
      </c>
      <c r="BE30" s="307">
        <v>34010</v>
      </c>
    </row>
    <row r="31" spans="2:57" ht="16.5" customHeight="1">
      <c r="B31" s="508" t="s">
        <v>235</v>
      </c>
      <c r="C31" s="616" t="s">
        <v>37</v>
      </c>
      <c r="D31" s="308">
        <v>24</v>
      </c>
      <c r="E31" s="304">
        <v>3</v>
      </c>
      <c r="F31" s="304">
        <v>0</v>
      </c>
      <c r="G31" s="304">
        <v>27</v>
      </c>
      <c r="H31" s="304">
        <v>185</v>
      </c>
      <c r="I31" s="304">
        <v>33</v>
      </c>
      <c r="J31" s="304">
        <v>137</v>
      </c>
      <c r="K31" s="304">
        <v>229</v>
      </c>
      <c r="L31" s="304">
        <v>0</v>
      </c>
      <c r="M31" s="304">
        <v>2</v>
      </c>
      <c r="N31" s="304">
        <v>130</v>
      </c>
      <c r="O31" s="304">
        <v>1</v>
      </c>
      <c r="P31" s="304">
        <v>3</v>
      </c>
      <c r="Q31" s="304">
        <v>7</v>
      </c>
      <c r="R31" s="304">
        <v>4</v>
      </c>
      <c r="S31" s="304">
        <v>1</v>
      </c>
      <c r="T31" s="304">
        <v>19</v>
      </c>
      <c r="U31" s="304">
        <v>319</v>
      </c>
      <c r="V31" s="304">
        <v>10</v>
      </c>
      <c r="W31" s="304">
        <v>1</v>
      </c>
      <c r="X31" s="304">
        <v>7</v>
      </c>
      <c r="Y31" s="304">
        <v>8</v>
      </c>
      <c r="Z31" s="304">
        <v>1911</v>
      </c>
      <c r="AA31" s="304">
        <v>6127</v>
      </c>
      <c r="AB31" s="304">
        <v>100</v>
      </c>
      <c r="AC31" s="304">
        <v>0</v>
      </c>
      <c r="AD31" s="304">
        <v>829</v>
      </c>
      <c r="AE31" s="304">
        <v>822</v>
      </c>
      <c r="AF31" s="304">
        <v>4</v>
      </c>
      <c r="AG31" s="304">
        <v>1121</v>
      </c>
      <c r="AH31" s="304">
        <v>1739</v>
      </c>
      <c r="AI31" s="304">
        <v>11135</v>
      </c>
      <c r="AJ31" s="304">
        <v>2828</v>
      </c>
      <c r="AK31" s="304">
        <v>3164</v>
      </c>
      <c r="AL31" s="304">
        <v>2</v>
      </c>
      <c r="AM31" s="304">
        <v>826</v>
      </c>
      <c r="AN31" s="304">
        <v>4720</v>
      </c>
      <c r="AO31" s="304">
        <v>0</v>
      </c>
      <c r="AP31" s="304">
        <v>382</v>
      </c>
      <c r="AQ31" s="305">
        <v>36860</v>
      </c>
      <c r="AR31" s="304">
        <v>0</v>
      </c>
      <c r="AS31" s="304">
        <v>18770.5</v>
      </c>
      <c r="AT31" s="304">
        <v>6089</v>
      </c>
      <c r="AU31" s="304">
        <v>0</v>
      </c>
      <c r="AV31" s="304">
        <v>0</v>
      </c>
      <c r="AW31" s="304">
        <v>0</v>
      </c>
      <c r="AX31" s="306">
        <v>24859.5</v>
      </c>
      <c r="AY31" s="306">
        <v>61719.5</v>
      </c>
      <c r="AZ31" s="306">
        <v>13</v>
      </c>
      <c r="BA31" s="306">
        <v>24872.5</v>
      </c>
      <c r="BB31" s="306">
        <v>61732.5</v>
      </c>
      <c r="BC31" s="306">
        <v>-2915.5</v>
      </c>
      <c r="BD31" s="306">
        <v>21957</v>
      </c>
      <c r="BE31" s="307">
        <v>58817</v>
      </c>
    </row>
    <row r="32" spans="2:57" ht="16.5" customHeight="1">
      <c r="B32" s="508" t="s">
        <v>236</v>
      </c>
      <c r="C32" s="616" t="s">
        <v>17</v>
      </c>
      <c r="D32" s="308">
        <v>11458</v>
      </c>
      <c r="E32" s="304">
        <v>453</v>
      </c>
      <c r="F32" s="304">
        <v>107</v>
      </c>
      <c r="G32" s="304">
        <v>115</v>
      </c>
      <c r="H32" s="304">
        <v>8019</v>
      </c>
      <c r="I32" s="304">
        <v>4516</v>
      </c>
      <c r="J32" s="304">
        <v>7617</v>
      </c>
      <c r="K32" s="304">
        <v>3369</v>
      </c>
      <c r="L32" s="304">
        <v>170</v>
      </c>
      <c r="M32" s="304">
        <v>1738</v>
      </c>
      <c r="N32" s="304">
        <v>1304</v>
      </c>
      <c r="O32" s="304">
        <v>523</v>
      </c>
      <c r="P32" s="304">
        <v>922</v>
      </c>
      <c r="Q32" s="304">
        <v>1724</v>
      </c>
      <c r="R32" s="304">
        <v>335</v>
      </c>
      <c r="S32" s="304">
        <v>2976</v>
      </c>
      <c r="T32" s="304">
        <v>4101</v>
      </c>
      <c r="U32" s="304">
        <v>12874</v>
      </c>
      <c r="V32" s="304">
        <v>1554</v>
      </c>
      <c r="W32" s="304">
        <v>173</v>
      </c>
      <c r="X32" s="304">
        <v>2459</v>
      </c>
      <c r="Y32" s="304">
        <v>2198</v>
      </c>
      <c r="Z32" s="304">
        <v>27218</v>
      </c>
      <c r="AA32" s="304">
        <v>1740</v>
      </c>
      <c r="AB32" s="304">
        <v>604</v>
      </c>
      <c r="AC32" s="304">
        <v>1027</v>
      </c>
      <c r="AD32" s="304">
        <v>4923</v>
      </c>
      <c r="AE32" s="304">
        <v>955</v>
      </c>
      <c r="AF32" s="304">
        <v>476</v>
      </c>
      <c r="AG32" s="304">
        <v>10657</v>
      </c>
      <c r="AH32" s="304">
        <v>1559</v>
      </c>
      <c r="AI32" s="304">
        <v>3086</v>
      </c>
      <c r="AJ32" s="304">
        <v>4748</v>
      </c>
      <c r="AK32" s="304">
        <v>27066</v>
      </c>
      <c r="AL32" s="304">
        <v>1567</v>
      </c>
      <c r="AM32" s="304">
        <v>7543</v>
      </c>
      <c r="AN32" s="304">
        <v>13124</v>
      </c>
      <c r="AO32" s="304">
        <v>2302</v>
      </c>
      <c r="AP32" s="304">
        <v>123</v>
      </c>
      <c r="AQ32" s="305">
        <v>177423</v>
      </c>
      <c r="AR32" s="304">
        <v>9503</v>
      </c>
      <c r="AS32" s="304">
        <v>252392</v>
      </c>
      <c r="AT32" s="304">
        <v>87</v>
      </c>
      <c r="AU32" s="304">
        <v>0</v>
      </c>
      <c r="AV32" s="304">
        <v>0</v>
      </c>
      <c r="AW32" s="304">
        <v>7445</v>
      </c>
      <c r="AX32" s="306">
        <v>269427</v>
      </c>
      <c r="AY32" s="306">
        <v>446850</v>
      </c>
      <c r="AZ32" s="306">
        <v>275852</v>
      </c>
      <c r="BA32" s="306">
        <v>545279</v>
      </c>
      <c r="BB32" s="306">
        <v>722702</v>
      </c>
      <c r="BC32" s="306">
        <v>-209718</v>
      </c>
      <c r="BD32" s="306">
        <v>335561</v>
      </c>
      <c r="BE32" s="307">
        <v>512984</v>
      </c>
    </row>
    <row r="33" spans="2:57" ht="16.5" customHeight="1">
      <c r="B33" s="508" t="s">
        <v>237</v>
      </c>
      <c r="C33" s="616" t="s">
        <v>18</v>
      </c>
      <c r="D33" s="308">
        <v>1488</v>
      </c>
      <c r="E33" s="304">
        <v>330</v>
      </c>
      <c r="F33" s="304">
        <v>30</v>
      </c>
      <c r="G33" s="304">
        <v>422</v>
      </c>
      <c r="H33" s="304">
        <v>848</v>
      </c>
      <c r="I33" s="304">
        <v>1139</v>
      </c>
      <c r="J33" s="304">
        <v>1088</v>
      </c>
      <c r="K33" s="304">
        <v>564</v>
      </c>
      <c r="L33" s="304">
        <v>12</v>
      </c>
      <c r="M33" s="304">
        <v>153</v>
      </c>
      <c r="N33" s="304">
        <v>470</v>
      </c>
      <c r="O33" s="304">
        <v>140</v>
      </c>
      <c r="P33" s="304">
        <v>603</v>
      </c>
      <c r="Q33" s="304">
        <v>724</v>
      </c>
      <c r="R33" s="304">
        <v>63</v>
      </c>
      <c r="S33" s="304">
        <v>530</v>
      </c>
      <c r="T33" s="304">
        <v>1156</v>
      </c>
      <c r="U33" s="304">
        <v>2412</v>
      </c>
      <c r="V33" s="304">
        <v>215</v>
      </c>
      <c r="W33" s="304">
        <v>18</v>
      </c>
      <c r="X33" s="304">
        <v>226</v>
      </c>
      <c r="Y33" s="304">
        <v>623</v>
      </c>
      <c r="Z33" s="304">
        <v>7118</v>
      </c>
      <c r="AA33" s="304">
        <v>8692</v>
      </c>
      <c r="AB33" s="304">
        <v>598</v>
      </c>
      <c r="AC33" s="304">
        <v>1445</v>
      </c>
      <c r="AD33" s="304">
        <v>9347</v>
      </c>
      <c r="AE33" s="304">
        <v>14577</v>
      </c>
      <c r="AF33" s="304">
        <v>30285</v>
      </c>
      <c r="AG33" s="304">
        <v>8073</v>
      </c>
      <c r="AH33" s="304">
        <v>1308</v>
      </c>
      <c r="AI33" s="304">
        <v>5589</v>
      </c>
      <c r="AJ33" s="304">
        <v>3062</v>
      </c>
      <c r="AK33" s="304">
        <v>5237</v>
      </c>
      <c r="AL33" s="304">
        <v>966</v>
      </c>
      <c r="AM33" s="304">
        <v>2965</v>
      </c>
      <c r="AN33" s="304">
        <v>2689</v>
      </c>
      <c r="AO33" s="304">
        <v>0</v>
      </c>
      <c r="AP33" s="304">
        <v>1052</v>
      </c>
      <c r="AQ33" s="305">
        <v>116257</v>
      </c>
      <c r="AR33" s="304">
        <v>2</v>
      </c>
      <c r="AS33" s="304">
        <v>102816.9</v>
      </c>
      <c r="AT33" s="304">
        <v>0</v>
      </c>
      <c r="AU33" s="304">
        <v>0</v>
      </c>
      <c r="AV33" s="304">
        <v>0</v>
      </c>
      <c r="AW33" s="304">
        <v>0</v>
      </c>
      <c r="AX33" s="306">
        <v>102818.9</v>
      </c>
      <c r="AY33" s="306">
        <v>219075.9</v>
      </c>
      <c r="AZ33" s="306">
        <v>3172</v>
      </c>
      <c r="BA33" s="306">
        <v>105990.9</v>
      </c>
      <c r="BB33" s="306">
        <v>222247.9</v>
      </c>
      <c r="BC33" s="306">
        <v>-41491.9</v>
      </c>
      <c r="BD33" s="306">
        <v>64499</v>
      </c>
      <c r="BE33" s="307">
        <v>180756</v>
      </c>
    </row>
    <row r="34" spans="2:57" ht="16.5" customHeight="1">
      <c r="B34" s="508" t="s">
        <v>238</v>
      </c>
      <c r="C34" s="616" t="s">
        <v>19</v>
      </c>
      <c r="D34" s="308">
        <v>56</v>
      </c>
      <c r="E34" s="304">
        <v>44</v>
      </c>
      <c r="F34" s="304">
        <v>2</v>
      </c>
      <c r="G34" s="304">
        <v>166</v>
      </c>
      <c r="H34" s="304">
        <v>499</v>
      </c>
      <c r="I34" s="304">
        <v>348</v>
      </c>
      <c r="J34" s="304">
        <v>249</v>
      </c>
      <c r="K34" s="304">
        <v>324</v>
      </c>
      <c r="L34" s="304">
        <v>15</v>
      </c>
      <c r="M34" s="304">
        <v>139</v>
      </c>
      <c r="N34" s="304">
        <v>197</v>
      </c>
      <c r="O34" s="304">
        <v>45</v>
      </c>
      <c r="P34" s="304">
        <v>55</v>
      </c>
      <c r="Q34" s="304">
        <v>325</v>
      </c>
      <c r="R34" s="304">
        <v>39</v>
      </c>
      <c r="S34" s="304">
        <v>272</v>
      </c>
      <c r="T34" s="304">
        <v>173</v>
      </c>
      <c r="U34" s="304">
        <v>699</v>
      </c>
      <c r="V34" s="304">
        <v>55</v>
      </c>
      <c r="W34" s="304">
        <v>8</v>
      </c>
      <c r="X34" s="304">
        <v>30</v>
      </c>
      <c r="Y34" s="304">
        <v>105</v>
      </c>
      <c r="Z34" s="304">
        <v>2477</v>
      </c>
      <c r="AA34" s="304">
        <v>2672</v>
      </c>
      <c r="AB34" s="304">
        <v>42</v>
      </c>
      <c r="AC34" s="304">
        <v>86</v>
      </c>
      <c r="AD34" s="304">
        <v>18811</v>
      </c>
      <c r="AE34" s="304">
        <v>3178</v>
      </c>
      <c r="AF34" s="304">
        <v>15759</v>
      </c>
      <c r="AG34" s="304">
        <v>7123</v>
      </c>
      <c r="AH34" s="304">
        <v>3296</v>
      </c>
      <c r="AI34" s="304">
        <v>1182</v>
      </c>
      <c r="AJ34" s="304">
        <v>1765</v>
      </c>
      <c r="AK34" s="304">
        <v>11168</v>
      </c>
      <c r="AL34" s="304">
        <v>770</v>
      </c>
      <c r="AM34" s="304">
        <v>3501</v>
      </c>
      <c r="AN34" s="304">
        <v>7329</v>
      </c>
      <c r="AO34" s="304">
        <v>0</v>
      </c>
      <c r="AP34" s="304">
        <v>582</v>
      </c>
      <c r="AQ34" s="305">
        <v>83586</v>
      </c>
      <c r="AR34" s="304">
        <v>0</v>
      </c>
      <c r="AS34" s="304">
        <v>382178</v>
      </c>
      <c r="AT34" s="304">
        <v>41</v>
      </c>
      <c r="AU34" s="304">
        <v>0</v>
      </c>
      <c r="AV34" s="304">
        <v>0</v>
      </c>
      <c r="AW34" s="304">
        <v>0</v>
      </c>
      <c r="AX34" s="306">
        <v>382219</v>
      </c>
      <c r="AY34" s="306">
        <v>465805</v>
      </c>
      <c r="AZ34" s="306">
        <v>5</v>
      </c>
      <c r="BA34" s="306">
        <v>382224</v>
      </c>
      <c r="BB34" s="306">
        <v>465810</v>
      </c>
      <c r="BC34" s="306">
        <v>-53166</v>
      </c>
      <c r="BD34" s="306">
        <v>329058</v>
      </c>
      <c r="BE34" s="307">
        <v>412644</v>
      </c>
    </row>
    <row r="35" spans="2:57" ht="16.5" customHeight="1">
      <c r="B35" s="508" t="s">
        <v>239</v>
      </c>
      <c r="C35" s="616" t="s">
        <v>39</v>
      </c>
      <c r="D35" s="308">
        <v>13054</v>
      </c>
      <c r="E35" s="304">
        <v>1858</v>
      </c>
      <c r="F35" s="304">
        <v>114</v>
      </c>
      <c r="G35" s="304">
        <v>1381</v>
      </c>
      <c r="H35" s="304">
        <v>4595</v>
      </c>
      <c r="I35" s="304">
        <v>1275</v>
      </c>
      <c r="J35" s="304">
        <v>5299</v>
      </c>
      <c r="K35" s="304">
        <v>1716</v>
      </c>
      <c r="L35" s="304">
        <v>523</v>
      </c>
      <c r="M35" s="304">
        <v>599</v>
      </c>
      <c r="N35" s="304">
        <v>3242</v>
      </c>
      <c r="O35" s="304">
        <v>603</v>
      </c>
      <c r="P35" s="304">
        <v>2940</v>
      </c>
      <c r="Q35" s="304">
        <v>1719</v>
      </c>
      <c r="R35" s="304">
        <v>194</v>
      </c>
      <c r="S35" s="304">
        <v>1373</v>
      </c>
      <c r="T35" s="304">
        <v>1977</v>
      </c>
      <c r="U35" s="304">
        <v>4861</v>
      </c>
      <c r="V35" s="304">
        <v>596</v>
      </c>
      <c r="W35" s="304">
        <v>56</v>
      </c>
      <c r="X35" s="304">
        <v>804</v>
      </c>
      <c r="Y35" s="304">
        <v>2772</v>
      </c>
      <c r="Z35" s="304">
        <v>23803</v>
      </c>
      <c r="AA35" s="304">
        <v>10050</v>
      </c>
      <c r="AB35" s="304">
        <v>742</v>
      </c>
      <c r="AC35" s="304">
        <v>4488</v>
      </c>
      <c r="AD35" s="304">
        <v>62788</v>
      </c>
      <c r="AE35" s="304">
        <v>6229</v>
      </c>
      <c r="AF35" s="304">
        <v>684</v>
      </c>
      <c r="AG35" s="304">
        <v>28428</v>
      </c>
      <c r="AH35" s="304">
        <v>4072</v>
      </c>
      <c r="AI35" s="304">
        <v>11076</v>
      </c>
      <c r="AJ35" s="304">
        <v>10040</v>
      </c>
      <c r="AK35" s="304">
        <v>10718</v>
      </c>
      <c r="AL35" s="304">
        <v>1682</v>
      </c>
      <c r="AM35" s="304">
        <v>5354</v>
      </c>
      <c r="AN35" s="304">
        <v>8226</v>
      </c>
      <c r="AO35" s="304">
        <v>593</v>
      </c>
      <c r="AP35" s="304">
        <v>1550</v>
      </c>
      <c r="AQ35" s="305">
        <v>242074</v>
      </c>
      <c r="AR35" s="304">
        <v>2133</v>
      </c>
      <c r="AS35" s="304">
        <v>58043.5</v>
      </c>
      <c r="AT35" s="304">
        <v>746</v>
      </c>
      <c r="AU35" s="304">
        <v>3485</v>
      </c>
      <c r="AV35" s="304">
        <v>509</v>
      </c>
      <c r="AW35" s="304">
        <v>1605</v>
      </c>
      <c r="AX35" s="306">
        <v>66521.5</v>
      </c>
      <c r="AY35" s="306">
        <v>308595.5</v>
      </c>
      <c r="AZ35" s="306">
        <v>83138.3</v>
      </c>
      <c r="BA35" s="306">
        <v>149659.79999999999</v>
      </c>
      <c r="BB35" s="306">
        <v>391733.8</v>
      </c>
      <c r="BC35" s="306">
        <v>-98399.8</v>
      </c>
      <c r="BD35" s="306">
        <v>51260</v>
      </c>
      <c r="BE35" s="307">
        <v>293334</v>
      </c>
    </row>
    <row r="36" spans="2:57" ht="16.5" customHeight="1">
      <c r="B36" s="508" t="s">
        <v>240</v>
      </c>
      <c r="C36" s="616" t="s">
        <v>20</v>
      </c>
      <c r="D36" s="308">
        <v>689</v>
      </c>
      <c r="E36" s="304">
        <v>82</v>
      </c>
      <c r="F36" s="304">
        <v>13</v>
      </c>
      <c r="G36" s="304">
        <v>101</v>
      </c>
      <c r="H36" s="304">
        <v>585</v>
      </c>
      <c r="I36" s="304">
        <v>263</v>
      </c>
      <c r="J36" s="304">
        <v>502</v>
      </c>
      <c r="K36" s="304">
        <v>1061</v>
      </c>
      <c r="L36" s="304">
        <v>26</v>
      </c>
      <c r="M36" s="304">
        <v>123</v>
      </c>
      <c r="N36" s="304">
        <v>191</v>
      </c>
      <c r="O36" s="304">
        <v>76</v>
      </c>
      <c r="P36" s="304">
        <v>195</v>
      </c>
      <c r="Q36" s="304">
        <v>557</v>
      </c>
      <c r="R36" s="304">
        <v>59</v>
      </c>
      <c r="S36" s="304">
        <v>731</v>
      </c>
      <c r="T36" s="304">
        <v>459</v>
      </c>
      <c r="U36" s="304">
        <v>1747</v>
      </c>
      <c r="V36" s="304">
        <v>272</v>
      </c>
      <c r="W36" s="304">
        <v>25</v>
      </c>
      <c r="X36" s="304">
        <v>133</v>
      </c>
      <c r="Y36" s="304">
        <v>144</v>
      </c>
      <c r="Z36" s="304">
        <v>4717</v>
      </c>
      <c r="AA36" s="304">
        <v>4691</v>
      </c>
      <c r="AB36" s="304">
        <v>1150</v>
      </c>
      <c r="AC36" s="304">
        <v>579</v>
      </c>
      <c r="AD36" s="304">
        <v>22012</v>
      </c>
      <c r="AE36" s="304">
        <v>10109</v>
      </c>
      <c r="AF36" s="304">
        <v>594</v>
      </c>
      <c r="AG36" s="304">
        <v>1986</v>
      </c>
      <c r="AH36" s="304">
        <v>41067</v>
      </c>
      <c r="AI36" s="304">
        <v>9653</v>
      </c>
      <c r="AJ36" s="304">
        <v>8127</v>
      </c>
      <c r="AK36" s="304">
        <v>8195</v>
      </c>
      <c r="AL36" s="304">
        <v>2822</v>
      </c>
      <c r="AM36" s="304">
        <v>13065</v>
      </c>
      <c r="AN36" s="304">
        <v>4824</v>
      </c>
      <c r="AO36" s="304">
        <v>0</v>
      </c>
      <c r="AP36" s="304">
        <v>1322</v>
      </c>
      <c r="AQ36" s="305">
        <v>142947</v>
      </c>
      <c r="AR36" s="304">
        <v>1053</v>
      </c>
      <c r="AS36" s="304">
        <v>89856.5</v>
      </c>
      <c r="AT36" s="304">
        <v>367</v>
      </c>
      <c r="AU36" s="304">
        <v>0</v>
      </c>
      <c r="AV36" s="304">
        <v>0</v>
      </c>
      <c r="AW36" s="304">
        <v>-1864</v>
      </c>
      <c r="AX36" s="306">
        <v>89412.5</v>
      </c>
      <c r="AY36" s="306">
        <v>232359.5</v>
      </c>
      <c r="AZ36" s="306">
        <v>49861.200000000004</v>
      </c>
      <c r="BA36" s="306">
        <v>139273.70000000001</v>
      </c>
      <c r="BB36" s="306">
        <v>282220.7</v>
      </c>
      <c r="BC36" s="306">
        <v>-99522.7</v>
      </c>
      <c r="BD36" s="306">
        <v>39751</v>
      </c>
      <c r="BE36" s="307">
        <v>182698</v>
      </c>
    </row>
    <row r="37" spans="2:57" ht="16.5" customHeight="1">
      <c r="B37" s="508" t="s">
        <v>241</v>
      </c>
      <c r="C37" s="616" t="s">
        <v>21</v>
      </c>
      <c r="D37" s="308">
        <v>0</v>
      </c>
      <c r="E37" s="304">
        <v>0</v>
      </c>
      <c r="F37" s="304">
        <v>0</v>
      </c>
      <c r="G37" s="304">
        <v>0</v>
      </c>
      <c r="H37" s="304">
        <v>0</v>
      </c>
      <c r="I37" s="304">
        <v>0</v>
      </c>
      <c r="J37" s="304">
        <v>0</v>
      </c>
      <c r="K37" s="304">
        <v>0</v>
      </c>
      <c r="L37" s="304">
        <v>0</v>
      </c>
      <c r="M37" s="304">
        <v>0</v>
      </c>
      <c r="N37" s="304">
        <v>0</v>
      </c>
      <c r="O37" s="304">
        <v>0</v>
      </c>
      <c r="P37" s="304">
        <v>0</v>
      </c>
      <c r="Q37" s="304">
        <v>0</v>
      </c>
      <c r="R37" s="304">
        <v>0</v>
      </c>
      <c r="S37" s="304">
        <v>0</v>
      </c>
      <c r="T37" s="304">
        <v>0</v>
      </c>
      <c r="U37" s="304">
        <v>0</v>
      </c>
      <c r="V37" s="304">
        <v>0</v>
      </c>
      <c r="W37" s="304">
        <v>0</v>
      </c>
      <c r="X37" s="304">
        <v>0</v>
      </c>
      <c r="Y37" s="304">
        <v>0</v>
      </c>
      <c r="Z37" s="304">
        <v>0</v>
      </c>
      <c r="AA37" s="304">
        <v>0</v>
      </c>
      <c r="AB37" s="304">
        <v>0</v>
      </c>
      <c r="AC37" s="304">
        <v>0</v>
      </c>
      <c r="AD37" s="304">
        <v>0</v>
      </c>
      <c r="AE37" s="304">
        <v>0</v>
      </c>
      <c r="AF37" s="304">
        <v>0</v>
      </c>
      <c r="AG37" s="304">
        <v>0</v>
      </c>
      <c r="AH37" s="304">
        <v>0</v>
      </c>
      <c r="AI37" s="304">
        <v>0</v>
      </c>
      <c r="AJ37" s="304">
        <v>0</v>
      </c>
      <c r="AK37" s="304">
        <v>0</v>
      </c>
      <c r="AL37" s="304">
        <v>0</v>
      </c>
      <c r="AM37" s="304">
        <v>0</v>
      </c>
      <c r="AN37" s="304">
        <v>0</v>
      </c>
      <c r="AO37" s="304">
        <v>0</v>
      </c>
      <c r="AP37" s="304">
        <v>3088</v>
      </c>
      <c r="AQ37" s="305">
        <v>3088</v>
      </c>
      <c r="AR37" s="304">
        <v>0</v>
      </c>
      <c r="AS37" s="304">
        <v>6525</v>
      </c>
      <c r="AT37" s="304">
        <v>331893</v>
      </c>
      <c r="AU37" s="304">
        <v>0</v>
      </c>
      <c r="AV37" s="304">
        <v>0</v>
      </c>
      <c r="AW37" s="304">
        <v>0</v>
      </c>
      <c r="AX37" s="306">
        <v>338418</v>
      </c>
      <c r="AY37" s="306">
        <v>341506</v>
      </c>
      <c r="AZ37" s="306">
        <v>0</v>
      </c>
      <c r="BA37" s="306">
        <v>338418</v>
      </c>
      <c r="BB37" s="306">
        <v>341506</v>
      </c>
      <c r="BC37" s="306">
        <v>0</v>
      </c>
      <c r="BD37" s="306">
        <v>338418</v>
      </c>
      <c r="BE37" s="307">
        <v>341506</v>
      </c>
    </row>
    <row r="38" spans="2:57" ht="16.5" customHeight="1">
      <c r="B38" s="508" t="s">
        <v>242</v>
      </c>
      <c r="C38" s="616" t="s">
        <v>22</v>
      </c>
      <c r="D38" s="308">
        <v>0</v>
      </c>
      <c r="E38" s="304">
        <v>19</v>
      </c>
      <c r="F38" s="304">
        <v>0</v>
      </c>
      <c r="G38" s="304">
        <v>0</v>
      </c>
      <c r="H38" s="304">
        <v>21</v>
      </c>
      <c r="I38" s="304">
        <v>3</v>
      </c>
      <c r="J38" s="304">
        <v>18</v>
      </c>
      <c r="K38" s="304">
        <v>16</v>
      </c>
      <c r="L38" s="304">
        <v>0</v>
      </c>
      <c r="M38" s="304">
        <v>6</v>
      </c>
      <c r="N38" s="304">
        <v>7</v>
      </c>
      <c r="O38" s="304">
        <v>3</v>
      </c>
      <c r="P38" s="304">
        <v>0</v>
      </c>
      <c r="Q38" s="304">
        <v>41</v>
      </c>
      <c r="R38" s="304">
        <v>7</v>
      </c>
      <c r="S38" s="304">
        <v>34</v>
      </c>
      <c r="T38" s="304">
        <v>30</v>
      </c>
      <c r="U38" s="304">
        <v>533</v>
      </c>
      <c r="V38" s="304">
        <v>30</v>
      </c>
      <c r="W38" s="304">
        <v>10</v>
      </c>
      <c r="X38" s="304">
        <v>8</v>
      </c>
      <c r="Y38" s="304">
        <v>6</v>
      </c>
      <c r="Z38" s="304">
        <v>85</v>
      </c>
      <c r="AA38" s="304">
        <v>271</v>
      </c>
      <c r="AB38" s="304">
        <v>4</v>
      </c>
      <c r="AC38" s="304">
        <v>14</v>
      </c>
      <c r="AD38" s="304">
        <v>121</v>
      </c>
      <c r="AE38" s="304">
        <v>40</v>
      </c>
      <c r="AF38" s="304">
        <v>0</v>
      </c>
      <c r="AG38" s="304">
        <v>128</v>
      </c>
      <c r="AH38" s="304">
        <v>991</v>
      </c>
      <c r="AI38" s="304">
        <v>40</v>
      </c>
      <c r="AJ38" s="304">
        <v>0</v>
      </c>
      <c r="AK38" s="304">
        <v>57</v>
      </c>
      <c r="AL38" s="304">
        <v>0</v>
      </c>
      <c r="AM38" s="304">
        <v>130</v>
      </c>
      <c r="AN38" s="304">
        <v>113</v>
      </c>
      <c r="AO38" s="304">
        <v>0</v>
      </c>
      <c r="AP38" s="304">
        <v>75</v>
      </c>
      <c r="AQ38" s="305">
        <v>2861</v>
      </c>
      <c r="AR38" s="304">
        <v>0</v>
      </c>
      <c r="AS38" s="304">
        <v>56584.2</v>
      </c>
      <c r="AT38" s="304">
        <v>173636</v>
      </c>
      <c r="AU38" s="304">
        <v>111542</v>
      </c>
      <c r="AV38" s="304">
        <v>2059.4</v>
      </c>
      <c r="AW38" s="304">
        <v>0</v>
      </c>
      <c r="AX38" s="306">
        <v>343821.6</v>
      </c>
      <c r="AY38" s="306">
        <v>346682.6</v>
      </c>
      <c r="AZ38" s="306">
        <v>35390.800000000003</v>
      </c>
      <c r="BA38" s="306">
        <v>379212.4</v>
      </c>
      <c r="BB38" s="306">
        <v>382073.4</v>
      </c>
      <c r="BC38" s="306">
        <v>-46791.4</v>
      </c>
      <c r="BD38" s="306">
        <v>332421</v>
      </c>
      <c r="BE38" s="307">
        <v>335282</v>
      </c>
    </row>
    <row r="39" spans="2:57" ht="16.5" customHeight="1">
      <c r="B39" s="508" t="s">
        <v>243</v>
      </c>
      <c r="C39" s="616" t="s">
        <v>38</v>
      </c>
      <c r="D39" s="308">
        <v>0</v>
      </c>
      <c r="E39" s="304">
        <v>0</v>
      </c>
      <c r="F39" s="304">
        <v>0</v>
      </c>
      <c r="G39" s="304">
        <v>0</v>
      </c>
      <c r="H39" s="304">
        <v>0</v>
      </c>
      <c r="I39" s="304">
        <v>0</v>
      </c>
      <c r="J39" s="304">
        <v>0</v>
      </c>
      <c r="K39" s="304">
        <v>1</v>
      </c>
      <c r="L39" s="304">
        <v>0</v>
      </c>
      <c r="M39" s="304">
        <v>0</v>
      </c>
      <c r="N39" s="304">
        <v>0</v>
      </c>
      <c r="O39" s="304">
        <v>0</v>
      </c>
      <c r="P39" s="304">
        <v>0</v>
      </c>
      <c r="Q39" s="304">
        <v>0</v>
      </c>
      <c r="R39" s="304">
        <v>0</v>
      </c>
      <c r="S39" s="304">
        <v>0</v>
      </c>
      <c r="T39" s="304">
        <v>0</v>
      </c>
      <c r="U39" s="304">
        <v>0</v>
      </c>
      <c r="V39" s="304">
        <v>0</v>
      </c>
      <c r="W39" s="304">
        <v>0</v>
      </c>
      <c r="X39" s="304">
        <v>0</v>
      </c>
      <c r="Y39" s="304">
        <v>0</v>
      </c>
      <c r="Z39" s="304">
        <v>0</v>
      </c>
      <c r="AA39" s="304">
        <v>0</v>
      </c>
      <c r="AB39" s="304">
        <v>4</v>
      </c>
      <c r="AC39" s="304">
        <v>0</v>
      </c>
      <c r="AD39" s="304">
        <v>11</v>
      </c>
      <c r="AE39" s="304">
        <v>21</v>
      </c>
      <c r="AF39" s="304">
        <v>2</v>
      </c>
      <c r="AG39" s="304">
        <v>120</v>
      </c>
      <c r="AH39" s="304">
        <v>81</v>
      </c>
      <c r="AI39" s="304">
        <v>6</v>
      </c>
      <c r="AJ39" s="304">
        <v>2</v>
      </c>
      <c r="AK39" s="304">
        <v>8144</v>
      </c>
      <c r="AL39" s="304">
        <v>0</v>
      </c>
      <c r="AM39" s="304">
        <v>8</v>
      </c>
      <c r="AN39" s="304">
        <v>51</v>
      </c>
      <c r="AO39" s="304">
        <v>0</v>
      </c>
      <c r="AP39" s="304">
        <v>4</v>
      </c>
      <c r="AQ39" s="305">
        <v>8455</v>
      </c>
      <c r="AR39" s="304">
        <v>3652</v>
      </c>
      <c r="AS39" s="304">
        <v>138382.9</v>
      </c>
      <c r="AT39" s="304">
        <v>508619</v>
      </c>
      <c r="AU39" s="304">
        <v>0</v>
      </c>
      <c r="AV39" s="304">
        <v>0</v>
      </c>
      <c r="AW39" s="304">
        <v>0</v>
      </c>
      <c r="AX39" s="306">
        <v>650653.9</v>
      </c>
      <c r="AY39" s="306">
        <v>659108.9</v>
      </c>
      <c r="AZ39" s="306">
        <v>713.8</v>
      </c>
      <c r="BA39" s="306">
        <v>651367.69999999995</v>
      </c>
      <c r="BB39" s="306">
        <v>659822.69999999995</v>
      </c>
      <c r="BC39" s="306">
        <v>-20807.699999999997</v>
      </c>
      <c r="BD39" s="306">
        <v>630560</v>
      </c>
      <c r="BE39" s="307">
        <v>639015</v>
      </c>
    </row>
    <row r="40" spans="2:57" ht="16.5" customHeight="1">
      <c r="B40" s="508" t="s">
        <v>244</v>
      </c>
      <c r="C40" s="616" t="s">
        <v>245</v>
      </c>
      <c r="D40" s="308">
        <v>425</v>
      </c>
      <c r="E40" s="304">
        <v>43</v>
      </c>
      <c r="F40" s="304">
        <v>34</v>
      </c>
      <c r="G40" s="304">
        <v>37</v>
      </c>
      <c r="H40" s="304">
        <v>103</v>
      </c>
      <c r="I40" s="304">
        <v>85</v>
      </c>
      <c r="J40" s="304">
        <v>167</v>
      </c>
      <c r="K40" s="304">
        <v>116</v>
      </c>
      <c r="L40" s="304">
        <v>3</v>
      </c>
      <c r="M40" s="304">
        <v>14</v>
      </c>
      <c r="N40" s="304">
        <v>34</v>
      </c>
      <c r="O40" s="304">
        <v>9</v>
      </c>
      <c r="P40" s="304">
        <v>76</v>
      </c>
      <c r="Q40" s="304">
        <v>18</v>
      </c>
      <c r="R40" s="304">
        <v>21</v>
      </c>
      <c r="S40" s="304">
        <v>33</v>
      </c>
      <c r="T40" s="304">
        <v>52</v>
      </c>
      <c r="U40" s="304">
        <v>130</v>
      </c>
      <c r="V40" s="304">
        <v>12</v>
      </c>
      <c r="W40" s="304">
        <v>0</v>
      </c>
      <c r="X40" s="304">
        <v>4</v>
      </c>
      <c r="Y40" s="304">
        <v>22</v>
      </c>
      <c r="Z40" s="304">
        <v>596</v>
      </c>
      <c r="AA40" s="304">
        <v>516</v>
      </c>
      <c r="AB40" s="304">
        <v>291</v>
      </c>
      <c r="AC40" s="304">
        <v>110</v>
      </c>
      <c r="AD40" s="304">
        <v>336</v>
      </c>
      <c r="AE40" s="304">
        <v>596</v>
      </c>
      <c r="AF40" s="304">
        <v>47</v>
      </c>
      <c r="AG40" s="304">
        <v>285</v>
      </c>
      <c r="AH40" s="304">
        <v>277</v>
      </c>
      <c r="AI40" s="304">
        <v>1</v>
      </c>
      <c r="AJ40" s="304">
        <v>377</v>
      </c>
      <c r="AK40" s="304">
        <v>619</v>
      </c>
      <c r="AL40" s="304">
        <v>0</v>
      </c>
      <c r="AM40" s="304">
        <v>702</v>
      </c>
      <c r="AN40" s="304">
        <v>554</v>
      </c>
      <c r="AO40" s="304">
        <v>0</v>
      </c>
      <c r="AP40" s="304">
        <v>7</v>
      </c>
      <c r="AQ40" s="305">
        <v>6752</v>
      </c>
      <c r="AR40" s="304">
        <v>0</v>
      </c>
      <c r="AS40" s="304">
        <v>35045.9</v>
      </c>
      <c r="AT40" s="304">
        <v>0</v>
      </c>
      <c r="AU40" s="304">
        <v>0</v>
      </c>
      <c r="AV40" s="304">
        <v>0</v>
      </c>
      <c r="AW40" s="304">
        <v>0</v>
      </c>
      <c r="AX40" s="306">
        <v>35045.9</v>
      </c>
      <c r="AY40" s="306">
        <v>41797.9</v>
      </c>
      <c r="AZ40" s="306">
        <v>88</v>
      </c>
      <c r="BA40" s="306">
        <v>35133.9</v>
      </c>
      <c r="BB40" s="306">
        <v>41885.9</v>
      </c>
      <c r="BC40" s="306">
        <v>-231.89999999999998</v>
      </c>
      <c r="BD40" s="306">
        <v>34902</v>
      </c>
      <c r="BE40" s="307">
        <v>41654</v>
      </c>
    </row>
    <row r="41" spans="2:57" ht="16.5" customHeight="1">
      <c r="B41" s="508" t="s">
        <v>246</v>
      </c>
      <c r="C41" s="616" t="s">
        <v>23</v>
      </c>
      <c r="D41" s="308">
        <v>10441</v>
      </c>
      <c r="E41" s="304">
        <v>589</v>
      </c>
      <c r="F41" s="304">
        <v>32</v>
      </c>
      <c r="G41" s="304">
        <v>612</v>
      </c>
      <c r="H41" s="304">
        <v>5409</v>
      </c>
      <c r="I41" s="304">
        <v>2978</v>
      </c>
      <c r="J41" s="304">
        <v>2279</v>
      </c>
      <c r="K41" s="304">
        <v>4614</v>
      </c>
      <c r="L41" s="304">
        <v>248</v>
      </c>
      <c r="M41" s="304">
        <v>1415</v>
      </c>
      <c r="N41" s="304">
        <v>2468</v>
      </c>
      <c r="O41" s="304">
        <v>582</v>
      </c>
      <c r="P41" s="304">
        <v>1029</v>
      </c>
      <c r="Q41" s="304">
        <v>1801</v>
      </c>
      <c r="R41" s="304">
        <v>367</v>
      </c>
      <c r="S41" s="304">
        <v>2625</v>
      </c>
      <c r="T41" s="304">
        <v>3030</v>
      </c>
      <c r="U41" s="304">
        <v>15369</v>
      </c>
      <c r="V41" s="304">
        <v>1249</v>
      </c>
      <c r="W41" s="304">
        <v>153</v>
      </c>
      <c r="X41" s="304">
        <v>1662</v>
      </c>
      <c r="Y41" s="304">
        <v>973</v>
      </c>
      <c r="Z41" s="304">
        <v>64029</v>
      </c>
      <c r="AA41" s="304">
        <v>35715</v>
      </c>
      <c r="AB41" s="304">
        <v>4938</v>
      </c>
      <c r="AC41" s="304">
        <v>3761</v>
      </c>
      <c r="AD41" s="304">
        <v>42770</v>
      </c>
      <c r="AE41" s="304">
        <v>21773</v>
      </c>
      <c r="AF41" s="304">
        <v>5322</v>
      </c>
      <c r="AG41" s="304">
        <v>52813</v>
      </c>
      <c r="AH41" s="304">
        <v>27162</v>
      </c>
      <c r="AI41" s="304">
        <v>30030</v>
      </c>
      <c r="AJ41" s="304">
        <v>32990</v>
      </c>
      <c r="AK41" s="304">
        <v>29449</v>
      </c>
      <c r="AL41" s="304">
        <v>3533</v>
      </c>
      <c r="AM41" s="304">
        <v>46968</v>
      </c>
      <c r="AN41" s="304">
        <v>7979</v>
      </c>
      <c r="AO41" s="304">
        <v>0</v>
      </c>
      <c r="AP41" s="304">
        <v>861</v>
      </c>
      <c r="AQ41" s="305">
        <v>470018</v>
      </c>
      <c r="AR41" s="304">
        <v>457</v>
      </c>
      <c r="AS41" s="304">
        <v>25903.3</v>
      </c>
      <c r="AT41" s="304">
        <v>119</v>
      </c>
      <c r="AU41" s="304">
        <v>0</v>
      </c>
      <c r="AV41" s="304">
        <v>0</v>
      </c>
      <c r="AW41" s="304">
        <v>0</v>
      </c>
      <c r="AX41" s="306">
        <v>26479.3</v>
      </c>
      <c r="AY41" s="306">
        <v>496497.3</v>
      </c>
      <c r="AZ41" s="306">
        <v>54942.7</v>
      </c>
      <c r="BA41" s="306">
        <v>81422</v>
      </c>
      <c r="BB41" s="306">
        <v>551440</v>
      </c>
      <c r="BC41" s="306">
        <v>-234110</v>
      </c>
      <c r="BD41" s="306">
        <v>-152688</v>
      </c>
      <c r="BE41" s="307">
        <v>317330</v>
      </c>
    </row>
    <row r="42" spans="2:57" ht="16.5" customHeight="1">
      <c r="B42" s="508">
        <v>37</v>
      </c>
      <c r="C42" s="616" t="s">
        <v>24</v>
      </c>
      <c r="D42" s="308">
        <v>237</v>
      </c>
      <c r="E42" s="304">
        <v>2</v>
      </c>
      <c r="F42" s="304">
        <v>3</v>
      </c>
      <c r="G42" s="304">
        <v>0</v>
      </c>
      <c r="H42" s="304">
        <v>38</v>
      </c>
      <c r="I42" s="304">
        <v>12</v>
      </c>
      <c r="J42" s="304">
        <v>17</v>
      </c>
      <c r="K42" s="304">
        <v>12</v>
      </c>
      <c r="L42" s="304">
        <v>0</v>
      </c>
      <c r="M42" s="304">
        <v>1</v>
      </c>
      <c r="N42" s="304">
        <v>4</v>
      </c>
      <c r="O42" s="304">
        <v>1</v>
      </c>
      <c r="P42" s="304">
        <v>1</v>
      </c>
      <c r="Q42" s="304">
        <v>2</v>
      </c>
      <c r="R42" s="304">
        <v>1</v>
      </c>
      <c r="S42" s="304">
        <v>11</v>
      </c>
      <c r="T42" s="304">
        <v>9</v>
      </c>
      <c r="U42" s="304">
        <v>115</v>
      </c>
      <c r="V42" s="304">
        <v>0</v>
      </c>
      <c r="W42" s="304">
        <v>0</v>
      </c>
      <c r="X42" s="304">
        <v>5</v>
      </c>
      <c r="Y42" s="304">
        <v>3</v>
      </c>
      <c r="Z42" s="304">
        <v>183</v>
      </c>
      <c r="AA42" s="304">
        <v>41</v>
      </c>
      <c r="AB42" s="304">
        <v>11</v>
      </c>
      <c r="AC42" s="304">
        <v>4</v>
      </c>
      <c r="AD42" s="304">
        <v>325</v>
      </c>
      <c r="AE42" s="304">
        <v>50</v>
      </c>
      <c r="AF42" s="304">
        <v>242</v>
      </c>
      <c r="AG42" s="304">
        <v>95</v>
      </c>
      <c r="AH42" s="304">
        <v>1732</v>
      </c>
      <c r="AI42" s="304">
        <v>146</v>
      </c>
      <c r="AJ42" s="304">
        <v>2835</v>
      </c>
      <c r="AK42" s="304">
        <v>15274</v>
      </c>
      <c r="AL42" s="304">
        <v>99</v>
      </c>
      <c r="AM42" s="304">
        <v>690</v>
      </c>
      <c r="AN42" s="304">
        <v>2624</v>
      </c>
      <c r="AO42" s="304">
        <v>0</v>
      </c>
      <c r="AP42" s="304">
        <v>105</v>
      </c>
      <c r="AQ42" s="305">
        <v>24930</v>
      </c>
      <c r="AR42" s="304">
        <v>27499</v>
      </c>
      <c r="AS42" s="304">
        <v>168058.6</v>
      </c>
      <c r="AT42" s="304">
        <v>0</v>
      </c>
      <c r="AU42" s="304">
        <v>0</v>
      </c>
      <c r="AV42" s="304">
        <v>0</v>
      </c>
      <c r="AW42" s="304">
        <v>0</v>
      </c>
      <c r="AX42" s="306">
        <v>195557.6</v>
      </c>
      <c r="AY42" s="306">
        <v>220487.6</v>
      </c>
      <c r="AZ42" s="306">
        <v>45742.1</v>
      </c>
      <c r="BA42" s="306">
        <v>241299.7</v>
      </c>
      <c r="BB42" s="306">
        <v>266229.7</v>
      </c>
      <c r="BC42" s="306">
        <v>-57364.7</v>
      </c>
      <c r="BD42" s="306">
        <v>183935</v>
      </c>
      <c r="BE42" s="307">
        <v>208865</v>
      </c>
    </row>
    <row r="43" spans="2:57" ht="16.5" customHeight="1">
      <c r="B43" s="508">
        <v>38</v>
      </c>
      <c r="C43" s="616" t="s">
        <v>25</v>
      </c>
      <c r="D43" s="308">
        <v>47</v>
      </c>
      <c r="E43" s="304">
        <v>118</v>
      </c>
      <c r="F43" s="304">
        <v>3</v>
      </c>
      <c r="G43" s="304">
        <v>6</v>
      </c>
      <c r="H43" s="304">
        <v>115</v>
      </c>
      <c r="I43" s="304">
        <v>78</v>
      </c>
      <c r="J43" s="304">
        <v>73</v>
      </c>
      <c r="K43" s="304">
        <v>54</v>
      </c>
      <c r="L43" s="304">
        <v>2</v>
      </c>
      <c r="M43" s="304">
        <v>5</v>
      </c>
      <c r="N43" s="304">
        <v>48</v>
      </c>
      <c r="O43" s="304">
        <v>7</v>
      </c>
      <c r="P43" s="304">
        <v>16</v>
      </c>
      <c r="Q43" s="304">
        <v>44</v>
      </c>
      <c r="R43" s="304">
        <v>5</v>
      </c>
      <c r="S43" s="304">
        <v>118</v>
      </c>
      <c r="T43" s="304">
        <v>108</v>
      </c>
      <c r="U43" s="304">
        <v>267</v>
      </c>
      <c r="V43" s="304">
        <v>23</v>
      </c>
      <c r="W43" s="304">
        <v>4</v>
      </c>
      <c r="X43" s="304">
        <v>16</v>
      </c>
      <c r="Y43" s="304">
        <v>46</v>
      </c>
      <c r="Z43" s="304">
        <v>584</v>
      </c>
      <c r="AA43" s="304">
        <v>17</v>
      </c>
      <c r="AB43" s="304">
        <v>30</v>
      </c>
      <c r="AC43" s="304">
        <v>169</v>
      </c>
      <c r="AD43" s="304">
        <v>553</v>
      </c>
      <c r="AE43" s="304">
        <v>499</v>
      </c>
      <c r="AF43" s="304">
        <v>60</v>
      </c>
      <c r="AG43" s="304">
        <v>503</v>
      </c>
      <c r="AH43" s="304">
        <v>411</v>
      </c>
      <c r="AI43" s="304">
        <v>735</v>
      </c>
      <c r="AJ43" s="304">
        <v>890</v>
      </c>
      <c r="AK43" s="304">
        <v>2878</v>
      </c>
      <c r="AL43" s="304">
        <v>203</v>
      </c>
      <c r="AM43" s="304">
        <v>537</v>
      </c>
      <c r="AN43" s="304">
        <v>359</v>
      </c>
      <c r="AO43" s="304">
        <v>0</v>
      </c>
      <c r="AP43" s="304">
        <v>4</v>
      </c>
      <c r="AQ43" s="305">
        <v>9635</v>
      </c>
      <c r="AR43" s="304">
        <v>0</v>
      </c>
      <c r="AS43" s="304">
        <v>0</v>
      </c>
      <c r="AT43" s="304">
        <v>0</v>
      </c>
      <c r="AU43" s="304">
        <v>0</v>
      </c>
      <c r="AV43" s="304">
        <v>0</v>
      </c>
      <c r="AW43" s="304">
        <v>0</v>
      </c>
      <c r="AX43" s="306">
        <v>0</v>
      </c>
      <c r="AY43" s="306">
        <v>9635</v>
      </c>
      <c r="AZ43" s="306">
        <v>0</v>
      </c>
      <c r="BA43" s="306">
        <v>0</v>
      </c>
      <c r="BB43" s="306">
        <v>9635</v>
      </c>
      <c r="BC43" s="306">
        <v>0</v>
      </c>
      <c r="BD43" s="306">
        <v>0</v>
      </c>
      <c r="BE43" s="307">
        <v>9635</v>
      </c>
    </row>
    <row r="44" spans="2:57" ht="16.5" customHeight="1">
      <c r="B44" s="508">
        <v>39</v>
      </c>
      <c r="C44" s="616" t="s">
        <v>26</v>
      </c>
      <c r="D44" s="308">
        <v>1554</v>
      </c>
      <c r="E44" s="304">
        <v>24</v>
      </c>
      <c r="F44" s="304">
        <v>24</v>
      </c>
      <c r="G44" s="304">
        <v>82</v>
      </c>
      <c r="H44" s="304">
        <v>922</v>
      </c>
      <c r="I44" s="304">
        <v>238</v>
      </c>
      <c r="J44" s="304">
        <v>965</v>
      </c>
      <c r="K44" s="304">
        <v>46</v>
      </c>
      <c r="L44" s="304">
        <v>146</v>
      </c>
      <c r="M44" s="304">
        <v>74</v>
      </c>
      <c r="N44" s="304">
        <v>328</v>
      </c>
      <c r="O44" s="304">
        <v>281</v>
      </c>
      <c r="P44" s="304">
        <v>292</v>
      </c>
      <c r="Q44" s="304">
        <v>301</v>
      </c>
      <c r="R44" s="304">
        <v>69</v>
      </c>
      <c r="S44" s="304">
        <v>339</v>
      </c>
      <c r="T44" s="304">
        <v>185</v>
      </c>
      <c r="U44" s="304">
        <v>217</v>
      </c>
      <c r="V44" s="304">
        <v>112</v>
      </c>
      <c r="W44" s="304">
        <v>5</v>
      </c>
      <c r="X44" s="304">
        <v>31</v>
      </c>
      <c r="Y44" s="304">
        <v>45</v>
      </c>
      <c r="Z44" s="304">
        <v>7735</v>
      </c>
      <c r="AA44" s="304">
        <v>1286</v>
      </c>
      <c r="AB44" s="304">
        <v>236</v>
      </c>
      <c r="AC44" s="304">
        <v>454</v>
      </c>
      <c r="AD44" s="304">
        <v>2089</v>
      </c>
      <c r="AE44" s="304">
        <v>1836</v>
      </c>
      <c r="AF44" s="304">
        <v>673</v>
      </c>
      <c r="AG44" s="304">
        <v>565</v>
      </c>
      <c r="AH44" s="304">
        <v>851</v>
      </c>
      <c r="AI44" s="304">
        <v>106</v>
      </c>
      <c r="AJ44" s="304">
        <v>2355</v>
      </c>
      <c r="AK44" s="304">
        <v>1934</v>
      </c>
      <c r="AL44" s="304">
        <v>552</v>
      </c>
      <c r="AM44" s="304">
        <v>1750</v>
      </c>
      <c r="AN44" s="304">
        <v>1156</v>
      </c>
      <c r="AO44" s="304">
        <v>5</v>
      </c>
      <c r="AP44" s="304">
        <v>0</v>
      </c>
      <c r="AQ44" s="305">
        <v>29863</v>
      </c>
      <c r="AR44" s="304">
        <v>0</v>
      </c>
      <c r="AS44" s="304">
        <v>813</v>
      </c>
      <c r="AT44" s="304">
        <v>0</v>
      </c>
      <c r="AU44" s="304">
        <v>0</v>
      </c>
      <c r="AV44" s="304">
        <v>0</v>
      </c>
      <c r="AW44" s="304">
        <v>0</v>
      </c>
      <c r="AX44" s="306">
        <v>813</v>
      </c>
      <c r="AY44" s="306">
        <v>30676</v>
      </c>
      <c r="AZ44" s="306">
        <v>10673</v>
      </c>
      <c r="BA44" s="306">
        <v>11486</v>
      </c>
      <c r="BB44" s="306">
        <v>41349</v>
      </c>
      <c r="BC44" s="306">
        <v>-10915</v>
      </c>
      <c r="BD44" s="306">
        <v>571</v>
      </c>
      <c r="BE44" s="307">
        <v>30434</v>
      </c>
    </row>
    <row r="45" spans="2:57" ht="16.5" customHeight="1">
      <c r="B45" s="618" t="s">
        <v>536</v>
      </c>
      <c r="C45" s="619" t="s">
        <v>40</v>
      </c>
      <c r="D45" s="309">
        <v>103365</v>
      </c>
      <c r="E45" s="310">
        <v>11057</v>
      </c>
      <c r="F45" s="310">
        <v>992</v>
      </c>
      <c r="G45" s="310">
        <v>3991</v>
      </c>
      <c r="H45" s="310">
        <v>87415</v>
      </c>
      <c r="I45" s="310">
        <v>30808</v>
      </c>
      <c r="J45" s="310">
        <v>76356</v>
      </c>
      <c r="K45" s="310">
        <v>38925</v>
      </c>
      <c r="L45" s="310">
        <v>3984</v>
      </c>
      <c r="M45" s="310">
        <v>17591</v>
      </c>
      <c r="N45" s="310">
        <v>20299</v>
      </c>
      <c r="O45" s="310">
        <v>11637</v>
      </c>
      <c r="P45" s="310">
        <v>66683</v>
      </c>
      <c r="Q45" s="310">
        <v>29357</v>
      </c>
      <c r="R45" s="310">
        <v>4597</v>
      </c>
      <c r="S45" s="310">
        <v>40115</v>
      </c>
      <c r="T45" s="310">
        <v>48412</v>
      </c>
      <c r="U45" s="310">
        <v>224739</v>
      </c>
      <c r="V45" s="310">
        <v>19011</v>
      </c>
      <c r="W45" s="310">
        <v>2170</v>
      </c>
      <c r="X45" s="310">
        <v>38498</v>
      </c>
      <c r="Y45" s="310">
        <v>16120</v>
      </c>
      <c r="Z45" s="310">
        <v>292159</v>
      </c>
      <c r="AA45" s="310">
        <v>212728</v>
      </c>
      <c r="AB45" s="310">
        <v>17721</v>
      </c>
      <c r="AC45" s="310">
        <v>20432</v>
      </c>
      <c r="AD45" s="310">
        <v>198528</v>
      </c>
      <c r="AE45" s="310">
        <v>66788</v>
      </c>
      <c r="AF45" s="310">
        <v>61924</v>
      </c>
      <c r="AG45" s="310">
        <v>160628</v>
      </c>
      <c r="AH45" s="310">
        <v>94088</v>
      </c>
      <c r="AI45" s="310">
        <v>95275</v>
      </c>
      <c r="AJ45" s="310">
        <v>94392</v>
      </c>
      <c r="AK45" s="310">
        <v>260849</v>
      </c>
      <c r="AL45" s="310">
        <v>16871</v>
      </c>
      <c r="AM45" s="310">
        <v>128796</v>
      </c>
      <c r="AN45" s="310">
        <v>95839</v>
      </c>
      <c r="AO45" s="310">
        <v>9635</v>
      </c>
      <c r="AP45" s="310">
        <v>10642</v>
      </c>
      <c r="AQ45" s="311">
        <v>2733417</v>
      </c>
      <c r="AR45" s="312">
        <v>54133</v>
      </c>
      <c r="AS45" s="313">
        <v>1744673.8999999997</v>
      </c>
      <c r="AT45" s="313">
        <v>1020422</v>
      </c>
      <c r="AU45" s="313">
        <v>382018</v>
      </c>
      <c r="AV45" s="313">
        <v>343700.5</v>
      </c>
      <c r="AW45" s="313">
        <v>-23250.3</v>
      </c>
      <c r="AX45" s="314">
        <v>3521697.1</v>
      </c>
      <c r="AY45" s="314">
        <v>6255114.1000000024</v>
      </c>
      <c r="AZ45" s="314">
        <v>2087330.3000000005</v>
      </c>
      <c r="BA45" s="314">
        <v>5609027.3999999994</v>
      </c>
      <c r="BB45" s="314">
        <v>8342444.3999999994</v>
      </c>
      <c r="BC45" s="314">
        <v>-2279321.2999999989</v>
      </c>
      <c r="BD45" s="314">
        <v>3329706.1</v>
      </c>
      <c r="BE45" s="315">
        <v>6063123.0999999996</v>
      </c>
    </row>
    <row r="46" spans="2:57" ht="16.5" customHeight="1">
      <c r="B46" s="620" t="s">
        <v>512</v>
      </c>
      <c r="C46" s="621" t="s">
        <v>41</v>
      </c>
      <c r="D46" s="308">
        <v>317</v>
      </c>
      <c r="E46" s="304">
        <v>380</v>
      </c>
      <c r="F46" s="304">
        <v>102</v>
      </c>
      <c r="G46" s="304">
        <v>161</v>
      </c>
      <c r="H46" s="304">
        <v>740</v>
      </c>
      <c r="I46" s="304">
        <v>465</v>
      </c>
      <c r="J46" s="304">
        <v>719</v>
      </c>
      <c r="K46" s="304">
        <v>626</v>
      </c>
      <c r="L46" s="304">
        <v>43</v>
      </c>
      <c r="M46" s="304">
        <v>444</v>
      </c>
      <c r="N46" s="304">
        <v>488</v>
      </c>
      <c r="O46" s="304">
        <v>73</v>
      </c>
      <c r="P46" s="304">
        <v>428</v>
      </c>
      <c r="Q46" s="304">
        <v>737</v>
      </c>
      <c r="R46" s="304">
        <v>90</v>
      </c>
      <c r="S46" s="304">
        <v>866</v>
      </c>
      <c r="T46" s="304">
        <v>898</v>
      </c>
      <c r="U46" s="304">
        <v>3385</v>
      </c>
      <c r="V46" s="304">
        <v>335</v>
      </c>
      <c r="W46" s="304">
        <v>33</v>
      </c>
      <c r="X46" s="304">
        <v>268</v>
      </c>
      <c r="Y46" s="304">
        <v>326</v>
      </c>
      <c r="Z46" s="304">
        <v>6729</v>
      </c>
      <c r="AA46" s="304">
        <v>2004</v>
      </c>
      <c r="AB46" s="304">
        <v>296</v>
      </c>
      <c r="AC46" s="304">
        <v>1002</v>
      </c>
      <c r="AD46" s="304">
        <v>6893</v>
      </c>
      <c r="AE46" s="304">
        <v>4527</v>
      </c>
      <c r="AF46" s="304">
        <v>331</v>
      </c>
      <c r="AG46" s="304">
        <v>1478</v>
      </c>
      <c r="AH46" s="304">
        <v>1067</v>
      </c>
      <c r="AI46" s="304">
        <v>3097</v>
      </c>
      <c r="AJ46" s="304">
        <v>1346</v>
      </c>
      <c r="AK46" s="304">
        <v>5520</v>
      </c>
      <c r="AL46" s="304">
        <v>1458</v>
      </c>
      <c r="AM46" s="304">
        <v>3180</v>
      </c>
      <c r="AN46" s="304">
        <v>3068</v>
      </c>
      <c r="AO46" s="304">
        <v>0</v>
      </c>
      <c r="AP46" s="304">
        <v>213</v>
      </c>
      <c r="AQ46" s="305">
        <v>54133</v>
      </c>
      <c r="AR46" s="146"/>
      <c r="AS46" s="146"/>
      <c r="AT46" s="146"/>
      <c r="AU46" s="146"/>
      <c r="AV46" s="146"/>
      <c r="AW46" s="146"/>
      <c r="AX46" s="146"/>
      <c r="AY46" s="146"/>
      <c r="AZ46" s="146"/>
      <c r="BA46" s="146"/>
      <c r="BB46" s="146"/>
      <c r="BC46" s="146"/>
      <c r="BD46" s="146"/>
      <c r="BE46" s="146"/>
    </row>
    <row r="47" spans="2:57" ht="16.5" customHeight="1">
      <c r="B47" s="620" t="s">
        <v>537</v>
      </c>
      <c r="C47" s="621" t="s">
        <v>42</v>
      </c>
      <c r="D47" s="308">
        <v>31713</v>
      </c>
      <c r="E47" s="304">
        <v>6724</v>
      </c>
      <c r="F47" s="304">
        <v>539</v>
      </c>
      <c r="G47" s="304">
        <v>1683</v>
      </c>
      <c r="H47" s="304">
        <v>17517</v>
      </c>
      <c r="I47" s="304">
        <v>17549</v>
      </c>
      <c r="J47" s="304">
        <v>16134</v>
      </c>
      <c r="K47" s="304">
        <v>7182</v>
      </c>
      <c r="L47" s="304">
        <v>649</v>
      </c>
      <c r="M47" s="304">
        <v>7901</v>
      </c>
      <c r="N47" s="304">
        <v>9809</v>
      </c>
      <c r="O47" s="304">
        <v>3322</v>
      </c>
      <c r="P47" s="304">
        <v>6476</v>
      </c>
      <c r="Q47" s="304">
        <v>17451</v>
      </c>
      <c r="R47" s="304">
        <v>2850</v>
      </c>
      <c r="S47" s="304">
        <v>22398</v>
      </c>
      <c r="T47" s="304">
        <v>23147</v>
      </c>
      <c r="U47" s="304">
        <v>83325</v>
      </c>
      <c r="V47" s="304">
        <v>5814</v>
      </c>
      <c r="W47" s="304">
        <v>764</v>
      </c>
      <c r="X47" s="304">
        <v>10223</v>
      </c>
      <c r="Y47" s="304">
        <v>8310</v>
      </c>
      <c r="Z47" s="304">
        <v>203563</v>
      </c>
      <c r="AA47" s="304">
        <v>30495</v>
      </c>
      <c r="AB47" s="304">
        <v>4073</v>
      </c>
      <c r="AC47" s="304">
        <v>26891</v>
      </c>
      <c r="AD47" s="304">
        <v>203583</v>
      </c>
      <c r="AE47" s="304">
        <v>54963</v>
      </c>
      <c r="AF47" s="304">
        <v>10779</v>
      </c>
      <c r="AG47" s="304">
        <v>90473</v>
      </c>
      <c r="AH47" s="304">
        <v>26395</v>
      </c>
      <c r="AI47" s="304">
        <v>117535</v>
      </c>
      <c r="AJ47" s="304">
        <v>160280</v>
      </c>
      <c r="AK47" s="304">
        <v>329047</v>
      </c>
      <c r="AL47" s="304">
        <v>21872</v>
      </c>
      <c r="AM47" s="304">
        <v>114803</v>
      </c>
      <c r="AN47" s="304">
        <v>65060</v>
      </c>
      <c r="AO47" s="304">
        <v>0</v>
      </c>
      <c r="AP47" s="304">
        <v>226</v>
      </c>
      <c r="AQ47" s="305">
        <v>1761518</v>
      </c>
      <c r="AR47" s="146"/>
      <c r="AS47" s="146"/>
      <c r="AT47" s="146"/>
      <c r="AU47" s="146"/>
      <c r="AV47" s="146"/>
      <c r="AW47" s="146"/>
      <c r="AX47" s="146"/>
      <c r="AY47" s="146"/>
      <c r="AZ47" s="146"/>
      <c r="BA47" s="146"/>
      <c r="BB47" s="146"/>
      <c r="BC47" s="146"/>
      <c r="BD47" s="146"/>
      <c r="BE47" s="146"/>
    </row>
    <row r="48" spans="2:57" ht="16.5" customHeight="1">
      <c r="B48" s="620" t="s">
        <v>538</v>
      </c>
      <c r="C48" s="621" t="s">
        <v>43</v>
      </c>
      <c r="D48" s="308">
        <v>42765</v>
      </c>
      <c r="E48" s="304">
        <v>8272</v>
      </c>
      <c r="F48" s="304">
        <v>714</v>
      </c>
      <c r="G48" s="304">
        <v>1180</v>
      </c>
      <c r="H48" s="304">
        <v>8203</v>
      </c>
      <c r="I48" s="304">
        <v>-1327</v>
      </c>
      <c r="J48" s="304">
        <v>10248</v>
      </c>
      <c r="K48" s="304">
        <v>4193</v>
      </c>
      <c r="L48" s="304">
        <v>1569</v>
      </c>
      <c r="M48" s="304">
        <v>1880</v>
      </c>
      <c r="N48" s="304">
        <v>4202</v>
      </c>
      <c r="O48" s="304">
        <v>4130</v>
      </c>
      <c r="P48" s="304">
        <v>6112</v>
      </c>
      <c r="Q48" s="304">
        <v>4445</v>
      </c>
      <c r="R48" s="304">
        <v>648</v>
      </c>
      <c r="S48" s="304">
        <v>3470</v>
      </c>
      <c r="T48" s="304">
        <v>-3273</v>
      </c>
      <c r="U48" s="304">
        <v>-23203</v>
      </c>
      <c r="V48" s="304">
        <v>-126</v>
      </c>
      <c r="W48" s="304">
        <v>40</v>
      </c>
      <c r="X48" s="304">
        <v>-1598</v>
      </c>
      <c r="Y48" s="304">
        <v>554</v>
      </c>
      <c r="Z48" s="304">
        <v>20073</v>
      </c>
      <c r="AA48" s="304">
        <v>33308</v>
      </c>
      <c r="AB48" s="304">
        <v>4511</v>
      </c>
      <c r="AC48" s="304">
        <v>3508</v>
      </c>
      <c r="AD48" s="304">
        <v>25580</v>
      </c>
      <c r="AE48" s="304">
        <v>39905</v>
      </c>
      <c r="AF48" s="304">
        <v>163377</v>
      </c>
      <c r="AG48" s="304">
        <v>4976</v>
      </c>
      <c r="AH48" s="304">
        <v>25458</v>
      </c>
      <c r="AI48" s="304">
        <v>0</v>
      </c>
      <c r="AJ48" s="304">
        <v>3299</v>
      </c>
      <c r="AK48" s="304">
        <v>8729</v>
      </c>
      <c r="AL48" s="304">
        <v>-517</v>
      </c>
      <c r="AM48" s="304">
        <v>25878</v>
      </c>
      <c r="AN48" s="304">
        <v>5470</v>
      </c>
      <c r="AO48" s="304">
        <v>0</v>
      </c>
      <c r="AP48" s="304">
        <v>17516</v>
      </c>
      <c r="AQ48" s="305">
        <v>454169</v>
      </c>
      <c r="AR48" s="146"/>
      <c r="AS48" s="146"/>
      <c r="AT48" s="146"/>
      <c r="AU48" s="146"/>
      <c r="AV48" s="146"/>
      <c r="AW48" s="146"/>
      <c r="AX48" s="146"/>
      <c r="AY48" s="146"/>
      <c r="AZ48" s="146"/>
      <c r="BA48" s="146"/>
      <c r="BB48" s="146"/>
      <c r="BC48" s="146"/>
      <c r="BD48" s="146"/>
      <c r="BE48" s="146"/>
    </row>
    <row r="49" spans="2:57" ht="16.5" customHeight="1">
      <c r="B49" s="620" t="s">
        <v>539</v>
      </c>
      <c r="C49" s="621" t="s">
        <v>44</v>
      </c>
      <c r="D49" s="308">
        <v>43354</v>
      </c>
      <c r="E49" s="304">
        <v>2218</v>
      </c>
      <c r="F49" s="304">
        <v>443</v>
      </c>
      <c r="G49" s="304">
        <v>1521</v>
      </c>
      <c r="H49" s="304">
        <v>7551</v>
      </c>
      <c r="I49" s="304">
        <v>5493</v>
      </c>
      <c r="J49" s="304">
        <v>8216</v>
      </c>
      <c r="K49" s="304">
        <v>14565</v>
      </c>
      <c r="L49" s="304">
        <v>896</v>
      </c>
      <c r="M49" s="304">
        <v>3218</v>
      </c>
      <c r="N49" s="304">
        <v>5492</v>
      </c>
      <c r="O49" s="304">
        <v>974</v>
      </c>
      <c r="P49" s="304">
        <v>4708</v>
      </c>
      <c r="Q49" s="304">
        <v>5209</v>
      </c>
      <c r="R49" s="304">
        <v>964</v>
      </c>
      <c r="S49" s="304">
        <v>8559</v>
      </c>
      <c r="T49" s="304">
        <v>11904</v>
      </c>
      <c r="U49" s="304">
        <v>55357</v>
      </c>
      <c r="V49" s="304">
        <v>4928</v>
      </c>
      <c r="W49" s="304">
        <v>672</v>
      </c>
      <c r="X49" s="304">
        <v>5013</v>
      </c>
      <c r="Y49" s="304">
        <v>3465</v>
      </c>
      <c r="Z49" s="304">
        <v>33348</v>
      </c>
      <c r="AA49" s="304">
        <v>101587</v>
      </c>
      <c r="AB49" s="304">
        <v>7510</v>
      </c>
      <c r="AC49" s="304">
        <v>4318</v>
      </c>
      <c r="AD49" s="304">
        <v>50113</v>
      </c>
      <c r="AE49" s="304">
        <v>13855</v>
      </c>
      <c r="AF49" s="304">
        <v>147019</v>
      </c>
      <c r="AG49" s="304">
        <v>24079</v>
      </c>
      <c r="AH49" s="304">
        <v>31032</v>
      </c>
      <c r="AI49" s="304">
        <v>124982</v>
      </c>
      <c r="AJ49" s="304">
        <v>73826</v>
      </c>
      <c r="AK49" s="304">
        <v>37038</v>
      </c>
      <c r="AL49" s="304">
        <v>1743</v>
      </c>
      <c r="AM49" s="304">
        <v>27634</v>
      </c>
      <c r="AN49" s="304">
        <v>28582</v>
      </c>
      <c r="AO49" s="304">
        <v>0</v>
      </c>
      <c r="AP49" s="304">
        <v>1070</v>
      </c>
      <c r="AQ49" s="305">
        <v>902456</v>
      </c>
      <c r="AR49" s="146"/>
      <c r="AS49" s="146"/>
      <c r="AT49" s="146"/>
      <c r="AU49" s="146"/>
      <c r="AV49" s="146"/>
      <c r="AW49" s="146"/>
      <c r="AX49" s="146"/>
      <c r="AY49" s="146"/>
      <c r="AZ49" s="146"/>
      <c r="BA49" s="146"/>
      <c r="BB49" s="146"/>
      <c r="BC49" s="146"/>
      <c r="BD49" s="146"/>
      <c r="BE49" s="146"/>
    </row>
    <row r="50" spans="2:57" ht="16.5" customHeight="1">
      <c r="B50" s="620" t="s">
        <v>540</v>
      </c>
      <c r="C50" s="622" t="s">
        <v>45</v>
      </c>
      <c r="D50" s="308">
        <v>6140</v>
      </c>
      <c r="E50" s="304">
        <v>1063</v>
      </c>
      <c r="F50" s="304">
        <v>144</v>
      </c>
      <c r="G50" s="304">
        <v>727</v>
      </c>
      <c r="H50" s="304">
        <v>6403</v>
      </c>
      <c r="I50" s="304">
        <v>1634</v>
      </c>
      <c r="J50" s="304">
        <v>3895</v>
      </c>
      <c r="K50" s="304">
        <v>763</v>
      </c>
      <c r="L50" s="304">
        <v>366</v>
      </c>
      <c r="M50" s="304">
        <v>829</v>
      </c>
      <c r="N50" s="304">
        <v>1796</v>
      </c>
      <c r="O50" s="304">
        <v>812</v>
      </c>
      <c r="P50" s="304">
        <v>2711</v>
      </c>
      <c r="Q50" s="304">
        <v>2514</v>
      </c>
      <c r="R50" s="304">
        <v>43</v>
      </c>
      <c r="S50" s="304">
        <v>240</v>
      </c>
      <c r="T50" s="304">
        <v>-2334</v>
      </c>
      <c r="U50" s="304">
        <v>-5307</v>
      </c>
      <c r="V50" s="304">
        <v>-541</v>
      </c>
      <c r="W50" s="304">
        <v>-146</v>
      </c>
      <c r="X50" s="304">
        <v>-167</v>
      </c>
      <c r="Y50" s="304">
        <v>436</v>
      </c>
      <c r="Z50" s="304">
        <v>29314</v>
      </c>
      <c r="AA50" s="304">
        <v>17530</v>
      </c>
      <c r="AB50" s="304">
        <v>1253</v>
      </c>
      <c r="AC50" s="304">
        <v>2666</v>
      </c>
      <c r="AD50" s="304">
        <v>28660</v>
      </c>
      <c r="AE50" s="304">
        <v>2916</v>
      </c>
      <c r="AF50" s="304">
        <v>29282</v>
      </c>
      <c r="AG50" s="304">
        <v>12054</v>
      </c>
      <c r="AH50" s="304">
        <v>4658</v>
      </c>
      <c r="AI50" s="304">
        <v>617</v>
      </c>
      <c r="AJ50" s="304">
        <v>2231</v>
      </c>
      <c r="AK50" s="304">
        <v>5298</v>
      </c>
      <c r="AL50" s="304">
        <v>1235</v>
      </c>
      <c r="AM50" s="304">
        <v>17052</v>
      </c>
      <c r="AN50" s="304">
        <v>10846</v>
      </c>
      <c r="AO50" s="304">
        <v>0</v>
      </c>
      <c r="AP50" s="304">
        <v>857</v>
      </c>
      <c r="AQ50" s="305">
        <v>188490</v>
      </c>
      <c r="AR50" s="146"/>
      <c r="AS50" s="146"/>
      <c r="AT50" s="146"/>
      <c r="AU50" s="146"/>
      <c r="AV50" s="146"/>
      <c r="AW50" s="146"/>
      <c r="AX50" s="146"/>
      <c r="AY50" s="146"/>
      <c r="AZ50" s="146"/>
      <c r="BA50" s="146"/>
      <c r="BB50" s="146"/>
      <c r="BC50" s="146"/>
      <c r="BD50" s="146"/>
      <c r="BE50" s="146"/>
    </row>
    <row r="51" spans="2:57" ht="16.5" customHeight="1">
      <c r="B51" s="620" t="s">
        <v>541</v>
      </c>
      <c r="C51" s="621" t="s">
        <v>46</v>
      </c>
      <c r="D51" s="308">
        <v>-15422</v>
      </c>
      <c r="E51" s="304">
        <v>-381</v>
      </c>
      <c r="F51" s="304">
        <v>-9</v>
      </c>
      <c r="G51" s="304">
        <v>-8</v>
      </c>
      <c r="H51" s="304">
        <v>-257</v>
      </c>
      <c r="I51" s="304">
        <v>0</v>
      </c>
      <c r="J51" s="304">
        <v>0</v>
      </c>
      <c r="K51" s="304">
        <v>0</v>
      </c>
      <c r="L51" s="304">
        <v>-1</v>
      </c>
      <c r="M51" s="304">
        <v>0</v>
      </c>
      <c r="N51" s="304">
        <v>0</v>
      </c>
      <c r="O51" s="304">
        <v>0</v>
      </c>
      <c r="P51" s="304">
        <v>0</v>
      </c>
      <c r="Q51" s="304">
        <v>0</v>
      </c>
      <c r="R51" s="304">
        <v>0</v>
      </c>
      <c r="S51" s="304">
        <v>0</v>
      </c>
      <c r="T51" s="304">
        <v>0</v>
      </c>
      <c r="U51" s="304">
        <v>-2</v>
      </c>
      <c r="V51" s="304">
        <v>0</v>
      </c>
      <c r="W51" s="304">
        <v>0</v>
      </c>
      <c r="X51" s="304">
        <v>0</v>
      </c>
      <c r="Y51" s="304">
        <v>0</v>
      </c>
      <c r="Z51" s="304">
        <v>-1946</v>
      </c>
      <c r="AA51" s="304">
        <v>-18</v>
      </c>
      <c r="AB51" s="304">
        <v>-1354</v>
      </c>
      <c r="AC51" s="304">
        <v>0</v>
      </c>
      <c r="AD51" s="304">
        <v>-373</v>
      </c>
      <c r="AE51" s="304">
        <v>-2198</v>
      </c>
      <c r="AF51" s="304">
        <v>-68</v>
      </c>
      <c r="AG51" s="304">
        <v>-354</v>
      </c>
      <c r="AH51" s="304">
        <v>0</v>
      </c>
      <c r="AI51" s="304">
        <v>0</v>
      </c>
      <c r="AJ51" s="304">
        <v>-92</v>
      </c>
      <c r="AK51" s="304">
        <v>-7466</v>
      </c>
      <c r="AL51" s="304">
        <v>-1008</v>
      </c>
      <c r="AM51" s="304">
        <v>-13</v>
      </c>
      <c r="AN51" s="304">
        <v>0</v>
      </c>
      <c r="AO51" s="304">
        <v>0</v>
      </c>
      <c r="AP51" s="304">
        <v>-90</v>
      </c>
      <c r="AQ51" s="305">
        <v>-31060</v>
      </c>
      <c r="AR51" s="146"/>
      <c r="AS51" s="146"/>
      <c r="AT51" s="146"/>
      <c r="AU51" s="146"/>
      <c r="AV51" s="146"/>
      <c r="AW51" s="146"/>
      <c r="AX51" s="146"/>
      <c r="AY51" s="146"/>
      <c r="AZ51" s="146"/>
      <c r="BA51" s="146"/>
      <c r="BB51" s="146"/>
      <c r="BC51" s="146"/>
      <c r="BD51" s="146"/>
      <c r="BE51" s="146"/>
    </row>
    <row r="52" spans="2:57" ht="16.5" customHeight="1">
      <c r="B52" s="623" t="s">
        <v>542</v>
      </c>
      <c r="C52" s="624" t="s">
        <v>47</v>
      </c>
      <c r="D52" s="309">
        <v>108867</v>
      </c>
      <c r="E52" s="310">
        <v>18276</v>
      </c>
      <c r="F52" s="310">
        <v>1933</v>
      </c>
      <c r="G52" s="310">
        <v>5264</v>
      </c>
      <c r="H52" s="310">
        <v>40157</v>
      </c>
      <c r="I52" s="310">
        <v>23814</v>
      </c>
      <c r="J52" s="310">
        <v>39212</v>
      </c>
      <c r="K52" s="310">
        <v>27329</v>
      </c>
      <c r="L52" s="310">
        <v>3522</v>
      </c>
      <c r="M52" s="310">
        <v>14272</v>
      </c>
      <c r="N52" s="310">
        <v>21787</v>
      </c>
      <c r="O52" s="310">
        <v>9311</v>
      </c>
      <c r="P52" s="310">
        <v>20435</v>
      </c>
      <c r="Q52" s="310">
        <v>30356</v>
      </c>
      <c r="R52" s="310">
        <v>4595</v>
      </c>
      <c r="S52" s="310">
        <v>35533</v>
      </c>
      <c r="T52" s="310">
        <v>30342</v>
      </c>
      <c r="U52" s="310">
        <v>113555</v>
      </c>
      <c r="V52" s="310">
        <v>10410</v>
      </c>
      <c r="W52" s="310">
        <v>1363</v>
      </c>
      <c r="X52" s="310">
        <v>13739</v>
      </c>
      <c r="Y52" s="310">
        <v>13091</v>
      </c>
      <c r="Z52" s="310">
        <v>291081</v>
      </c>
      <c r="AA52" s="310">
        <v>184906</v>
      </c>
      <c r="AB52" s="310">
        <v>16289</v>
      </c>
      <c r="AC52" s="310">
        <v>38385</v>
      </c>
      <c r="AD52" s="310">
        <v>314456</v>
      </c>
      <c r="AE52" s="310">
        <v>113968</v>
      </c>
      <c r="AF52" s="310">
        <v>350720</v>
      </c>
      <c r="AG52" s="310">
        <v>132706</v>
      </c>
      <c r="AH52" s="310">
        <v>88610</v>
      </c>
      <c r="AI52" s="310">
        <v>246231</v>
      </c>
      <c r="AJ52" s="310">
        <v>240890</v>
      </c>
      <c r="AK52" s="310">
        <v>378166</v>
      </c>
      <c r="AL52" s="310">
        <v>24783</v>
      </c>
      <c r="AM52" s="310">
        <v>188534</v>
      </c>
      <c r="AN52" s="310">
        <v>113026</v>
      </c>
      <c r="AO52" s="310">
        <v>0</v>
      </c>
      <c r="AP52" s="310">
        <v>19792</v>
      </c>
      <c r="AQ52" s="311">
        <v>3329706</v>
      </c>
      <c r="AR52" s="146"/>
      <c r="AS52" s="146"/>
      <c r="AT52" s="146"/>
      <c r="AU52" s="146"/>
      <c r="AV52" s="146"/>
      <c r="AW52" s="146"/>
      <c r="AX52" s="146"/>
      <c r="AY52" s="146"/>
      <c r="AZ52" s="146"/>
      <c r="BA52" s="146"/>
      <c r="BB52" s="146"/>
      <c r="BC52" s="146"/>
      <c r="BD52" s="146"/>
      <c r="BE52" s="146"/>
    </row>
    <row r="53" spans="2:57" ht="16.5" customHeight="1">
      <c r="B53" s="625" t="s">
        <v>525</v>
      </c>
      <c r="C53" s="626" t="s">
        <v>48</v>
      </c>
      <c r="D53" s="316">
        <v>212232</v>
      </c>
      <c r="E53" s="317">
        <v>29333</v>
      </c>
      <c r="F53" s="317">
        <v>2925</v>
      </c>
      <c r="G53" s="317">
        <v>9255</v>
      </c>
      <c r="H53" s="317">
        <v>127572</v>
      </c>
      <c r="I53" s="317">
        <v>54622</v>
      </c>
      <c r="J53" s="317">
        <v>115568</v>
      </c>
      <c r="K53" s="317">
        <v>66254</v>
      </c>
      <c r="L53" s="317">
        <v>7506</v>
      </c>
      <c r="M53" s="317">
        <v>31863</v>
      </c>
      <c r="N53" s="317">
        <v>42086</v>
      </c>
      <c r="O53" s="317">
        <v>20948</v>
      </c>
      <c r="P53" s="317">
        <v>87118</v>
      </c>
      <c r="Q53" s="317">
        <v>59713</v>
      </c>
      <c r="R53" s="317">
        <v>9192</v>
      </c>
      <c r="S53" s="317">
        <v>75648</v>
      </c>
      <c r="T53" s="317">
        <v>78754</v>
      </c>
      <c r="U53" s="317">
        <v>338294</v>
      </c>
      <c r="V53" s="317">
        <v>29421</v>
      </c>
      <c r="W53" s="317">
        <v>3533</v>
      </c>
      <c r="X53" s="317">
        <v>52237</v>
      </c>
      <c r="Y53" s="317">
        <v>29211</v>
      </c>
      <c r="Z53" s="317">
        <v>583240</v>
      </c>
      <c r="AA53" s="317">
        <v>397634</v>
      </c>
      <c r="AB53" s="317">
        <v>34010</v>
      </c>
      <c r="AC53" s="317">
        <v>58817</v>
      </c>
      <c r="AD53" s="317">
        <v>512984</v>
      </c>
      <c r="AE53" s="317">
        <v>180756</v>
      </c>
      <c r="AF53" s="317">
        <v>412644</v>
      </c>
      <c r="AG53" s="317">
        <v>293334</v>
      </c>
      <c r="AH53" s="317">
        <v>182698</v>
      </c>
      <c r="AI53" s="317">
        <v>341506</v>
      </c>
      <c r="AJ53" s="317">
        <v>335282</v>
      </c>
      <c r="AK53" s="317">
        <v>639015</v>
      </c>
      <c r="AL53" s="317">
        <v>41654</v>
      </c>
      <c r="AM53" s="317">
        <v>317330</v>
      </c>
      <c r="AN53" s="317">
        <v>208865</v>
      </c>
      <c r="AO53" s="317">
        <v>9635</v>
      </c>
      <c r="AP53" s="317">
        <v>30434</v>
      </c>
      <c r="AQ53" s="318">
        <v>6063123</v>
      </c>
      <c r="AR53" s="146"/>
      <c r="AS53" s="146"/>
      <c r="AT53" s="146"/>
      <c r="AU53" s="146"/>
      <c r="AV53" s="146"/>
      <c r="AW53" s="146"/>
      <c r="AX53" s="146"/>
      <c r="AY53" s="146"/>
      <c r="AZ53" s="146"/>
      <c r="BA53" s="146"/>
      <c r="BB53" s="146"/>
      <c r="BC53" s="146"/>
      <c r="BD53" s="146"/>
      <c r="BE53" s="146"/>
    </row>
  </sheetData>
  <sheetProtection sheet="1" selectLockedCells="1" selectUnlockedCells="1"/>
  <mergeCells count="1">
    <mergeCell ref="B2:C2"/>
  </mergeCells>
  <phoneticPr fontId="29"/>
  <pageMargins left="0.78740157480314965" right="0.78740157480314965" top="0.78740157480314965" bottom="0.78740157480314965" header="0" footer="0.19685039370078741"/>
  <pageSetup paperSize="8" scale="83" orientation="landscape" useFirstPageNumber="1" r:id="rId1"/>
  <headerFooter alignWithMargins="0">
    <oddFooter>&amp;C&amp;P / 3 ﾍﾟｰｼﾞ</oddFooter>
  </headerFooter>
  <colBreaks count="2" manualBreakCount="2">
    <brk id="21" min="1" max="49" man="1"/>
    <brk id="40" min="1" max="5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B2:BE53"/>
  <sheetViews>
    <sheetView view="pageBreakPreview" zoomScale="130" zoomScaleNormal="100" zoomScaleSheetLayoutView="130" workbookViewId="0">
      <selection activeCell="C3" sqref="C3"/>
    </sheetView>
  </sheetViews>
  <sheetFormatPr defaultColWidth="13.5" defaultRowHeight="16.5" customHeight="1"/>
  <cols>
    <col min="1" max="1" width="2.1640625" style="149" customWidth="1"/>
    <col min="2" max="2" width="3.5" style="149" bestFit="1" customWidth="1"/>
    <col min="3" max="3" width="38.5" style="149" bestFit="1" customWidth="1"/>
    <col min="4" max="43" width="12.1640625" style="149" customWidth="1"/>
    <col min="44" max="16384" width="13.5" style="149"/>
  </cols>
  <sheetData>
    <row r="2" spans="2:43" ht="20.25" customHeight="1">
      <c r="B2" s="815" t="s">
        <v>543</v>
      </c>
      <c r="C2" s="816"/>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row>
    <row r="3" spans="2:43" ht="16.5" customHeight="1">
      <c r="B3" s="610"/>
      <c r="C3" s="563"/>
      <c r="D3" s="563"/>
      <c r="E3" s="563"/>
      <c r="F3" s="563"/>
      <c r="G3" s="563"/>
      <c r="H3" s="563"/>
      <c r="I3" s="563"/>
      <c r="J3" s="563"/>
      <c r="K3" s="563"/>
      <c r="L3" s="563"/>
      <c r="M3" s="563"/>
      <c r="N3" s="563"/>
      <c r="O3" s="563"/>
      <c r="P3" s="563"/>
      <c r="Q3" s="563"/>
      <c r="R3" s="563"/>
      <c r="S3" s="563"/>
      <c r="T3" s="563"/>
      <c r="U3" s="627"/>
      <c r="V3" s="563"/>
      <c r="W3" s="563"/>
      <c r="X3" s="563"/>
      <c r="Y3" s="563"/>
      <c r="Z3" s="563"/>
      <c r="AA3" s="563"/>
      <c r="AB3" s="563"/>
      <c r="AC3" s="563"/>
      <c r="AD3" s="563"/>
      <c r="AE3" s="563"/>
      <c r="AF3" s="563"/>
      <c r="AG3" s="563"/>
      <c r="AH3" s="563"/>
      <c r="AI3" s="563"/>
      <c r="AJ3" s="563"/>
      <c r="AK3" s="563"/>
      <c r="AL3" s="563"/>
      <c r="AM3" s="563"/>
      <c r="AN3" s="563"/>
      <c r="AO3" s="563"/>
      <c r="AP3" s="563"/>
      <c r="AQ3" s="563"/>
    </row>
    <row r="4" spans="2:43" ht="16.5" customHeight="1">
      <c r="B4" s="611"/>
      <c r="C4" s="612"/>
      <c r="D4" s="628" t="s">
        <v>206</v>
      </c>
      <c r="E4" s="629" t="s">
        <v>207</v>
      </c>
      <c r="F4" s="629" t="s">
        <v>209</v>
      </c>
      <c r="G4" s="629" t="s">
        <v>211</v>
      </c>
      <c r="H4" s="629" t="s">
        <v>212</v>
      </c>
      <c r="I4" s="629" t="s">
        <v>213</v>
      </c>
      <c r="J4" s="629" t="s">
        <v>214</v>
      </c>
      <c r="K4" s="629" t="s">
        <v>215</v>
      </c>
      <c r="L4" s="629" t="s">
        <v>216</v>
      </c>
      <c r="M4" s="629" t="s">
        <v>217</v>
      </c>
      <c r="N4" s="629" t="s">
        <v>219</v>
      </c>
      <c r="O4" s="629" t="s">
        <v>220</v>
      </c>
      <c r="P4" s="629" t="s">
        <v>221</v>
      </c>
      <c r="Q4" s="629" t="s">
        <v>222</v>
      </c>
      <c r="R4" s="629" t="s">
        <v>223</v>
      </c>
      <c r="S4" s="629" t="s">
        <v>224</v>
      </c>
      <c r="T4" s="629" t="s">
        <v>225</v>
      </c>
      <c r="U4" s="629" t="s">
        <v>226</v>
      </c>
      <c r="V4" s="629" t="s">
        <v>227</v>
      </c>
      <c r="W4" s="629" t="s">
        <v>228</v>
      </c>
      <c r="X4" s="629" t="s">
        <v>230</v>
      </c>
      <c r="Y4" s="629" t="s">
        <v>231</v>
      </c>
      <c r="Z4" s="629" t="s">
        <v>232</v>
      </c>
      <c r="AA4" s="629" t="s">
        <v>233</v>
      </c>
      <c r="AB4" s="629" t="s">
        <v>234</v>
      </c>
      <c r="AC4" s="629" t="s">
        <v>235</v>
      </c>
      <c r="AD4" s="629" t="s">
        <v>236</v>
      </c>
      <c r="AE4" s="629" t="s">
        <v>237</v>
      </c>
      <c r="AF4" s="629" t="s">
        <v>238</v>
      </c>
      <c r="AG4" s="629" t="s">
        <v>239</v>
      </c>
      <c r="AH4" s="629" t="s">
        <v>240</v>
      </c>
      <c r="AI4" s="629" t="s">
        <v>241</v>
      </c>
      <c r="AJ4" s="629" t="s">
        <v>242</v>
      </c>
      <c r="AK4" s="629" t="s">
        <v>243</v>
      </c>
      <c r="AL4" s="629" t="s">
        <v>244</v>
      </c>
      <c r="AM4" s="629" t="s">
        <v>246</v>
      </c>
      <c r="AN4" s="629">
        <v>37</v>
      </c>
      <c r="AO4" s="629">
        <v>38</v>
      </c>
      <c r="AP4" s="629">
        <v>39</v>
      </c>
      <c r="AQ4" s="632" t="s">
        <v>511</v>
      </c>
    </row>
    <row r="5" spans="2:43" ht="36" customHeight="1">
      <c r="B5" s="613"/>
      <c r="C5" s="614"/>
      <c r="D5" s="633" t="s">
        <v>0</v>
      </c>
      <c r="E5" s="644" t="s">
        <v>208</v>
      </c>
      <c r="F5" s="644" t="s">
        <v>210</v>
      </c>
      <c r="G5" s="644" t="s">
        <v>1</v>
      </c>
      <c r="H5" s="644" t="s">
        <v>2</v>
      </c>
      <c r="I5" s="644" t="s">
        <v>3</v>
      </c>
      <c r="J5" s="644" t="s">
        <v>4</v>
      </c>
      <c r="K5" s="644" t="s">
        <v>5</v>
      </c>
      <c r="L5" s="644" t="s">
        <v>6</v>
      </c>
      <c r="M5" s="644" t="s">
        <v>218</v>
      </c>
      <c r="N5" s="644" t="s">
        <v>7</v>
      </c>
      <c r="O5" s="644" t="s">
        <v>8</v>
      </c>
      <c r="P5" s="644" t="s">
        <v>9</v>
      </c>
      <c r="Q5" s="644" t="s">
        <v>10</v>
      </c>
      <c r="R5" s="644" t="s">
        <v>64</v>
      </c>
      <c r="S5" s="644" t="s">
        <v>65</v>
      </c>
      <c r="T5" s="644" t="s">
        <v>66</v>
      </c>
      <c r="U5" s="644" t="s">
        <v>12</v>
      </c>
      <c r="V5" s="644" t="s">
        <v>11</v>
      </c>
      <c r="W5" s="644" t="s">
        <v>229</v>
      </c>
      <c r="X5" s="644" t="s">
        <v>13</v>
      </c>
      <c r="Y5" s="644" t="s">
        <v>14</v>
      </c>
      <c r="Z5" s="644" t="s">
        <v>15</v>
      </c>
      <c r="AA5" s="644" t="s">
        <v>16</v>
      </c>
      <c r="AB5" s="644" t="s">
        <v>36</v>
      </c>
      <c r="AC5" s="644" t="s">
        <v>37</v>
      </c>
      <c r="AD5" s="644" t="s">
        <v>17</v>
      </c>
      <c r="AE5" s="644" t="s">
        <v>18</v>
      </c>
      <c r="AF5" s="644" t="s">
        <v>19</v>
      </c>
      <c r="AG5" s="644" t="s">
        <v>39</v>
      </c>
      <c r="AH5" s="644" t="s">
        <v>20</v>
      </c>
      <c r="AI5" s="644" t="s">
        <v>21</v>
      </c>
      <c r="AJ5" s="644" t="s">
        <v>22</v>
      </c>
      <c r="AK5" s="644" t="s">
        <v>38</v>
      </c>
      <c r="AL5" s="644" t="s">
        <v>245</v>
      </c>
      <c r="AM5" s="644" t="s">
        <v>23</v>
      </c>
      <c r="AN5" s="644" t="s">
        <v>24</v>
      </c>
      <c r="AO5" s="644" t="s">
        <v>25</v>
      </c>
      <c r="AP5" s="644" t="s">
        <v>26</v>
      </c>
      <c r="AQ5" s="645" t="s">
        <v>40</v>
      </c>
    </row>
    <row r="6" spans="2:43" ht="16.5" customHeight="1">
      <c r="B6" s="504" t="s">
        <v>206</v>
      </c>
      <c r="C6" s="615" t="s">
        <v>0</v>
      </c>
      <c r="D6" s="319">
        <v>9.7727999999999995E-2</v>
      </c>
      <c r="E6" s="320">
        <v>9.5500000000000001E-4</v>
      </c>
      <c r="F6" s="320">
        <v>0</v>
      </c>
      <c r="G6" s="320">
        <v>0</v>
      </c>
      <c r="H6" s="320">
        <v>0.25378600000000001</v>
      </c>
      <c r="I6" s="320">
        <v>2.7500000000000002E-4</v>
      </c>
      <c r="J6" s="320">
        <v>2.8730000000000001E-3</v>
      </c>
      <c r="K6" s="320">
        <v>2.1129999999999999E-3</v>
      </c>
      <c r="L6" s="320">
        <v>0</v>
      </c>
      <c r="M6" s="320">
        <v>2.856E-3</v>
      </c>
      <c r="N6" s="320">
        <v>0</v>
      </c>
      <c r="O6" s="320">
        <v>0</v>
      </c>
      <c r="P6" s="320">
        <v>0</v>
      </c>
      <c r="Q6" s="320">
        <v>0</v>
      </c>
      <c r="R6" s="320">
        <v>0</v>
      </c>
      <c r="S6" s="320">
        <v>0</v>
      </c>
      <c r="T6" s="320">
        <v>0</v>
      </c>
      <c r="U6" s="320">
        <v>0</v>
      </c>
      <c r="V6" s="320">
        <v>0</v>
      </c>
      <c r="W6" s="320">
        <v>0</v>
      </c>
      <c r="X6" s="320">
        <v>0</v>
      </c>
      <c r="Y6" s="320">
        <v>2.4989999999999999E-3</v>
      </c>
      <c r="Z6" s="320">
        <v>9.0700000000000004E-4</v>
      </c>
      <c r="AA6" s="320">
        <v>0</v>
      </c>
      <c r="AB6" s="320">
        <v>0</v>
      </c>
      <c r="AC6" s="320">
        <v>0</v>
      </c>
      <c r="AD6" s="320">
        <v>1.75E-4</v>
      </c>
      <c r="AE6" s="320">
        <v>0</v>
      </c>
      <c r="AF6" s="320">
        <v>5.0000000000000004E-6</v>
      </c>
      <c r="AG6" s="320">
        <v>1.7E-5</v>
      </c>
      <c r="AH6" s="320">
        <v>0</v>
      </c>
      <c r="AI6" s="320">
        <v>1.5E-5</v>
      </c>
      <c r="AJ6" s="320">
        <v>1.142E-3</v>
      </c>
      <c r="AK6" s="320">
        <v>1.8060000000000001E-3</v>
      </c>
      <c r="AL6" s="320">
        <v>1.9689999999999998E-3</v>
      </c>
      <c r="AM6" s="320">
        <v>3.0000000000000001E-6</v>
      </c>
      <c r="AN6" s="320">
        <v>1.1864E-2</v>
      </c>
      <c r="AO6" s="320">
        <v>0</v>
      </c>
      <c r="AP6" s="320">
        <v>0</v>
      </c>
      <c r="AQ6" s="321">
        <v>9.6530000000000001E-3</v>
      </c>
    </row>
    <row r="7" spans="2:43" ht="16.5" customHeight="1">
      <c r="B7" s="508" t="s">
        <v>207</v>
      </c>
      <c r="C7" s="616" t="s">
        <v>208</v>
      </c>
      <c r="D7" s="322">
        <v>3.4900000000000003E-4</v>
      </c>
      <c r="E7" s="323">
        <v>0.196127</v>
      </c>
      <c r="F7" s="323">
        <v>0</v>
      </c>
      <c r="G7" s="323">
        <v>1.08E-4</v>
      </c>
      <c r="H7" s="323">
        <v>8.2299999999999995E-4</v>
      </c>
      <c r="I7" s="323">
        <v>0</v>
      </c>
      <c r="J7" s="323">
        <v>7.4787000000000006E-2</v>
      </c>
      <c r="K7" s="323">
        <v>5.8900000000000001E-4</v>
      </c>
      <c r="L7" s="323">
        <v>0</v>
      </c>
      <c r="M7" s="323">
        <v>0</v>
      </c>
      <c r="N7" s="323">
        <v>0</v>
      </c>
      <c r="O7" s="323">
        <v>0</v>
      </c>
      <c r="P7" s="323">
        <v>0</v>
      </c>
      <c r="Q7" s="323">
        <v>0</v>
      </c>
      <c r="R7" s="323">
        <v>0</v>
      </c>
      <c r="S7" s="323">
        <v>0</v>
      </c>
      <c r="T7" s="323">
        <v>0</v>
      </c>
      <c r="U7" s="323">
        <v>0</v>
      </c>
      <c r="V7" s="323">
        <v>0</v>
      </c>
      <c r="W7" s="323">
        <v>0</v>
      </c>
      <c r="X7" s="323">
        <v>0</v>
      </c>
      <c r="Y7" s="323">
        <v>1.03E-4</v>
      </c>
      <c r="Z7" s="323">
        <v>8.2000000000000001E-5</v>
      </c>
      <c r="AA7" s="323">
        <v>0</v>
      </c>
      <c r="AB7" s="323">
        <v>0</v>
      </c>
      <c r="AC7" s="323">
        <v>0</v>
      </c>
      <c r="AD7" s="323">
        <v>0</v>
      </c>
      <c r="AE7" s="323">
        <v>0</v>
      </c>
      <c r="AF7" s="323">
        <v>0</v>
      </c>
      <c r="AG7" s="323">
        <v>0</v>
      </c>
      <c r="AH7" s="323">
        <v>0</v>
      </c>
      <c r="AI7" s="323">
        <v>3.0000000000000001E-6</v>
      </c>
      <c r="AJ7" s="323">
        <v>3.6000000000000001E-5</v>
      </c>
      <c r="AK7" s="323">
        <v>5.8E-5</v>
      </c>
      <c r="AL7" s="323">
        <v>0</v>
      </c>
      <c r="AM7" s="323">
        <v>0</v>
      </c>
      <c r="AN7" s="323">
        <v>1.1299999999999999E-3</v>
      </c>
      <c r="AO7" s="323">
        <v>0</v>
      </c>
      <c r="AP7" s="323">
        <v>0</v>
      </c>
      <c r="AQ7" s="302">
        <v>2.4659999999999999E-3</v>
      </c>
    </row>
    <row r="8" spans="2:43" ht="16.5" customHeight="1">
      <c r="B8" s="508" t="s">
        <v>209</v>
      </c>
      <c r="C8" s="616" t="s">
        <v>210</v>
      </c>
      <c r="D8" s="322">
        <v>0</v>
      </c>
      <c r="E8" s="323">
        <v>0</v>
      </c>
      <c r="F8" s="323">
        <v>7.5209999999999999E-3</v>
      </c>
      <c r="G8" s="323">
        <v>0</v>
      </c>
      <c r="H8" s="323">
        <v>5.8320000000000004E-3</v>
      </c>
      <c r="I8" s="323">
        <v>0</v>
      </c>
      <c r="J8" s="323">
        <v>0</v>
      </c>
      <c r="K8" s="323">
        <v>1.21E-4</v>
      </c>
      <c r="L8" s="323">
        <v>0</v>
      </c>
      <c r="M8" s="323">
        <v>0</v>
      </c>
      <c r="N8" s="323">
        <v>0</v>
      </c>
      <c r="O8" s="323">
        <v>0</v>
      </c>
      <c r="P8" s="323">
        <v>0</v>
      </c>
      <c r="Q8" s="323">
        <v>0</v>
      </c>
      <c r="R8" s="323">
        <v>0</v>
      </c>
      <c r="S8" s="323">
        <v>0</v>
      </c>
      <c r="T8" s="323">
        <v>0</v>
      </c>
      <c r="U8" s="323">
        <v>0</v>
      </c>
      <c r="V8" s="323">
        <v>0</v>
      </c>
      <c r="W8" s="323">
        <v>0</v>
      </c>
      <c r="X8" s="323">
        <v>0</v>
      </c>
      <c r="Y8" s="323">
        <v>2.7399999999999999E-4</v>
      </c>
      <c r="Z8" s="323">
        <v>0</v>
      </c>
      <c r="AA8" s="323">
        <v>0</v>
      </c>
      <c r="AB8" s="323">
        <v>0</v>
      </c>
      <c r="AC8" s="323">
        <v>0</v>
      </c>
      <c r="AD8" s="323">
        <v>0</v>
      </c>
      <c r="AE8" s="323">
        <v>0</v>
      </c>
      <c r="AF8" s="323">
        <v>0</v>
      </c>
      <c r="AG8" s="323">
        <v>0</v>
      </c>
      <c r="AH8" s="323">
        <v>0</v>
      </c>
      <c r="AI8" s="323">
        <v>3.0000000000000001E-6</v>
      </c>
      <c r="AJ8" s="323">
        <v>6.0000000000000002E-5</v>
      </c>
      <c r="AK8" s="323">
        <v>3.4299999999999999E-4</v>
      </c>
      <c r="AL8" s="323">
        <v>0</v>
      </c>
      <c r="AM8" s="323">
        <v>0</v>
      </c>
      <c r="AN8" s="323">
        <v>3.6240000000000001E-3</v>
      </c>
      <c r="AO8" s="323">
        <v>0</v>
      </c>
      <c r="AP8" s="323">
        <v>0</v>
      </c>
      <c r="AQ8" s="302">
        <v>2.9300000000000002E-4</v>
      </c>
    </row>
    <row r="9" spans="2:43" ht="16.5" customHeight="1">
      <c r="B9" s="508" t="s">
        <v>211</v>
      </c>
      <c r="C9" s="616" t="s">
        <v>1</v>
      </c>
      <c r="D9" s="322">
        <v>5.0000000000000004E-6</v>
      </c>
      <c r="E9" s="323">
        <v>4.4299999999999998E-4</v>
      </c>
      <c r="F9" s="323">
        <v>0</v>
      </c>
      <c r="G9" s="323">
        <v>7.5600000000000005E-4</v>
      </c>
      <c r="H9" s="323">
        <v>1.8000000000000001E-4</v>
      </c>
      <c r="I9" s="323">
        <v>0</v>
      </c>
      <c r="J9" s="323">
        <v>3.3570000000000002E-3</v>
      </c>
      <c r="K9" s="323">
        <v>8.0149999999999996E-3</v>
      </c>
      <c r="L9" s="323">
        <v>5.0758999999999999E-2</v>
      </c>
      <c r="M9" s="323">
        <v>6.3E-5</v>
      </c>
      <c r="N9" s="323">
        <v>3.3288999999999999E-2</v>
      </c>
      <c r="O9" s="323">
        <v>9.0700000000000004E-4</v>
      </c>
      <c r="P9" s="323">
        <v>0.306033</v>
      </c>
      <c r="Q9" s="323">
        <v>6.7000000000000002E-5</v>
      </c>
      <c r="R9" s="323">
        <v>0</v>
      </c>
      <c r="S9" s="323">
        <v>2.5999999999999998E-5</v>
      </c>
      <c r="T9" s="323">
        <v>2.1599999999999999E-4</v>
      </c>
      <c r="U9" s="323">
        <v>7.7000000000000001E-5</v>
      </c>
      <c r="V9" s="323">
        <v>0</v>
      </c>
      <c r="W9" s="323">
        <v>0</v>
      </c>
      <c r="X9" s="323">
        <v>1.15E-4</v>
      </c>
      <c r="Y9" s="323">
        <v>3.77E-4</v>
      </c>
      <c r="Z9" s="323">
        <v>2.4090000000000001E-3</v>
      </c>
      <c r="AA9" s="323">
        <v>0.17601600000000001</v>
      </c>
      <c r="AB9" s="323">
        <v>0</v>
      </c>
      <c r="AC9" s="323">
        <v>0</v>
      </c>
      <c r="AD9" s="323">
        <v>1.9999999999999999E-6</v>
      </c>
      <c r="AE9" s="323">
        <v>0</v>
      </c>
      <c r="AF9" s="323">
        <v>0</v>
      </c>
      <c r="AG9" s="323">
        <v>0</v>
      </c>
      <c r="AH9" s="323">
        <v>0</v>
      </c>
      <c r="AI9" s="323">
        <v>6.0000000000000002E-6</v>
      </c>
      <c r="AJ9" s="323">
        <v>2.0999999999999999E-5</v>
      </c>
      <c r="AK9" s="323">
        <v>5.0000000000000004E-6</v>
      </c>
      <c r="AL9" s="323">
        <v>4.8000000000000001E-5</v>
      </c>
      <c r="AM9" s="323">
        <v>3.0000000000000001E-6</v>
      </c>
      <c r="AN9" s="323">
        <v>1.0000000000000001E-5</v>
      </c>
      <c r="AO9" s="323">
        <v>0</v>
      </c>
      <c r="AP9" s="323">
        <v>1.3100000000000001E-4</v>
      </c>
      <c r="AQ9" s="302">
        <v>1.6643000000000002E-2</v>
      </c>
    </row>
    <row r="10" spans="2:43" ht="16.5" customHeight="1">
      <c r="B10" s="508" t="s">
        <v>212</v>
      </c>
      <c r="C10" s="616" t="s">
        <v>2</v>
      </c>
      <c r="D10" s="322">
        <v>8.0010999999999999E-2</v>
      </c>
      <c r="E10" s="323">
        <v>1.2921E-2</v>
      </c>
      <c r="F10" s="323">
        <v>4.2735000000000002E-2</v>
      </c>
      <c r="G10" s="323">
        <v>0</v>
      </c>
      <c r="H10" s="323">
        <v>0.18785499999999999</v>
      </c>
      <c r="I10" s="323">
        <v>9.5200000000000005E-4</v>
      </c>
      <c r="J10" s="323">
        <v>2.5959999999999998E-3</v>
      </c>
      <c r="K10" s="323">
        <v>1.0701E-2</v>
      </c>
      <c r="L10" s="323">
        <v>0</v>
      </c>
      <c r="M10" s="323">
        <v>3.1000000000000001E-5</v>
      </c>
      <c r="N10" s="323">
        <v>3.5599999999999998E-4</v>
      </c>
      <c r="O10" s="323">
        <v>0</v>
      </c>
      <c r="P10" s="323">
        <v>0</v>
      </c>
      <c r="Q10" s="323">
        <v>0</v>
      </c>
      <c r="R10" s="323">
        <v>0</v>
      </c>
      <c r="S10" s="323">
        <v>0</v>
      </c>
      <c r="T10" s="323">
        <v>0</v>
      </c>
      <c r="U10" s="323">
        <v>0</v>
      </c>
      <c r="V10" s="323">
        <v>0</v>
      </c>
      <c r="W10" s="323">
        <v>0</v>
      </c>
      <c r="X10" s="323">
        <v>0</v>
      </c>
      <c r="Y10" s="323">
        <v>1.335E-3</v>
      </c>
      <c r="Z10" s="323">
        <v>1.11E-4</v>
      </c>
      <c r="AA10" s="323">
        <v>0</v>
      </c>
      <c r="AB10" s="323">
        <v>0</v>
      </c>
      <c r="AC10" s="323">
        <v>0</v>
      </c>
      <c r="AD10" s="323">
        <v>1.44E-4</v>
      </c>
      <c r="AE10" s="323">
        <v>0</v>
      </c>
      <c r="AF10" s="323">
        <v>0</v>
      </c>
      <c r="AG10" s="323">
        <v>6.0999999999999999E-5</v>
      </c>
      <c r="AH10" s="323">
        <v>0</v>
      </c>
      <c r="AI10" s="323">
        <v>7.0899999999999999E-4</v>
      </c>
      <c r="AJ10" s="323">
        <v>4.3660000000000001E-3</v>
      </c>
      <c r="AK10" s="323">
        <v>7.7949999999999998E-3</v>
      </c>
      <c r="AL10" s="323">
        <v>1.4400000000000001E-3</v>
      </c>
      <c r="AM10" s="323">
        <v>3.0000000000000001E-6</v>
      </c>
      <c r="AN10" s="323">
        <v>0.105863</v>
      </c>
      <c r="AO10" s="323">
        <v>0</v>
      </c>
      <c r="AP10" s="323">
        <v>3.8769999999999998E-3</v>
      </c>
      <c r="AQ10" s="302">
        <v>1.1826E-2</v>
      </c>
    </row>
    <row r="11" spans="2:43" ht="16.5" customHeight="1">
      <c r="B11" s="508" t="s">
        <v>213</v>
      </c>
      <c r="C11" s="616" t="s">
        <v>3</v>
      </c>
      <c r="D11" s="322">
        <v>3.6050000000000001E-3</v>
      </c>
      <c r="E11" s="323">
        <v>1.023E-3</v>
      </c>
      <c r="F11" s="323">
        <v>2.5641000000000001E-2</v>
      </c>
      <c r="G11" s="323">
        <v>3.241E-3</v>
      </c>
      <c r="H11" s="323">
        <v>9.7199999999999999E-4</v>
      </c>
      <c r="I11" s="323">
        <v>0.268536</v>
      </c>
      <c r="J11" s="323">
        <v>1.9469999999999999E-3</v>
      </c>
      <c r="K11" s="323">
        <v>1.9319999999999999E-3</v>
      </c>
      <c r="L11" s="323">
        <v>5.3300000000000005E-4</v>
      </c>
      <c r="M11" s="323">
        <v>2.856E-3</v>
      </c>
      <c r="N11" s="323">
        <v>1.8060000000000001E-3</v>
      </c>
      <c r="O11" s="323">
        <v>1.384E-3</v>
      </c>
      <c r="P11" s="323">
        <v>1.3799999999999999E-4</v>
      </c>
      <c r="Q11" s="323">
        <v>1.1720000000000001E-3</v>
      </c>
      <c r="R11" s="323">
        <v>1.305E-3</v>
      </c>
      <c r="S11" s="323">
        <v>1.0709999999999999E-3</v>
      </c>
      <c r="T11" s="323">
        <v>2.209E-3</v>
      </c>
      <c r="U11" s="323">
        <v>2.8410000000000002E-3</v>
      </c>
      <c r="V11" s="323">
        <v>8.1599999999999999E-4</v>
      </c>
      <c r="W11" s="323">
        <v>8.4900000000000004E-4</v>
      </c>
      <c r="X11" s="323">
        <v>1.263E-3</v>
      </c>
      <c r="Y11" s="323">
        <v>3.8E-3</v>
      </c>
      <c r="Z11" s="323">
        <v>3.2650000000000001E-3</v>
      </c>
      <c r="AA11" s="323">
        <v>1.3799999999999999E-4</v>
      </c>
      <c r="AB11" s="323">
        <v>7.6400000000000003E-4</v>
      </c>
      <c r="AC11" s="323">
        <v>2.7030000000000001E-3</v>
      </c>
      <c r="AD11" s="323">
        <v>4.4209999999999996E-3</v>
      </c>
      <c r="AE11" s="323">
        <v>1.2830000000000001E-3</v>
      </c>
      <c r="AF11" s="323">
        <v>1.7E-5</v>
      </c>
      <c r="AG11" s="323">
        <v>1.227E-3</v>
      </c>
      <c r="AH11" s="323">
        <v>5.6899999999999995E-4</v>
      </c>
      <c r="AI11" s="323">
        <v>4.3099999999999996E-3</v>
      </c>
      <c r="AJ11" s="323">
        <v>4.8899999999999996E-4</v>
      </c>
      <c r="AK11" s="323">
        <v>3.5209999999999998E-3</v>
      </c>
      <c r="AL11" s="323">
        <v>2.6792E-2</v>
      </c>
      <c r="AM11" s="323">
        <v>1.872E-3</v>
      </c>
      <c r="AN11" s="323">
        <v>4.5440000000000003E-3</v>
      </c>
      <c r="AO11" s="323">
        <v>2.0031E-2</v>
      </c>
      <c r="AP11" s="323">
        <v>1.3100000000000001E-4</v>
      </c>
      <c r="AQ11" s="302">
        <v>4.8849999999999996E-3</v>
      </c>
    </row>
    <row r="12" spans="2:43" ht="16.5" customHeight="1">
      <c r="B12" s="508" t="s">
        <v>214</v>
      </c>
      <c r="C12" s="617" t="s">
        <v>4</v>
      </c>
      <c r="D12" s="322">
        <v>1.9182000000000001E-2</v>
      </c>
      <c r="E12" s="323">
        <v>1.7250000000000001E-2</v>
      </c>
      <c r="F12" s="323">
        <v>1.709E-3</v>
      </c>
      <c r="G12" s="323">
        <v>2.1610000000000002E-3</v>
      </c>
      <c r="H12" s="323">
        <v>1.5018999999999999E-2</v>
      </c>
      <c r="I12" s="323">
        <v>2.911E-3</v>
      </c>
      <c r="J12" s="323">
        <v>0.268621</v>
      </c>
      <c r="K12" s="323">
        <v>2.3153E-2</v>
      </c>
      <c r="L12" s="323">
        <v>6.6600000000000003E-4</v>
      </c>
      <c r="M12" s="323">
        <v>6.0889999999999998E-3</v>
      </c>
      <c r="N12" s="323">
        <v>2.1551000000000001E-2</v>
      </c>
      <c r="O12" s="323">
        <v>1.0020000000000001E-3</v>
      </c>
      <c r="P12" s="323">
        <v>2.8699999999999998E-4</v>
      </c>
      <c r="Q12" s="323">
        <v>2.813E-3</v>
      </c>
      <c r="R12" s="323">
        <v>1.9580000000000001E-3</v>
      </c>
      <c r="S12" s="323">
        <v>6.6100000000000002E-4</v>
      </c>
      <c r="T12" s="323">
        <v>9.0150000000000004E-3</v>
      </c>
      <c r="U12" s="323">
        <v>3.5469999999999998E-3</v>
      </c>
      <c r="V12" s="323">
        <v>4.8939999999999999E-3</v>
      </c>
      <c r="W12" s="323">
        <v>5.9439999999999996E-3</v>
      </c>
      <c r="X12" s="323">
        <v>1.57E-3</v>
      </c>
      <c r="Y12" s="323">
        <v>5.1931999999999999E-2</v>
      </c>
      <c r="Z12" s="323">
        <v>3.6031000000000001E-2</v>
      </c>
      <c r="AA12" s="323">
        <v>4.3559999999999996E-3</v>
      </c>
      <c r="AB12" s="323">
        <v>3.2049999999999999E-3</v>
      </c>
      <c r="AC12" s="323">
        <v>4.5230000000000001E-3</v>
      </c>
      <c r="AD12" s="323">
        <v>7.4149999999999997E-3</v>
      </c>
      <c r="AE12" s="323">
        <v>4.542E-3</v>
      </c>
      <c r="AF12" s="323">
        <v>4.1899999999999999E-4</v>
      </c>
      <c r="AG12" s="323">
        <v>3.0720000000000001E-3</v>
      </c>
      <c r="AH12" s="323">
        <v>1.3082E-2</v>
      </c>
      <c r="AI12" s="323">
        <v>1.2179999999999999E-3</v>
      </c>
      <c r="AJ12" s="323">
        <v>6.5560000000000002E-3</v>
      </c>
      <c r="AK12" s="323">
        <v>6.6449999999999999E-3</v>
      </c>
      <c r="AL12" s="323">
        <v>1.9182000000000001E-2</v>
      </c>
      <c r="AM12" s="323">
        <v>6.2430000000000003E-3</v>
      </c>
      <c r="AN12" s="323">
        <v>4.9550000000000002E-3</v>
      </c>
      <c r="AO12" s="323">
        <v>0.43238199999999999</v>
      </c>
      <c r="AP12" s="323">
        <v>5.9100000000000005E-4</v>
      </c>
      <c r="AQ12" s="302">
        <v>1.4907999999999999E-2</v>
      </c>
    </row>
    <row r="13" spans="2:43" ht="16.5" customHeight="1">
      <c r="B13" s="508" t="s">
        <v>215</v>
      </c>
      <c r="C13" s="616" t="s">
        <v>5</v>
      </c>
      <c r="D13" s="322">
        <v>6.4202999999999996E-2</v>
      </c>
      <c r="E13" s="323">
        <v>8.52E-4</v>
      </c>
      <c r="F13" s="323">
        <v>2.735E-3</v>
      </c>
      <c r="G13" s="323">
        <v>3.0249999999999999E-3</v>
      </c>
      <c r="H13" s="323">
        <v>6.0670000000000003E-3</v>
      </c>
      <c r="I13" s="323">
        <v>3.2002000000000003E-2</v>
      </c>
      <c r="J13" s="323">
        <v>5.3214999999999998E-2</v>
      </c>
      <c r="K13" s="323">
        <v>0.233375</v>
      </c>
      <c r="L13" s="323">
        <v>3.6504000000000002E-2</v>
      </c>
      <c r="M13" s="323">
        <v>0.15124099999999999</v>
      </c>
      <c r="N13" s="323">
        <v>2.5399999999999999E-2</v>
      </c>
      <c r="O13" s="323">
        <v>3.4849999999999998E-3</v>
      </c>
      <c r="P13" s="323">
        <v>2.6059999999999998E-3</v>
      </c>
      <c r="Q13" s="323">
        <v>1.0617E-2</v>
      </c>
      <c r="R13" s="323">
        <v>4.6779999999999999E-3</v>
      </c>
      <c r="S13" s="323">
        <v>3.9129999999999998E-3</v>
      </c>
      <c r="T13" s="323">
        <v>1.3904E-2</v>
      </c>
      <c r="U13" s="323">
        <v>1.0263E-2</v>
      </c>
      <c r="V13" s="323">
        <v>9.3469999999999994E-3</v>
      </c>
      <c r="W13" s="323">
        <v>8.4910000000000003E-3</v>
      </c>
      <c r="X13" s="323">
        <v>1.8512000000000001E-2</v>
      </c>
      <c r="Y13" s="323">
        <v>2.6873000000000001E-2</v>
      </c>
      <c r="Z13" s="323">
        <v>4.4000000000000003E-3</v>
      </c>
      <c r="AA13" s="323">
        <v>4.8000000000000001E-4</v>
      </c>
      <c r="AB13" s="323">
        <v>8.3800000000000003E-3</v>
      </c>
      <c r="AC13" s="323">
        <v>1.5166000000000001E-2</v>
      </c>
      <c r="AD13" s="323">
        <v>1.0000000000000001E-5</v>
      </c>
      <c r="AE13" s="323">
        <v>2.1999999999999999E-5</v>
      </c>
      <c r="AF13" s="323">
        <v>3.6000000000000001E-5</v>
      </c>
      <c r="AG13" s="323">
        <v>4.3600000000000003E-4</v>
      </c>
      <c r="AH13" s="323">
        <v>8.0500000000000005E-4</v>
      </c>
      <c r="AI13" s="323">
        <v>9.2199999999999997E-4</v>
      </c>
      <c r="AJ13" s="323">
        <v>6.1139999999999996E-3</v>
      </c>
      <c r="AK13" s="323">
        <v>0.15335799999999999</v>
      </c>
      <c r="AL13" s="323">
        <v>2.4970000000000001E-3</v>
      </c>
      <c r="AM13" s="323">
        <v>4.5690000000000001E-3</v>
      </c>
      <c r="AN13" s="323">
        <v>9.0200000000000002E-3</v>
      </c>
      <c r="AO13" s="323">
        <v>9.3410000000000003E-3</v>
      </c>
      <c r="AP13" s="323">
        <v>3.6800000000000001E-3</v>
      </c>
      <c r="AQ13" s="302">
        <v>2.6408000000000001E-2</v>
      </c>
    </row>
    <row r="14" spans="2:43" ht="16.5" customHeight="1">
      <c r="B14" s="508" t="s">
        <v>216</v>
      </c>
      <c r="C14" s="617" t="s">
        <v>6</v>
      </c>
      <c r="D14" s="322">
        <v>7.365E-3</v>
      </c>
      <c r="E14" s="323">
        <v>8.6250000000000007E-3</v>
      </c>
      <c r="F14" s="323">
        <v>5.2991000000000003E-2</v>
      </c>
      <c r="G14" s="323">
        <v>1.1344999999999999E-2</v>
      </c>
      <c r="H14" s="323">
        <v>2.085E-3</v>
      </c>
      <c r="I14" s="323">
        <v>1.6659999999999999E-3</v>
      </c>
      <c r="J14" s="323">
        <v>5.0099999999999997E-3</v>
      </c>
      <c r="K14" s="323">
        <v>7.1390000000000004E-3</v>
      </c>
      <c r="L14" s="323">
        <v>0.235545</v>
      </c>
      <c r="M14" s="323">
        <v>1.098E-3</v>
      </c>
      <c r="N14" s="323">
        <v>1.3924000000000001E-2</v>
      </c>
      <c r="O14" s="323">
        <v>9.8820000000000002E-3</v>
      </c>
      <c r="P14" s="323">
        <v>9.8259999999999997E-3</v>
      </c>
      <c r="Q14" s="323">
        <v>3.1480000000000002E-3</v>
      </c>
      <c r="R14" s="323">
        <v>1.088E-3</v>
      </c>
      <c r="S14" s="323">
        <v>7.1400000000000001E-4</v>
      </c>
      <c r="T14" s="323">
        <v>1.4350000000000001E-3</v>
      </c>
      <c r="U14" s="323">
        <v>7.8299999999999995E-4</v>
      </c>
      <c r="V14" s="323">
        <v>4.7600000000000002E-4</v>
      </c>
      <c r="W14" s="323">
        <v>0</v>
      </c>
      <c r="X14" s="323">
        <v>1.6850000000000001E-3</v>
      </c>
      <c r="Y14" s="323">
        <v>1.8489999999999999E-3</v>
      </c>
      <c r="Z14" s="323">
        <v>1.5126000000000001E-2</v>
      </c>
      <c r="AA14" s="323">
        <v>3.2441999999999999E-2</v>
      </c>
      <c r="AB14" s="323">
        <v>1.0468E-2</v>
      </c>
      <c r="AC14" s="323">
        <v>1.2258E-2</v>
      </c>
      <c r="AD14" s="323">
        <v>1.513E-3</v>
      </c>
      <c r="AE14" s="323">
        <v>4.0400000000000001E-4</v>
      </c>
      <c r="AF14" s="323">
        <v>1.74E-4</v>
      </c>
      <c r="AG14" s="323">
        <v>0.126361</v>
      </c>
      <c r="AH14" s="323">
        <v>7.0100000000000002E-4</v>
      </c>
      <c r="AI14" s="323">
        <v>8.3070000000000001E-3</v>
      </c>
      <c r="AJ14" s="323">
        <v>2.9380000000000001E-3</v>
      </c>
      <c r="AK14" s="323">
        <v>1.9689999999999998E-3</v>
      </c>
      <c r="AL14" s="323">
        <v>3.385E-3</v>
      </c>
      <c r="AM14" s="323">
        <v>2.3259999999999999E-3</v>
      </c>
      <c r="AN14" s="323">
        <v>3.8830000000000002E-3</v>
      </c>
      <c r="AO14" s="323">
        <v>0</v>
      </c>
      <c r="AP14" s="323">
        <v>8.8389999999999996E-3</v>
      </c>
      <c r="AQ14" s="302">
        <v>1.2481000000000001E-2</v>
      </c>
    </row>
    <row r="15" spans="2:43" ht="16.5" customHeight="1">
      <c r="B15" s="508" t="s">
        <v>217</v>
      </c>
      <c r="C15" s="617" t="s">
        <v>218</v>
      </c>
      <c r="D15" s="322">
        <v>5.5180000000000003E-3</v>
      </c>
      <c r="E15" s="323">
        <v>6.5110000000000003E-3</v>
      </c>
      <c r="F15" s="323">
        <v>1.8803E-2</v>
      </c>
      <c r="G15" s="323">
        <v>5.9430000000000004E-3</v>
      </c>
      <c r="H15" s="323">
        <v>1.2840000000000001E-2</v>
      </c>
      <c r="I15" s="323">
        <v>3.3869999999999998E-3</v>
      </c>
      <c r="J15" s="323">
        <v>6.6540000000000002E-3</v>
      </c>
      <c r="K15" s="323">
        <v>4.8404999999999997E-2</v>
      </c>
      <c r="L15" s="323">
        <v>7.9900000000000001E-4</v>
      </c>
      <c r="M15" s="323">
        <v>0.197439</v>
      </c>
      <c r="N15" s="323">
        <v>6.3920000000000001E-3</v>
      </c>
      <c r="O15" s="323">
        <v>1.8619999999999999E-3</v>
      </c>
      <c r="P15" s="323">
        <v>1.354E-3</v>
      </c>
      <c r="Q15" s="323">
        <v>3.3660000000000001E-3</v>
      </c>
      <c r="R15" s="323">
        <v>9.4649999999999995E-3</v>
      </c>
      <c r="S15" s="323">
        <v>1.2822999999999999E-2</v>
      </c>
      <c r="T15" s="323">
        <v>6.4860000000000001E-2</v>
      </c>
      <c r="U15" s="323">
        <v>1.1953999999999999E-2</v>
      </c>
      <c r="V15" s="323">
        <v>4.9793999999999998E-2</v>
      </c>
      <c r="W15" s="323">
        <v>4.6419000000000002E-2</v>
      </c>
      <c r="X15" s="323">
        <v>5.4788999999999997E-2</v>
      </c>
      <c r="Y15" s="323">
        <v>4.9570000000000003E-2</v>
      </c>
      <c r="Z15" s="323">
        <v>1.3871E-2</v>
      </c>
      <c r="AA15" s="323">
        <v>0</v>
      </c>
      <c r="AB15" s="323">
        <v>3.6547999999999997E-2</v>
      </c>
      <c r="AC15" s="323">
        <v>2.0164000000000001E-2</v>
      </c>
      <c r="AD15" s="323">
        <v>6.4289999999999998E-3</v>
      </c>
      <c r="AE15" s="323">
        <v>2.738E-3</v>
      </c>
      <c r="AF15" s="323">
        <v>6.0099999999999997E-4</v>
      </c>
      <c r="AG15" s="323">
        <v>4.568E-3</v>
      </c>
      <c r="AH15" s="323">
        <v>1.828E-3</v>
      </c>
      <c r="AI15" s="323">
        <v>1.7129999999999999E-3</v>
      </c>
      <c r="AJ15" s="323">
        <v>2.604E-3</v>
      </c>
      <c r="AK15" s="323">
        <v>2.1800000000000001E-3</v>
      </c>
      <c r="AL15" s="323">
        <v>8.7150000000000005E-3</v>
      </c>
      <c r="AM15" s="323">
        <v>1.3639E-2</v>
      </c>
      <c r="AN15" s="323">
        <v>2.8149999999999998E-3</v>
      </c>
      <c r="AO15" s="323">
        <v>4.6185999999999998E-2</v>
      </c>
      <c r="AP15" s="323">
        <v>2.0040000000000001E-3</v>
      </c>
      <c r="AQ15" s="302">
        <v>9.1059999999999995E-3</v>
      </c>
    </row>
    <row r="16" spans="2:43" ht="16.5" customHeight="1">
      <c r="B16" s="508" t="s">
        <v>219</v>
      </c>
      <c r="C16" s="616" t="s">
        <v>7</v>
      </c>
      <c r="D16" s="322">
        <v>2.5920000000000001E-3</v>
      </c>
      <c r="E16" s="323">
        <v>2.7300000000000002E-4</v>
      </c>
      <c r="F16" s="323">
        <v>0</v>
      </c>
      <c r="G16" s="323">
        <v>1.297E-3</v>
      </c>
      <c r="H16" s="323">
        <v>3.1510000000000002E-3</v>
      </c>
      <c r="I16" s="323">
        <v>1.2799999999999999E-4</v>
      </c>
      <c r="J16" s="323">
        <v>9.6900000000000003E-4</v>
      </c>
      <c r="K16" s="323">
        <v>1.3282E-2</v>
      </c>
      <c r="L16" s="323">
        <v>2.5713E-2</v>
      </c>
      <c r="M16" s="323">
        <v>2.7929999999999999E-3</v>
      </c>
      <c r="N16" s="323">
        <v>0.10062699999999999</v>
      </c>
      <c r="O16" s="323">
        <v>1.2794E-2</v>
      </c>
      <c r="P16" s="323">
        <v>1.1130000000000001E-3</v>
      </c>
      <c r="Q16" s="323">
        <v>6.0959999999999999E-3</v>
      </c>
      <c r="R16" s="323">
        <v>1.3164E-2</v>
      </c>
      <c r="S16" s="323">
        <v>4.666E-3</v>
      </c>
      <c r="T16" s="323">
        <v>2.0265999999999999E-2</v>
      </c>
      <c r="U16" s="323">
        <v>3.8531999999999997E-2</v>
      </c>
      <c r="V16" s="323">
        <v>5.3359999999999996E-3</v>
      </c>
      <c r="W16" s="323">
        <v>2.264E-3</v>
      </c>
      <c r="X16" s="323">
        <v>2.7950000000000002E-3</v>
      </c>
      <c r="Y16" s="323">
        <v>5.2719999999999998E-3</v>
      </c>
      <c r="Z16" s="323">
        <v>5.4238000000000001E-2</v>
      </c>
      <c r="AA16" s="323">
        <v>4.8000000000000001E-5</v>
      </c>
      <c r="AB16" s="323">
        <v>4.7629999999999999E-3</v>
      </c>
      <c r="AC16" s="323">
        <v>4.7600000000000002E-4</v>
      </c>
      <c r="AD16" s="323">
        <v>2.14E-4</v>
      </c>
      <c r="AE16" s="323">
        <v>1.1E-5</v>
      </c>
      <c r="AF16" s="323">
        <v>8.2000000000000001E-5</v>
      </c>
      <c r="AG16" s="323">
        <v>3.1000000000000001E-5</v>
      </c>
      <c r="AH16" s="323">
        <v>5.0000000000000004E-6</v>
      </c>
      <c r="AI16" s="323">
        <v>2.1100000000000001E-4</v>
      </c>
      <c r="AJ16" s="323">
        <v>2.3029999999999999E-3</v>
      </c>
      <c r="AK16" s="323">
        <v>7.2300000000000001E-4</v>
      </c>
      <c r="AL16" s="323">
        <v>5.7600000000000001E-4</v>
      </c>
      <c r="AM16" s="323">
        <v>1.431E-3</v>
      </c>
      <c r="AN16" s="323">
        <v>1.039E-3</v>
      </c>
      <c r="AO16" s="323">
        <v>5.3969999999999999E-3</v>
      </c>
      <c r="AP16" s="323">
        <v>2.7599999999999999E-3</v>
      </c>
      <c r="AQ16" s="302">
        <v>9.3880000000000005E-3</v>
      </c>
    </row>
    <row r="17" spans="2:43" ht="16.5" customHeight="1">
      <c r="B17" s="508" t="s">
        <v>220</v>
      </c>
      <c r="C17" s="616" t="s">
        <v>8</v>
      </c>
      <c r="D17" s="322">
        <v>1.9000000000000001E-5</v>
      </c>
      <c r="E17" s="323">
        <v>3.4E-5</v>
      </c>
      <c r="F17" s="323">
        <v>0</v>
      </c>
      <c r="G17" s="323">
        <v>6.051E-3</v>
      </c>
      <c r="H17" s="323">
        <v>0</v>
      </c>
      <c r="I17" s="323">
        <v>3.6999999999999998E-5</v>
      </c>
      <c r="J17" s="323">
        <v>8.7399999999999999E-4</v>
      </c>
      <c r="K17" s="323">
        <v>0</v>
      </c>
      <c r="L17" s="323">
        <v>0</v>
      </c>
      <c r="M17" s="323">
        <v>2.2910000000000001E-3</v>
      </c>
      <c r="N17" s="323">
        <v>1.0312E-2</v>
      </c>
      <c r="O17" s="323">
        <v>0.32260800000000001</v>
      </c>
      <c r="P17" s="323">
        <v>2.0699999999999999E-4</v>
      </c>
      <c r="Q17" s="323">
        <v>0.209284</v>
      </c>
      <c r="R17" s="323">
        <v>9.8455000000000001E-2</v>
      </c>
      <c r="S17" s="323">
        <v>8.4562999999999999E-2</v>
      </c>
      <c r="T17" s="323">
        <v>1.6558E-2</v>
      </c>
      <c r="U17" s="323">
        <v>1.0834E-2</v>
      </c>
      <c r="V17" s="323">
        <v>3.5382999999999998E-2</v>
      </c>
      <c r="W17" s="323">
        <v>1.1039E-2</v>
      </c>
      <c r="X17" s="323">
        <v>4.8738999999999998E-2</v>
      </c>
      <c r="Y17" s="323">
        <v>5.6140000000000001E-3</v>
      </c>
      <c r="Z17" s="323">
        <v>1.7916999999999999E-2</v>
      </c>
      <c r="AA17" s="323">
        <v>0</v>
      </c>
      <c r="AB17" s="323">
        <v>2.9E-5</v>
      </c>
      <c r="AC17" s="323">
        <v>0</v>
      </c>
      <c r="AD17" s="323">
        <v>0</v>
      </c>
      <c r="AE17" s="323">
        <v>0</v>
      </c>
      <c r="AF17" s="323">
        <v>0</v>
      </c>
      <c r="AG17" s="323">
        <v>1.16E-4</v>
      </c>
      <c r="AH17" s="323">
        <v>0</v>
      </c>
      <c r="AI17" s="323">
        <v>2.9E-5</v>
      </c>
      <c r="AJ17" s="323">
        <v>0</v>
      </c>
      <c r="AK17" s="323">
        <v>3.0000000000000001E-6</v>
      </c>
      <c r="AL17" s="323">
        <v>0</v>
      </c>
      <c r="AM17" s="323">
        <v>2.3000000000000001E-4</v>
      </c>
      <c r="AN17" s="323">
        <v>2.9E-5</v>
      </c>
      <c r="AO17" s="323">
        <v>0</v>
      </c>
      <c r="AP17" s="323">
        <v>2.5300000000000001E-3</v>
      </c>
      <c r="AQ17" s="302">
        <v>7.6949999999999996E-3</v>
      </c>
    </row>
    <row r="18" spans="2:43" ht="16.5" customHeight="1">
      <c r="B18" s="508" t="s">
        <v>221</v>
      </c>
      <c r="C18" s="616" t="s">
        <v>9</v>
      </c>
      <c r="D18" s="322">
        <v>0</v>
      </c>
      <c r="E18" s="323">
        <v>0</v>
      </c>
      <c r="F18" s="323">
        <v>0</v>
      </c>
      <c r="G18" s="323">
        <v>1.297E-3</v>
      </c>
      <c r="H18" s="323">
        <v>2.1559999999999999E-3</v>
      </c>
      <c r="I18" s="323">
        <v>0</v>
      </c>
      <c r="J18" s="323">
        <v>4.6700000000000002E-4</v>
      </c>
      <c r="K18" s="323">
        <v>5.7809999999999997E-3</v>
      </c>
      <c r="L18" s="323">
        <v>0</v>
      </c>
      <c r="M18" s="323">
        <v>2.2279999999999999E-3</v>
      </c>
      <c r="N18" s="323">
        <v>4.2290000000000001E-3</v>
      </c>
      <c r="O18" s="323">
        <v>9.0700000000000004E-4</v>
      </c>
      <c r="P18" s="323">
        <v>0.21748700000000001</v>
      </c>
      <c r="Q18" s="323">
        <v>4.9102E-2</v>
      </c>
      <c r="R18" s="323">
        <v>3.1876000000000002E-2</v>
      </c>
      <c r="S18" s="323">
        <v>2.0093E-2</v>
      </c>
      <c r="T18" s="323">
        <v>7.1932999999999997E-2</v>
      </c>
      <c r="U18" s="323">
        <v>6.8960999999999995E-2</v>
      </c>
      <c r="V18" s="323">
        <v>5.6183999999999998E-2</v>
      </c>
      <c r="W18" s="323">
        <v>5.2645999999999998E-2</v>
      </c>
      <c r="X18" s="323">
        <v>2.9002E-2</v>
      </c>
      <c r="Y18" s="323">
        <v>1.4447E-2</v>
      </c>
      <c r="Z18" s="323">
        <v>1.0085E-2</v>
      </c>
      <c r="AA18" s="323">
        <v>5.3600000000000002E-4</v>
      </c>
      <c r="AB18" s="323">
        <v>2.0599999999999999E-4</v>
      </c>
      <c r="AC18" s="323">
        <v>0</v>
      </c>
      <c r="AD18" s="323">
        <v>1.4E-5</v>
      </c>
      <c r="AE18" s="323">
        <v>0</v>
      </c>
      <c r="AF18" s="323">
        <v>0</v>
      </c>
      <c r="AG18" s="323">
        <v>1.0000000000000001E-5</v>
      </c>
      <c r="AH18" s="323">
        <v>1.3100000000000001E-4</v>
      </c>
      <c r="AI18" s="323">
        <v>1.7899999999999999E-4</v>
      </c>
      <c r="AJ18" s="323">
        <v>5.3999999999999998E-5</v>
      </c>
      <c r="AK18" s="323">
        <v>1.441E-3</v>
      </c>
      <c r="AL18" s="323">
        <v>2.4000000000000001E-4</v>
      </c>
      <c r="AM18" s="323">
        <v>4.6299999999999998E-4</v>
      </c>
      <c r="AN18" s="323">
        <v>3.5399999999999999E-4</v>
      </c>
      <c r="AO18" s="323">
        <v>9.3400000000000004E-4</v>
      </c>
      <c r="AP18" s="323">
        <v>2.1359999999999999E-3</v>
      </c>
      <c r="AQ18" s="302">
        <v>1.0703000000000001E-2</v>
      </c>
    </row>
    <row r="19" spans="2:43" ht="16.5" customHeight="1">
      <c r="B19" s="508" t="s">
        <v>222</v>
      </c>
      <c r="C19" s="616" t="s">
        <v>10</v>
      </c>
      <c r="D19" s="322">
        <v>3.0630000000000002E-3</v>
      </c>
      <c r="E19" s="323">
        <v>1.1590000000000001E-3</v>
      </c>
      <c r="F19" s="323">
        <v>1.709E-3</v>
      </c>
      <c r="G19" s="323">
        <v>1.7611999999999999E-2</v>
      </c>
      <c r="H19" s="323">
        <v>5.2750000000000002E-3</v>
      </c>
      <c r="I19" s="323">
        <v>2.764E-3</v>
      </c>
      <c r="J19" s="323">
        <v>4.3779999999999999E-3</v>
      </c>
      <c r="K19" s="323">
        <v>1.6874E-2</v>
      </c>
      <c r="L19" s="323">
        <v>1.3300000000000001E-4</v>
      </c>
      <c r="M19" s="323">
        <v>8.5990000000000007E-3</v>
      </c>
      <c r="N19" s="323">
        <v>8.744E-3</v>
      </c>
      <c r="O19" s="323">
        <v>3.7239999999999999E-3</v>
      </c>
      <c r="P19" s="323">
        <v>4.7100000000000001E-4</v>
      </c>
      <c r="Q19" s="323">
        <v>6.0171000000000002E-2</v>
      </c>
      <c r="R19" s="323">
        <v>3.3398999999999998E-2</v>
      </c>
      <c r="S19" s="323">
        <v>2.8434000000000001E-2</v>
      </c>
      <c r="T19" s="323">
        <v>2.9458999999999999E-2</v>
      </c>
      <c r="U19" s="323">
        <v>2.3893000000000001E-2</v>
      </c>
      <c r="V19" s="323">
        <v>2.9503000000000001E-2</v>
      </c>
      <c r="W19" s="323">
        <v>2.7737999999999999E-2</v>
      </c>
      <c r="X19" s="323">
        <v>9.3799999999999994E-3</v>
      </c>
      <c r="Y19" s="323">
        <v>1.4173E-2</v>
      </c>
      <c r="Z19" s="323">
        <v>7.9862000000000002E-2</v>
      </c>
      <c r="AA19" s="323">
        <v>4.0000000000000002E-4</v>
      </c>
      <c r="AB19" s="323">
        <v>7.3499999999999998E-4</v>
      </c>
      <c r="AC19" s="323">
        <v>1.36E-4</v>
      </c>
      <c r="AD19" s="323">
        <v>2.5279999999999999E-3</v>
      </c>
      <c r="AE19" s="323">
        <v>1.16E-4</v>
      </c>
      <c r="AF19" s="323">
        <v>3.3700000000000001E-4</v>
      </c>
      <c r="AG19" s="323">
        <v>1.07E-3</v>
      </c>
      <c r="AH19" s="323">
        <v>5.04E-4</v>
      </c>
      <c r="AI19" s="323">
        <v>3.441E-3</v>
      </c>
      <c r="AJ19" s="323">
        <v>1.85E-4</v>
      </c>
      <c r="AK19" s="323">
        <v>3.8499999999999998E-4</v>
      </c>
      <c r="AL19" s="323">
        <v>2.5690000000000001E-3</v>
      </c>
      <c r="AM19" s="323">
        <v>1.5280000000000001E-3</v>
      </c>
      <c r="AN19" s="323">
        <v>2.4659999999999999E-3</v>
      </c>
      <c r="AO19" s="323">
        <v>4.15E-4</v>
      </c>
      <c r="AP19" s="323">
        <v>3.0560000000000001E-3</v>
      </c>
      <c r="AQ19" s="302">
        <v>1.2156999999999999E-2</v>
      </c>
    </row>
    <row r="20" spans="2:43" ht="16.5" customHeight="1">
      <c r="B20" s="508" t="s">
        <v>223</v>
      </c>
      <c r="C20" s="616" t="s">
        <v>64</v>
      </c>
      <c r="D20" s="322">
        <v>0</v>
      </c>
      <c r="E20" s="323">
        <v>3.4E-5</v>
      </c>
      <c r="F20" s="323">
        <v>0</v>
      </c>
      <c r="G20" s="323">
        <v>2.5929999999999998E-3</v>
      </c>
      <c r="H20" s="323">
        <v>0</v>
      </c>
      <c r="I20" s="323">
        <v>0</v>
      </c>
      <c r="J20" s="323">
        <v>6.0999999999999999E-5</v>
      </c>
      <c r="K20" s="323">
        <v>0</v>
      </c>
      <c r="L20" s="323">
        <v>0</v>
      </c>
      <c r="M20" s="323">
        <v>3.4499999999999998E-4</v>
      </c>
      <c r="N20" s="323">
        <v>1.9000000000000001E-4</v>
      </c>
      <c r="O20" s="323">
        <v>4.2999999999999999E-4</v>
      </c>
      <c r="P20" s="323">
        <v>0</v>
      </c>
      <c r="Q20" s="323">
        <v>1.0380000000000001E-3</v>
      </c>
      <c r="R20" s="323">
        <v>0.139795</v>
      </c>
      <c r="S20" s="323">
        <v>5.1158000000000002E-2</v>
      </c>
      <c r="T20" s="323">
        <v>9.8150000000000008E-3</v>
      </c>
      <c r="U20" s="323">
        <v>2.5330000000000001E-3</v>
      </c>
      <c r="V20" s="323">
        <v>7.9539999999999993E-3</v>
      </c>
      <c r="W20" s="323">
        <v>1.6980000000000001E-3</v>
      </c>
      <c r="X20" s="323">
        <v>1.0969E-2</v>
      </c>
      <c r="Y20" s="323">
        <v>4.9639999999999997E-3</v>
      </c>
      <c r="Z20" s="323">
        <v>5.5209999999999999E-3</v>
      </c>
      <c r="AA20" s="323">
        <v>0</v>
      </c>
      <c r="AB20" s="323">
        <v>1.0262E-2</v>
      </c>
      <c r="AC20" s="323">
        <v>0</v>
      </c>
      <c r="AD20" s="323">
        <v>6.0000000000000002E-6</v>
      </c>
      <c r="AE20" s="323">
        <v>0</v>
      </c>
      <c r="AF20" s="323">
        <v>0</v>
      </c>
      <c r="AG20" s="323">
        <v>4.3999999999999999E-5</v>
      </c>
      <c r="AH20" s="323">
        <v>0</v>
      </c>
      <c r="AI20" s="323">
        <v>2.6899999999999998E-4</v>
      </c>
      <c r="AJ20" s="323">
        <v>0</v>
      </c>
      <c r="AK20" s="323">
        <v>0</v>
      </c>
      <c r="AL20" s="323">
        <v>0</v>
      </c>
      <c r="AM20" s="323">
        <v>9.4920000000000004E-3</v>
      </c>
      <c r="AN20" s="323">
        <v>1.0000000000000001E-5</v>
      </c>
      <c r="AO20" s="323">
        <v>0</v>
      </c>
      <c r="AP20" s="323">
        <v>0</v>
      </c>
      <c r="AQ20" s="302">
        <v>2.4009999999999999E-3</v>
      </c>
    </row>
    <row r="21" spans="2:43" ht="16.5" customHeight="1">
      <c r="B21" s="508" t="s">
        <v>224</v>
      </c>
      <c r="C21" s="616" t="s">
        <v>65</v>
      </c>
      <c r="D21" s="322">
        <v>0</v>
      </c>
      <c r="E21" s="323">
        <v>2.05E-4</v>
      </c>
      <c r="F21" s="323">
        <v>0</v>
      </c>
      <c r="G21" s="323">
        <v>1.405E-3</v>
      </c>
      <c r="H21" s="323">
        <v>0</v>
      </c>
      <c r="I21" s="323">
        <v>0</v>
      </c>
      <c r="J21" s="323">
        <v>6.8999999999999997E-5</v>
      </c>
      <c r="K21" s="323">
        <v>0</v>
      </c>
      <c r="L21" s="323">
        <v>1.3300000000000001E-4</v>
      </c>
      <c r="M21" s="323">
        <v>2.6359999999999999E-3</v>
      </c>
      <c r="N21" s="323">
        <v>4.0400000000000001E-4</v>
      </c>
      <c r="O21" s="323">
        <v>5.7300000000000005E-4</v>
      </c>
      <c r="P21" s="323">
        <v>0</v>
      </c>
      <c r="Q21" s="323">
        <v>4.86E-4</v>
      </c>
      <c r="R21" s="323">
        <v>6.0920000000000002E-3</v>
      </c>
      <c r="S21" s="323">
        <v>0.141709</v>
      </c>
      <c r="T21" s="323">
        <v>7.2400000000000003E-4</v>
      </c>
      <c r="U21" s="323">
        <v>2.3349999999999998E-3</v>
      </c>
      <c r="V21" s="323">
        <v>1.665E-3</v>
      </c>
      <c r="W21" s="323">
        <v>5.6599999999999999E-4</v>
      </c>
      <c r="X21" s="323">
        <v>9.7599999999999998E-4</v>
      </c>
      <c r="Y21" s="323">
        <v>8.2200000000000003E-4</v>
      </c>
      <c r="Z21" s="323">
        <v>7.3999999999999996E-5</v>
      </c>
      <c r="AA21" s="323">
        <v>0</v>
      </c>
      <c r="AB21" s="323">
        <v>2.6499999999999999E-4</v>
      </c>
      <c r="AC21" s="323">
        <v>0</v>
      </c>
      <c r="AD21" s="323">
        <v>3.9999999999999998E-6</v>
      </c>
      <c r="AE21" s="323">
        <v>0</v>
      </c>
      <c r="AF21" s="323">
        <v>0</v>
      </c>
      <c r="AG21" s="323">
        <v>3.4E-5</v>
      </c>
      <c r="AH21" s="323">
        <v>0</v>
      </c>
      <c r="AI21" s="323">
        <v>1.5E-5</v>
      </c>
      <c r="AJ21" s="323">
        <v>0</v>
      </c>
      <c r="AK21" s="323">
        <v>0</v>
      </c>
      <c r="AL21" s="323">
        <v>0</v>
      </c>
      <c r="AM21" s="323">
        <v>1.4862E-2</v>
      </c>
      <c r="AN21" s="323">
        <v>5.0000000000000004E-6</v>
      </c>
      <c r="AO21" s="323">
        <v>0</v>
      </c>
      <c r="AP21" s="323">
        <v>0</v>
      </c>
      <c r="AQ21" s="302">
        <v>2.7550000000000001E-3</v>
      </c>
    </row>
    <row r="22" spans="2:43" ht="16.5" customHeight="1">
      <c r="B22" s="508" t="s">
        <v>225</v>
      </c>
      <c r="C22" s="616" t="s">
        <v>66</v>
      </c>
      <c r="D22" s="322">
        <v>1.9000000000000001E-5</v>
      </c>
      <c r="E22" s="323">
        <v>3.4E-5</v>
      </c>
      <c r="F22" s="323">
        <v>0</v>
      </c>
      <c r="G22" s="323">
        <v>0</v>
      </c>
      <c r="H22" s="323">
        <v>0</v>
      </c>
      <c r="I22" s="323">
        <v>0</v>
      </c>
      <c r="J22" s="323">
        <v>0</v>
      </c>
      <c r="K22" s="323">
        <v>0</v>
      </c>
      <c r="L22" s="323">
        <v>0</v>
      </c>
      <c r="M22" s="323">
        <v>0</v>
      </c>
      <c r="N22" s="323">
        <v>0</v>
      </c>
      <c r="O22" s="323">
        <v>0</v>
      </c>
      <c r="P22" s="323">
        <v>0</v>
      </c>
      <c r="Q22" s="323">
        <v>1.7E-5</v>
      </c>
      <c r="R22" s="323">
        <v>1.523E-3</v>
      </c>
      <c r="S22" s="323">
        <v>5.9350000000000002E-3</v>
      </c>
      <c r="T22" s="323">
        <v>8.4185999999999997E-2</v>
      </c>
      <c r="U22" s="323">
        <v>0</v>
      </c>
      <c r="V22" s="323">
        <v>4.08E-4</v>
      </c>
      <c r="W22" s="323">
        <v>5.6599999999999999E-4</v>
      </c>
      <c r="X22" s="323">
        <v>3.6400000000000001E-4</v>
      </c>
      <c r="Y22" s="323">
        <v>1.03E-4</v>
      </c>
      <c r="Z22" s="323">
        <v>1.2E-4</v>
      </c>
      <c r="AA22" s="323">
        <v>0</v>
      </c>
      <c r="AB22" s="323">
        <v>8.7999999999999998E-5</v>
      </c>
      <c r="AC22" s="323">
        <v>1.7E-5</v>
      </c>
      <c r="AD22" s="323">
        <v>7.6999999999999996E-4</v>
      </c>
      <c r="AE22" s="323">
        <v>1.1E-5</v>
      </c>
      <c r="AF22" s="323">
        <v>0</v>
      </c>
      <c r="AG22" s="323">
        <v>1.4E-5</v>
      </c>
      <c r="AH22" s="323">
        <v>8.7999999999999998E-5</v>
      </c>
      <c r="AI22" s="323">
        <v>3.1359999999999999E-3</v>
      </c>
      <c r="AJ22" s="323">
        <v>0</v>
      </c>
      <c r="AK22" s="323">
        <v>1.0296E-2</v>
      </c>
      <c r="AL22" s="323">
        <v>0</v>
      </c>
      <c r="AM22" s="323">
        <v>4.3420000000000004E-3</v>
      </c>
      <c r="AN22" s="323">
        <v>1.1590000000000001E-3</v>
      </c>
      <c r="AO22" s="323">
        <v>2.3456000000000001E-2</v>
      </c>
      <c r="AP22" s="323">
        <v>0</v>
      </c>
      <c r="AQ22" s="302">
        <v>2.8240000000000001E-3</v>
      </c>
    </row>
    <row r="23" spans="2:43" ht="16.5" customHeight="1">
      <c r="B23" s="508" t="s">
        <v>226</v>
      </c>
      <c r="C23" s="616" t="s">
        <v>12</v>
      </c>
      <c r="D23" s="322">
        <v>0</v>
      </c>
      <c r="E23" s="323">
        <v>0</v>
      </c>
      <c r="F23" s="323">
        <v>0</v>
      </c>
      <c r="G23" s="323">
        <v>0</v>
      </c>
      <c r="H23" s="323">
        <v>0</v>
      </c>
      <c r="I23" s="323">
        <v>0</v>
      </c>
      <c r="J23" s="323">
        <v>0</v>
      </c>
      <c r="K23" s="323">
        <v>0</v>
      </c>
      <c r="L23" s="323">
        <v>0</v>
      </c>
      <c r="M23" s="323">
        <v>0</v>
      </c>
      <c r="N23" s="323">
        <v>0</v>
      </c>
      <c r="O23" s="323">
        <v>0</v>
      </c>
      <c r="P23" s="323">
        <v>2.3E-5</v>
      </c>
      <c r="Q23" s="323">
        <v>3.3000000000000003E-5</v>
      </c>
      <c r="R23" s="323">
        <v>2.5019999999999999E-3</v>
      </c>
      <c r="S23" s="323">
        <v>9.5569999999999995E-3</v>
      </c>
      <c r="T23" s="323">
        <v>0.113594</v>
      </c>
      <c r="U23" s="323">
        <v>0.32722400000000001</v>
      </c>
      <c r="V23" s="323">
        <v>0.17004900000000001</v>
      </c>
      <c r="W23" s="323">
        <v>0.27596900000000002</v>
      </c>
      <c r="X23" s="323">
        <v>2.1382999999999999E-2</v>
      </c>
      <c r="Y23" s="323">
        <v>2.3039E-2</v>
      </c>
      <c r="Z23" s="323">
        <v>2.3000000000000001E-4</v>
      </c>
      <c r="AA23" s="323">
        <v>3.0000000000000001E-6</v>
      </c>
      <c r="AB23" s="323">
        <v>2.9E-5</v>
      </c>
      <c r="AC23" s="323">
        <v>0</v>
      </c>
      <c r="AD23" s="323">
        <v>2.9E-5</v>
      </c>
      <c r="AE23" s="323">
        <v>3.8999999999999999E-5</v>
      </c>
      <c r="AF23" s="323">
        <v>0</v>
      </c>
      <c r="AG23" s="323">
        <v>3.0000000000000001E-6</v>
      </c>
      <c r="AH23" s="323">
        <v>5.9699999999999998E-4</v>
      </c>
      <c r="AI23" s="323">
        <v>1.5610000000000001E-3</v>
      </c>
      <c r="AJ23" s="323">
        <v>5.8500000000000002E-4</v>
      </c>
      <c r="AK23" s="323">
        <v>1.9999999999999999E-6</v>
      </c>
      <c r="AL23" s="323">
        <v>0</v>
      </c>
      <c r="AM23" s="323">
        <v>1.512E-2</v>
      </c>
      <c r="AN23" s="323">
        <v>1.9000000000000001E-5</v>
      </c>
      <c r="AO23" s="323">
        <v>3.1967000000000002E-2</v>
      </c>
      <c r="AP23" s="323">
        <v>0</v>
      </c>
      <c r="AQ23" s="302">
        <v>2.2145000000000001E-2</v>
      </c>
    </row>
    <row r="24" spans="2:43" ht="16.5" customHeight="1">
      <c r="B24" s="508" t="s">
        <v>227</v>
      </c>
      <c r="C24" s="616" t="s">
        <v>11</v>
      </c>
      <c r="D24" s="322">
        <v>1.4E-5</v>
      </c>
      <c r="E24" s="323">
        <v>0</v>
      </c>
      <c r="F24" s="323">
        <v>1.709E-3</v>
      </c>
      <c r="G24" s="323">
        <v>0</v>
      </c>
      <c r="H24" s="323">
        <v>0</v>
      </c>
      <c r="I24" s="323">
        <v>0</v>
      </c>
      <c r="J24" s="323">
        <v>2.5999999999999998E-5</v>
      </c>
      <c r="K24" s="323">
        <v>0</v>
      </c>
      <c r="L24" s="323">
        <v>0</v>
      </c>
      <c r="M24" s="323">
        <v>3.1000000000000001E-5</v>
      </c>
      <c r="N24" s="323">
        <v>2.4000000000000001E-5</v>
      </c>
      <c r="O24" s="323">
        <v>0</v>
      </c>
      <c r="P24" s="323">
        <v>0</v>
      </c>
      <c r="Q24" s="323">
        <v>2.6800000000000001E-4</v>
      </c>
      <c r="R24" s="323">
        <v>7.071E-3</v>
      </c>
      <c r="S24" s="323">
        <v>2.8117E-2</v>
      </c>
      <c r="T24" s="323">
        <v>1.2456999999999999E-2</v>
      </c>
      <c r="U24" s="323">
        <v>9.7459999999999995E-3</v>
      </c>
      <c r="V24" s="323">
        <v>0.118351</v>
      </c>
      <c r="W24" s="323">
        <v>2.2926999999999999E-2</v>
      </c>
      <c r="X24" s="323">
        <v>4.1312000000000001E-2</v>
      </c>
      <c r="Y24" s="323">
        <v>7.0860000000000003E-3</v>
      </c>
      <c r="Z24" s="323">
        <v>6.999E-3</v>
      </c>
      <c r="AA24" s="323">
        <v>3.0000000000000001E-6</v>
      </c>
      <c r="AB24" s="323">
        <v>2.0599999999999999E-4</v>
      </c>
      <c r="AC24" s="323">
        <v>0</v>
      </c>
      <c r="AD24" s="323">
        <v>1.8900000000000001E-4</v>
      </c>
      <c r="AE24" s="323">
        <v>0</v>
      </c>
      <c r="AF24" s="323">
        <v>6.9999999999999999E-6</v>
      </c>
      <c r="AG24" s="323">
        <v>1.4300000000000001E-4</v>
      </c>
      <c r="AH24" s="323">
        <v>1.4799999999999999E-4</v>
      </c>
      <c r="AI24" s="323">
        <v>1.5139999999999999E-3</v>
      </c>
      <c r="AJ24" s="323">
        <v>9.8700000000000003E-4</v>
      </c>
      <c r="AK24" s="323">
        <v>5.3000000000000001E-5</v>
      </c>
      <c r="AL24" s="323">
        <v>0</v>
      </c>
      <c r="AM24" s="323">
        <v>7.9950000000000004E-3</v>
      </c>
      <c r="AN24" s="323">
        <v>1.15E-4</v>
      </c>
      <c r="AO24" s="323">
        <v>0</v>
      </c>
      <c r="AP24" s="323">
        <v>2.3000000000000001E-4</v>
      </c>
      <c r="AQ24" s="302">
        <v>3.3210000000000002E-3</v>
      </c>
    </row>
    <row r="25" spans="2:43" ht="16.5" customHeight="1">
      <c r="B25" s="508" t="s">
        <v>228</v>
      </c>
      <c r="C25" s="616" t="s">
        <v>229</v>
      </c>
      <c r="D25" s="322">
        <v>0</v>
      </c>
      <c r="E25" s="323">
        <v>1.02E-4</v>
      </c>
      <c r="F25" s="323">
        <v>0</v>
      </c>
      <c r="G25" s="323">
        <v>0</v>
      </c>
      <c r="H25" s="323">
        <v>0</v>
      </c>
      <c r="I25" s="323">
        <v>0</v>
      </c>
      <c r="J25" s="323">
        <v>0</v>
      </c>
      <c r="K25" s="323">
        <v>7.4999999999999993E-5</v>
      </c>
      <c r="L25" s="323">
        <v>0</v>
      </c>
      <c r="M25" s="323">
        <v>0</v>
      </c>
      <c r="N25" s="323">
        <v>2.4000000000000001E-5</v>
      </c>
      <c r="O25" s="323">
        <v>0</v>
      </c>
      <c r="P25" s="323">
        <v>0</v>
      </c>
      <c r="Q25" s="323">
        <v>3.3000000000000003E-5</v>
      </c>
      <c r="R25" s="323">
        <v>2.1800000000000001E-4</v>
      </c>
      <c r="S25" s="323">
        <v>3.1700000000000001E-4</v>
      </c>
      <c r="T25" s="323">
        <v>1.2999999999999999E-5</v>
      </c>
      <c r="U25" s="323">
        <v>3.0000000000000001E-5</v>
      </c>
      <c r="V25" s="323">
        <v>0</v>
      </c>
      <c r="W25" s="323">
        <v>1.3586000000000001E-2</v>
      </c>
      <c r="X25" s="323">
        <v>0</v>
      </c>
      <c r="Y25" s="323">
        <v>0</v>
      </c>
      <c r="Z25" s="323">
        <v>1.756E-3</v>
      </c>
      <c r="AA25" s="323">
        <v>1.2999999999999999E-5</v>
      </c>
      <c r="AB25" s="323">
        <v>0</v>
      </c>
      <c r="AC25" s="323">
        <v>3.4E-5</v>
      </c>
      <c r="AD25" s="323">
        <v>2.12E-4</v>
      </c>
      <c r="AE25" s="323">
        <v>1E-4</v>
      </c>
      <c r="AF25" s="323">
        <v>2.1999999999999999E-5</v>
      </c>
      <c r="AG25" s="323">
        <v>6.7999999999999999E-5</v>
      </c>
      <c r="AH25" s="323">
        <v>7.1000000000000005E-5</v>
      </c>
      <c r="AI25" s="323">
        <v>1.6249999999999999E-3</v>
      </c>
      <c r="AJ25" s="323">
        <v>5.7000000000000003E-5</v>
      </c>
      <c r="AK25" s="323">
        <v>1.4E-5</v>
      </c>
      <c r="AL25" s="323">
        <v>7.2000000000000002E-5</v>
      </c>
      <c r="AM25" s="323">
        <v>1.062E-3</v>
      </c>
      <c r="AN25" s="323">
        <v>9.1000000000000003E-5</v>
      </c>
      <c r="AO25" s="323">
        <v>0</v>
      </c>
      <c r="AP25" s="323">
        <v>0</v>
      </c>
      <c r="AQ25" s="302">
        <v>3.6900000000000002E-4</v>
      </c>
    </row>
    <row r="26" spans="2:43" ht="16.5" customHeight="1">
      <c r="B26" s="508" t="s">
        <v>230</v>
      </c>
      <c r="C26" s="616" t="s">
        <v>13</v>
      </c>
      <c r="D26" s="322">
        <v>0</v>
      </c>
      <c r="E26" s="323">
        <v>0</v>
      </c>
      <c r="F26" s="323">
        <v>4.7521000000000001E-2</v>
      </c>
      <c r="G26" s="323">
        <v>1.08E-4</v>
      </c>
      <c r="H26" s="323">
        <v>0</v>
      </c>
      <c r="I26" s="323">
        <v>0</v>
      </c>
      <c r="J26" s="323">
        <v>0</v>
      </c>
      <c r="K26" s="323">
        <v>0</v>
      </c>
      <c r="L26" s="323">
        <v>0</v>
      </c>
      <c r="M26" s="323">
        <v>0</v>
      </c>
      <c r="N26" s="323">
        <v>0</v>
      </c>
      <c r="O26" s="323">
        <v>0</v>
      </c>
      <c r="P26" s="323">
        <v>0</v>
      </c>
      <c r="Q26" s="323">
        <v>0</v>
      </c>
      <c r="R26" s="323">
        <v>0</v>
      </c>
      <c r="S26" s="323">
        <v>1.3200000000000001E-4</v>
      </c>
      <c r="T26" s="323">
        <v>0</v>
      </c>
      <c r="U26" s="323">
        <v>0</v>
      </c>
      <c r="V26" s="323">
        <v>0</v>
      </c>
      <c r="W26" s="323">
        <v>0</v>
      </c>
      <c r="X26" s="323">
        <v>0.37565300000000001</v>
      </c>
      <c r="Y26" s="323">
        <v>0</v>
      </c>
      <c r="Z26" s="323">
        <v>0</v>
      </c>
      <c r="AA26" s="323">
        <v>0</v>
      </c>
      <c r="AB26" s="323">
        <v>0</v>
      </c>
      <c r="AC26" s="323">
        <v>0</v>
      </c>
      <c r="AD26" s="323">
        <v>0</v>
      </c>
      <c r="AE26" s="323">
        <v>0</v>
      </c>
      <c r="AF26" s="323">
        <v>0</v>
      </c>
      <c r="AG26" s="323">
        <v>6.0850000000000001E-3</v>
      </c>
      <c r="AH26" s="323">
        <v>0</v>
      </c>
      <c r="AI26" s="323">
        <v>6.8459999999999997E-3</v>
      </c>
      <c r="AJ26" s="323">
        <v>1.8799999999999999E-4</v>
      </c>
      <c r="AK26" s="323">
        <v>0</v>
      </c>
      <c r="AL26" s="323">
        <v>0</v>
      </c>
      <c r="AM26" s="323">
        <v>3.9842000000000002E-2</v>
      </c>
      <c r="AN26" s="323">
        <v>4.8000000000000001E-5</v>
      </c>
      <c r="AO26" s="323">
        <v>0</v>
      </c>
      <c r="AP26" s="323">
        <v>0</v>
      </c>
      <c r="AQ26" s="302">
        <v>6.038E-3</v>
      </c>
    </row>
    <row r="27" spans="2:43" ht="16.5" customHeight="1">
      <c r="B27" s="508" t="s">
        <v>231</v>
      </c>
      <c r="C27" s="616" t="s">
        <v>14</v>
      </c>
      <c r="D27" s="322">
        <v>6.4599999999999998E-4</v>
      </c>
      <c r="E27" s="323">
        <v>2.1819999999999999E-3</v>
      </c>
      <c r="F27" s="323">
        <v>9.5729999999999999E-3</v>
      </c>
      <c r="G27" s="323">
        <v>2.4849999999999998E-3</v>
      </c>
      <c r="H27" s="323">
        <v>6.4510000000000001E-3</v>
      </c>
      <c r="I27" s="323">
        <v>2.8889000000000001E-2</v>
      </c>
      <c r="J27" s="323">
        <v>1.8785E-2</v>
      </c>
      <c r="K27" s="323">
        <v>5.5690000000000002E-3</v>
      </c>
      <c r="L27" s="323">
        <v>1.0660000000000001E-3</v>
      </c>
      <c r="M27" s="323">
        <v>4.5820000000000001E-3</v>
      </c>
      <c r="N27" s="323">
        <v>7.4130000000000003E-3</v>
      </c>
      <c r="O27" s="323">
        <v>5.156E-3</v>
      </c>
      <c r="P27" s="323">
        <v>4.3665000000000002E-2</v>
      </c>
      <c r="Q27" s="323">
        <v>8.7100000000000003E-4</v>
      </c>
      <c r="R27" s="323">
        <v>6.5300000000000004E-4</v>
      </c>
      <c r="S27" s="323">
        <v>2.8159999999999999E-3</v>
      </c>
      <c r="T27" s="323">
        <v>5.3080000000000002E-3</v>
      </c>
      <c r="U27" s="323">
        <v>1.6019999999999999E-3</v>
      </c>
      <c r="V27" s="323">
        <v>3.4329999999999999E-3</v>
      </c>
      <c r="W27" s="323">
        <v>7.0759999999999998E-3</v>
      </c>
      <c r="X27" s="323">
        <v>1.091E-3</v>
      </c>
      <c r="Y27" s="323">
        <v>7.9251000000000002E-2</v>
      </c>
      <c r="Z27" s="323">
        <v>3.0980000000000001E-3</v>
      </c>
      <c r="AA27" s="323">
        <v>6.7520000000000002E-3</v>
      </c>
      <c r="AB27" s="323">
        <v>3.1459999999999999E-3</v>
      </c>
      <c r="AC27" s="323">
        <v>5.3220000000000003E-3</v>
      </c>
      <c r="AD27" s="323">
        <v>5.8230000000000001E-3</v>
      </c>
      <c r="AE27" s="323">
        <v>1.434E-2</v>
      </c>
      <c r="AF27" s="323">
        <v>1.9000000000000001E-5</v>
      </c>
      <c r="AG27" s="323">
        <v>1.408E-3</v>
      </c>
      <c r="AH27" s="323">
        <v>1.7323999999999999E-2</v>
      </c>
      <c r="AI27" s="323">
        <v>6.6499999999999997E-3</v>
      </c>
      <c r="AJ27" s="323">
        <v>1.2919999999999999E-2</v>
      </c>
      <c r="AK27" s="323">
        <v>3.545E-3</v>
      </c>
      <c r="AL27" s="323">
        <v>3.6635000000000001E-2</v>
      </c>
      <c r="AM27" s="323">
        <v>6.8950000000000001E-3</v>
      </c>
      <c r="AN27" s="323">
        <v>5.5059999999999996E-3</v>
      </c>
      <c r="AO27" s="323">
        <v>0.12890499999999999</v>
      </c>
      <c r="AP27" s="323">
        <v>7.5600000000000005E-4</v>
      </c>
      <c r="AQ27" s="302">
        <v>6.9890000000000004E-3</v>
      </c>
    </row>
    <row r="28" spans="2:43" ht="16.5" customHeight="1">
      <c r="B28" s="508" t="s">
        <v>232</v>
      </c>
      <c r="C28" s="616" t="s">
        <v>15</v>
      </c>
      <c r="D28" s="322">
        <v>4.4390000000000002E-3</v>
      </c>
      <c r="E28" s="323">
        <v>3.7500000000000001E-4</v>
      </c>
      <c r="F28" s="323">
        <v>0</v>
      </c>
      <c r="G28" s="323">
        <v>3.5660000000000002E-3</v>
      </c>
      <c r="H28" s="323">
        <v>8.7799999999999998E-4</v>
      </c>
      <c r="I28" s="323">
        <v>2.545E-3</v>
      </c>
      <c r="J28" s="323">
        <v>4.7070000000000002E-3</v>
      </c>
      <c r="K28" s="323">
        <v>2.5959999999999998E-3</v>
      </c>
      <c r="L28" s="323">
        <v>6.7949999999999998E-3</v>
      </c>
      <c r="M28" s="323">
        <v>4.8960000000000002E-3</v>
      </c>
      <c r="N28" s="323">
        <v>7.0330000000000002E-3</v>
      </c>
      <c r="O28" s="323">
        <v>5.0600000000000003E-3</v>
      </c>
      <c r="P28" s="323">
        <v>5.705E-3</v>
      </c>
      <c r="Q28" s="323">
        <v>4.6049999999999997E-3</v>
      </c>
      <c r="R28" s="323">
        <v>2.8289999999999999E-3</v>
      </c>
      <c r="S28" s="323">
        <v>2.379E-3</v>
      </c>
      <c r="T28" s="323">
        <v>2.0439999999999998E-3</v>
      </c>
      <c r="U28" s="323">
        <v>5.7260000000000002E-3</v>
      </c>
      <c r="V28" s="323">
        <v>2.5829999999999998E-3</v>
      </c>
      <c r="W28" s="323">
        <v>2.5469999999999998E-3</v>
      </c>
      <c r="X28" s="323">
        <v>8.61E-4</v>
      </c>
      <c r="Y28" s="323">
        <v>2.0539999999999998E-3</v>
      </c>
      <c r="Z28" s="323">
        <v>7.6599999999999997E-4</v>
      </c>
      <c r="AA28" s="323">
        <v>1.7916000000000001E-2</v>
      </c>
      <c r="AB28" s="323">
        <v>4.8515000000000003E-2</v>
      </c>
      <c r="AC28" s="323">
        <v>2.9750000000000002E-3</v>
      </c>
      <c r="AD28" s="323">
        <v>3.9459999999999999E-3</v>
      </c>
      <c r="AE28" s="323">
        <v>3.6020000000000002E-3</v>
      </c>
      <c r="AF28" s="323">
        <v>1.5105E-2</v>
      </c>
      <c r="AG28" s="323">
        <v>9.8320000000000005E-3</v>
      </c>
      <c r="AH28" s="323">
        <v>4.9639999999999997E-3</v>
      </c>
      <c r="AI28" s="323">
        <v>8.574E-3</v>
      </c>
      <c r="AJ28" s="323">
        <v>6.0159999999999996E-3</v>
      </c>
      <c r="AK28" s="323">
        <v>2.9169999999999999E-3</v>
      </c>
      <c r="AL28" s="323">
        <v>1.993E-3</v>
      </c>
      <c r="AM28" s="323">
        <v>1.944E-3</v>
      </c>
      <c r="AN28" s="323">
        <v>2.9640000000000001E-3</v>
      </c>
      <c r="AO28" s="323">
        <v>0</v>
      </c>
      <c r="AP28" s="323">
        <v>1.4589E-2</v>
      </c>
      <c r="AQ28" s="302">
        <v>6.019E-3</v>
      </c>
    </row>
    <row r="29" spans="2:43" ht="16.5" customHeight="1">
      <c r="B29" s="508" t="s">
        <v>233</v>
      </c>
      <c r="C29" s="616" t="s">
        <v>16</v>
      </c>
      <c r="D29" s="322">
        <v>1.1972999999999999E-2</v>
      </c>
      <c r="E29" s="323">
        <v>6.0679999999999996E-3</v>
      </c>
      <c r="F29" s="323">
        <v>2.735E-3</v>
      </c>
      <c r="G29" s="323">
        <v>4.6677000000000003E-2</v>
      </c>
      <c r="H29" s="323">
        <v>1.2636E-2</v>
      </c>
      <c r="I29" s="323">
        <v>1.8051000000000001E-2</v>
      </c>
      <c r="J29" s="323">
        <v>4.8811E-2</v>
      </c>
      <c r="K29" s="323">
        <v>2.1371999999999999E-2</v>
      </c>
      <c r="L29" s="323">
        <v>1.9050999999999998E-2</v>
      </c>
      <c r="M29" s="323">
        <v>2.7335999999999999E-2</v>
      </c>
      <c r="N29" s="323">
        <v>3.9514000000000001E-2</v>
      </c>
      <c r="O29" s="323">
        <v>7.6045000000000001E-2</v>
      </c>
      <c r="P29" s="323">
        <v>0.10492700000000001</v>
      </c>
      <c r="Q29" s="323">
        <v>1.6395E-2</v>
      </c>
      <c r="R29" s="323">
        <v>1.6535999999999999E-2</v>
      </c>
      <c r="S29" s="323">
        <v>1.1011999999999999E-2</v>
      </c>
      <c r="T29" s="323">
        <v>1.285E-2</v>
      </c>
      <c r="U29" s="323">
        <v>2.5519E-2</v>
      </c>
      <c r="V29" s="323">
        <v>9.2449999999999997E-3</v>
      </c>
      <c r="W29" s="323">
        <v>5.6610000000000002E-3</v>
      </c>
      <c r="X29" s="323">
        <v>1.3152E-2</v>
      </c>
      <c r="Y29" s="323">
        <v>1.8041000000000001E-2</v>
      </c>
      <c r="Z29" s="323">
        <v>2.395E-3</v>
      </c>
      <c r="AA29" s="323">
        <v>0.11480700000000001</v>
      </c>
      <c r="AB29" s="323">
        <v>5.2366999999999997E-2</v>
      </c>
      <c r="AC29" s="323">
        <v>6.9181000000000006E-2</v>
      </c>
      <c r="AD29" s="323">
        <v>2.8724E-2</v>
      </c>
      <c r="AE29" s="323">
        <v>5.3610000000000003E-3</v>
      </c>
      <c r="AF29" s="323">
        <v>1.8370000000000001E-3</v>
      </c>
      <c r="AG29" s="323">
        <v>6.5079999999999999E-3</v>
      </c>
      <c r="AH29" s="323">
        <v>8.3639999999999999E-3</v>
      </c>
      <c r="AI29" s="323">
        <v>1.0758E-2</v>
      </c>
      <c r="AJ29" s="323">
        <v>1.6145E-2</v>
      </c>
      <c r="AK29" s="323">
        <v>1.2651000000000001E-2</v>
      </c>
      <c r="AL29" s="323">
        <v>4.0090000000000004E-3</v>
      </c>
      <c r="AM29" s="323">
        <v>5.9719999999999999E-3</v>
      </c>
      <c r="AN29" s="323">
        <v>3.1182999999999999E-2</v>
      </c>
      <c r="AO29" s="323">
        <v>0</v>
      </c>
      <c r="AP29" s="323">
        <v>2.7269999999999998E-3</v>
      </c>
      <c r="AQ29" s="302">
        <v>2.2755000000000001E-2</v>
      </c>
    </row>
    <row r="30" spans="2:43" ht="16.5" customHeight="1">
      <c r="B30" s="508" t="s">
        <v>234</v>
      </c>
      <c r="C30" s="616" t="s">
        <v>36</v>
      </c>
      <c r="D30" s="322">
        <v>3.2000000000000003E-4</v>
      </c>
      <c r="E30" s="323">
        <v>2.3900000000000001E-4</v>
      </c>
      <c r="F30" s="323">
        <v>0</v>
      </c>
      <c r="G30" s="323">
        <v>2.9169999999999999E-3</v>
      </c>
      <c r="H30" s="323">
        <v>1.944E-3</v>
      </c>
      <c r="I30" s="323">
        <v>1.08E-3</v>
      </c>
      <c r="J30" s="323">
        <v>3.1840000000000002E-3</v>
      </c>
      <c r="K30" s="323">
        <v>3.4559999999999999E-3</v>
      </c>
      <c r="L30" s="323">
        <v>5.3300000000000005E-4</v>
      </c>
      <c r="M30" s="323">
        <v>6.8999999999999997E-4</v>
      </c>
      <c r="N30" s="323">
        <v>9.5E-4</v>
      </c>
      <c r="O30" s="323">
        <v>1.289E-3</v>
      </c>
      <c r="P30" s="323">
        <v>1.2049999999999999E-3</v>
      </c>
      <c r="Q30" s="323">
        <v>4.1899999999999999E-4</v>
      </c>
      <c r="R30" s="323">
        <v>8.7000000000000001E-4</v>
      </c>
      <c r="S30" s="323">
        <v>6.4800000000000003E-4</v>
      </c>
      <c r="T30" s="323">
        <v>4.06E-4</v>
      </c>
      <c r="U30" s="323">
        <v>1.041E-3</v>
      </c>
      <c r="V30" s="323">
        <v>4.4200000000000001E-4</v>
      </c>
      <c r="W30" s="323">
        <v>0</v>
      </c>
      <c r="X30" s="323">
        <v>2.8699999999999998E-4</v>
      </c>
      <c r="Y30" s="323">
        <v>6.1600000000000001E-4</v>
      </c>
      <c r="Z30" s="323">
        <v>8.4000000000000003E-4</v>
      </c>
      <c r="AA30" s="323">
        <v>4.6299999999999998E-4</v>
      </c>
      <c r="AB30" s="323">
        <v>8.3798999999999998E-2</v>
      </c>
      <c r="AC30" s="323">
        <v>8.0759999999999998E-3</v>
      </c>
      <c r="AD30" s="323">
        <v>2.9550000000000002E-3</v>
      </c>
      <c r="AE30" s="323">
        <v>1.1950000000000001E-3</v>
      </c>
      <c r="AF30" s="323">
        <v>1.8200000000000001E-4</v>
      </c>
      <c r="AG30" s="323">
        <v>5.0179999999999999E-3</v>
      </c>
      <c r="AH30" s="323">
        <v>3.0490000000000001E-3</v>
      </c>
      <c r="AI30" s="323">
        <v>3.8419999999999999E-3</v>
      </c>
      <c r="AJ30" s="323">
        <v>8.9300000000000004E-3</v>
      </c>
      <c r="AK30" s="323">
        <v>4.6010000000000001E-3</v>
      </c>
      <c r="AL30" s="323">
        <v>2.1129999999999999E-3</v>
      </c>
      <c r="AM30" s="323">
        <v>1.207E-3</v>
      </c>
      <c r="AN30" s="323">
        <v>8.829E-3</v>
      </c>
      <c r="AO30" s="323">
        <v>0</v>
      </c>
      <c r="AP30" s="323">
        <v>8.2100000000000001E-4</v>
      </c>
      <c r="AQ30" s="302">
        <v>3.156E-3</v>
      </c>
    </row>
    <row r="31" spans="2:43" ht="16.5" customHeight="1">
      <c r="B31" s="508" t="s">
        <v>235</v>
      </c>
      <c r="C31" s="616" t="s">
        <v>37</v>
      </c>
      <c r="D31" s="322">
        <v>1.13E-4</v>
      </c>
      <c r="E31" s="323">
        <v>1.02E-4</v>
      </c>
      <c r="F31" s="323">
        <v>0</v>
      </c>
      <c r="G31" s="323">
        <v>2.9169999999999999E-3</v>
      </c>
      <c r="H31" s="323">
        <v>1.4499999999999999E-3</v>
      </c>
      <c r="I31" s="323">
        <v>6.0400000000000004E-4</v>
      </c>
      <c r="J31" s="323">
        <v>1.1850000000000001E-3</v>
      </c>
      <c r="K31" s="323">
        <v>3.4559999999999999E-3</v>
      </c>
      <c r="L31" s="323">
        <v>0</v>
      </c>
      <c r="M31" s="323">
        <v>6.3E-5</v>
      </c>
      <c r="N31" s="323">
        <v>3.0890000000000002E-3</v>
      </c>
      <c r="O31" s="323">
        <v>4.8000000000000001E-5</v>
      </c>
      <c r="P31" s="323">
        <v>3.4E-5</v>
      </c>
      <c r="Q31" s="323">
        <v>1.17E-4</v>
      </c>
      <c r="R31" s="323">
        <v>4.35E-4</v>
      </c>
      <c r="S31" s="323">
        <v>1.2999999999999999E-5</v>
      </c>
      <c r="T31" s="323">
        <v>2.41E-4</v>
      </c>
      <c r="U31" s="323">
        <v>9.4300000000000004E-4</v>
      </c>
      <c r="V31" s="323">
        <v>3.4000000000000002E-4</v>
      </c>
      <c r="W31" s="323">
        <v>2.8299999999999999E-4</v>
      </c>
      <c r="X31" s="323">
        <v>1.34E-4</v>
      </c>
      <c r="Y31" s="323">
        <v>2.7399999999999999E-4</v>
      </c>
      <c r="Z31" s="323">
        <v>3.277E-3</v>
      </c>
      <c r="AA31" s="323">
        <v>1.5409000000000001E-2</v>
      </c>
      <c r="AB31" s="323">
        <v>2.9399999999999999E-3</v>
      </c>
      <c r="AC31" s="323">
        <v>0</v>
      </c>
      <c r="AD31" s="323">
        <v>1.616E-3</v>
      </c>
      <c r="AE31" s="323">
        <v>4.548E-3</v>
      </c>
      <c r="AF31" s="323">
        <v>1.0000000000000001E-5</v>
      </c>
      <c r="AG31" s="323">
        <v>3.8219999999999999E-3</v>
      </c>
      <c r="AH31" s="323">
        <v>9.5180000000000004E-3</v>
      </c>
      <c r="AI31" s="323">
        <v>3.2606000000000003E-2</v>
      </c>
      <c r="AJ31" s="323">
        <v>8.4349999999999998E-3</v>
      </c>
      <c r="AK31" s="323">
        <v>4.9509999999999997E-3</v>
      </c>
      <c r="AL31" s="323">
        <v>4.8000000000000001E-5</v>
      </c>
      <c r="AM31" s="323">
        <v>2.6029999999999998E-3</v>
      </c>
      <c r="AN31" s="323">
        <v>2.2598E-2</v>
      </c>
      <c r="AO31" s="323">
        <v>0</v>
      </c>
      <c r="AP31" s="323">
        <v>1.2552000000000001E-2</v>
      </c>
      <c r="AQ31" s="302">
        <v>6.0790000000000002E-3</v>
      </c>
    </row>
    <row r="32" spans="2:43" ht="16.5" customHeight="1">
      <c r="B32" s="508" t="s">
        <v>236</v>
      </c>
      <c r="C32" s="616" t="s">
        <v>17</v>
      </c>
      <c r="D32" s="322">
        <v>5.3988000000000001E-2</v>
      </c>
      <c r="E32" s="323">
        <v>1.5443E-2</v>
      </c>
      <c r="F32" s="323">
        <v>3.6581000000000002E-2</v>
      </c>
      <c r="G32" s="323">
        <v>1.2426E-2</v>
      </c>
      <c r="H32" s="323">
        <v>6.2858999999999998E-2</v>
      </c>
      <c r="I32" s="323">
        <v>8.2677E-2</v>
      </c>
      <c r="J32" s="323">
        <v>6.5908999999999995E-2</v>
      </c>
      <c r="K32" s="323">
        <v>5.0849999999999999E-2</v>
      </c>
      <c r="L32" s="323">
        <v>2.2648999999999999E-2</v>
      </c>
      <c r="M32" s="323">
        <v>5.4545999999999997E-2</v>
      </c>
      <c r="N32" s="323">
        <v>3.0984000000000001E-2</v>
      </c>
      <c r="O32" s="323">
        <v>2.4967E-2</v>
      </c>
      <c r="P32" s="323">
        <v>1.0583E-2</v>
      </c>
      <c r="Q32" s="323">
        <v>2.8871000000000001E-2</v>
      </c>
      <c r="R32" s="323">
        <v>3.6444999999999998E-2</v>
      </c>
      <c r="S32" s="323">
        <v>3.934E-2</v>
      </c>
      <c r="T32" s="323">
        <v>5.2074000000000002E-2</v>
      </c>
      <c r="U32" s="323">
        <v>3.8056E-2</v>
      </c>
      <c r="V32" s="323">
        <v>5.2818999999999998E-2</v>
      </c>
      <c r="W32" s="323">
        <v>4.8966999999999997E-2</v>
      </c>
      <c r="X32" s="323">
        <v>4.7073999999999998E-2</v>
      </c>
      <c r="Y32" s="323">
        <v>7.5245999999999993E-2</v>
      </c>
      <c r="Z32" s="323">
        <v>4.6667E-2</v>
      </c>
      <c r="AA32" s="323">
        <v>4.3759999999999997E-3</v>
      </c>
      <c r="AB32" s="323">
        <v>1.7759E-2</v>
      </c>
      <c r="AC32" s="323">
        <v>1.7461000000000001E-2</v>
      </c>
      <c r="AD32" s="323">
        <v>9.5969999999999996E-3</v>
      </c>
      <c r="AE32" s="323">
        <v>5.2830000000000004E-3</v>
      </c>
      <c r="AF32" s="323">
        <v>1.1540000000000001E-3</v>
      </c>
      <c r="AG32" s="323">
        <v>3.6331000000000002E-2</v>
      </c>
      <c r="AH32" s="323">
        <v>8.5330000000000007E-3</v>
      </c>
      <c r="AI32" s="323">
        <v>9.0360000000000006E-3</v>
      </c>
      <c r="AJ32" s="323">
        <v>1.4161E-2</v>
      </c>
      <c r="AK32" s="323">
        <v>4.2355999999999998E-2</v>
      </c>
      <c r="AL32" s="323">
        <v>3.7619E-2</v>
      </c>
      <c r="AM32" s="323">
        <v>2.3769999999999999E-2</v>
      </c>
      <c r="AN32" s="323">
        <v>6.2835000000000002E-2</v>
      </c>
      <c r="AO32" s="323">
        <v>0.23892099999999999</v>
      </c>
      <c r="AP32" s="323">
        <v>4.0419999999999996E-3</v>
      </c>
      <c r="AQ32" s="302">
        <v>2.9263000000000001E-2</v>
      </c>
    </row>
    <row r="33" spans="2:57" ht="16.5" customHeight="1">
      <c r="B33" s="508" t="s">
        <v>237</v>
      </c>
      <c r="C33" s="616" t="s">
        <v>18</v>
      </c>
      <c r="D33" s="322">
        <v>7.0109999999999999E-3</v>
      </c>
      <c r="E33" s="323">
        <v>1.125E-2</v>
      </c>
      <c r="F33" s="323">
        <v>1.0255999999999999E-2</v>
      </c>
      <c r="G33" s="323">
        <v>4.5596999999999999E-2</v>
      </c>
      <c r="H33" s="323">
        <v>6.6470000000000001E-3</v>
      </c>
      <c r="I33" s="323">
        <v>2.0851999999999999E-2</v>
      </c>
      <c r="J33" s="323">
        <v>9.4140000000000005E-3</v>
      </c>
      <c r="K33" s="323">
        <v>8.5129999999999997E-3</v>
      </c>
      <c r="L33" s="323">
        <v>1.5989999999999999E-3</v>
      </c>
      <c r="M33" s="323">
        <v>4.8019999999999998E-3</v>
      </c>
      <c r="N33" s="323">
        <v>1.1168000000000001E-2</v>
      </c>
      <c r="O33" s="323">
        <v>6.6829999999999997E-3</v>
      </c>
      <c r="P33" s="323">
        <v>6.9220000000000002E-3</v>
      </c>
      <c r="Q33" s="323">
        <v>1.2125E-2</v>
      </c>
      <c r="R33" s="323">
        <v>6.8539999999999998E-3</v>
      </c>
      <c r="S33" s="323">
        <v>7.0060000000000001E-3</v>
      </c>
      <c r="T33" s="323">
        <v>1.4678999999999999E-2</v>
      </c>
      <c r="U33" s="323">
        <v>7.1300000000000001E-3</v>
      </c>
      <c r="V33" s="323">
        <v>7.3080000000000003E-3</v>
      </c>
      <c r="W33" s="323">
        <v>5.0949999999999997E-3</v>
      </c>
      <c r="X33" s="323">
        <v>4.326E-3</v>
      </c>
      <c r="Y33" s="323">
        <v>2.1328E-2</v>
      </c>
      <c r="Z33" s="323">
        <v>1.2204E-2</v>
      </c>
      <c r="AA33" s="323">
        <v>2.1859E-2</v>
      </c>
      <c r="AB33" s="323">
        <v>1.7583000000000001E-2</v>
      </c>
      <c r="AC33" s="323">
        <v>2.4568E-2</v>
      </c>
      <c r="AD33" s="323">
        <v>1.8221000000000001E-2</v>
      </c>
      <c r="AE33" s="323">
        <v>8.0644999999999994E-2</v>
      </c>
      <c r="AF33" s="323">
        <v>7.3393E-2</v>
      </c>
      <c r="AG33" s="323">
        <v>2.7522000000000001E-2</v>
      </c>
      <c r="AH33" s="323">
        <v>7.1590000000000004E-3</v>
      </c>
      <c r="AI33" s="323">
        <v>1.6365999999999999E-2</v>
      </c>
      <c r="AJ33" s="323">
        <v>9.1330000000000005E-3</v>
      </c>
      <c r="AK33" s="323">
        <v>8.1949999999999992E-3</v>
      </c>
      <c r="AL33" s="323">
        <v>2.3191E-2</v>
      </c>
      <c r="AM33" s="323">
        <v>9.3439999999999999E-3</v>
      </c>
      <c r="AN33" s="323">
        <v>1.2874E-2</v>
      </c>
      <c r="AO33" s="323">
        <v>0</v>
      </c>
      <c r="AP33" s="323">
        <v>3.4567000000000001E-2</v>
      </c>
      <c r="AQ33" s="302">
        <v>1.9174E-2</v>
      </c>
    </row>
    <row r="34" spans="2:57" ht="16.5" customHeight="1">
      <c r="B34" s="508" t="s">
        <v>238</v>
      </c>
      <c r="C34" s="616" t="s">
        <v>19</v>
      </c>
      <c r="D34" s="322">
        <v>2.6400000000000002E-4</v>
      </c>
      <c r="E34" s="323">
        <v>1.5E-3</v>
      </c>
      <c r="F34" s="323">
        <v>6.8400000000000004E-4</v>
      </c>
      <c r="G34" s="323">
        <v>1.7936000000000001E-2</v>
      </c>
      <c r="H34" s="323">
        <v>3.9119999999999997E-3</v>
      </c>
      <c r="I34" s="323">
        <v>6.3709999999999999E-3</v>
      </c>
      <c r="J34" s="323">
        <v>2.1549999999999998E-3</v>
      </c>
      <c r="K34" s="323">
        <v>4.8900000000000002E-3</v>
      </c>
      <c r="L34" s="323">
        <v>1.9980000000000002E-3</v>
      </c>
      <c r="M34" s="323">
        <v>4.3620000000000004E-3</v>
      </c>
      <c r="N34" s="323">
        <v>4.6810000000000003E-3</v>
      </c>
      <c r="O34" s="323">
        <v>2.1480000000000002E-3</v>
      </c>
      <c r="P34" s="323">
        <v>6.3100000000000005E-4</v>
      </c>
      <c r="Q34" s="323">
        <v>5.4429999999999999E-3</v>
      </c>
      <c r="R34" s="323">
        <v>4.2430000000000002E-3</v>
      </c>
      <c r="S34" s="323">
        <v>3.5959999999999998E-3</v>
      </c>
      <c r="T34" s="323">
        <v>2.1970000000000002E-3</v>
      </c>
      <c r="U34" s="323">
        <v>2.0660000000000001E-3</v>
      </c>
      <c r="V34" s="323">
        <v>1.869E-3</v>
      </c>
      <c r="W34" s="323">
        <v>2.264E-3</v>
      </c>
      <c r="X34" s="323">
        <v>5.7399999999999997E-4</v>
      </c>
      <c r="Y34" s="323">
        <v>3.5950000000000001E-3</v>
      </c>
      <c r="Z34" s="323">
        <v>4.2469999999999999E-3</v>
      </c>
      <c r="AA34" s="323">
        <v>6.7200000000000003E-3</v>
      </c>
      <c r="AB34" s="323">
        <v>1.235E-3</v>
      </c>
      <c r="AC34" s="323">
        <v>1.462E-3</v>
      </c>
      <c r="AD34" s="323">
        <v>3.6670000000000001E-2</v>
      </c>
      <c r="AE34" s="323">
        <v>1.7582E-2</v>
      </c>
      <c r="AF34" s="323">
        <v>3.8190000000000002E-2</v>
      </c>
      <c r="AG34" s="323">
        <v>2.4282999999999999E-2</v>
      </c>
      <c r="AH34" s="323">
        <v>1.8041000000000001E-2</v>
      </c>
      <c r="AI34" s="323">
        <v>3.4610000000000001E-3</v>
      </c>
      <c r="AJ34" s="323">
        <v>5.2639999999999996E-3</v>
      </c>
      <c r="AK34" s="323">
        <v>1.7476999999999999E-2</v>
      </c>
      <c r="AL34" s="323">
        <v>1.8485999999999999E-2</v>
      </c>
      <c r="AM34" s="323">
        <v>1.1032999999999999E-2</v>
      </c>
      <c r="AN34" s="323">
        <v>3.5090000000000003E-2</v>
      </c>
      <c r="AO34" s="323">
        <v>0</v>
      </c>
      <c r="AP34" s="323">
        <v>1.9123000000000001E-2</v>
      </c>
      <c r="AQ34" s="302">
        <v>1.3786E-2</v>
      </c>
    </row>
    <row r="35" spans="2:57" ht="16.5" customHeight="1">
      <c r="B35" s="508" t="s">
        <v>239</v>
      </c>
      <c r="C35" s="616" t="s">
        <v>39</v>
      </c>
      <c r="D35" s="322">
        <v>6.1508E-2</v>
      </c>
      <c r="E35" s="323">
        <v>6.3341999999999996E-2</v>
      </c>
      <c r="F35" s="323">
        <v>3.8974000000000002E-2</v>
      </c>
      <c r="G35" s="323">
        <v>0.14921699999999999</v>
      </c>
      <c r="H35" s="323">
        <v>3.6019000000000002E-2</v>
      </c>
      <c r="I35" s="323">
        <v>2.3342000000000002E-2</v>
      </c>
      <c r="J35" s="323">
        <v>4.5851999999999997E-2</v>
      </c>
      <c r="K35" s="323">
        <v>2.5899999999999999E-2</v>
      </c>
      <c r="L35" s="323">
        <v>6.9678000000000004E-2</v>
      </c>
      <c r="M35" s="323">
        <v>1.8799E-2</v>
      </c>
      <c r="N35" s="323">
        <v>7.7033000000000004E-2</v>
      </c>
      <c r="O35" s="323">
        <v>2.8785999999999999E-2</v>
      </c>
      <c r="P35" s="323">
        <v>3.3746999999999999E-2</v>
      </c>
      <c r="Q35" s="323">
        <v>2.8788000000000001E-2</v>
      </c>
      <c r="R35" s="323">
        <v>2.1104999999999999E-2</v>
      </c>
      <c r="S35" s="323">
        <v>1.8149999999999999E-2</v>
      </c>
      <c r="T35" s="323">
        <v>2.5103E-2</v>
      </c>
      <c r="U35" s="323">
        <v>1.4369E-2</v>
      </c>
      <c r="V35" s="323">
        <v>2.0258000000000002E-2</v>
      </c>
      <c r="W35" s="323">
        <v>1.5851000000000001E-2</v>
      </c>
      <c r="X35" s="323">
        <v>1.5391E-2</v>
      </c>
      <c r="Y35" s="323">
        <v>9.4895999999999994E-2</v>
      </c>
      <c r="Z35" s="323">
        <v>4.0812000000000001E-2</v>
      </c>
      <c r="AA35" s="323">
        <v>2.5274000000000001E-2</v>
      </c>
      <c r="AB35" s="323">
        <v>2.1817E-2</v>
      </c>
      <c r="AC35" s="323">
        <v>7.6303999999999997E-2</v>
      </c>
      <c r="AD35" s="323">
        <v>0.12239800000000001</v>
      </c>
      <c r="AE35" s="323">
        <v>3.4460999999999999E-2</v>
      </c>
      <c r="AF35" s="323">
        <v>1.658E-3</v>
      </c>
      <c r="AG35" s="323">
        <v>9.6912999999999999E-2</v>
      </c>
      <c r="AH35" s="323">
        <v>2.2287999999999999E-2</v>
      </c>
      <c r="AI35" s="323">
        <v>3.2432999999999997E-2</v>
      </c>
      <c r="AJ35" s="323">
        <v>2.9944999999999999E-2</v>
      </c>
      <c r="AK35" s="323">
        <v>1.6773E-2</v>
      </c>
      <c r="AL35" s="323">
        <v>4.0379999999999999E-2</v>
      </c>
      <c r="AM35" s="323">
        <v>1.6872000000000002E-2</v>
      </c>
      <c r="AN35" s="323">
        <v>3.9384000000000002E-2</v>
      </c>
      <c r="AO35" s="323">
        <v>6.1545999999999997E-2</v>
      </c>
      <c r="AP35" s="323">
        <v>5.0930000000000003E-2</v>
      </c>
      <c r="AQ35" s="302">
        <v>3.9926000000000003E-2</v>
      </c>
    </row>
    <row r="36" spans="2:57" ht="16.5" customHeight="1">
      <c r="B36" s="508" t="s">
        <v>240</v>
      </c>
      <c r="C36" s="616" t="s">
        <v>20</v>
      </c>
      <c r="D36" s="322">
        <v>3.2460000000000002E-3</v>
      </c>
      <c r="E36" s="323">
        <v>2.7950000000000002E-3</v>
      </c>
      <c r="F36" s="323">
        <v>4.444E-3</v>
      </c>
      <c r="G36" s="323">
        <v>1.0913000000000001E-2</v>
      </c>
      <c r="H36" s="323">
        <v>4.5859999999999998E-3</v>
      </c>
      <c r="I36" s="323">
        <v>4.8149999999999998E-3</v>
      </c>
      <c r="J36" s="323">
        <v>4.3439999999999998E-3</v>
      </c>
      <c r="K36" s="323">
        <v>1.6014E-2</v>
      </c>
      <c r="L36" s="323">
        <v>3.4640000000000001E-3</v>
      </c>
      <c r="M36" s="323">
        <v>3.8600000000000001E-3</v>
      </c>
      <c r="N36" s="323">
        <v>4.5380000000000004E-3</v>
      </c>
      <c r="O36" s="323">
        <v>3.6280000000000001E-3</v>
      </c>
      <c r="P36" s="323">
        <v>2.238E-3</v>
      </c>
      <c r="Q36" s="323">
        <v>9.3279999999999995E-3</v>
      </c>
      <c r="R36" s="323">
        <v>6.4190000000000002E-3</v>
      </c>
      <c r="S36" s="323">
        <v>9.6629999999999997E-3</v>
      </c>
      <c r="T36" s="323">
        <v>5.8279999999999998E-3</v>
      </c>
      <c r="U36" s="323">
        <v>5.1640000000000002E-3</v>
      </c>
      <c r="V36" s="323">
        <v>9.2449999999999997E-3</v>
      </c>
      <c r="W36" s="323">
        <v>7.0759999999999998E-3</v>
      </c>
      <c r="X36" s="323">
        <v>2.5460000000000001E-3</v>
      </c>
      <c r="Y36" s="323">
        <v>4.9300000000000004E-3</v>
      </c>
      <c r="Z36" s="323">
        <v>8.0879999999999997E-3</v>
      </c>
      <c r="AA36" s="323">
        <v>1.1797E-2</v>
      </c>
      <c r="AB36" s="323">
        <v>3.3813999999999997E-2</v>
      </c>
      <c r="AC36" s="323">
        <v>9.8440000000000003E-3</v>
      </c>
      <c r="AD36" s="323">
        <v>4.2909999999999997E-2</v>
      </c>
      <c r="AE36" s="323">
        <v>5.5925999999999997E-2</v>
      </c>
      <c r="AF36" s="323">
        <v>1.439E-3</v>
      </c>
      <c r="AG36" s="323">
        <v>6.77E-3</v>
      </c>
      <c r="AH36" s="323">
        <v>0.22478100000000001</v>
      </c>
      <c r="AI36" s="323">
        <v>2.8265999999999999E-2</v>
      </c>
      <c r="AJ36" s="323">
        <v>2.4239E-2</v>
      </c>
      <c r="AK36" s="323">
        <v>1.2824E-2</v>
      </c>
      <c r="AL36" s="323">
        <v>6.7749000000000004E-2</v>
      </c>
      <c r="AM36" s="323">
        <v>4.1172E-2</v>
      </c>
      <c r="AN36" s="323">
        <v>2.3095999999999998E-2</v>
      </c>
      <c r="AO36" s="323">
        <v>0</v>
      </c>
      <c r="AP36" s="323">
        <v>4.3437999999999997E-2</v>
      </c>
      <c r="AQ36" s="302">
        <v>2.3576E-2</v>
      </c>
    </row>
    <row r="37" spans="2:57" ht="16.5" customHeight="1">
      <c r="B37" s="508" t="s">
        <v>241</v>
      </c>
      <c r="C37" s="616" t="s">
        <v>21</v>
      </c>
      <c r="D37" s="322">
        <v>0</v>
      </c>
      <c r="E37" s="323">
        <v>0</v>
      </c>
      <c r="F37" s="323">
        <v>0</v>
      </c>
      <c r="G37" s="323">
        <v>0</v>
      </c>
      <c r="H37" s="323">
        <v>0</v>
      </c>
      <c r="I37" s="323">
        <v>0</v>
      </c>
      <c r="J37" s="323">
        <v>0</v>
      </c>
      <c r="K37" s="323">
        <v>0</v>
      </c>
      <c r="L37" s="323">
        <v>0</v>
      </c>
      <c r="M37" s="323">
        <v>0</v>
      </c>
      <c r="N37" s="323">
        <v>0</v>
      </c>
      <c r="O37" s="323">
        <v>0</v>
      </c>
      <c r="P37" s="323">
        <v>0</v>
      </c>
      <c r="Q37" s="323">
        <v>0</v>
      </c>
      <c r="R37" s="323">
        <v>0</v>
      </c>
      <c r="S37" s="323">
        <v>0</v>
      </c>
      <c r="T37" s="323">
        <v>0</v>
      </c>
      <c r="U37" s="323">
        <v>0</v>
      </c>
      <c r="V37" s="323">
        <v>0</v>
      </c>
      <c r="W37" s="323">
        <v>0</v>
      </c>
      <c r="X37" s="323">
        <v>0</v>
      </c>
      <c r="Y37" s="323">
        <v>0</v>
      </c>
      <c r="Z37" s="323">
        <v>0</v>
      </c>
      <c r="AA37" s="323">
        <v>0</v>
      </c>
      <c r="AB37" s="323">
        <v>0</v>
      </c>
      <c r="AC37" s="323">
        <v>0</v>
      </c>
      <c r="AD37" s="323">
        <v>0</v>
      </c>
      <c r="AE37" s="323">
        <v>0</v>
      </c>
      <c r="AF37" s="323">
        <v>0</v>
      </c>
      <c r="AG37" s="323">
        <v>0</v>
      </c>
      <c r="AH37" s="323">
        <v>0</v>
      </c>
      <c r="AI37" s="323">
        <v>0</v>
      </c>
      <c r="AJ37" s="323">
        <v>0</v>
      </c>
      <c r="AK37" s="323">
        <v>0</v>
      </c>
      <c r="AL37" s="323">
        <v>0</v>
      </c>
      <c r="AM37" s="323">
        <v>0</v>
      </c>
      <c r="AN37" s="323">
        <v>0</v>
      </c>
      <c r="AO37" s="323">
        <v>0</v>
      </c>
      <c r="AP37" s="323">
        <v>0.101465</v>
      </c>
      <c r="AQ37" s="302">
        <v>5.0900000000000001E-4</v>
      </c>
    </row>
    <row r="38" spans="2:57" ht="16.5" customHeight="1">
      <c r="B38" s="508" t="s">
        <v>242</v>
      </c>
      <c r="C38" s="616" t="s">
        <v>22</v>
      </c>
      <c r="D38" s="322">
        <v>0</v>
      </c>
      <c r="E38" s="323">
        <v>6.4800000000000003E-4</v>
      </c>
      <c r="F38" s="323">
        <v>0</v>
      </c>
      <c r="G38" s="323">
        <v>0</v>
      </c>
      <c r="H38" s="323">
        <v>1.65E-4</v>
      </c>
      <c r="I38" s="323">
        <v>5.5000000000000002E-5</v>
      </c>
      <c r="J38" s="323">
        <v>1.56E-4</v>
      </c>
      <c r="K38" s="323">
        <v>2.41E-4</v>
      </c>
      <c r="L38" s="323">
        <v>0</v>
      </c>
      <c r="M38" s="323">
        <v>1.8799999999999999E-4</v>
      </c>
      <c r="N38" s="323">
        <v>1.66E-4</v>
      </c>
      <c r="O38" s="323">
        <v>1.4300000000000001E-4</v>
      </c>
      <c r="P38" s="323">
        <v>0</v>
      </c>
      <c r="Q38" s="323">
        <v>6.87E-4</v>
      </c>
      <c r="R38" s="323">
        <v>7.6199999999999998E-4</v>
      </c>
      <c r="S38" s="323">
        <v>4.4900000000000002E-4</v>
      </c>
      <c r="T38" s="323">
        <v>3.8099999999999999E-4</v>
      </c>
      <c r="U38" s="323">
        <v>1.5759999999999999E-3</v>
      </c>
      <c r="V38" s="323">
        <v>1.0200000000000001E-3</v>
      </c>
      <c r="W38" s="323">
        <v>2.8300000000000001E-3</v>
      </c>
      <c r="X38" s="323">
        <v>1.5300000000000001E-4</v>
      </c>
      <c r="Y38" s="323">
        <v>2.05E-4</v>
      </c>
      <c r="Z38" s="323">
        <v>1.46E-4</v>
      </c>
      <c r="AA38" s="323">
        <v>6.8199999999999999E-4</v>
      </c>
      <c r="AB38" s="323">
        <v>1.18E-4</v>
      </c>
      <c r="AC38" s="323">
        <v>2.3800000000000001E-4</v>
      </c>
      <c r="AD38" s="323">
        <v>2.3599999999999999E-4</v>
      </c>
      <c r="AE38" s="323">
        <v>2.2100000000000001E-4</v>
      </c>
      <c r="AF38" s="323">
        <v>0</v>
      </c>
      <c r="AG38" s="323">
        <v>4.3600000000000003E-4</v>
      </c>
      <c r="AH38" s="323">
        <v>5.424E-3</v>
      </c>
      <c r="AI38" s="323">
        <v>1.17E-4</v>
      </c>
      <c r="AJ38" s="323">
        <v>0</v>
      </c>
      <c r="AK38" s="323">
        <v>8.8999999999999995E-5</v>
      </c>
      <c r="AL38" s="323">
        <v>0</v>
      </c>
      <c r="AM38" s="323">
        <v>4.0999999999999999E-4</v>
      </c>
      <c r="AN38" s="323">
        <v>5.4100000000000003E-4</v>
      </c>
      <c r="AO38" s="323">
        <v>0</v>
      </c>
      <c r="AP38" s="323">
        <v>2.464E-3</v>
      </c>
      <c r="AQ38" s="302">
        <v>4.7199999999999998E-4</v>
      </c>
    </row>
    <row r="39" spans="2:57" ht="16.5" customHeight="1">
      <c r="B39" s="508" t="s">
        <v>243</v>
      </c>
      <c r="C39" s="616" t="s">
        <v>38</v>
      </c>
      <c r="D39" s="322">
        <v>0</v>
      </c>
      <c r="E39" s="323">
        <v>0</v>
      </c>
      <c r="F39" s="323">
        <v>0</v>
      </c>
      <c r="G39" s="323">
        <v>0</v>
      </c>
      <c r="H39" s="323">
        <v>0</v>
      </c>
      <c r="I39" s="323">
        <v>0</v>
      </c>
      <c r="J39" s="323">
        <v>0</v>
      </c>
      <c r="K39" s="323">
        <v>1.5E-5</v>
      </c>
      <c r="L39" s="323">
        <v>0</v>
      </c>
      <c r="M39" s="323">
        <v>0</v>
      </c>
      <c r="N39" s="323">
        <v>0</v>
      </c>
      <c r="O39" s="323">
        <v>0</v>
      </c>
      <c r="P39" s="323">
        <v>0</v>
      </c>
      <c r="Q39" s="323">
        <v>0</v>
      </c>
      <c r="R39" s="323">
        <v>0</v>
      </c>
      <c r="S39" s="323">
        <v>0</v>
      </c>
      <c r="T39" s="323">
        <v>0</v>
      </c>
      <c r="U39" s="323">
        <v>0</v>
      </c>
      <c r="V39" s="323">
        <v>0</v>
      </c>
      <c r="W39" s="323">
        <v>0</v>
      </c>
      <c r="X39" s="323">
        <v>0</v>
      </c>
      <c r="Y39" s="323">
        <v>0</v>
      </c>
      <c r="Z39" s="323">
        <v>0</v>
      </c>
      <c r="AA39" s="323">
        <v>0</v>
      </c>
      <c r="AB39" s="323">
        <v>1.18E-4</v>
      </c>
      <c r="AC39" s="323">
        <v>0</v>
      </c>
      <c r="AD39" s="323">
        <v>2.0999999999999999E-5</v>
      </c>
      <c r="AE39" s="323">
        <v>1.16E-4</v>
      </c>
      <c r="AF39" s="323">
        <v>5.0000000000000004E-6</v>
      </c>
      <c r="AG39" s="323">
        <v>4.0900000000000002E-4</v>
      </c>
      <c r="AH39" s="323">
        <v>4.4299999999999998E-4</v>
      </c>
      <c r="AI39" s="323">
        <v>1.8E-5</v>
      </c>
      <c r="AJ39" s="323">
        <v>6.0000000000000002E-6</v>
      </c>
      <c r="AK39" s="323">
        <v>1.2744999999999999E-2</v>
      </c>
      <c r="AL39" s="323">
        <v>0</v>
      </c>
      <c r="AM39" s="323">
        <v>2.5000000000000001E-5</v>
      </c>
      <c r="AN39" s="323">
        <v>2.4399999999999999E-4</v>
      </c>
      <c r="AO39" s="323">
        <v>0</v>
      </c>
      <c r="AP39" s="323">
        <v>1.3100000000000001E-4</v>
      </c>
      <c r="AQ39" s="302">
        <v>1.3940000000000001E-3</v>
      </c>
    </row>
    <row r="40" spans="2:57" ht="16.5" customHeight="1">
      <c r="B40" s="508" t="s">
        <v>244</v>
      </c>
      <c r="C40" s="616" t="s">
        <v>245</v>
      </c>
      <c r="D40" s="322">
        <v>2.003E-3</v>
      </c>
      <c r="E40" s="323">
        <v>1.4660000000000001E-3</v>
      </c>
      <c r="F40" s="323">
        <v>1.1624000000000001E-2</v>
      </c>
      <c r="G40" s="323">
        <v>3.9979999999999998E-3</v>
      </c>
      <c r="H40" s="323">
        <v>8.0699999999999999E-4</v>
      </c>
      <c r="I40" s="323">
        <v>1.5560000000000001E-3</v>
      </c>
      <c r="J40" s="323">
        <v>1.4450000000000001E-3</v>
      </c>
      <c r="K40" s="323">
        <v>1.751E-3</v>
      </c>
      <c r="L40" s="323">
        <v>4.0000000000000002E-4</v>
      </c>
      <c r="M40" s="323">
        <v>4.3899999999999999E-4</v>
      </c>
      <c r="N40" s="323">
        <v>8.0800000000000002E-4</v>
      </c>
      <c r="O40" s="323">
        <v>4.2999999999999999E-4</v>
      </c>
      <c r="P40" s="323">
        <v>8.7200000000000005E-4</v>
      </c>
      <c r="Q40" s="323">
        <v>3.01E-4</v>
      </c>
      <c r="R40" s="323">
        <v>2.2850000000000001E-3</v>
      </c>
      <c r="S40" s="323">
        <v>4.3600000000000003E-4</v>
      </c>
      <c r="T40" s="323">
        <v>6.6E-4</v>
      </c>
      <c r="U40" s="323">
        <v>3.8400000000000001E-4</v>
      </c>
      <c r="V40" s="323">
        <v>4.08E-4</v>
      </c>
      <c r="W40" s="323">
        <v>0</v>
      </c>
      <c r="X40" s="323">
        <v>7.7000000000000001E-5</v>
      </c>
      <c r="Y40" s="323">
        <v>7.5299999999999998E-4</v>
      </c>
      <c r="Z40" s="323">
        <v>1.0219999999999999E-3</v>
      </c>
      <c r="AA40" s="323">
        <v>1.2979999999999999E-3</v>
      </c>
      <c r="AB40" s="323">
        <v>8.5559999999999994E-3</v>
      </c>
      <c r="AC40" s="323">
        <v>1.8699999999999999E-3</v>
      </c>
      <c r="AD40" s="323">
        <v>6.5499999999999998E-4</v>
      </c>
      <c r="AE40" s="323">
        <v>3.297E-3</v>
      </c>
      <c r="AF40" s="323">
        <v>1.1400000000000001E-4</v>
      </c>
      <c r="AG40" s="323">
        <v>9.7199999999999999E-4</v>
      </c>
      <c r="AH40" s="323">
        <v>1.516E-3</v>
      </c>
      <c r="AI40" s="323">
        <v>3.0000000000000001E-6</v>
      </c>
      <c r="AJ40" s="323">
        <v>1.124E-3</v>
      </c>
      <c r="AK40" s="323">
        <v>9.6900000000000003E-4</v>
      </c>
      <c r="AL40" s="323">
        <v>0</v>
      </c>
      <c r="AM40" s="323">
        <v>2.212E-3</v>
      </c>
      <c r="AN40" s="323">
        <v>2.6519999999999998E-3</v>
      </c>
      <c r="AO40" s="323">
        <v>0</v>
      </c>
      <c r="AP40" s="323">
        <v>2.3000000000000001E-4</v>
      </c>
      <c r="AQ40" s="302">
        <v>1.114E-3</v>
      </c>
    </row>
    <row r="41" spans="2:57" ht="16.5" customHeight="1">
      <c r="B41" s="508" t="s">
        <v>246</v>
      </c>
      <c r="C41" s="616" t="s">
        <v>23</v>
      </c>
      <c r="D41" s="322">
        <v>4.9195999999999997E-2</v>
      </c>
      <c r="E41" s="323">
        <v>2.0080000000000001E-2</v>
      </c>
      <c r="F41" s="323">
        <v>1.094E-2</v>
      </c>
      <c r="G41" s="323">
        <v>6.6126000000000004E-2</v>
      </c>
      <c r="H41" s="323">
        <v>4.24E-2</v>
      </c>
      <c r="I41" s="323">
        <v>5.4519999999999999E-2</v>
      </c>
      <c r="J41" s="323">
        <v>1.9720000000000001E-2</v>
      </c>
      <c r="K41" s="323">
        <v>6.9640999999999995E-2</v>
      </c>
      <c r="L41" s="323">
        <v>3.304E-2</v>
      </c>
      <c r="M41" s="323">
        <v>4.4408999999999997E-2</v>
      </c>
      <c r="N41" s="323">
        <v>5.8642E-2</v>
      </c>
      <c r="O41" s="323">
        <v>2.7782999999999999E-2</v>
      </c>
      <c r="P41" s="323">
        <v>1.1812E-2</v>
      </c>
      <c r="Q41" s="323">
        <v>3.0161E-2</v>
      </c>
      <c r="R41" s="323">
        <v>3.9926000000000003E-2</v>
      </c>
      <c r="S41" s="323">
        <v>3.4700000000000002E-2</v>
      </c>
      <c r="T41" s="323">
        <v>3.8474000000000001E-2</v>
      </c>
      <c r="U41" s="323">
        <v>4.5430999999999999E-2</v>
      </c>
      <c r="V41" s="323">
        <v>4.2452999999999998E-2</v>
      </c>
      <c r="W41" s="323">
        <v>4.3305999999999997E-2</v>
      </c>
      <c r="X41" s="323">
        <v>3.1816999999999998E-2</v>
      </c>
      <c r="Y41" s="323">
        <v>3.3308999999999998E-2</v>
      </c>
      <c r="Z41" s="323">
        <v>0.109782</v>
      </c>
      <c r="AA41" s="323">
        <v>8.9818999999999996E-2</v>
      </c>
      <c r="AB41" s="323">
        <v>0.14519299999999999</v>
      </c>
      <c r="AC41" s="323">
        <v>6.3944000000000001E-2</v>
      </c>
      <c r="AD41" s="323">
        <v>8.3375000000000005E-2</v>
      </c>
      <c r="AE41" s="323">
        <v>0.12045500000000001</v>
      </c>
      <c r="AF41" s="323">
        <v>1.2897E-2</v>
      </c>
      <c r="AG41" s="323">
        <v>0.18004400000000001</v>
      </c>
      <c r="AH41" s="323">
        <v>0.148672</v>
      </c>
      <c r="AI41" s="323">
        <v>8.7933999999999998E-2</v>
      </c>
      <c r="AJ41" s="323">
        <v>9.8394999999999996E-2</v>
      </c>
      <c r="AK41" s="323">
        <v>4.6085000000000001E-2</v>
      </c>
      <c r="AL41" s="323">
        <v>8.4818000000000005E-2</v>
      </c>
      <c r="AM41" s="323">
        <v>0.14801</v>
      </c>
      <c r="AN41" s="323">
        <v>3.8202E-2</v>
      </c>
      <c r="AO41" s="323">
        <v>0</v>
      </c>
      <c r="AP41" s="323">
        <v>2.8291E-2</v>
      </c>
      <c r="AQ41" s="302">
        <v>7.7521000000000007E-2</v>
      </c>
    </row>
    <row r="42" spans="2:57" ht="16.5" customHeight="1">
      <c r="B42" s="508">
        <v>37</v>
      </c>
      <c r="C42" s="616" t="s">
        <v>24</v>
      </c>
      <c r="D42" s="322">
        <v>1.1169999999999999E-3</v>
      </c>
      <c r="E42" s="323">
        <v>6.7999999999999999E-5</v>
      </c>
      <c r="F42" s="323">
        <v>1.026E-3</v>
      </c>
      <c r="G42" s="323">
        <v>0</v>
      </c>
      <c r="H42" s="323">
        <v>2.9799999999999998E-4</v>
      </c>
      <c r="I42" s="323">
        <v>2.2000000000000001E-4</v>
      </c>
      <c r="J42" s="323">
        <v>1.47E-4</v>
      </c>
      <c r="K42" s="323">
        <v>1.8100000000000001E-4</v>
      </c>
      <c r="L42" s="323">
        <v>0</v>
      </c>
      <c r="M42" s="323">
        <v>3.1000000000000001E-5</v>
      </c>
      <c r="N42" s="323">
        <v>9.5000000000000005E-5</v>
      </c>
      <c r="O42" s="323">
        <v>4.8000000000000001E-5</v>
      </c>
      <c r="P42" s="323">
        <v>1.1E-5</v>
      </c>
      <c r="Q42" s="323">
        <v>3.3000000000000003E-5</v>
      </c>
      <c r="R42" s="323">
        <v>1.0900000000000001E-4</v>
      </c>
      <c r="S42" s="323">
        <v>1.45E-4</v>
      </c>
      <c r="T42" s="323">
        <v>1.1400000000000001E-4</v>
      </c>
      <c r="U42" s="323">
        <v>3.4000000000000002E-4</v>
      </c>
      <c r="V42" s="323">
        <v>0</v>
      </c>
      <c r="W42" s="323">
        <v>0</v>
      </c>
      <c r="X42" s="323">
        <v>9.6000000000000002E-5</v>
      </c>
      <c r="Y42" s="323">
        <v>1.03E-4</v>
      </c>
      <c r="Z42" s="323">
        <v>3.1399999999999999E-4</v>
      </c>
      <c r="AA42" s="323">
        <v>1.03E-4</v>
      </c>
      <c r="AB42" s="323">
        <v>3.2299999999999999E-4</v>
      </c>
      <c r="AC42" s="323">
        <v>6.7999999999999999E-5</v>
      </c>
      <c r="AD42" s="323">
        <v>6.3400000000000001E-4</v>
      </c>
      <c r="AE42" s="323">
        <v>2.7700000000000001E-4</v>
      </c>
      <c r="AF42" s="323">
        <v>5.8600000000000004E-4</v>
      </c>
      <c r="AG42" s="323">
        <v>3.2400000000000001E-4</v>
      </c>
      <c r="AH42" s="323">
        <v>9.4800000000000006E-3</v>
      </c>
      <c r="AI42" s="323">
        <v>4.28E-4</v>
      </c>
      <c r="AJ42" s="323">
        <v>8.456E-3</v>
      </c>
      <c r="AK42" s="323">
        <v>2.3902E-2</v>
      </c>
      <c r="AL42" s="323">
        <v>2.3770000000000002E-3</v>
      </c>
      <c r="AM42" s="323">
        <v>2.1740000000000002E-3</v>
      </c>
      <c r="AN42" s="323">
        <v>1.2563E-2</v>
      </c>
      <c r="AO42" s="323">
        <v>0</v>
      </c>
      <c r="AP42" s="323">
        <v>3.4499999999999999E-3</v>
      </c>
      <c r="AQ42" s="302">
        <v>4.1120000000000002E-3</v>
      </c>
    </row>
    <row r="43" spans="2:57" ht="16.5" customHeight="1">
      <c r="B43" s="508">
        <v>38</v>
      </c>
      <c r="C43" s="616" t="s">
        <v>25</v>
      </c>
      <c r="D43" s="322">
        <v>2.2100000000000001E-4</v>
      </c>
      <c r="E43" s="323">
        <v>4.0229999999999997E-3</v>
      </c>
      <c r="F43" s="323">
        <v>1.026E-3</v>
      </c>
      <c r="G43" s="323">
        <v>6.4800000000000003E-4</v>
      </c>
      <c r="H43" s="323">
        <v>9.01E-4</v>
      </c>
      <c r="I43" s="323">
        <v>1.428E-3</v>
      </c>
      <c r="J43" s="323">
        <v>6.3199999999999997E-4</v>
      </c>
      <c r="K43" s="323">
        <v>8.1499999999999997E-4</v>
      </c>
      <c r="L43" s="323">
        <v>2.6600000000000001E-4</v>
      </c>
      <c r="M43" s="323">
        <v>1.5699999999999999E-4</v>
      </c>
      <c r="N43" s="323">
        <v>1.1410000000000001E-3</v>
      </c>
      <c r="O43" s="323">
        <v>3.3399999999999999E-4</v>
      </c>
      <c r="P43" s="323">
        <v>1.84E-4</v>
      </c>
      <c r="Q43" s="323">
        <v>7.3700000000000002E-4</v>
      </c>
      <c r="R43" s="323">
        <v>5.44E-4</v>
      </c>
      <c r="S43" s="323">
        <v>1.56E-3</v>
      </c>
      <c r="T43" s="323">
        <v>1.371E-3</v>
      </c>
      <c r="U43" s="323">
        <v>7.8899999999999999E-4</v>
      </c>
      <c r="V43" s="323">
        <v>7.8200000000000003E-4</v>
      </c>
      <c r="W43" s="323">
        <v>1.132E-3</v>
      </c>
      <c r="X43" s="323">
        <v>3.0600000000000001E-4</v>
      </c>
      <c r="Y43" s="323">
        <v>1.575E-3</v>
      </c>
      <c r="Z43" s="323">
        <v>1.0009999999999999E-3</v>
      </c>
      <c r="AA43" s="323">
        <v>4.3000000000000002E-5</v>
      </c>
      <c r="AB43" s="323">
        <v>8.8199999999999997E-4</v>
      </c>
      <c r="AC43" s="323">
        <v>2.8730000000000001E-3</v>
      </c>
      <c r="AD43" s="323">
        <v>1.078E-3</v>
      </c>
      <c r="AE43" s="323">
        <v>2.761E-3</v>
      </c>
      <c r="AF43" s="323">
        <v>1.45E-4</v>
      </c>
      <c r="AG43" s="323">
        <v>1.7149999999999999E-3</v>
      </c>
      <c r="AH43" s="323">
        <v>2.2499999999999998E-3</v>
      </c>
      <c r="AI43" s="323">
        <v>2.1519999999999998E-3</v>
      </c>
      <c r="AJ43" s="323">
        <v>2.6540000000000001E-3</v>
      </c>
      <c r="AK43" s="323">
        <v>4.5040000000000002E-3</v>
      </c>
      <c r="AL43" s="323">
        <v>4.8729999999999997E-3</v>
      </c>
      <c r="AM43" s="323">
        <v>1.6919999999999999E-3</v>
      </c>
      <c r="AN43" s="323">
        <v>1.719E-3</v>
      </c>
      <c r="AO43" s="323">
        <v>0</v>
      </c>
      <c r="AP43" s="323">
        <v>1.3100000000000001E-4</v>
      </c>
      <c r="AQ43" s="302">
        <v>1.5889999999999999E-3</v>
      </c>
    </row>
    <row r="44" spans="2:57" ht="16.5" customHeight="1">
      <c r="B44" s="508">
        <v>39</v>
      </c>
      <c r="C44" s="616" t="s">
        <v>26</v>
      </c>
      <c r="D44" s="322">
        <v>7.3220000000000004E-3</v>
      </c>
      <c r="E44" s="323">
        <v>8.1800000000000004E-4</v>
      </c>
      <c r="F44" s="323">
        <v>8.2050000000000005E-3</v>
      </c>
      <c r="G44" s="323">
        <v>8.8599999999999998E-3</v>
      </c>
      <c r="H44" s="323">
        <v>7.2269999999999999E-3</v>
      </c>
      <c r="I44" s="323">
        <v>4.3569999999999998E-3</v>
      </c>
      <c r="J44" s="323">
        <v>8.3499999999999998E-3</v>
      </c>
      <c r="K44" s="323">
        <v>6.9399999999999996E-4</v>
      </c>
      <c r="L44" s="323">
        <v>1.9451E-2</v>
      </c>
      <c r="M44" s="323">
        <v>2.3219999999999998E-3</v>
      </c>
      <c r="N44" s="323">
        <v>7.7939999999999997E-3</v>
      </c>
      <c r="O44" s="323">
        <v>1.3414000000000001E-2</v>
      </c>
      <c r="P44" s="323">
        <v>3.3519999999999999E-3</v>
      </c>
      <c r="Q44" s="323">
        <v>5.0410000000000003E-3</v>
      </c>
      <c r="R44" s="323">
        <v>7.5069999999999998E-3</v>
      </c>
      <c r="S44" s="323">
        <v>4.4809999999999997E-3</v>
      </c>
      <c r="T44" s="323">
        <v>2.349E-3</v>
      </c>
      <c r="U44" s="323">
        <v>6.4099999999999997E-4</v>
      </c>
      <c r="V44" s="323">
        <v>3.8070000000000001E-3</v>
      </c>
      <c r="W44" s="323">
        <v>1.415E-3</v>
      </c>
      <c r="X44" s="323">
        <v>5.9299999999999999E-4</v>
      </c>
      <c r="Y44" s="323">
        <v>1.5410000000000001E-3</v>
      </c>
      <c r="Z44" s="323">
        <v>1.3261999999999999E-2</v>
      </c>
      <c r="AA44" s="323">
        <v>3.2339999999999999E-3</v>
      </c>
      <c r="AB44" s="323">
        <v>6.9389999999999999E-3</v>
      </c>
      <c r="AC44" s="323">
        <v>7.7190000000000002E-3</v>
      </c>
      <c r="AD44" s="323">
        <v>4.0720000000000001E-3</v>
      </c>
      <c r="AE44" s="323">
        <v>1.0156999999999999E-2</v>
      </c>
      <c r="AF44" s="323">
        <v>1.6310000000000001E-3</v>
      </c>
      <c r="AG44" s="323">
        <v>1.926E-3</v>
      </c>
      <c r="AH44" s="323">
        <v>4.6579999999999998E-3</v>
      </c>
      <c r="AI44" s="323">
        <v>3.1E-4</v>
      </c>
      <c r="AJ44" s="323">
        <v>7.0239999999999999E-3</v>
      </c>
      <c r="AK44" s="323">
        <v>3.0270000000000002E-3</v>
      </c>
      <c r="AL44" s="323">
        <v>1.3252E-2</v>
      </c>
      <c r="AM44" s="323">
        <v>5.5149999999999999E-3</v>
      </c>
      <c r="AN44" s="323">
        <v>5.535E-3</v>
      </c>
      <c r="AO44" s="323">
        <v>5.1900000000000004E-4</v>
      </c>
      <c r="AP44" s="323">
        <v>0</v>
      </c>
      <c r="AQ44" s="302">
        <v>4.9249999999999997E-3</v>
      </c>
    </row>
    <row r="45" spans="2:57" ht="16.5" customHeight="1">
      <c r="B45" s="618" t="s">
        <v>511</v>
      </c>
      <c r="C45" s="619" t="s">
        <v>40</v>
      </c>
      <c r="D45" s="324">
        <v>0.48703800000000003</v>
      </c>
      <c r="E45" s="325">
        <v>0.37694699999999998</v>
      </c>
      <c r="F45" s="325">
        <v>0.33914499999999997</v>
      </c>
      <c r="G45" s="325">
        <v>0.431226</v>
      </c>
      <c r="H45" s="325">
        <v>0.68522099999999997</v>
      </c>
      <c r="I45" s="325">
        <v>0.56402200000000002</v>
      </c>
      <c r="J45" s="325">
        <v>0.66070200000000001</v>
      </c>
      <c r="K45" s="325">
        <v>0.58751200000000003</v>
      </c>
      <c r="L45" s="325">
        <v>0.530775</v>
      </c>
      <c r="M45" s="325">
        <v>0.55208199999999996</v>
      </c>
      <c r="N45" s="325">
        <v>0.48232199999999997</v>
      </c>
      <c r="O45" s="325">
        <v>0.55551799999999996</v>
      </c>
      <c r="P45" s="325">
        <v>0.76543300000000003</v>
      </c>
      <c r="Q45" s="325">
        <v>0.49163499999999999</v>
      </c>
      <c r="R45" s="325">
        <v>0.50010900000000003</v>
      </c>
      <c r="S45" s="325">
        <v>0.53028500000000001</v>
      </c>
      <c r="T45" s="325">
        <v>0.61472400000000005</v>
      </c>
      <c r="U45" s="325">
        <v>0.66432999999999998</v>
      </c>
      <c r="V45" s="325">
        <v>0.64617100000000005</v>
      </c>
      <c r="W45" s="325">
        <v>0.614209</v>
      </c>
      <c r="X45" s="325">
        <v>0.73698699999999995</v>
      </c>
      <c r="Y45" s="325">
        <v>0.55184699999999998</v>
      </c>
      <c r="Z45" s="325">
        <v>0.50092400000000004</v>
      </c>
      <c r="AA45" s="325">
        <v>0.53498400000000002</v>
      </c>
      <c r="AB45" s="325">
        <v>0.52105299999999999</v>
      </c>
      <c r="AC45" s="325">
        <v>0.347383</v>
      </c>
      <c r="AD45" s="325">
        <v>0.38700600000000002</v>
      </c>
      <c r="AE45" s="325">
        <v>0.36949300000000002</v>
      </c>
      <c r="AF45" s="325">
        <v>0.150066</v>
      </c>
      <c r="AG45" s="325">
        <v>0.54759400000000003</v>
      </c>
      <c r="AH45" s="325">
        <v>0.51499200000000001</v>
      </c>
      <c r="AI45" s="325">
        <v>0.27898499999999998</v>
      </c>
      <c r="AJ45" s="325">
        <v>0.28153</v>
      </c>
      <c r="AK45" s="325">
        <v>0.40820499999999998</v>
      </c>
      <c r="AL45" s="325">
        <v>0.40502700000000003</v>
      </c>
      <c r="AM45" s="325">
        <v>0.40587400000000001</v>
      </c>
      <c r="AN45" s="325">
        <v>0.45885599999999999</v>
      </c>
      <c r="AO45" s="325">
        <v>1</v>
      </c>
      <c r="AP45" s="325">
        <v>0.34967500000000001</v>
      </c>
      <c r="AQ45" s="326">
        <v>0.45082699999999998</v>
      </c>
    </row>
    <row r="46" spans="2:57" ht="16.5" customHeight="1">
      <c r="B46" s="638" t="s">
        <v>512</v>
      </c>
      <c r="C46" s="639" t="s">
        <v>41</v>
      </c>
      <c r="D46" s="319">
        <v>1.4940000000000001E-3</v>
      </c>
      <c r="E46" s="320">
        <v>1.2955E-2</v>
      </c>
      <c r="F46" s="320">
        <v>3.4872E-2</v>
      </c>
      <c r="G46" s="320">
        <v>1.7395999999999998E-2</v>
      </c>
      <c r="H46" s="320">
        <v>5.8009999999999997E-3</v>
      </c>
      <c r="I46" s="320">
        <v>8.5129999999999997E-3</v>
      </c>
      <c r="J46" s="320">
        <v>6.221E-3</v>
      </c>
      <c r="K46" s="320">
        <v>9.4479999999999998E-3</v>
      </c>
      <c r="L46" s="320">
        <v>5.7289999999999997E-3</v>
      </c>
      <c r="M46" s="320">
        <v>1.3934999999999999E-2</v>
      </c>
      <c r="N46" s="320">
        <v>1.1594999999999999E-2</v>
      </c>
      <c r="O46" s="320">
        <v>3.4849999999999998E-3</v>
      </c>
      <c r="P46" s="320">
        <v>4.9129999999999998E-3</v>
      </c>
      <c r="Q46" s="320">
        <v>1.2342000000000001E-2</v>
      </c>
      <c r="R46" s="320">
        <v>9.7909999999999994E-3</v>
      </c>
      <c r="S46" s="320">
        <v>1.1448E-2</v>
      </c>
      <c r="T46" s="320">
        <v>1.1403E-2</v>
      </c>
      <c r="U46" s="320">
        <v>1.0005999999999999E-2</v>
      </c>
      <c r="V46" s="320">
        <v>1.1386E-2</v>
      </c>
      <c r="W46" s="320">
        <v>9.3410000000000003E-3</v>
      </c>
      <c r="X46" s="320">
        <v>5.13E-3</v>
      </c>
      <c r="Y46" s="320">
        <v>1.116E-2</v>
      </c>
      <c r="Z46" s="320">
        <v>1.1537E-2</v>
      </c>
      <c r="AA46" s="320">
        <v>5.0400000000000002E-3</v>
      </c>
      <c r="AB46" s="320">
        <v>8.7030000000000007E-3</v>
      </c>
      <c r="AC46" s="320">
        <v>1.7035999999999999E-2</v>
      </c>
      <c r="AD46" s="320">
        <v>1.3436999999999999E-2</v>
      </c>
      <c r="AE46" s="320">
        <v>2.5045000000000001E-2</v>
      </c>
      <c r="AF46" s="320">
        <v>8.0199999999999998E-4</v>
      </c>
      <c r="AG46" s="320">
        <v>5.0390000000000001E-3</v>
      </c>
      <c r="AH46" s="320">
        <v>5.8399999999999997E-3</v>
      </c>
      <c r="AI46" s="320">
        <v>9.0690000000000007E-3</v>
      </c>
      <c r="AJ46" s="320">
        <v>4.0150000000000003E-3</v>
      </c>
      <c r="AK46" s="320">
        <v>8.6379999999999998E-3</v>
      </c>
      <c r="AL46" s="320">
        <v>3.5002999999999999E-2</v>
      </c>
      <c r="AM46" s="320">
        <v>1.0021E-2</v>
      </c>
      <c r="AN46" s="320">
        <v>1.4689000000000001E-2</v>
      </c>
      <c r="AO46" s="320">
        <v>0</v>
      </c>
      <c r="AP46" s="320">
        <v>6.999E-3</v>
      </c>
      <c r="AQ46" s="321">
        <v>8.9280000000000002E-3</v>
      </c>
      <c r="AR46" s="146"/>
      <c r="AS46" s="146"/>
      <c r="AT46" s="146"/>
      <c r="AU46" s="146"/>
      <c r="AV46" s="146"/>
      <c r="AW46" s="146"/>
      <c r="AX46" s="146"/>
      <c r="AY46" s="146"/>
      <c r="AZ46" s="146"/>
      <c r="BA46" s="146"/>
      <c r="BB46" s="146"/>
      <c r="BC46" s="146"/>
      <c r="BD46" s="146"/>
      <c r="BE46" s="146"/>
    </row>
    <row r="47" spans="2:57" ht="16.5" customHeight="1">
      <c r="B47" s="620" t="s">
        <v>537</v>
      </c>
      <c r="C47" s="621" t="s">
        <v>42</v>
      </c>
      <c r="D47" s="322">
        <v>0.149426</v>
      </c>
      <c r="E47" s="323">
        <v>0.22922999999999999</v>
      </c>
      <c r="F47" s="323">
        <v>0.18427399999999999</v>
      </c>
      <c r="G47" s="323">
        <v>0.18184800000000001</v>
      </c>
      <c r="H47" s="323">
        <v>0.13731099999999999</v>
      </c>
      <c r="I47" s="323">
        <v>0.32128099999999998</v>
      </c>
      <c r="J47" s="323">
        <v>0.13960600000000001</v>
      </c>
      <c r="K47" s="323">
        <v>0.108401</v>
      </c>
      <c r="L47" s="323">
        <v>8.6463999999999999E-2</v>
      </c>
      <c r="M47" s="323">
        <v>0.24796799999999999</v>
      </c>
      <c r="N47" s="323">
        <v>0.23307</v>
      </c>
      <c r="O47" s="323">
        <v>0.158583</v>
      </c>
      <c r="P47" s="323">
        <v>7.4335999999999999E-2</v>
      </c>
      <c r="Q47" s="323">
        <v>0.29224800000000001</v>
      </c>
      <c r="R47" s="323">
        <v>0.31005199999999999</v>
      </c>
      <c r="S47" s="323">
        <v>0.29608200000000001</v>
      </c>
      <c r="T47" s="323">
        <v>0.29391499999999998</v>
      </c>
      <c r="U47" s="323">
        <v>0.246309</v>
      </c>
      <c r="V47" s="323">
        <v>0.19761400000000001</v>
      </c>
      <c r="W47" s="323">
        <v>0.21624699999999999</v>
      </c>
      <c r="X47" s="323">
        <v>0.19570399999999999</v>
      </c>
      <c r="Y47" s="323">
        <v>0.28448200000000001</v>
      </c>
      <c r="Z47" s="323">
        <v>0.34902100000000003</v>
      </c>
      <c r="AA47" s="323">
        <v>7.6690999999999995E-2</v>
      </c>
      <c r="AB47" s="323">
        <v>0.119759</v>
      </c>
      <c r="AC47" s="323">
        <v>0.45719799999999999</v>
      </c>
      <c r="AD47" s="323">
        <v>0.39685999999999999</v>
      </c>
      <c r="AE47" s="323">
        <v>0.30407299999999998</v>
      </c>
      <c r="AF47" s="323">
        <v>2.6121999999999999E-2</v>
      </c>
      <c r="AG47" s="323">
        <v>0.30842999999999998</v>
      </c>
      <c r="AH47" s="323">
        <v>0.14447299999999999</v>
      </c>
      <c r="AI47" s="323">
        <v>0.344167</v>
      </c>
      <c r="AJ47" s="323">
        <v>0.478045</v>
      </c>
      <c r="AK47" s="323">
        <v>0.51492800000000005</v>
      </c>
      <c r="AL47" s="323">
        <v>0.525088</v>
      </c>
      <c r="AM47" s="323">
        <v>0.36177799999999999</v>
      </c>
      <c r="AN47" s="323">
        <v>0.31149300000000002</v>
      </c>
      <c r="AO47" s="323">
        <v>0</v>
      </c>
      <c r="AP47" s="323">
        <v>7.4260000000000003E-3</v>
      </c>
      <c r="AQ47" s="302">
        <v>0.29053000000000001</v>
      </c>
      <c r="AR47" s="146"/>
      <c r="AS47" s="146"/>
      <c r="AT47" s="146"/>
      <c r="AU47" s="146"/>
      <c r="AV47" s="146"/>
      <c r="AW47" s="146"/>
      <c r="AX47" s="146"/>
      <c r="AY47" s="146"/>
      <c r="AZ47" s="146"/>
      <c r="BA47" s="146"/>
      <c r="BB47" s="146"/>
      <c r="BC47" s="146"/>
      <c r="BD47" s="146"/>
      <c r="BE47" s="146"/>
    </row>
    <row r="48" spans="2:57" ht="16.5" customHeight="1">
      <c r="B48" s="620" t="s">
        <v>538</v>
      </c>
      <c r="C48" s="621" t="s">
        <v>43</v>
      </c>
      <c r="D48" s="322">
        <v>0.20150100000000001</v>
      </c>
      <c r="E48" s="323">
        <v>0.282003</v>
      </c>
      <c r="F48" s="323">
        <v>0.24410299999999999</v>
      </c>
      <c r="G48" s="323">
        <v>0.127499</v>
      </c>
      <c r="H48" s="323">
        <v>6.4300999999999997E-2</v>
      </c>
      <c r="I48" s="323">
        <v>-2.4294E-2</v>
      </c>
      <c r="J48" s="323">
        <v>8.8675000000000004E-2</v>
      </c>
      <c r="K48" s="323">
        <v>6.3286999999999996E-2</v>
      </c>
      <c r="L48" s="323">
        <v>0.209033</v>
      </c>
      <c r="M48" s="323">
        <v>5.9003E-2</v>
      </c>
      <c r="N48" s="323">
        <v>9.9843000000000001E-2</v>
      </c>
      <c r="O48" s="323">
        <v>0.197155</v>
      </c>
      <c r="P48" s="323">
        <v>7.0157999999999998E-2</v>
      </c>
      <c r="Q48" s="323">
        <v>7.4439000000000005E-2</v>
      </c>
      <c r="R48" s="323">
        <v>7.0496000000000003E-2</v>
      </c>
      <c r="S48" s="323">
        <v>4.5870000000000001E-2</v>
      </c>
      <c r="T48" s="323">
        <v>-4.156E-2</v>
      </c>
      <c r="U48" s="323">
        <v>-6.8587999999999996E-2</v>
      </c>
      <c r="V48" s="323">
        <v>-4.2830000000000003E-3</v>
      </c>
      <c r="W48" s="323">
        <v>1.1322E-2</v>
      </c>
      <c r="X48" s="323">
        <v>-3.0591E-2</v>
      </c>
      <c r="Y48" s="323">
        <v>1.8964999999999999E-2</v>
      </c>
      <c r="Z48" s="323">
        <v>3.4416000000000002E-2</v>
      </c>
      <c r="AA48" s="323">
        <v>8.3765000000000006E-2</v>
      </c>
      <c r="AB48" s="323">
        <v>0.132637</v>
      </c>
      <c r="AC48" s="323">
        <v>5.9643000000000002E-2</v>
      </c>
      <c r="AD48" s="323">
        <v>4.9865E-2</v>
      </c>
      <c r="AE48" s="323">
        <v>0.22076699999999999</v>
      </c>
      <c r="AF48" s="323">
        <v>0.39592699999999997</v>
      </c>
      <c r="AG48" s="323">
        <v>1.6964E-2</v>
      </c>
      <c r="AH48" s="323">
        <v>0.139345</v>
      </c>
      <c r="AI48" s="323">
        <v>0</v>
      </c>
      <c r="AJ48" s="323">
        <v>9.8390000000000005E-3</v>
      </c>
      <c r="AK48" s="323">
        <v>1.366E-2</v>
      </c>
      <c r="AL48" s="323">
        <v>-1.2411999999999999E-2</v>
      </c>
      <c r="AM48" s="323">
        <v>8.1548999999999996E-2</v>
      </c>
      <c r="AN48" s="323">
        <v>2.6189E-2</v>
      </c>
      <c r="AO48" s="323">
        <v>0</v>
      </c>
      <c r="AP48" s="323">
        <v>0.57554099999999997</v>
      </c>
      <c r="AQ48" s="302">
        <v>7.4907000000000001E-2</v>
      </c>
      <c r="AR48" s="146"/>
      <c r="AS48" s="146"/>
      <c r="AT48" s="146"/>
      <c r="AU48" s="146"/>
      <c r="AV48" s="146"/>
      <c r="AW48" s="146"/>
      <c r="AX48" s="146"/>
      <c r="AY48" s="146"/>
      <c r="AZ48" s="146"/>
      <c r="BA48" s="146"/>
      <c r="BB48" s="146"/>
      <c r="BC48" s="146"/>
      <c r="BD48" s="146"/>
      <c r="BE48" s="146"/>
    </row>
    <row r="49" spans="2:57" ht="16.5" customHeight="1">
      <c r="B49" s="620" t="s">
        <v>539</v>
      </c>
      <c r="C49" s="621" t="s">
        <v>44</v>
      </c>
      <c r="D49" s="322">
        <v>0.20427600000000001</v>
      </c>
      <c r="E49" s="323">
        <v>7.5614000000000001E-2</v>
      </c>
      <c r="F49" s="323">
        <v>0.151453</v>
      </c>
      <c r="G49" s="323">
        <v>0.16434399999999999</v>
      </c>
      <c r="H49" s="323">
        <v>5.919E-2</v>
      </c>
      <c r="I49" s="323">
        <v>0.100564</v>
      </c>
      <c r="J49" s="323">
        <v>7.1092000000000002E-2</v>
      </c>
      <c r="K49" s="323">
        <v>0.219836</v>
      </c>
      <c r="L49" s="323">
        <v>0.119371</v>
      </c>
      <c r="M49" s="323">
        <v>0.100995</v>
      </c>
      <c r="N49" s="323">
        <v>0.130495</v>
      </c>
      <c r="O49" s="323">
        <v>4.6496000000000003E-2</v>
      </c>
      <c r="P49" s="323">
        <v>5.4042E-2</v>
      </c>
      <c r="Q49" s="323">
        <v>8.7234000000000006E-2</v>
      </c>
      <c r="R49" s="323">
        <v>0.104874</v>
      </c>
      <c r="S49" s="323">
        <v>0.11314200000000001</v>
      </c>
      <c r="T49" s="323">
        <v>0.15115400000000001</v>
      </c>
      <c r="U49" s="323">
        <v>0.163636</v>
      </c>
      <c r="V49" s="323">
        <v>0.16749900000000001</v>
      </c>
      <c r="W49" s="323">
        <v>0.19020699999999999</v>
      </c>
      <c r="X49" s="323">
        <v>9.5965999999999996E-2</v>
      </c>
      <c r="Y49" s="323">
        <v>0.11862</v>
      </c>
      <c r="Z49" s="323">
        <v>5.7176999999999999E-2</v>
      </c>
      <c r="AA49" s="323">
        <v>0.25547900000000001</v>
      </c>
      <c r="AB49" s="323">
        <v>0.22081700000000001</v>
      </c>
      <c r="AC49" s="323">
        <v>7.3413999999999993E-2</v>
      </c>
      <c r="AD49" s="323">
        <v>9.7688999999999998E-2</v>
      </c>
      <c r="AE49" s="323">
        <v>7.6649999999999996E-2</v>
      </c>
      <c r="AF49" s="323">
        <v>0.35628500000000002</v>
      </c>
      <c r="AG49" s="323">
        <v>8.2086999999999993E-2</v>
      </c>
      <c r="AH49" s="323">
        <v>0.169854</v>
      </c>
      <c r="AI49" s="323">
        <v>0.36597299999999999</v>
      </c>
      <c r="AJ49" s="323">
        <v>0.220191</v>
      </c>
      <c r="AK49" s="323">
        <v>5.7960999999999999E-2</v>
      </c>
      <c r="AL49" s="323">
        <v>4.1845E-2</v>
      </c>
      <c r="AM49" s="323">
        <v>8.7082999999999994E-2</v>
      </c>
      <c r="AN49" s="323">
        <v>0.13684399999999999</v>
      </c>
      <c r="AO49" s="323">
        <v>0</v>
      </c>
      <c r="AP49" s="323">
        <v>3.5158000000000002E-2</v>
      </c>
      <c r="AQ49" s="302">
        <v>0.148843</v>
      </c>
      <c r="AR49" s="146"/>
      <c r="AS49" s="146"/>
      <c r="AT49" s="146"/>
      <c r="AU49" s="146"/>
      <c r="AV49" s="146"/>
      <c r="AW49" s="146"/>
      <c r="AX49" s="146"/>
      <c r="AY49" s="146"/>
      <c r="AZ49" s="146"/>
      <c r="BA49" s="146"/>
      <c r="BB49" s="146"/>
      <c r="BC49" s="146"/>
      <c r="BD49" s="146"/>
      <c r="BE49" s="146"/>
    </row>
    <row r="50" spans="2:57" ht="16.5" customHeight="1">
      <c r="B50" s="620" t="s">
        <v>540</v>
      </c>
      <c r="C50" s="622" t="s">
        <v>45</v>
      </c>
      <c r="D50" s="322">
        <v>2.8930999999999998E-2</v>
      </c>
      <c r="E50" s="323">
        <v>3.6239E-2</v>
      </c>
      <c r="F50" s="323">
        <v>4.9230999999999997E-2</v>
      </c>
      <c r="G50" s="323">
        <v>7.8551999999999997E-2</v>
      </c>
      <c r="H50" s="323">
        <v>5.0191E-2</v>
      </c>
      <c r="I50" s="323">
        <v>2.9915000000000001E-2</v>
      </c>
      <c r="J50" s="323">
        <v>3.3702999999999997E-2</v>
      </c>
      <c r="K50" s="323">
        <v>1.1516E-2</v>
      </c>
      <c r="L50" s="323">
        <v>4.8760999999999999E-2</v>
      </c>
      <c r="M50" s="323">
        <v>2.6017999999999999E-2</v>
      </c>
      <c r="N50" s="323">
        <v>4.2674999999999998E-2</v>
      </c>
      <c r="O50" s="323">
        <v>3.8762999999999999E-2</v>
      </c>
      <c r="P50" s="323">
        <v>3.1119000000000001E-2</v>
      </c>
      <c r="Q50" s="323">
        <v>4.2101E-2</v>
      </c>
      <c r="R50" s="323">
        <v>4.6779999999999999E-3</v>
      </c>
      <c r="S50" s="323">
        <v>3.173E-3</v>
      </c>
      <c r="T50" s="323">
        <v>-2.9637E-2</v>
      </c>
      <c r="U50" s="323">
        <v>-1.5688000000000001E-2</v>
      </c>
      <c r="V50" s="323">
        <v>-1.8388000000000002E-2</v>
      </c>
      <c r="W50" s="323">
        <v>-4.1325000000000001E-2</v>
      </c>
      <c r="X50" s="323">
        <v>-3.1970000000000002E-3</v>
      </c>
      <c r="Y50" s="323">
        <v>1.4926E-2</v>
      </c>
      <c r="Z50" s="323">
        <v>5.0261E-2</v>
      </c>
      <c r="AA50" s="323">
        <v>4.4086E-2</v>
      </c>
      <c r="AB50" s="323">
        <v>3.6842E-2</v>
      </c>
      <c r="AC50" s="323">
        <v>4.5326999999999999E-2</v>
      </c>
      <c r="AD50" s="323">
        <v>5.5869000000000002E-2</v>
      </c>
      <c r="AE50" s="323">
        <v>1.6132000000000001E-2</v>
      </c>
      <c r="AF50" s="323">
        <v>7.0961999999999997E-2</v>
      </c>
      <c r="AG50" s="323">
        <v>4.1092999999999998E-2</v>
      </c>
      <c r="AH50" s="323">
        <v>2.5496000000000001E-2</v>
      </c>
      <c r="AI50" s="323">
        <v>1.807E-3</v>
      </c>
      <c r="AJ50" s="323">
        <v>6.6540000000000002E-3</v>
      </c>
      <c r="AK50" s="323">
        <v>8.2909999999999998E-3</v>
      </c>
      <c r="AL50" s="323">
        <v>2.9648999999999998E-2</v>
      </c>
      <c r="AM50" s="323">
        <v>5.3735999999999999E-2</v>
      </c>
      <c r="AN50" s="323">
        <v>5.1928000000000002E-2</v>
      </c>
      <c r="AO50" s="323">
        <v>0</v>
      </c>
      <c r="AP50" s="323">
        <v>2.8159E-2</v>
      </c>
      <c r="AQ50" s="302">
        <v>3.1088000000000001E-2</v>
      </c>
      <c r="AR50" s="146"/>
      <c r="AS50" s="146"/>
      <c r="AT50" s="146"/>
      <c r="AU50" s="146"/>
      <c r="AV50" s="146"/>
      <c r="AW50" s="146"/>
      <c r="AX50" s="146"/>
      <c r="AY50" s="146"/>
      <c r="AZ50" s="146"/>
      <c r="BA50" s="146"/>
      <c r="BB50" s="146"/>
      <c r="BC50" s="146"/>
      <c r="BD50" s="146"/>
      <c r="BE50" s="146"/>
    </row>
    <row r="51" spans="2:57" ht="16.5" customHeight="1">
      <c r="B51" s="640" t="s">
        <v>541</v>
      </c>
      <c r="C51" s="641" t="s">
        <v>46</v>
      </c>
      <c r="D51" s="327">
        <v>-7.2665999999999994E-2</v>
      </c>
      <c r="E51" s="328">
        <v>-1.2989000000000001E-2</v>
      </c>
      <c r="F51" s="328">
        <v>-3.0769999999999999E-3</v>
      </c>
      <c r="G51" s="328">
        <v>-8.6399999999999997E-4</v>
      </c>
      <c r="H51" s="328">
        <v>-2.0149999999999999E-3</v>
      </c>
      <c r="I51" s="328">
        <v>0</v>
      </c>
      <c r="J51" s="328">
        <v>0</v>
      </c>
      <c r="K51" s="328">
        <v>0</v>
      </c>
      <c r="L51" s="328">
        <v>-1.3300000000000001E-4</v>
      </c>
      <c r="M51" s="328">
        <v>0</v>
      </c>
      <c r="N51" s="328">
        <v>0</v>
      </c>
      <c r="O51" s="328">
        <v>0</v>
      </c>
      <c r="P51" s="328">
        <v>0</v>
      </c>
      <c r="Q51" s="328">
        <v>0</v>
      </c>
      <c r="R51" s="328">
        <v>0</v>
      </c>
      <c r="S51" s="328">
        <v>0</v>
      </c>
      <c r="T51" s="328">
        <v>0</v>
      </c>
      <c r="U51" s="328">
        <v>-6.0000000000000002E-6</v>
      </c>
      <c r="V51" s="328">
        <v>0</v>
      </c>
      <c r="W51" s="328">
        <v>0</v>
      </c>
      <c r="X51" s="328">
        <v>0</v>
      </c>
      <c r="Y51" s="328">
        <v>0</v>
      </c>
      <c r="Z51" s="328">
        <v>-3.3370000000000001E-3</v>
      </c>
      <c r="AA51" s="328">
        <v>-4.5000000000000003E-5</v>
      </c>
      <c r="AB51" s="328">
        <v>-3.9812E-2</v>
      </c>
      <c r="AC51" s="328">
        <v>0</v>
      </c>
      <c r="AD51" s="328">
        <v>-7.27E-4</v>
      </c>
      <c r="AE51" s="328">
        <v>-1.2160000000000001E-2</v>
      </c>
      <c r="AF51" s="328">
        <v>-1.65E-4</v>
      </c>
      <c r="AG51" s="328">
        <v>-1.207E-3</v>
      </c>
      <c r="AH51" s="328">
        <v>0</v>
      </c>
      <c r="AI51" s="328">
        <v>0</v>
      </c>
      <c r="AJ51" s="328">
        <v>-2.7399999999999999E-4</v>
      </c>
      <c r="AK51" s="328">
        <v>-1.1684E-2</v>
      </c>
      <c r="AL51" s="328">
        <v>-2.4198999999999998E-2</v>
      </c>
      <c r="AM51" s="328">
        <v>-4.1E-5</v>
      </c>
      <c r="AN51" s="328">
        <v>0</v>
      </c>
      <c r="AO51" s="328">
        <v>0</v>
      </c>
      <c r="AP51" s="328">
        <v>-2.957E-3</v>
      </c>
      <c r="AQ51" s="329">
        <v>-5.1229999999999999E-3</v>
      </c>
      <c r="AR51" s="146"/>
      <c r="AS51" s="146"/>
      <c r="AT51" s="146"/>
      <c r="AU51" s="146"/>
      <c r="AV51" s="146"/>
      <c r="AW51" s="146"/>
      <c r="AX51" s="146"/>
      <c r="AY51" s="146"/>
      <c r="AZ51" s="146"/>
      <c r="BA51" s="146"/>
      <c r="BB51" s="146"/>
      <c r="BC51" s="146"/>
      <c r="BD51" s="146"/>
      <c r="BE51" s="146"/>
    </row>
    <row r="52" spans="2:57" ht="16.5" customHeight="1">
      <c r="B52" s="620" t="s">
        <v>542</v>
      </c>
      <c r="C52" s="621" t="s">
        <v>47</v>
      </c>
      <c r="D52" s="322">
        <v>0.51296200000000003</v>
      </c>
      <c r="E52" s="323">
        <v>0.62305299999999997</v>
      </c>
      <c r="F52" s="323">
        <v>0.66085499999999997</v>
      </c>
      <c r="G52" s="323">
        <v>0.568774</v>
      </c>
      <c r="H52" s="323">
        <v>0.31477899999999998</v>
      </c>
      <c r="I52" s="323">
        <v>0.43597799999999998</v>
      </c>
      <c r="J52" s="323">
        <v>0.33929799999999999</v>
      </c>
      <c r="K52" s="323">
        <v>0.41248800000000002</v>
      </c>
      <c r="L52" s="323">
        <v>0.469225</v>
      </c>
      <c r="M52" s="323">
        <v>0.44791799999999998</v>
      </c>
      <c r="N52" s="323">
        <v>0.51767799999999997</v>
      </c>
      <c r="O52" s="323">
        <v>0.44448199999999999</v>
      </c>
      <c r="P52" s="323">
        <v>0.234567</v>
      </c>
      <c r="Q52" s="323">
        <v>0.50836499999999996</v>
      </c>
      <c r="R52" s="323">
        <v>0.49989099999999997</v>
      </c>
      <c r="S52" s="323">
        <v>0.46971499999999999</v>
      </c>
      <c r="T52" s="323">
        <v>0.38527600000000001</v>
      </c>
      <c r="U52" s="323">
        <v>0.33567000000000002</v>
      </c>
      <c r="V52" s="323">
        <v>0.353829</v>
      </c>
      <c r="W52" s="323">
        <v>0.385791</v>
      </c>
      <c r="X52" s="323">
        <v>0.263013</v>
      </c>
      <c r="Y52" s="323">
        <v>0.44815300000000002</v>
      </c>
      <c r="Z52" s="323">
        <v>0.49907600000000002</v>
      </c>
      <c r="AA52" s="323">
        <v>0.46501599999999998</v>
      </c>
      <c r="AB52" s="323">
        <v>0.47894700000000001</v>
      </c>
      <c r="AC52" s="323">
        <v>0.652617</v>
      </c>
      <c r="AD52" s="323">
        <v>0.61299400000000004</v>
      </c>
      <c r="AE52" s="323">
        <v>0.63050700000000004</v>
      </c>
      <c r="AF52" s="323">
        <v>0.84993399999999997</v>
      </c>
      <c r="AG52" s="323">
        <v>0.45240599999999997</v>
      </c>
      <c r="AH52" s="323">
        <v>0.48500799999999999</v>
      </c>
      <c r="AI52" s="323">
        <v>0.72101499999999996</v>
      </c>
      <c r="AJ52" s="323">
        <v>0.71847000000000005</v>
      </c>
      <c r="AK52" s="323">
        <v>0.59179499999999996</v>
      </c>
      <c r="AL52" s="323">
        <v>0.59497299999999997</v>
      </c>
      <c r="AM52" s="323">
        <v>0.59412600000000004</v>
      </c>
      <c r="AN52" s="323">
        <v>0.54114399999999996</v>
      </c>
      <c r="AO52" s="323">
        <v>0</v>
      </c>
      <c r="AP52" s="323">
        <v>0.65032500000000004</v>
      </c>
      <c r="AQ52" s="302">
        <v>0.54917300000000002</v>
      </c>
      <c r="AR52" s="146"/>
      <c r="AS52" s="146"/>
      <c r="AT52" s="146"/>
      <c r="AU52" s="146"/>
      <c r="AV52" s="146"/>
      <c r="AW52" s="146"/>
      <c r="AX52" s="146"/>
      <c r="AY52" s="146"/>
      <c r="AZ52" s="146"/>
      <c r="BA52" s="146"/>
      <c r="BB52" s="146"/>
      <c r="BC52" s="146"/>
      <c r="BD52" s="146"/>
      <c r="BE52" s="146"/>
    </row>
    <row r="53" spans="2:57" ht="16.5" customHeight="1">
      <c r="B53" s="642" t="s">
        <v>525</v>
      </c>
      <c r="C53" s="643" t="s">
        <v>48</v>
      </c>
      <c r="D53" s="330">
        <v>1</v>
      </c>
      <c r="E53" s="331">
        <v>1</v>
      </c>
      <c r="F53" s="331">
        <v>1</v>
      </c>
      <c r="G53" s="331">
        <v>1</v>
      </c>
      <c r="H53" s="331">
        <v>1</v>
      </c>
      <c r="I53" s="331">
        <v>1</v>
      </c>
      <c r="J53" s="331">
        <v>1</v>
      </c>
      <c r="K53" s="331">
        <v>1</v>
      </c>
      <c r="L53" s="331">
        <v>1</v>
      </c>
      <c r="M53" s="331">
        <v>1</v>
      </c>
      <c r="N53" s="331">
        <v>1</v>
      </c>
      <c r="O53" s="331">
        <v>1</v>
      </c>
      <c r="P53" s="331">
        <v>1</v>
      </c>
      <c r="Q53" s="331">
        <v>1</v>
      </c>
      <c r="R53" s="331">
        <v>1</v>
      </c>
      <c r="S53" s="331">
        <v>1</v>
      </c>
      <c r="T53" s="331">
        <v>1</v>
      </c>
      <c r="U53" s="331">
        <v>1</v>
      </c>
      <c r="V53" s="331">
        <v>1</v>
      </c>
      <c r="W53" s="331">
        <v>1</v>
      </c>
      <c r="X53" s="331">
        <v>1</v>
      </c>
      <c r="Y53" s="331">
        <v>1</v>
      </c>
      <c r="Z53" s="331">
        <v>1</v>
      </c>
      <c r="AA53" s="331">
        <v>1</v>
      </c>
      <c r="AB53" s="331">
        <v>1</v>
      </c>
      <c r="AC53" s="331">
        <v>1</v>
      </c>
      <c r="AD53" s="331">
        <v>1</v>
      </c>
      <c r="AE53" s="331">
        <v>1</v>
      </c>
      <c r="AF53" s="331">
        <v>1</v>
      </c>
      <c r="AG53" s="331">
        <v>1</v>
      </c>
      <c r="AH53" s="331">
        <v>1</v>
      </c>
      <c r="AI53" s="331">
        <v>1</v>
      </c>
      <c r="AJ53" s="331">
        <v>1</v>
      </c>
      <c r="AK53" s="331">
        <v>1</v>
      </c>
      <c r="AL53" s="331">
        <v>1</v>
      </c>
      <c r="AM53" s="331">
        <v>1</v>
      </c>
      <c r="AN53" s="331">
        <v>1</v>
      </c>
      <c r="AO53" s="331">
        <v>1</v>
      </c>
      <c r="AP53" s="331">
        <v>1</v>
      </c>
      <c r="AQ53" s="332">
        <v>1</v>
      </c>
      <c r="AR53" s="146"/>
      <c r="AS53" s="146"/>
      <c r="AT53" s="146"/>
      <c r="AU53" s="146"/>
      <c r="AV53" s="146"/>
      <c r="AW53" s="146"/>
      <c r="AX53" s="146"/>
      <c r="AY53" s="146"/>
      <c r="AZ53" s="146"/>
      <c r="BA53" s="146"/>
      <c r="BB53" s="146"/>
      <c r="BC53" s="146"/>
      <c r="BD53" s="146"/>
      <c r="BE53" s="146"/>
    </row>
  </sheetData>
  <sheetProtection sheet="1" selectLockedCells="1" selectUnlockedCells="1"/>
  <mergeCells count="1">
    <mergeCell ref="B2:C2"/>
  </mergeCells>
  <phoneticPr fontId="29"/>
  <pageMargins left="0.78740157480314965" right="0.78740157480314965" top="0.78740157480314965" bottom="0.78740157480314965" header="0" footer="0.19685039370078741"/>
  <pageSetup paperSize="8" scale="87" orientation="landscape" useFirstPageNumber="1" r:id="rId1"/>
  <headerFooter alignWithMargins="0">
    <oddFooter>&amp;C&amp;P / 2 ﾍﾟｰｼﾞ</oddFooter>
  </headerFooter>
  <colBreaks count="1" manualBreakCount="1">
    <brk id="21" min="1" max="5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2:Y46"/>
  <sheetViews>
    <sheetView view="pageBreakPreview" zoomScale="175" zoomScaleNormal="100" zoomScaleSheetLayoutView="175" workbookViewId="0">
      <selection activeCell="F10" sqref="F10"/>
    </sheetView>
  </sheetViews>
  <sheetFormatPr defaultColWidth="13.5" defaultRowHeight="15" customHeight="1"/>
  <cols>
    <col min="1" max="1" width="2.1640625" style="149" customWidth="1"/>
    <col min="2" max="2" width="6.1640625" style="149" customWidth="1"/>
    <col min="3" max="3" width="30.1640625" style="149" customWidth="1"/>
    <col min="4" max="5" width="14.1640625" style="149" customWidth="1"/>
    <col min="6" max="19" width="13.5" style="149" customWidth="1"/>
    <col min="20" max="25" width="13.5" style="149" hidden="1" customWidth="1"/>
    <col min="26" max="16384" width="13.5" style="149"/>
  </cols>
  <sheetData>
    <row r="2" spans="1:25" ht="20.25" customHeight="1">
      <c r="A2" s="563"/>
      <c r="B2" s="815" t="s">
        <v>544</v>
      </c>
      <c r="C2" s="895"/>
      <c r="D2" s="816"/>
      <c r="E2" s="563"/>
    </row>
    <row r="3" spans="1:25" ht="18.75" customHeight="1">
      <c r="A3" s="563"/>
      <c r="B3" s="563"/>
      <c r="C3" s="563"/>
      <c r="D3" s="563"/>
      <c r="E3" s="627"/>
    </row>
    <row r="4" spans="1:25" ht="18.75" customHeight="1">
      <c r="A4" s="563"/>
      <c r="B4" s="611"/>
      <c r="C4" s="612"/>
      <c r="D4" s="628"/>
      <c r="E4" s="632"/>
    </row>
    <row r="5" spans="1:25" s="155" customFormat="1" ht="36" customHeight="1">
      <c r="A5" s="580"/>
      <c r="B5" s="613"/>
      <c r="C5" s="614"/>
      <c r="D5" s="640" t="s">
        <v>545</v>
      </c>
      <c r="E5" s="646" t="s">
        <v>546</v>
      </c>
      <c r="T5" s="196" t="s">
        <v>40</v>
      </c>
      <c r="U5" s="196"/>
      <c r="V5" s="196" t="s">
        <v>535</v>
      </c>
      <c r="W5" s="196"/>
      <c r="X5" s="196" t="s">
        <v>48</v>
      </c>
      <c r="Y5" s="197"/>
    </row>
    <row r="6" spans="1:25" ht="18.75" customHeight="1">
      <c r="A6" s="563"/>
      <c r="B6" s="508" t="s">
        <v>206</v>
      </c>
      <c r="C6" s="615" t="s">
        <v>0</v>
      </c>
      <c r="D6" s="647">
        <f>ROUND(ABS(取引基本表!BC6)/(取引基本表!AY6),6)</f>
        <v>0.48379100000000003</v>
      </c>
      <c r="E6" s="648">
        <f>1-D6</f>
        <v>0.51620899999999992</v>
      </c>
      <c r="F6" s="198"/>
      <c r="T6" s="199">
        <v>113706</v>
      </c>
      <c r="U6" s="200" t="s">
        <v>547</v>
      </c>
      <c r="V6" s="199">
        <v>124135</v>
      </c>
      <c r="W6" s="200" t="s">
        <v>547</v>
      </c>
      <c r="X6" s="199">
        <v>237841</v>
      </c>
      <c r="Y6" s="200" t="s">
        <v>547</v>
      </c>
    </row>
    <row r="7" spans="1:25" ht="18.75" customHeight="1">
      <c r="A7" s="563"/>
      <c r="B7" s="508" t="s">
        <v>207</v>
      </c>
      <c r="C7" s="616" t="s">
        <v>208</v>
      </c>
      <c r="D7" s="649">
        <f>ROUND(ABS(取引基本表!BC7)/(取引基本表!AY7),6)</f>
        <v>0.26908399999999999</v>
      </c>
      <c r="E7" s="648">
        <f t="shared" ref="E7:E45" si="0">1-D7</f>
        <v>0.73091600000000001</v>
      </c>
      <c r="F7" s="198"/>
      <c r="T7" s="199"/>
      <c r="U7" s="200"/>
      <c r="V7" s="199"/>
      <c r="W7" s="200"/>
      <c r="X7" s="199"/>
      <c r="Y7" s="200"/>
    </row>
    <row r="8" spans="1:25" ht="18.75" customHeight="1">
      <c r="A8" s="563"/>
      <c r="B8" s="508" t="s">
        <v>209</v>
      </c>
      <c r="C8" s="616" t="s">
        <v>210</v>
      </c>
      <c r="D8" s="649">
        <f>ROUND(ABS(取引基本表!BC8)/(取引基本表!AY8),6)</f>
        <v>0.75672799999999996</v>
      </c>
      <c r="E8" s="648">
        <f t="shared" si="0"/>
        <v>0.24327200000000004</v>
      </c>
      <c r="F8" s="198"/>
      <c r="T8" s="199"/>
      <c r="U8" s="200"/>
      <c r="V8" s="199"/>
      <c r="W8" s="200"/>
      <c r="X8" s="199"/>
      <c r="Y8" s="200"/>
    </row>
    <row r="9" spans="1:25" ht="18.75" customHeight="1">
      <c r="A9" s="563"/>
      <c r="B9" s="508" t="s">
        <v>211</v>
      </c>
      <c r="C9" s="616" t="s">
        <v>1</v>
      </c>
      <c r="D9" s="649">
        <f>ROUND(ABS(取引基本表!BC9)/(取引基本表!AY9),6)</f>
        <v>0.95865800000000001</v>
      </c>
      <c r="E9" s="648">
        <f t="shared" si="0"/>
        <v>4.134199999999999E-2</v>
      </c>
      <c r="F9" s="198"/>
      <c r="T9" s="199"/>
      <c r="U9" s="200"/>
      <c r="V9" s="199"/>
      <c r="W9" s="200"/>
      <c r="X9" s="199"/>
      <c r="Y9" s="200"/>
    </row>
    <row r="10" spans="1:25" ht="18.75" customHeight="1">
      <c r="A10" s="563"/>
      <c r="B10" s="508" t="s">
        <v>212</v>
      </c>
      <c r="C10" s="616" t="s">
        <v>2</v>
      </c>
      <c r="D10" s="649">
        <f>ROUND(ABS(取引基本表!BC10)/(取引基本表!AY10),6)</f>
        <v>0.82188300000000003</v>
      </c>
      <c r="E10" s="648">
        <f t="shared" si="0"/>
        <v>0.17811699999999997</v>
      </c>
      <c r="F10" s="198"/>
      <c r="T10" s="199"/>
      <c r="U10" s="200"/>
      <c r="V10" s="199"/>
      <c r="W10" s="200"/>
      <c r="X10" s="199"/>
      <c r="Y10" s="200"/>
    </row>
    <row r="11" spans="1:25" ht="18.75" customHeight="1">
      <c r="A11" s="563"/>
      <c r="B11" s="508" t="s">
        <v>213</v>
      </c>
      <c r="C11" s="616" t="s">
        <v>3</v>
      </c>
      <c r="D11" s="649">
        <f>ROUND(ABS(取引基本表!BC11)/(取引基本表!AY11),6)</f>
        <v>0.95106199999999996</v>
      </c>
      <c r="E11" s="648">
        <f t="shared" si="0"/>
        <v>4.8938000000000037E-2</v>
      </c>
      <c r="F11" s="198"/>
      <c r="T11" s="199"/>
      <c r="U11" s="200"/>
      <c r="V11" s="199"/>
      <c r="W11" s="200"/>
      <c r="X11" s="199"/>
      <c r="Y11" s="200"/>
    </row>
    <row r="12" spans="1:25" ht="18.75" customHeight="1">
      <c r="A12" s="563"/>
      <c r="B12" s="508" t="s">
        <v>214</v>
      </c>
      <c r="C12" s="617" t="s">
        <v>4</v>
      </c>
      <c r="D12" s="649">
        <f>ROUND(ABS(取引基本表!BC12)/(取引基本表!AY12),6)</f>
        <v>0.81180300000000005</v>
      </c>
      <c r="E12" s="648">
        <f t="shared" si="0"/>
        <v>0.18819699999999995</v>
      </c>
      <c r="F12" s="198"/>
      <c r="T12" s="199"/>
      <c r="U12" s="200"/>
      <c r="V12" s="199"/>
      <c r="W12" s="200"/>
      <c r="X12" s="199"/>
      <c r="Y12" s="200"/>
    </row>
    <row r="13" spans="1:25" ht="18.75" customHeight="1">
      <c r="A13" s="563"/>
      <c r="B13" s="508" t="s">
        <v>215</v>
      </c>
      <c r="C13" s="616" t="s">
        <v>5</v>
      </c>
      <c r="D13" s="649">
        <f>ROUND(ABS(取引基本表!BC13)/(取引基本表!AY13),6)</f>
        <v>0.96592900000000004</v>
      </c>
      <c r="E13" s="648">
        <f t="shared" si="0"/>
        <v>3.4070999999999962E-2</v>
      </c>
      <c r="F13" s="198"/>
      <c r="T13" s="199"/>
      <c r="U13" s="200"/>
      <c r="V13" s="199"/>
      <c r="W13" s="200"/>
      <c r="X13" s="199"/>
      <c r="Y13" s="200"/>
    </row>
    <row r="14" spans="1:25" ht="18.75" customHeight="1">
      <c r="A14" s="563"/>
      <c r="B14" s="508" t="s">
        <v>216</v>
      </c>
      <c r="C14" s="617" t="s">
        <v>6</v>
      </c>
      <c r="D14" s="649">
        <f>ROUND(ABS(取引基本表!BC14)/(取引基本表!AY14),6)</f>
        <v>0.94918000000000002</v>
      </c>
      <c r="E14" s="648">
        <f t="shared" si="0"/>
        <v>5.0819999999999976E-2</v>
      </c>
      <c r="F14" s="198"/>
      <c r="T14" s="199"/>
      <c r="U14" s="200"/>
      <c r="V14" s="199"/>
      <c r="W14" s="200"/>
      <c r="X14" s="199"/>
      <c r="Y14" s="200"/>
    </row>
    <row r="15" spans="1:25" ht="18.75" customHeight="1">
      <c r="A15" s="563"/>
      <c r="B15" s="508" t="s">
        <v>217</v>
      </c>
      <c r="C15" s="617" t="s">
        <v>218</v>
      </c>
      <c r="D15" s="649">
        <f>ROUND(ABS(取引基本表!BC15)/(取引基本表!AY15),6)</f>
        <v>0.866116</v>
      </c>
      <c r="E15" s="648">
        <f t="shared" si="0"/>
        <v>0.133884</v>
      </c>
      <c r="F15" s="198"/>
      <c r="T15" s="199"/>
      <c r="U15" s="200"/>
      <c r="V15" s="199"/>
      <c r="W15" s="200"/>
      <c r="X15" s="199"/>
      <c r="Y15" s="200"/>
    </row>
    <row r="16" spans="1:25" ht="18.75" customHeight="1">
      <c r="A16" s="563"/>
      <c r="B16" s="508" t="s">
        <v>219</v>
      </c>
      <c r="C16" s="616" t="s">
        <v>7</v>
      </c>
      <c r="D16" s="649">
        <f>ROUND(ABS(取引基本表!BC16)/(取引基本表!AY16),6)</f>
        <v>0.65506399999999998</v>
      </c>
      <c r="E16" s="648">
        <f t="shared" si="0"/>
        <v>0.34493600000000002</v>
      </c>
      <c r="F16" s="198"/>
      <c r="T16" s="199"/>
      <c r="U16" s="200"/>
      <c r="V16" s="199"/>
      <c r="W16" s="200"/>
      <c r="X16" s="199"/>
      <c r="Y16" s="200"/>
    </row>
    <row r="17" spans="1:25" ht="18.75" customHeight="1">
      <c r="A17" s="563"/>
      <c r="B17" s="508" t="s">
        <v>220</v>
      </c>
      <c r="C17" s="616" t="s">
        <v>8</v>
      </c>
      <c r="D17" s="649">
        <f>ROUND(ABS(取引基本表!BC17)/(取引基本表!AY17),6)</f>
        <v>0.84323800000000004</v>
      </c>
      <c r="E17" s="648">
        <f t="shared" si="0"/>
        <v>0.15676199999999996</v>
      </c>
      <c r="F17" s="198"/>
      <c r="T17" s="199"/>
      <c r="U17" s="200"/>
      <c r="V17" s="199"/>
      <c r="W17" s="200"/>
      <c r="X17" s="199"/>
      <c r="Y17" s="200"/>
    </row>
    <row r="18" spans="1:25" ht="18.75" customHeight="1">
      <c r="A18" s="563"/>
      <c r="B18" s="508" t="s">
        <v>221</v>
      </c>
      <c r="C18" s="616" t="s">
        <v>9</v>
      </c>
      <c r="D18" s="649">
        <f>ROUND(ABS(取引基本表!BC18)/(取引基本表!AY18),6)</f>
        <v>0.98078500000000002</v>
      </c>
      <c r="E18" s="648">
        <f t="shared" si="0"/>
        <v>1.9214999999999982E-2</v>
      </c>
      <c r="F18" s="198"/>
      <c r="T18" s="199"/>
      <c r="U18" s="200"/>
      <c r="V18" s="199"/>
      <c r="W18" s="200"/>
      <c r="X18" s="199"/>
      <c r="Y18" s="200"/>
    </row>
    <row r="19" spans="1:25" ht="18.75" customHeight="1">
      <c r="A19" s="563"/>
      <c r="B19" s="508" t="s">
        <v>222</v>
      </c>
      <c r="C19" s="616" t="s">
        <v>10</v>
      </c>
      <c r="D19" s="649">
        <f>ROUND(ABS(取引基本表!BC19)/(取引基本表!AY19),6)</f>
        <v>0.78978800000000005</v>
      </c>
      <c r="E19" s="648">
        <f t="shared" si="0"/>
        <v>0.21021199999999995</v>
      </c>
      <c r="F19" s="198"/>
      <c r="T19" s="199"/>
      <c r="U19" s="200"/>
      <c r="V19" s="199"/>
      <c r="W19" s="200"/>
      <c r="X19" s="199"/>
      <c r="Y19" s="200"/>
    </row>
    <row r="20" spans="1:25" ht="18.75" customHeight="1">
      <c r="A20" s="563"/>
      <c r="B20" s="508" t="s">
        <v>223</v>
      </c>
      <c r="C20" s="616" t="s">
        <v>64</v>
      </c>
      <c r="D20" s="649">
        <f>ROUND(ABS(取引基本表!BC20)/(取引基本表!AY20),6)</f>
        <v>0.99833000000000005</v>
      </c>
      <c r="E20" s="648">
        <f t="shared" si="0"/>
        <v>1.6699999999999493E-3</v>
      </c>
      <c r="F20" s="198"/>
      <c r="T20" s="199"/>
      <c r="U20" s="200"/>
      <c r="V20" s="199"/>
      <c r="W20" s="200"/>
      <c r="X20" s="199"/>
      <c r="Y20" s="200"/>
    </row>
    <row r="21" spans="1:25" ht="18.75" customHeight="1">
      <c r="A21" s="563"/>
      <c r="B21" s="508" t="s">
        <v>224</v>
      </c>
      <c r="C21" s="616" t="s">
        <v>65</v>
      </c>
      <c r="D21" s="649">
        <f>ROUND(ABS(取引基本表!BC21)/(取引基本表!AY21),6)</f>
        <v>0.88621499999999997</v>
      </c>
      <c r="E21" s="648">
        <f t="shared" si="0"/>
        <v>0.11378500000000003</v>
      </c>
      <c r="F21" s="198"/>
      <c r="T21" s="199"/>
      <c r="U21" s="200"/>
      <c r="V21" s="199"/>
      <c r="W21" s="200"/>
      <c r="X21" s="199"/>
      <c r="Y21" s="200"/>
    </row>
    <row r="22" spans="1:25" ht="18.75" customHeight="1">
      <c r="A22" s="563"/>
      <c r="B22" s="508" t="s">
        <v>225</v>
      </c>
      <c r="C22" s="616" t="s">
        <v>66</v>
      </c>
      <c r="D22" s="649">
        <f>ROUND(ABS(取引基本表!BC22)/(取引基本表!AY22),6)</f>
        <v>0.896621</v>
      </c>
      <c r="E22" s="648">
        <f t="shared" si="0"/>
        <v>0.103379</v>
      </c>
      <c r="F22" s="198"/>
      <c r="T22" s="199"/>
      <c r="U22" s="200"/>
      <c r="V22" s="199"/>
      <c r="W22" s="200"/>
      <c r="X22" s="199"/>
      <c r="Y22" s="200"/>
    </row>
    <row r="23" spans="1:25" ht="18.75" customHeight="1">
      <c r="A23" s="563"/>
      <c r="B23" s="508" t="s">
        <v>226</v>
      </c>
      <c r="C23" s="616" t="s">
        <v>12</v>
      </c>
      <c r="D23" s="649">
        <f>ROUND(ABS(取引基本表!BC23)/(取引基本表!AY23),6)</f>
        <v>0.87224100000000004</v>
      </c>
      <c r="E23" s="648">
        <f t="shared" si="0"/>
        <v>0.12775899999999996</v>
      </c>
      <c r="F23" s="198"/>
      <c r="T23" s="199"/>
      <c r="U23" s="200"/>
      <c r="V23" s="199"/>
      <c r="W23" s="200"/>
      <c r="X23" s="199"/>
      <c r="Y23" s="200"/>
    </row>
    <row r="24" spans="1:25" ht="18.75" customHeight="1">
      <c r="A24" s="563"/>
      <c r="B24" s="508" t="s">
        <v>227</v>
      </c>
      <c r="C24" s="616" t="s">
        <v>11</v>
      </c>
      <c r="D24" s="649">
        <f>ROUND(ABS(取引基本表!BC24)/(取引基本表!AY24),6)</f>
        <v>0.99987000000000004</v>
      </c>
      <c r="E24" s="648">
        <f t="shared" si="0"/>
        <v>1.2999999999996348E-4</v>
      </c>
      <c r="F24" s="198"/>
      <c r="T24" s="199"/>
      <c r="U24" s="200"/>
      <c r="V24" s="199"/>
      <c r="W24" s="200"/>
      <c r="X24" s="199"/>
      <c r="Y24" s="200"/>
    </row>
    <row r="25" spans="1:25" ht="18.75" customHeight="1">
      <c r="A25" s="563"/>
      <c r="B25" s="508" t="s">
        <v>228</v>
      </c>
      <c r="C25" s="616" t="s">
        <v>229</v>
      </c>
      <c r="D25" s="649">
        <f>ROUND(ABS(取引基本表!BC25)/(取引基本表!AY25),6)</f>
        <v>1</v>
      </c>
      <c r="E25" s="648">
        <f t="shared" si="0"/>
        <v>0</v>
      </c>
      <c r="F25" s="198"/>
      <c r="T25" s="199"/>
      <c r="U25" s="200"/>
      <c r="V25" s="199"/>
      <c r="W25" s="200"/>
      <c r="X25" s="199"/>
      <c r="Y25" s="200"/>
    </row>
    <row r="26" spans="1:25" ht="18.75" customHeight="1">
      <c r="A26" s="563"/>
      <c r="B26" s="508" t="s">
        <v>230</v>
      </c>
      <c r="C26" s="616" t="s">
        <v>13</v>
      </c>
      <c r="D26" s="649">
        <f>ROUND(ABS(取引基本表!BC26)/(取引基本表!AY26),6)</f>
        <v>0.99450799999999995</v>
      </c>
      <c r="E26" s="648">
        <f t="shared" si="0"/>
        <v>5.4920000000000524E-3</v>
      </c>
      <c r="F26" s="198"/>
      <c r="T26" s="199">
        <v>23686</v>
      </c>
      <c r="U26" s="200" t="s">
        <v>547</v>
      </c>
      <c r="V26" s="199">
        <v>19464</v>
      </c>
      <c r="W26" s="200" t="s">
        <v>547</v>
      </c>
      <c r="X26" s="199">
        <v>43150</v>
      </c>
      <c r="Y26" s="200" t="s">
        <v>547</v>
      </c>
    </row>
    <row r="27" spans="1:25" ht="18.75" customHeight="1">
      <c r="A27" s="563"/>
      <c r="B27" s="508" t="s">
        <v>231</v>
      </c>
      <c r="C27" s="616" t="s">
        <v>14</v>
      </c>
      <c r="D27" s="649">
        <f>ROUND(ABS(取引基本表!BC27)/(取引基本表!AY27),6)</f>
        <v>0.84549099999999999</v>
      </c>
      <c r="E27" s="648">
        <f t="shared" si="0"/>
        <v>0.15450900000000001</v>
      </c>
      <c r="F27" s="198"/>
      <c r="T27" s="199">
        <v>5652</v>
      </c>
      <c r="U27" s="200" t="s">
        <v>547</v>
      </c>
      <c r="V27" s="199">
        <v>63</v>
      </c>
      <c r="W27" s="200" t="s">
        <v>547</v>
      </c>
      <c r="X27" s="199">
        <v>5715</v>
      </c>
      <c r="Y27" s="200" t="s">
        <v>547</v>
      </c>
    </row>
    <row r="28" spans="1:25" ht="18.75" customHeight="1">
      <c r="A28" s="563"/>
      <c r="B28" s="508" t="s">
        <v>232</v>
      </c>
      <c r="C28" s="616" t="s">
        <v>15</v>
      </c>
      <c r="D28" s="649">
        <f>ROUND(ABS(取引基本表!BC28)/(取引基本表!AY28),6)</f>
        <v>0</v>
      </c>
      <c r="E28" s="648">
        <f t="shared" si="0"/>
        <v>1</v>
      </c>
      <c r="F28" s="198"/>
      <c r="T28" s="199">
        <v>58066</v>
      </c>
      <c r="U28" s="200" t="s">
        <v>547</v>
      </c>
      <c r="V28" s="199">
        <v>-31758</v>
      </c>
      <c r="W28" s="200" t="s">
        <v>547</v>
      </c>
      <c r="X28" s="199">
        <v>26308</v>
      </c>
      <c r="Y28" s="200" t="s">
        <v>547</v>
      </c>
    </row>
    <row r="29" spans="1:25" ht="18.75" customHeight="1">
      <c r="A29" s="563"/>
      <c r="B29" s="508" t="s">
        <v>233</v>
      </c>
      <c r="C29" s="616" t="s">
        <v>16</v>
      </c>
      <c r="D29" s="649">
        <f>ROUND(ABS(取引基本表!BC29)/(取引基本表!AY29),6)</f>
        <v>0.19367000000000001</v>
      </c>
      <c r="E29" s="648">
        <f t="shared" si="0"/>
        <v>0.80632999999999999</v>
      </c>
      <c r="F29" s="198"/>
      <c r="T29" s="199">
        <v>1243603</v>
      </c>
      <c r="U29" s="200" t="s">
        <v>547</v>
      </c>
      <c r="V29" s="199">
        <v>592005</v>
      </c>
      <c r="W29" s="200" t="s">
        <v>547</v>
      </c>
      <c r="X29" s="199">
        <v>1835608</v>
      </c>
      <c r="Y29" s="200" t="s">
        <v>547</v>
      </c>
    </row>
    <row r="30" spans="1:25" ht="18.75" customHeight="1">
      <c r="A30" s="563"/>
      <c r="B30" s="508" t="s">
        <v>234</v>
      </c>
      <c r="C30" s="616" t="s">
        <v>36</v>
      </c>
      <c r="D30" s="649">
        <f>ROUND(ABS(取引基本表!BC30)/(取引基本表!AY30),6)</f>
        <v>5.0000000000000002E-5</v>
      </c>
      <c r="E30" s="648">
        <f t="shared" si="0"/>
        <v>0.99995000000000001</v>
      </c>
      <c r="F30" s="198"/>
      <c r="T30" s="199">
        <v>72778</v>
      </c>
      <c r="U30" s="200" t="s">
        <v>547</v>
      </c>
      <c r="V30" s="199">
        <v>743586</v>
      </c>
      <c r="W30" s="200" t="s">
        <v>547</v>
      </c>
      <c r="X30" s="199">
        <v>816364</v>
      </c>
      <c r="Y30" s="200" t="s">
        <v>547</v>
      </c>
    </row>
    <row r="31" spans="1:25" ht="18.75" customHeight="1">
      <c r="A31" s="563"/>
      <c r="B31" s="508" t="s">
        <v>235</v>
      </c>
      <c r="C31" s="616" t="s">
        <v>37</v>
      </c>
      <c r="D31" s="649">
        <f>ROUND(ABS(取引基本表!BC31)/(取引基本表!AY31),6)</f>
        <v>4.7238000000000002E-2</v>
      </c>
      <c r="E31" s="648">
        <f t="shared" si="0"/>
        <v>0.952762</v>
      </c>
      <c r="F31" s="198"/>
      <c r="T31" s="199">
        <v>135809</v>
      </c>
      <c r="U31" s="200" t="s">
        <v>547</v>
      </c>
      <c r="V31" s="199">
        <v>135205</v>
      </c>
      <c r="W31" s="200" t="s">
        <v>547</v>
      </c>
      <c r="X31" s="199">
        <v>271014</v>
      </c>
      <c r="Y31" s="200" t="s">
        <v>547</v>
      </c>
    </row>
    <row r="32" spans="1:25" ht="18.75" customHeight="1">
      <c r="A32" s="563"/>
      <c r="B32" s="508" t="s">
        <v>236</v>
      </c>
      <c r="C32" s="616" t="s">
        <v>17</v>
      </c>
      <c r="D32" s="649">
        <f>ROUND(ABS(取引基本表!BC32)/(取引基本表!AY32),6)</f>
        <v>0.46932499999999999</v>
      </c>
      <c r="E32" s="648">
        <f t="shared" si="0"/>
        <v>0.53067500000000001</v>
      </c>
      <c r="F32" s="198"/>
      <c r="T32" s="199">
        <v>256366</v>
      </c>
      <c r="U32" s="200" t="s">
        <v>547</v>
      </c>
      <c r="V32" s="199">
        <v>477880</v>
      </c>
      <c r="W32" s="200" t="s">
        <v>547</v>
      </c>
      <c r="X32" s="199">
        <v>734246</v>
      </c>
      <c r="Y32" s="200" t="s">
        <v>547</v>
      </c>
    </row>
    <row r="33" spans="1:25" ht="18.75" customHeight="1">
      <c r="A33" s="563"/>
      <c r="B33" s="508" t="s">
        <v>237</v>
      </c>
      <c r="C33" s="616" t="s">
        <v>18</v>
      </c>
      <c r="D33" s="649">
        <f>ROUND(ABS(取引基本表!BC33)/(取引基本表!AY33),6)</f>
        <v>0.18939500000000001</v>
      </c>
      <c r="E33" s="648">
        <f t="shared" si="0"/>
        <v>0.81060500000000002</v>
      </c>
      <c r="F33" s="198"/>
      <c r="T33" s="199">
        <v>196941</v>
      </c>
      <c r="U33" s="200" t="s">
        <v>547</v>
      </c>
      <c r="V33" s="199">
        <v>65423</v>
      </c>
      <c r="W33" s="200" t="s">
        <v>547</v>
      </c>
      <c r="X33" s="199">
        <v>262364</v>
      </c>
      <c r="Y33" s="200" t="s">
        <v>547</v>
      </c>
    </row>
    <row r="34" spans="1:25" ht="18.75" customHeight="1">
      <c r="A34" s="563"/>
      <c r="B34" s="508" t="s">
        <v>238</v>
      </c>
      <c r="C34" s="616" t="s">
        <v>19</v>
      </c>
      <c r="D34" s="649">
        <f>ROUND(ABS(取引基本表!BC34)/(取引基本表!AY34),6)</f>
        <v>0.114138</v>
      </c>
      <c r="E34" s="648">
        <f t="shared" si="0"/>
        <v>0.88586200000000004</v>
      </c>
      <c r="F34" s="198"/>
      <c r="T34" s="199">
        <v>60876</v>
      </c>
      <c r="U34" s="200" t="s">
        <v>547</v>
      </c>
      <c r="V34" s="199">
        <v>441564</v>
      </c>
      <c r="W34" s="200" t="s">
        <v>547</v>
      </c>
      <c r="X34" s="199">
        <v>502440</v>
      </c>
      <c r="Y34" s="200" t="s">
        <v>547</v>
      </c>
    </row>
    <row r="35" spans="1:25" ht="18.75" customHeight="1">
      <c r="A35" s="563"/>
      <c r="B35" s="508" t="s">
        <v>239</v>
      </c>
      <c r="C35" s="616" t="s">
        <v>39</v>
      </c>
      <c r="D35" s="649">
        <f>ROUND(ABS(取引基本表!BC35)/(取引基本表!AY35),6)</f>
        <v>0.31886300000000001</v>
      </c>
      <c r="E35" s="648">
        <f t="shared" si="0"/>
        <v>0.68113699999999999</v>
      </c>
      <c r="F35" s="198"/>
      <c r="T35" s="199">
        <v>226431</v>
      </c>
      <c r="U35" s="200" t="s">
        <v>547</v>
      </c>
      <c r="V35" s="199">
        <v>77818</v>
      </c>
      <c r="W35" s="200" t="s">
        <v>547</v>
      </c>
      <c r="X35" s="199">
        <v>304249</v>
      </c>
      <c r="Y35" s="200" t="s">
        <v>547</v>
      </c>
    </row>
    <row r="36" spans="1:25" ht="18.75" customHeight="1">
      <c r="A36" s="563"/>
      <c r="B36" s="508" t="s">
        <v>240</v>
      </c>
      <c r="C36" s="616" t="s">
        <v>20</v>
      </c>
      <c r="D36" s="649">
        <f>ROUND(ABS(取引基本表!BC36)/(取引基本表!AY36),6)</f>
        <v>0.428313</v>
      </c>
      <c r="E36" s="648">
        <f t="shared" si="0"/>
        <v>0.57168700000000006</v>
      </c>
      <c r="F36" s="198"/>
      <c r="T36" s="199">
        <v>97660</v>
      </c>
      <c r="U36" s="200" t="s">
        <v>547</v>
      </c>
      <c r="V36" s="199">
        <v>47107</v>
      </c>
      <c r="W36" s="200" t="s">
        <v>547</v>
      </c>
      <c r="X36" s="199">
        <v>144767</v>
      </c>
      <c r="Y36" s="200" t="s">
        <v>547</v>
      </c>
    </row>
    <row r="37" spans="1:25" ht="18.75" customHeight="1">
      <c r="A37" s="563"/>
      <c r="B37" s="508" t="s">
        <v>241</v>
      </c>
      <c r="C37" s="616" t="s">
        <v>21</v>
      </c>
      <c r="D37" s="649">
        <f>ROUND(ABS(取引基本表!BC37)/(取引基本表!AY37),6)</f>
        <v>0</v>
      </c>
      <c r="E37" s="648">
        <f t="shared" si="0"/>
        <v>1</v>
      </c>
      <c r="F37" s="198"/>
      <c r="T37" s="199">
        <v>4654</v>
      </c>
      <c r="U37" s="200" t="s">
        <v>547</v>
      </c>
      <c r="V37" s="199">
        <v>348871</v>
      </c>
      <c r="W37" s="200" t="s">
        <v>547</v>
      </c>
      <c r="X37" s="199">
        <v>353525</v>
      </c>
      <c r="Y37" s="200" t="s">
        <v>547</v>
      </c>
    </row>
    <row r="38" spans="1:25" ht="18.75" customHeight="1">
      <c r="A38" s="563"/>
      <c r="B38" s="508" t="s">
        <v>242</v>
      </c>
      <c r="C38" s="616" t="s">
        <v>22</v>
      </c>
      <c r="D38" s="649">
        <f>ROUND(ABS(取引基本表!BC38)/(取引基本表!AY38),6)</f>
        <v>0.13496900000000001</v>
      </c>
      <c r="E38" s="648">
        <f t="shared" si="0"/>
        <v>0.86503099999999999</v>
      </c>
      <c r="F38" s="198"/>
      <c r="T38" s="199">
        <v>560973</v>
      </c>
      <c r="U38" s="200" t="s">
        <v>547</v>
      </c>
      <c r="V38" s="199">
        <v>902791</v>
      </c>
      <c r="W38" s="200" t="s">
        <v>547</v>
      </c>
      <c r="X38" s="199">
        <v>1463764</v>
      </c>
      <c r="Y38" s="200" t="s">
        <v>547</v>
      </c>
    </row>
    <row r="39" spans="1:25" ht="18.75" customHeight="1">
      <c r="A39" s="563"/>
      <c r="B39" s="508" t="s">
        <v>243</v>
      </c>
      <c r="C39" s="616" t="s">
        <v>38</v>
      </c>
      <c r="D39" s="649">
        <f>ROUND(ABS(取引基本表!BC39)/(取引基本表!AY39),6)</f>
        <v>3.1569E-2</v>
      </c>
      <c r="E39" s="648">
        <f t="shared" si="0"/>
        <v>0.96843100000000004</v>
      </c>
      <c r="F39" s="198"/>
      <c r="T39" s="199">
        <v>38423</v>
      </c>
      <c r="U39" s="200" t="s">
        <v>547</v>
      </c>
      <c r="V39" s="199">
        <v>-10674</v>
      </c>
      <c r="W39" s="200" t="s">
        <v>547</v>
      </c>
      <c r="X39" s="199">
        <v>27749</v>
      </c>
      <c r="Y39" s="200" t="s">
        <v>547</v>
      </c>
    </row>
    <row r="40" spans="1:25" ht="18.75" customHeight="1">
      <c r="A40" s="563"/>
      <c r="B40" s="508" t="s">
        <v>244</v>
      </c>
      <c r="C40" s="650" t="s">
        <v>245</v>
      </c>
      <c r="D40" s="649">
        <f>ROUND(ABS(取引基本表!BC40)/(取引基本表!AY40),6)</f>
        <v>5.548E-3</v>
      </c>
      <c r="E40" s="648">
        <f t="shared" si="0"/>
        <v>0.994452</v>
      </c>
      <c r="F40" s="198"/>
      <c r="T40" s="199"/>
      <c r="U40" s="200"/>
      <c r="V40" s="199"/>
      <c r="W40" s="200"/>
      <c r="X40" s="199"/>
      <c r="Y40" s="200"/>
    </row>
    <row r="41" spans="1:25" ht="18.75" customHeight="1">
      <c r="A41" s="563"/>
      <c r="B41" s="508" t="s">
        <v>246</v>
      </c>
      <c r="C41" s="616" t="s">
        <v>23</v>
      </c>
      <c r="D41" s="649">
        <f>ROUND(ABS(取引基本表!BC41)/(取引基本表!AY41),6)</f>
        <v>0.47152300000000003</v>
      </c>
      <c r="E41" s="648">
        <f t="shared" si="0"/>
        <v>0.52847699999999997</v>
      </c>
      <c r="F41" s="198"/>
      <c r="T41" s="199"/>
      <c r="U41" s="200"/>
      <c r="V41" s="199"/>
      <c r="W41" s="200"/>
      <c r="X41" s="199"/>
      <c r="Y41" s="200"/>
    </row>
    <row r="42" spans="1:25" ht="18.75" customHeight="1">
      <c r="A42" s="563"/>
      <c r="B42" s="508">
        <v>37</v>
      </c>
      <c r="C42" s="616" t="s">
        <v>24</v>
      </c>
      <c r="D42" s="649">
        <f>ROUND(ABS(取引基本表!BC42)/(取引基本表!AY42),6)</f>
        <v>0.26017200000000001</v>
      </c>
      <c r="E42" s="648">
        <f t="shared" si="0"/>
        <v>0.73982799999999993</v>
      </c>
      <c r="F42" s="198"/>
      <c r="T42" s="199"/>
      <c r="U42" s="200"/>
      <c r="V42" s="199"/>
      <c r="W42" s="200"/>
      <c r="X42" s="199"/>
      <c r="Y42" s="200"/>
    </row>
    <row r="43" spans="1:25" ht="18.75" customHeight="1">
      <c r="A43" s="563"/>
      <c r="B43" s="508">
        <v>38</v>
      </c>
      <c r="C43" s="616" t="s">
        <v>25</v>
      </c>
      <c r="D43" s="649">
        <f>ROUND(ABS(取引基本表!BC43)/(取引基本表!AY43),6)</f>
        <v>0</v>
      </c>
      <c r="E43" s="648">
        <f t="shared" si="0"/>
        <v>1</v>
      </c>
      <c r="F43" s="198"/>
      <c r="T43" s="199"/>
      <c r="U43" s="200"/>
      <c r="V43" s="199"/>
      <c r="W43" s="200"/>
      <c r="X43" s="199"/>
      <c r="Y43" s="200"/>
    </row>
    <row r="44" spans="1:25" ht="18.75" customHeight="1">
      <c r="A44" s="563"/>
      <c r="B44" s="508">
        <v>39</v>
      </c>
      <c r="C44" s="616" t="s">
        <v>26</v>
      </c>
      <c r="D44" s="649">
        <f>ROUND(ABS(取引基本表!BC44)/(取引基本表!AY44),6)</f>
        <v>0.35581600000000002</v>
      </c>
      <c r="E44" s="648">
        <f t="shared" si="0"/>
        <v>0.64418399999999998</v>
      </c>
      <c r="F44" s="198"/>
      <c r="T44" s="199"/>
      <c r="U44" s="200"/>
      <c r="V44" s="199"/>
      <c r="W44" s="200"/>
      <c r="X44" s="199"/>
      <c r="Y44" s="200"/>
    </row>
    <row r="45" spans="1:25" ht="18.75" customHeight="1">
      <c r="A45" s="563"/>
      <c r="B45" s="651" t="s">
        <v>511</v>
      </c>
      <c r="C45" s="652" t="s">
        <v>40</v>
      </c>
      <c r="D45" s="653">
        <f>ROUND(ABS(取引基本表!BC45)/(取引基本表!AY45),6)</f>
        <v>0.36439300000000002</v>
      </c>
      <c r="E45" s="654">
        <f t="shared" si="0"/>
        <v>0.63560700000000003</v>
      </c>
      <c r="F45" s="198"/>
      <c r="T45" s="199">
        <v>3095624</v>
      </c>
      <c r="U45" s="200" t="s">
        <v>547</v>
      </c>
      <c r="V45" s="199">
        <v>3933480</v>
      </c>
      <c r="W45" s="200" t="s">
        <v>547</v>
      </c>
      <c r="X45" s="199">
        <v>7029104</v>
      </c>
      <c r="Y45" s="200" t="s">
        <v>547</v>
      </c>
    </row>
    <row r="46" spans="1:25" ht="18.75" customHeight="1"/>
  </sheetData>
  <sheetProtection sheet="1" selectLockedCells="1" selectUnlockedCells="1"/>
  <mergeCells count="1">
    <mergeCell ref="B2:D2"/>
  </mergeCells>
  <phoneticPr fontId="29"/>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B2:AQ45"/>
  <sheetViews>
    <sheetView view="pageBreakPreview" topLeftCell="A23" zoomScale="160" zoomScaleNormal="100" zoomScaleSheetLayoutView="160" workbookViewId="0">
      <selection activeCell="E10" sqref="E10"/>
    </sheetView>
  </sheetViews>
  <sheetFormatPr defaultColWidth="13.5" defaultRowHeight="16.5" customHeight="1"/>
  <cols>
    <col min="1" max="1" width="2.1640625" style="149" customWidth="1"/>
    <col min="2" max="2" width="3.5" style="149" bestFit="1" customWidth="1"/>
    <col min="3" max="3" width="33" style="149" bestFit="1" customWidth="1"/>
    <col min="4" max="43" width="12.1640625" style="149" customWidth="1"/>
    <col min="44" max="16384" width="13.5" style="149"/>
  </cols>
  <sheetData>
    <row r="2" spans="2:43" ht="20.25" customHeight="1">
      <c r="B2" s="815" t="s">
        <v>548</v>
      </c>
      <c r="C2" s="895"/>
      <c r="D2" s="816"/>
      <c r="E2" s="582"/>
      <c r="F2" s="582"/>
      <c r="G2" s="582"/>
      <c r="H2" s="582"/>
      <c r="I2" s="582"/>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row>
    <row r="3" spans="2:43" ht="16.5" customHeight="1">
      <c r="B3" s="610"/>
      <c r="C3" s="563"/>
      <c r="D3" s="563"/>
      <c r="E3" s="563"/>
      <c r="F3" s="563"/>
      <c r="G3" s="563"/>
      <c r="H3" s="563"/>
      <c r="I3" s="563"/>
      <c r="J3" s="563"/>
      <c r="K3" s="563"/>
      <c r="L3" s="563"/>
      <c r="M3" s="563"/>
      <c r="N3" s="563"/>
      <c r="O3" s="563"/>
      <c r="P3" s="563"/>
      <c r="Q3" s="563"/>
      <c r="R3" s="563"/>
      <c r="S3" s="563"/>
      <c r="T3" s="563"/>
      <c r="U3" s="627"/>
      <c r="V3" s="563"/>
      <c r="W3" s="563"/>
      <c r="X3" s="563"/>
      <c r="Y3" s="563"/>
      <c r="Z3" s="563"/>
      <c r="AA3" s="563"/>
      <c r="AB3" s="563"/>
      <c r="AC3" s="563"/>
      <c r="AD3" s="563"/>
      <c r="AE3" s="563"/>
      <c r="AF3" s="563"/>
      <c r="AG3" s="563"/>
      <c r="AH3" s="563"/>
      <c r="AI3" s="563"/>
      <c r="AJ3" s="563"/>
      <c r="AK3" s="563"/>
      <c r="AL3" s="563"/>
      <c r="AM3" s="563"/>
      <c r="AN3" s="563"/>
      <c r="AO3" s="563"/>
      <c r="AP3" s="563"/>
      <c r="AQ3" s="563"/>
    </row>
    <row r="4" spans="2:43" ht="16.5" customHeight="1">
      <c r="B4" s="896"/>
      <c r="C4" s="896"/>
      <c r="D4" s="628" t="s">
        <v>206</v>
      </c>
      <c r="E4" s="629" t="s">
        <v>207</v>
      </c>
      <c r="F4" s="629" t="s">
        <v>209</v>
      </c>
      <c r="G4" s="629" t="s">
        <v>211</v>
      </c>
      <c r="H4" s="629" t="s">
        <v>212</v>
      </c>
      <c r="I4" s="629" t="s">
        <v>213</v>
      </c>
      <c r="J4" s="629" t="s">
        <v>214</v>
      </c>
      <c r="K4" s="629" t="s">
        <v>215</v>
      </c>
      <c r="L4" s="629" t="s">
        <v>216</v>
      </c>
      <c r="M4" s="629" t="s">
        <v>217</v>
      </c>
      <c r="N4" s="629" t="s">
        <v>219</v>
      </c>
      <c r="O4" s="629" t="s">
        <v>220</v>
      </c>
      <c r="P4" s="629" t="s">
        <v>221</v>
      </c>
      <c r="Q4" s="629" t="s">
        <v>222</v>
      </c>
      <c r="R4" s="629" t="s">
        <v>223</v>
      </c>
      <c r="S4" s="629" t="s">
        <v>224</v>
      </c>
      <c r="T4" s="629" t="s">
        <v>225</v>
      </c>
      <c r="U4" s="629" t="s">
        <v>226</v>
      </c>
      <c r="V4" s="629" t="s">
        <v>227</v>
      </c>
      <c r="W4" s="629" t="s">
        <v>228</v>
      </c>
      <c r="X4" s="629" t="s">
        <v>230</v>
      </c>
      <c r="Y4" s="629" t="s">
        <v>231</v>
      </c>
      <c r="Z4" s="629" t="s">
        <v>232</v>
      </c>
      <c r="AA4" s="629" t="s">
        <v>233</v>
      </c>
      <c r="AB4" s="629" t="s">
        <v>234</v>
      </c>
      <c r="AC4" s="629" t="s">
        <v>235</v>
      </c>
      <c r="AD4" s="629" t="s">
        <v>236</v>
      </c>
      <c r="AE4" s="629" t="s">
        <v>237</v>
      </c>
      <c r="AF4" s="629" t="s">
        <v>238</v>
      </c>
      <c r="AG4" s="629" t="s">
        <v>239</v>
      </c>
      <c r="AH4" s="629" t="s">
        <v>240</v>
      </c>
      <c r="AI4" s="629" t="s">
        <v>241</v>
      </c>
      <c r="AJ4" s="629" t="s">
        <v>242</v>
      </c>
      <c r="AK4" s="629" t="s">
        <v>243</v>
      </c>
      <c r="AL4" s="629" t="s">
        <v>244</v>
      </c>
      <c r="AM4" s="629" t="s">
        <v>246</v>
      </c>
      <c r="AN4" s="629">
        <v>37</v>
      </c>
      <c r="AO4" s="629">
        <v>38</v>
      </c>
      <c r="AP4" s="629">
        <v>39</v>
      </c>
      <c r="AQ4" s="632"/>
    </row>
    <row r="5" spans="2:43" ht="36" customHeight="1">
      <c r="B5" s="897"/>
      <c r="C5" s="897"/>
      <c r="D5" s="633" t="s">
        <v>0</v>
      </c>
      <c r="E5" s="634" t="s">
        <v>208</v>
      </c>
      <c r="F5" s="634" t="s">
        <v>210</v>
      </c>
      <c r="G5" s="634" t="s">
        <v>1</v>
      </c>
      <c r="H5" s="634" t="s">
        <v>2</v>
      </c>
      <c r="I5" s="634" t="s">
        <v>3</v>
      </c>
      <c r="J5" s="634" t="s">
        <v>4</v>
      </c>
      <c r="K5" s="634" t="s">
        <v>5</v>
      </c>
      <c r="L5" s="634" t="s">
        <v>6</v>
      </c>
      <c r="M5" s="634" t="s">
        <v>218</v>
      </c>
      <c r="N5" s="634" t="s">
        <v>7</v>
      </c>
      <c r="O5" s="634" t="s">
        <v>8</v>
      </c>
      <c r="P5" s="634" t="s">
        <v>9</v>
      </c>
      <c r="Q5" s="634" t="s">
        <v>10</v>
      </c>
      <c r="R5" s="634" t="s">
        <v>64</v>
      </c>
      <c r="S5" s="634" t="s">
        <v>65</v>
      </c>
      <c r="T5" s="634" t="s">
        <v>66</v>
      </c>
      <c r="U5" s="634" t="s">
        <v>12</v>
      </c>
      <c r="V5" s="634" t="s">
        <v>11</v>
      </c>
      <c r="W5" s="634" t="s">
        <v>229</v>
      </c>
      <c r="X5" s="634" t="s">
        <v>13</v>
      </c>
      <c r="Y5" s="634" t="s">
        <v>14</v>
      </c>
      <c r="Z5" s="634" t="s">
        <v>15</v>
      </c>
      <c r="AA5" s="634" t="s">
        <v>16</v>
      </c>
      <c r="AB5" s="634" t="s">
        <v>36</v>
      </c>
      <c r="AC5" s="634" t="s">
        <v>37</v>
      </c>
      <c r="AD5" s="634" t="s">
        <v>17</v>
      </c>
      <c r="AE5" s="634" t="s">
        <v>18</v>
      </c>
      <c r="AF5" s="634" t="s">
        <v>19</v>
      </c>
      <c r="AG5" s="634" t="s">
        <v>39</v>
      </c>
      <c r="AH5" s="634" t="s">
        <v>20</v>
      </c>
      <c r="AI5" s="634" t="s">
        <v>21</v>
      </c>
      <c r="AJ5" s="634" t="s">
        <v>22</v>
      </c>
      <c r="AK5" s="634" t="s">
        <v>38</v>
      </c>
      <c r="AL5" s="634" t="s">
        <v>245</v>
      </c>
      <c r="AM5" s="634" t="s">
        <v>23</v>
      </c>
      <c r="AN5" s="634" t="s">
        <v>24</v>
      </c>
      <c r="AO5" s="634" t="s">
        <v>25</v>
      </c>
      <c r="AP5" s="634" t="s">
        <v>26</v>
      </c>
      <c r="AQ5" s="637" t="s">
        <v>549</v>
      </c>
    </row>
    <row r="6" spans="2:43" ht="16.5" customHeight="1">
      <c r="B6" s="508" t="s">
        <v>206</v>
      </c>
      <c r="C6" s="615" t="s">
        <v>0</v>
      </c>
      <c r="D6" s="319">
        <v>1.0553079999999999</v>
      </c>
      <c r="E6" s="323">
        <v>1.0089999999999999E-3</v>
      </c>
      <c r="F6" s="323">
        <v>1.124E-3</v>
      </c>
      <c r="G6" s="323">
        <v>1.9000000000000001E-5</v>
      </c>
      <c r="H6" s="323">
        <v>0.14306199999999999</v>
      </c>
      <c r="I6" s="323">
        <v>2.0000000000000001E-4</v>
      </c>
      <c r="J6" s="323">
        <v>1.799E-3</v>
      </c>
      <c r="K6" s="323">
        <v>1.4679999999999999E-3</v>
      </c>
      <c r="L6" s="323">
        <v>1.2999999999999999E-5</v>
      </c>
      <c r="M6" s="323">
        <v>1.6199999999999999E-3</v>
      </c>
      <c r="N6" s="323">
        <v>3.4999999999999997E-5</v>
      </c>
      <c r="O6" s="323">
        <v>1.2E-5</v>
      </c>
      <c r="P6" s="323">
        <v>1.9000000000000001E-5</v>
      </c>
      <c r="Q6" s="323">
        <v>1.1E-5</v>
      </c>
      <c r="R6" s="323">
        <v>1.4E-5</v>
      </c>
      <c r="S6" s="323">
        <v>1.2999999999999999E-5</v>
      </c>
      <c r="T6" s="323">
        <v>2.9E-5</v>
      </c>
      <c r="U6" s="323">
        <v>1.8E-5</v>
      </c>
      <c r="V6" s="323">
        <v>2.3E-5</v>
      </c>
      <c r="W6" s="323">
        <v>2.4000000000000001E-5</v>
      </c>
      <c r="X6" s="323">
        <v>2.0000000000000002E-5</v>
      </c>
      <c r="Y6" s="323">
        <v>1.4549999999999999E-3</v>
      </c>
      <c r="Z6" s="323">
        <v>5.2599999999999999E-4</v>
      </c>
      <c r="AA6" s="323">
        <v>2.1999999999999999E-5</v>
      </c>
      <c r="AB6" s="323">
        <v>6.2000000000000003E-5</v>
      </c>
      <c r="AC6" s="323">
        <v>2.0000000000000002E-5</v>
      </c>
      <c r="AD6" s="323">
        <v>1.22E-4</v>
      </c>
      <c r="AE6" s="323">
        <v>2.3E-5</v>
      </c>
      <c r="AF6" s="323">
        <v>1.8E-5</v>
      </c>
      <c r="AG6" s="323">
        <v>3.3000000000000003E-5</v>
      </c>
      <c r="AH6" s="323">
        <v>1.01E-4</v>
      </c>
      <c r="AI6" s="323">
        <v>4.3000000000000002E-5</v>
      </c>
      <c r="AJ6" s="323">
        <v>8.0900000000000004E-4</v>
      </c>
      <c r="AK6" s="323">
        <v>1.384E-3</v>
      </c>
      <c r="AL6" s="323">
        <v>1.1559999999999999E-3</v>
      </c>
      <c r="AM6" s="323">
        <v>3.6000000000000001E-5</v>
      </c>
      <c r="AN6" s="323">
        <v>9.2680000000000002E-3</v>
      </c>
      <c r="AO6" s="323">
        <v>2.03E-4</v>
      </c>
      <c r="AP6" s="323">
        <v>1.4300000000000001E-4</v>
      </c>
      <c r="AQ6" s="302">
        <v>1.2212620000000001</v>
      </c>
    </row>
    <row r="7" spans="2:43" ht="16.5" customHeight="1">
      <c r="B7" s="508" t="s">
        <v>207</v>
      </c>
      <c r="C7" s="616" t="s">
        <v>208</v>
      </c>
      <c r="D7" s="322">
        <v>6.0499999999999996E-4</v>
      </c>
      <c r="E7" s="323">
        <v>1.167635</v>
      </c>
      <c r="F7" s="323">
        <v>4.8000000000000001E-5</v>
      </c>
      <c r="G7" s="323">
        <v>1.4999999999999999E-4</v>
      </c>
      <c r="H7" s="323">
        <v>1.0250000000000001E-3</v>
      </c>
      <c r="I7" s="323">
        <v>6.7000000000000002E-5</v>
      </c>
      <c r="J7" s="323">
        <v>6.7252000000000006E-2</v>
      </c>
      <c r="K7" s="323">
        <v>8.2799999999999996E-4</v>
      </c>
      <c r="L7" s="323">
        <v>2.8E-5</v>
      </c>
      <c r="M7" s="323">
        <v>1E-4</v>
      </c>
      <c r="N7" s="323">
        <v>3.1100000000000002E-4</v>
      </c>
      <c r="O7" s="323">
        <v>3.3000000000000003E-5</v>
      </c>
      <c r="P7" s="323">
        <v>2.6999999999999999E-5</v>
      </c>
      <c r="Q7" s="323">
        <v>5.3999999999999998E-5</v>
      </c>
      <c r="R7" s="323">
        <v>4.1999999999999998E-5</v>
      </c>
      <c r="S7" s="323">
        <v>3.0000000000000001E-5</v>
      </c>
      <c r="T7" s="323">
        <v>1.3999999999999999E-4</v>
      </c>
      <c r="U7" s="323">
        <v>7.1000000000000005E-5</v>
      </c>
      <c r="V7" s="323">
        <v>8.2000000000000001E-5</v>
      </c>
      <c r="W7" s="323">
        <v>9.7E-5</v>
      </c>
      <c r="X7" s="323">
        <v>3.1999999999999999E-5</v>
      </c>
      <c r="Y7" s="323">
        <v>7.8399999999999997E-4</v>
      </c>
      <c r="Z7" s="323">
        <v>5.5599999999999996E-4</v>
      </c>
      <c r="AA7" s="323">
        <v>8.7999999999999998E-5</v>
      </c>
      <c r="AB7" s="323">
        <v>1.07E-4</v>
      </c>
      <c r="AC7" s="323">
        <v>9.5000000000000005E-5</v>
      </c>
      <c r="AD7" s="323">
        <v>1.26E-4</v>
      </c>
      <c r="AE7" s="323">
        <v>1.03E-4</v>
      </c>
      <c r="AF7" s="323">
        <v>2.3E-5</v>
      </c>
      <c r="AG7" s="323">
        <v>7.7999999999999999E-5</v>
      </c>
      <c r="AH7" s="323">
        <v>2.3599999999999999E-4</v>
      </c>
      <c r="AI7" s="323">
        <v>5.3000000000000001E-5</v>
      </c>
      <c r="AJ7" s="323">
        <v>1.5699999999999999E-4</v>
      </c>
      <c r="AK7" s="323">
        <v>2.0000000000000001E-4</v>
      </c>
      <c r="AL7" s="323">
        <v>2.9999999999999997E-4</v>
      </c>
      <c r="AM7" s="323">
        <v>1.12E-4</v>
      </c>
      <c r="AN7" s="323">
        <v>1.0920000000000001E-3</v>
      </c>
      <c r="AO7" s="323">
        <v>5.5100000000000001E-3</v>
      </c>
      <c r="AP7" s="323">
        <v>4.1E-5</v>
      </c>
      <c r="AQ7" s="302">
        <v>1.2483200000000001</v>
      </c>
    </row>
    <row r="8" spans="2:43" ht="16.5" customHeight="1">
      <c r="B8" s="508" t="s">
        <v>209</v>
      </c>
      <c r="C8" s="616" t="s">
        <v>210</v>
      </c>
      <c r="D8" s="322">
        <v>2.3E-5</v>
      </c>
      <c r="E8" s="323">
        <v>3.9999999999999998E-6</v>
      </c>
      <c r="F8" s="323">
        <v>1.0018450000000001</v>
      </c>
      <c r="G8" s="323">
        <v>0</v>
      </c>
      <c r="H8" s="323">
        <v>1.474E-3</v>
      </c>
      <c r="I8" s="323">
        <v>9.9999999999999995E-7</v>
      </c>
      <c r="J8" s="323">
        <v>1.9999999999999999E-6</v>
      </c>
      <c r="K8" s="323">
        <v>3.3000000000000003E-5</v>
      </c>
      <c r="L8" s="323">
        <v>0</v>
      </c>
      <c r="M8" s="323">
        <v>0</v>
      </c>
      <c r="N8" s="323">
        <v>0</v>
      </c>
      <c r="O8" s="323">
        <v>0</v>
      </c>
      <c r="P8" s="323">
        <v>9.9999999999999995E-7</v>
      </c>
      <c r="Q8" s="323">
        <v>0</v>
      </c>
      <c r="R8" s="323">
        <v>0</v>
      </c>
      <c r="S8" s="323">
        <v>0</v>
      </c>
      <c r="T8" s="323">
        <v>0</v>
      </c>
      <c r="U8" s="323">
        <v>0</v>
      </c>
      <c r="V8" s="323">
        <v>0</v>
      </c>
      <c r="W8" s="323">
        <v>0</v>
      </c>
      <c r="X8" s="323">
        <v>0</v>
      </c>
      <c r="Y8" s="323">
        <v>6.7999999999999999E-5</v>
      </c>
      <c r="Z8" s="323">
        <v>9.9999999999999995E-7</v>
      </c>
      <c r="AA8" s="323">
        <v>0</v>
      </c>
      <c r="AB8" s="323">
        <v>9.9999999999999995E-7</v>
      </c>
      <c r="AC8" s="323">
        <v>0</v>
      </c>
      <c r="AD8" s="323">
        <v>9.9999999999999995E-7</v>
      </c>
      <c r="AE8" s="323">
        <v>9.9999999999999995E-7</v>
      </c>
      <c r="AF8" s="323">
        <v>9.9999999999999995E-7</v>
      </c>
      <c r="AG8" s="323">
        <v>9.9999999999999995E-7</v>
      </c>
      <c r="AH8" s="323">
        <v>7.9999999999999996E-6</v>
      </c>
      <c r="AI8" s="323">
        <v>1.9999999999999999E-6</v>
      </c>
      <c r="AJ8" s="323">
        <v>2.1999999999999999E-5</v>
      </c>
      <c r="AK8" s="323">
        <v>1.0399999999999999E-4</v>
      </c>
      <c r="AL8" s="323">
        <v>3.0000000000000001E-6</v>
      </c>
      <c r="AM8" s="323">
        <v>1.9999999999999999E-6</v>
      </c>
      <c r="AN8" s="323">
        <v>9.2000000000000003E-4</v>
      </c>
      <c r="AO8" s="323">
        <v>1.9999999999999999E-6</v>
      </c>
      <c r="AP8" s="323">
        <v>3.9999999999999998E-6</v>
      </c>
      <c r="AQ8" s="302">
        <v>1.004526</v>
      </c>
    </row>
    <row r="9" spans="2:43" ht="16.5" customHeight="1">
      <c r="B9" s="508" t="s">
        <v>211</v>
      </c>
      <c r="C9" s="616" t="s">
        <v>1</v>
      </c>
      <c r="D9" s="322">
        <v>1.03E-4</v>
      </c>
      <c r="E9" s="323">
        <v>8.0000000000000007E-5</v>
      </c>
      <c r="F9" s="323">
        <v>3.4E-5</v>
      </c>
      <c r="G9" s="323">
        <v>1.000356</v>
      </c>
      <c r="H9" s="323">
        <v>1.25E-4</v>
      </c>
      <c r="I9" s="323">
        <v>1.36E-4</v>
      </c>
      <c r="J9" s="323">
        <v>5.0199999999999995E-4</v>
      </c>
      <c r="K9" s="323">
        <v>5.0299999999999997E-4</v>
      </c>
      <c r="L9" s="323">
        <v>2.2759999999999998E-3</v>
      </c>
      <c r="M9" s="323">
        <v>2.02E-4</v>
      </c>
      <c r="N9" s="323">
        <v>1.7129999999999999E-3</v>
      </c>
      <c r="O9" s="323">
        <v>5.7700000000000004E-4</v>
      </c>
      <c r="P9" s="323">
        <v>1.3402000000000001E-2</v>
      </c>
      <c r="Q9" s="323">
        <v>1.55E-4</v>
      </c>
      <c r="R9" s="323">
        <v>1.4300000000000001E-4</v>
      </c>
      <c r="S9" s="323">
        <v>1E-4</v>
      </c>
      <c r="T9" s="323">
        <v>1.4300000000000001E-4</v>
      </c>
      <c r="U9" s="323">
        <v>2.31E-4</v>
      </c>
      <c r="V9" s="323">
        <v>9.8999999999999994E-5</v>
      </c>
      <c r="W9" s="323">
        <v>7.2999999999999999E-5</v>
      </c>
      <c r="X9" s="323">
        <v>1.15E-4</v>
      </c>
      <c r="Y9" s="323">
        <v>1.6699999999999999E-4</v>
      </c>
      <c r="Z9" s="323">
        <v>1.74E-4</v>
      </c>
      <c r="AA9" s="323">
        <v>8.0450000000000001E-3</v>
      </c>
      <c r="AB9" s="323">
        <v>3.9899999999999999E-4</v>
      </c>
      <c r="AC9" s="323">
        <v>4.66E-4</v>
      </c>
      <c r="AD9" s="323">
        <v>2.04E-4</v>
      </c>
      <c r="AE9" s="323">
        <v>5.1999999999999997E-5</v>
      </c>
      <c r="AF9" s="323">
        <v>1.9000000000000001E-5</v>
      </c>
      <c r="AG9" s="323">
        <v>8.0000000000000007E-5</v>
      </c>
      <c r="AH9" s="323">
        <v>8.2999999999999998E-5</v>
      </c>
      <c r="AI9" s="323">
        <v>9.7E-5</v>
      </c>
      <c r="AJ9" s="323">
        <v>1.27E-4</v>
      </c>
      <c r="AK9" s="323">
        <v>1.06E-4</v>
      </c>
      <c r="AL9" s="323">
        <v>4.8000000000000001E-5</v>
      </c>
      <c r="AM9" s="323">
        <v>5.5000000000000002E-5</v>
      </c>
      <c r="AN9" s="323">
        <v>2.3699999999999999E-4</v>
      </c>
      <c r="AO9" s="323">
        <v>8.0000000000000007E-5</v>
      </c>
      <c r="AP9" s="323">
        <v>5.3999999999999998E-5</v>
      </c>
      <c r="AQ9" s="302">
        <v>1.0315559999999999</v>
      </c>
    </row>
    <row r="10" spans="2:43" ht="16.5" customHeight="1">
      <c r="B10" s="508" t="s">
        <v>212</v>
      </c>
      <c r="C10" s="616" t="s">
        <v>2</v>
      </c>
      <c r="D10" s="322">
        <v>1.5596E-2</v>
      </c>
      <c r="E10" s="323">
        <v>2.8040000000000001E-3</v>
      </c>
      <c r="F10" s="323">
        <v>7.9330000000000008E-3</v>
      </c>
      <c r="G10" s="323">
        <v>1.5E-5</v>
      </c>
      <c r="H10" s="323">
        <v>1.036762</v>
      </c>
      <c r="I10" s="323">
        <v>1.9599999999999999E-4</v>
      </c>
      <c r="J10" s="323">
        <v>7.0799999999999997E-4</v>
      </c>
      <c r="K10" s="323">
        <v>2.0249999999999999E-3</v>
      </c>
      <c r="L10" s="323">
        <v>1.8E-5</v>
      </c>
      <c r="M10" s="323">
        <v>4.8000000000000001E-5</v>
      </c>
      <c r="N10" s="323">
        <v>8.5000000000000006E-5</v>
      </c>
      <c r="O10" s="323">
        <v>1.2999999999999999E-5</v>
      </c>
      <c r="P10" s="323">
        <v>7.9999999999999996E-6</v>
      </c>
      <c r="Q10" s="323">
        <v>9.0000000000000002E-6</v>
      </c>
      <c r="R10" s="323">
        <v>1.2E-5</v>
      </c>
      <c r="S10" s="323">
        <v>1.0000000000000001E-5</v>
      </c>
      <c r="T10" s="323">
        <v>1.1E-5</v>
      </c>
      <c r="U10" s="323">
        <v>1.4E-5</v>
      </c>
      <c r="V10" s="323">
        <v>1.0000000000000001E-5</v>
      </c>
      <c r="W10" s="323">
        <v>1.0000000000000001E-5</v>
      </c>
      <c r="X10" s="323">
        <v>6.9999999999999999E-6</v>
      </c>
      <c r="Y10" s="323">
        <v>2.8899999999999998E-4</v>
      </c>
      <c r="Z10" s="323">
        <v>5.3000000000000001E-5</v>
      </c>
      <c r="AA10" s="323">
        <v>1.2E-5</v>
      </c>
      <c r="AB10" s="323">
        <v>2.6999999999999999E-5</v>
      </c>
      <c r="AC10" s="323">
        <v>1.4E-5</v>
      </c>
      <c r="AD10" s="323">
        <v>5.1999999999999997E-5</v>
      </c>
      <c r="AE10" s="323">
        <v>2.4000000000000001E-5</v>
      </c>
      <c r="AF10" s="323">
        <v>1.2999999999999999E-5</v>
      </c>
      <c r="AG10" s="323">
        <v>2.9E-5</v>
      </c>
      <c r="AH10" s="323">
        <v>1.7799999999999999E-4</v>
      </c>
      <c r="AI10" s="323">
        <v>1.46E-4</v>
      </c>
      <c r="AJ10" s="323">
        <v>9.5299999999999996E-4</v>
      </c>
      <c r="AK10" s="323">
        <v>1.8469999999999999E-3</v>
      </c>
      <c r="AL10" s="323">
        <v>3.4000000000000002E-4</v>
      </c>
      <c r="AM10" s="323">
        <v>4.8000000000000001E-5</v>
      </c>
      <c r="AN10" s="323">
        <v>1.9852000000000002E-2</v>
      </c>
      <c r="AO10" s="323">
        <v>7.2999999999999999E-5</v>
      </c>
      <c r="AP10" s="323">
        <v>7.9199999999999995E-4</v>
      </c>
      <c r="AQ10" s="302">
        <v>1.091035</v>
      </c>
    </row>
    <row r="11" spans="2:43" ht="16.5" customHeight="1">
      <c r="B11" s="508" t="s">
        <v>213</v>
      </c>
      <c r="C11" s="616" t="s">
        <v>3</v>
      </c>
      <c r="D11" s="322">
        <v>2.1100000000000001E-4</v>
      </c>
      <c r="E11" s="323">
        <v>7.7000000000000001E-5</v>
      </c>
      <c r="F11" s="323">
        <v>1.302E-3</v>
      </c>
      <c r="G11" s="323">
        <v>1.8900000000000001E-4</v>
      </c>
      <c r="H11" s="323">
        <v>9.8999999999999994E-5</v>
      </c>
      <c r="I11" s="323">
        <v>1.0133399999999999</v>
      </c>
      <c r="J11" s="323">
        <v>1.27E-4</v>
      </c>
      <c r="K11" s="323">
        <v>1.1900000000000001E-4</v>
      </c>
      <c r="L11" s="323">
        <v>4.1E-5</v>
      </c>
      <c r="M11" s="323">
        <v>1.6100000000000001E-4</v>
      </c>
      <c r="N11" s="323">
        <v>1.1400000000000001E-4</v>
      </c>
      <c r="O11" s="323">
        <v>8.5000000000000006E-5</v>
      </c>
      <c r="P11" s="323">
        <v>2.0999999999999999E-5</v>
      </c>
      <c r="Q11" s="323">
        <v>7.3999999999999996E-5</v>
      </c>
      <c r="R11" s="323">
        <v>8.2000000000000001E-5</v>
      </c>
      <c r="S11" s="323">
        <v>6.8999999999999997E-5</v>
      </c>
      <c r="T11" s="323">
        <v>1.3200000000000001E-4</v>
      </c>
      <c r="U11" s="323">
        <v>1.63E-4</v>
      </c>
      <c r="V11" s="323">
        <v>6.0000000000000002E-5</v>
      </c>
      <c r="W11" s="323">
        <v>6.3E-5</v>
      </c>
      <c r="X11" s="323">
        <v>7.6000000000000004E-5</v>
      </c>
      <c r="Y11" s="323">
        <v>2.1800000000000001E-4</v>
      </c>
      <c r="Z11" s="323">
        <v>1.8699999999999999E-4</v>
      </c>
      <c r="AA11" s="323">
        <v>2.9E-5</v>
      </c>
      <c r="AB11" s="323">
        <v>8.5000000000000006E-5</v>
      </c>
      <c r="AC11" s="323">
        <v>1.5699999999999999E-4</v>
      </c>
      <c r="AD11" s="323">
        <v>2.41E-4</v>
      </c>
      <c r="AE11" s="323">
        <v>9.2E-5</v>
      </c>
      <c r="AF11" s="323">
        <v>1.1E-5</v>
      </c>
      <c r="AG11" s="323">
        <v>9.2E-5</v>
      </c>
      <c r="AH11" s="323">
        <v>5.8E-5</v>
      </c>
      <c r="AI11" s="323">
        <v>2.34E-4</v>
      </c>
      <c r="AJ11" s="323">
        <v>4.6E-5</v>
      </c>
      <c r="AK11" s="323">
        <v>2.02E-4</v>
      </c>
      <c r="AL11" s="323">
        <v>1.354E-3</v>
      </c>
      <c r="AM11" s="323">
        <v>1.16E-4</v>
      </c>
      <c r="AN11" s="323">
        <v>2.5900000000000001E-4</v>
      </c>
      <c r="AO11" s="323">
        <v>1.0449999999999999E-3</v>
      </c>
      <c r="AP11" s="323">
        <v>4.6E-5</v>
      </c>
      <c r="AQ11" s="302">
        <v>1.021075</v>
      </c>
    </row>
    <row r="12" spans="2:43" ht="16.5" customHeight="1">
      <c r="B12" s="508" t="s">
        <v>214</v>
      </c>
      <c r="C12" s="617" t="s">
        <v>4</v>
      </c>
      <c r="D12" s="322">
        <v>4.346E-3</v>
      </c>
      <c r="E12" s="323">
        <v>4.5649999999999996E-3</v>
      </c>
      <c r="F12" s="323">
        <v>6.4499999999999996E-4</v>
      </c>
      <c r="G12" s="323">
        <v>8.8699999999999998E-4</v>
      </c>
      <c r="H12" s="323">
        <v>3.9680000000000002E-3</v>
      </c>
      <c r="I12" s="323">
        <v>1.0139999999999999E-3</v>
      </c>
      <c r="J12" s="323">
        <v>1.0538860000000001</v>
      </c>
      <c r="K12" s="323">
        <v>5.006E-3</v>
      </c>
      <c r="L12" s="323">
        <v>4.15E-4</v>
      </c>
      <c r="M12" s="323">
        <v>1.506E-3</v>
      </c>
      <c r="N12" s="323">
        <v>4.8459999999999996E-3</v>
      </c>
      <c r="O12" s="323">
        <v>5.0600000000000005E-4</v>
      </c>
      <c r="P12" s="323">
        <v>3.8900000000000002E-4</v>
      </c>
      <c r="Q12" s="323">
        <v>8.3900000000000001E-4</v>
      </c>
      <c r="R12" s="323">
        <v>6.4700000000000001E-4</v>
      </c>
      <c r="S12" s="323">
        <v>4.5600000000000003E-4</v>
      </c>
      <c r="T12" s="323">
        <v>2.183E-3</v>
      </c>
      <c r="U12" s="323">
        <v>1.0859999999999999E-3</v>
      </c>
      <c r="V12" s="323">
        <v>1.271E-3</v>
      </c>
      <c r="W12" s="323">
        <v>1.5039999999999999E-3</v>
      </c>
      <c r="X12" s="323">
        <v>4.9200000000000003E-4</v>
      </c>
      <c r="Y12" s="323">
        <v>1.0872E-2</v>
      </c>
      <c r="Z12" s="323">
        <v>7.5909999999999997E-3</v>
      </c>
      <c r="AA12" s="323">
        <v>1.338E-3</v>
      </c>
      <c r="AB12" s="323">
        <v>1.6000000000000001E-3</v>
      </c>
      <c r="AC12" s="323">
        <v>1.475E-3</v>
      </c>
      <c r="AD12" s="323">
        <v>1.9580000000000001E-3</v>
      </c>
      <c r="AE12" s="323">
        <v>1.591E-3</v>
      </c>
      <c r="AF12" s="323">
        <v>3.3799999999999998E-4</v>
      </c>
      <c r="AG12" s="323">
        <v>1.2030000000000001E-3</v>
      </c>
      <c r="AH12" s="323">
        <v>3.5460000000000001E-3</v>
      </c>
      <c r="AI12" s="323">
        <v>7.67E-4</v>
      </c>
      <c r="AJ12" s="323">
        <v>1.861E-3</v>
      </c>
      <c r="AK12" s="323">
        <v>2.003E-3</v>
      </c>
      <c r="AL12" s="323">
        <v>4.6499999999999996E-3</v>
      </c>
      <c r="AM12" s="323">
        <v>1.72E-3</v>
      </c>
      <c r="AN12" s="323">
        <v>1.5900000000000001E-3</v>
      </c>
      <c r="AO12" s="323">
        <v>8.6304000000000006E-2</v>
      </c>
      <c r="AP12" s="323">
        <v>5.6899999999999995E-4</v>
      </c>
      <c r="AQ12" s="302">
        <v>1.2214320000000001</v>
      </c>
    </row>
    <row r="13" spans="2:43" ht="16.5" customHeight="1">
      <c r="B13" s="508" t="s">
        <v>215</v>
      </c>
      <c r="C13" s="616" t="s">
        <v>5</v>
      </c>
      <c r="D13" s="322">
        <v>2.3570000000000002E-3</v>
      </c>
      <c r="E13" s="323">
        <v>6.0999999999999999E-5</v>
      </c>
      <c r="F13" s="323">
        <v>1.26E-4</v>
      </c>
      <c r="G13" s="323">
        <v>1.35E-4</v>
      </c>
      <c r="H13" s="323">
        <v>5.6499999999999996E-4</v>
      </c>
      <c r="I13" s="323">
        <v>1.1349999999999999E-3</v>
      </c>
      <c r="J13" s="323">
        <v>1.9550000000000001E-3</v>
      </c>
      <c r="K13" s="323">
        <v>1.0080849999999999</v>
      </c>
      <c r="L13" s="323">
        <v>1.291E-3</v>
      </c>
      <c r="M13" s="323">
        <v>5.3540000000000003E-3</v>
      </c>
      <c r="N13" s="323">
        <v>9.3800000000000003E-4</v>
      </c>
      <c r="O13" s="323">
        <v>1.46E-4</v>
      </c>
      <c r="P13" s="323">
        <v>1.1E-4</v>
      </c>
      <c r="Q13" s="323">
        <v>3.8900000000000002E-4</v>
      </c>
      <c r="R13" s="323">
        <v>1.8799999999999999E-4</v>
      </c>
      <c r="S13" s="323">
        <v>1.6200000000000001E-4</v>
      </c>
      <c r="T13" s="323">
        <v>5.5800000000000001E-4</v>
      </c>
      <c r="U13" s="323">
        <v>4.0499999999999998E-4</v>
      </c>
      <c r="V13" s="323">
        <v>3.8200000000000002E-4</v>
      </c>
      <c r="W13" s="323">
        <v>3.5500000000000001E-4</v>
      </c>
      <c r="X13" s="323">
        <v>6.8800000000000003E-4</v>
      </c>
      <c r="Y13" s="323">
        <v>1.01E-3</v>
      </c>
      <c r="Z13" s="323">
        <v>2.2100000000000001E-4</v>
      </c>
      <c r="AA13" s="323">
        <v>5.1999999999999997E-5</v>
      </c>
      <c r="AB13" s="323">
        <v>3.86E-4</v>
      </c>
      <c r="AC13" s="323">
        <v>5.5999999999999995E-4</v>
      </c>
      <c r="AD13" s="323">
        <v>3.1999999999999999E-5</v>
      </c>
      <c r="AE13" s="323">
        <v>3.3000000000000003E-5</v>
      </c>
      <c r="AF13" s="323">
        <v>1.0000000000000001E-5</v>
      </c>
      <c r="AG13" s="323">
        <v>6.3E-5</v>
      </c>
      <c r="AH13" s="323">
        <v>7.8999999999999996E-5</v>
      </c>
      <c r="AI13" s="323">
        <v>7.1000000000000005E-5</v>
      </c>
      <c r="AJ13" s="323">
        <v>2.4699999999999999E-4</v>
      </c>
      <c r="AK13" s="323">
        <v>5.365E-3</v>
      </c>
      <c r="AL13" s="323">
        <v>1.3100000000000001E-4</v>
      </c>
      <c r="AM13" s="323">
        <v>1.9599999999999999E-4</v>
      </c>
      <c r="AN13" s="323">
        <v>3.7300000000000001E-4</v>
      </c>
      <c r="AO13" s="323">
        <v>5.4600000000000004E-4</v>
      </c>
      <c r="AP13" s="323">
        <v>1.5799999999999999E-4</v>
      </c>
      <c r="AQ13" s="302">
        <v>1.034918</v>
      </c>
    </row>
    <row r="14" spans="2:43" ht="16.5" customHeight="1">
      <c r="B14" s="508" t="s">
        <v>216</v>
      </c>
      <c r="C14" s="617" t="s">
        <v>6</v>
      </c>
      <c r="D14" s="322">
        <v>7.8700000000000005E-4</v>
      </c>
      <c r="E14" s="323">
        <v>9.0799999999999995E-4</v>
      </c>
      <c r="F14" s="323">
        <v>2.9589999999999998E-3</v>
      </c>
      <c r="G14" s="323">
        <v>1.4239999999999999E-3</v>
      </c>
      <c r="H14" s="323">
        <v>4.7199999999999998E-4</v>
      </c>
      <c r="I14" s="323">
        <v>2.9E-4</v>
      </c>
      <c r="J14" s="323">
        <v>6.96E-4</v>
      </c>
      <c r="K14" s="323">
        <v>5.9299999999999999E-4</v>
      </c>
      <c r="L14" s="323">
        <v>1.012535</v>
      </c>
      <c r="M14" s="323">
        <v>2.4399999999999999E-4</v>
      </c>
      <c r="N14" s="323">
        <v>1.2440000000000001E-3</v>
      </c>
      <c r="O14" s="323">
        <v>8.52E-4</v>
      </c>
      <c r="P14" s="323">
        <v>8.8500000000000004E-4</v>
      </c>
      <c r="Q14" s="323">
        <v>3.9300000000000001E-4</v>
      </c>
      <c r="R14" s="323">
        <v>2.4000000000000001E-4</v>
      </c>
      <c r="S14" s="323">
        <v>1.93E-4</v>
      </c>
      <c r="T14" s="323">
        <v>2.7500000000000002E-4</v>
      </c>
      <c r="U14" s="323">
        <v>2.1699999999999999E-4</v>
      </c>
      <c r="V14" s="323">
        <v>1.92E-4</v>
      </c>
      <c r="W14" s="323">
        <v>1.35E-4</v>
      </c>
      <c r="X14" s="323">
        <v>2.2100000000000001E-4</v>
      </c>
      <c r="Y14" s="323">
        <v>6.4899999999999995E-4</v>
      </c>
      <c r="Z14" s="323">
        <v>1.0679999999999999E-3</v>
      </c>
      <c r="AA14" s="323">
        <v>2.052E-3</v>
      </c>
      <c r="AB14" s="323">
        <v>9.1E-4</v>
      </c>
      <c r="AC14" s="323">
        <v>1.1529999999999999E-3</v>
      </c>
      <c r="AD14" s="323">
        <v>7.5500000000000003E-4</v>
      </c>
      <c r="AE14" s="323">
        <v>2.5999999999999998E-4</v>
      </c>
      <c r="AF14" s="323">
        <v>5.8E-5</v>
      </c>
      <c r="AG14" s="323">
        <v>7.0489999999999997E-3</v>
      </c>
      <c r="AH14" s="323">
        <v>2.4699999999999999E-4</v>
      </c>
      <c r="AI14" s="323">
        <v>6.7599999999999995E-4</v>
      </c>
      <c r="AJ14" s="323">
        <v>3.8400000000000001E-4</v>
      </c>
      <c r="AK14" s="323">
        <v>2.6699999999999998E-4</v>
      </c>
      <c r="AL14" s="323">
        <v>4.4000000000000002E-4</v>
      </c>
      <c r="AM14" s="323">
        <v>2.6499999999999999E-4</v>
      </c>
      <c r="AN14" s="323">
        <v>5.44E-4</v>
      </c>
      <c r="AO14" s="323">
        <v>4.6700000000000002E-4</v>
      </c>
      <c r="AP14" s="323">
        <v>8.2700000000000004E-4</v>
      </c>
      <c r="AQ14" s="302">
        <v>1.043828</v>
      </c>
    </row>
    <row r="15" spans="2:43" ht="16.5" customHeight="1">
      <c r="B15" s="508" t="s">
        <v>217</v>
      </c>
      <c r="C15" s="617" t="s">
        <v>218</v>
      </c>
      <c r="D15" s="322">
        <v>1.023E-3</v>
      </c>
      <c r="E15" s="323">
        <v>1.1980000000000001E-3</v>
      </c>
      <c r="F15" s="323">
        <v>2.7209999999999999E-3</v>
      </c>
      <c r="G15" s="323">
        <v>1.1019999999999999E-3</v>
      </c>
      <c r="H15" s="323">
        <v>2.1389999999999998E-3</v>
      </c>
      <c r="I15" s="323">
        <v>6.9099999999999999E-4</v>
      </c>
      <c r="J15" s="323">
        <v>1.235E-3</v>
      </c>
      <c r="K15" s="323">
        <v>6.927E-3</v>
      </c>
      <c r="L15" s="323">
        <v>2.6899999999999998E-4</v>
      </c>
      <c r="M15" s="323">
        <v>1.0273289999999999</v>
      </c>
      <c r="N15" s="323">
        <v>1.14E-3</v>
      </c>
      <c r="O15" s="323">
        <v>4.0499999999999998E-4</v>
      </c>
      <c r="P15" s="323">
        <v>3.4600000000000001E-4</v>
      </c>
      <c r="Q15" s="323">
        <v>5.9800000000000001E-4</v>
      </c>
      <c r="R15" s="323">
        <v>1.439E-3</v>
      </c>
      <c r="S15" s="323">
        <v>1.9269999999999999E-3</v>
      </c>
      <c r="T15" s="323">
        <v>9.1789999999999997E-3</v>
      </c>
      <c r="U15" s="323">
        <v>1.8730000000000001E-3</v>
      </c>
      <c r="V15" s="323">
        <v>7.0280000000000004E-3</v>
      </c>
      <c r="W15" s="323">
        <v>6.5820000000000002E-3</v>
      </c>
      <c r="X15" s="323">
        <v>7.6579999999999999E-3</v>
      </c>
      <c r="Y15" s="323">
        <v>7.1260000000000004E-3</v>
      </c>
      <c r="Z15" s="323">
        <v>2.1770000000000001E-3</v>
      </c>
      <c r="AA15" s="323">
        <v>2.72E-4</v>
      </c>
      <c r="AB15" s="323">
        <v>5.8900000000000003E-3</v>
      </c>
      <c r="AC15" s="323">
        <v>3.0330000000000001E-3</v>
      </c>
      <c r="AD15" s="323">
        <v>1.1590000000000001E-3</v>
      </c>
      <c r="AE15" s="323">
        <v>6.8300000000000001E-4</v>
      </c>
      <c r="AF15" s="323">
        <v>1.83E-4</v>
      </c>
      <c r="AG15" s="323">
        <v>1.0280000000000001E-3</v>
      </c>
      <c r="AH15" s="323">
        <v>6.3900000000000003E-4</v>
      </c>
      <c r="AI15" s="323">
        <v>5.4900000000000001E-4</v>
      </c>
      <c r="AJ15" s="323">
        <v>6.5600000000000001E-4</v>
      </c>
      <c r="AK15" s="323">
        <v>5.62E-4</v>
      </c>
      <c r="AL15" s="323">
        <v>1.4920000000000001E-3</v>
      </c>
      <c r="AM15" s="323">
        <v>2.1549999999999998E-3</v>
      </c>
      <c r="AN15" s="323">
        <v>7.3499999999999998E-4</v>
      </c>
      <c r="AO15" s="323">
        <v>6.8199999999999997E-3</v>
      </c>
      <c r="AP15" s="323">
        <v>5.2300000000000003E-4</v>
      </c>
      <c r="AQ15" s="302">
        <v>1.1184909999999999</v>
      </c>
    </row>
    <row r="16" spans="2:43" ht="16.5" customHeight="1">
      <c r="B16" s="508" t="s">
        <v>219</v>
      </c>
      <c r="C16" s="616" t="s">
        <v>7</v>
      </c>
      <c r="D16" s="322">
        <v>1.1689999999999999E-3</v>
      </c>
      <c r="E16" s="323">
        <v>1.8699999999999999E-4</v>
      </c>
      <c r="F16" s="323">
        <v>8.2000000000000001E-5</v>
      </c>
      <c r="G16" s="323">
        <v>6.7500000000000004E-4</v>
      </c>
      <c r="H16" s="323">
        <v>1.4120000000000001E-3</v>
      </c>
      <c r="I16" s="323">
        <v>1.7799999999999999E-4</v>
      </c>
      <c r="J16" s="323">
        <v>5.7200000000000003E-4</v>
      </c>
      <c r="K16" s="323">
        <v>4.934E-3</v>
      </c>
      <c r="L16" s="323">
        <v>9.5080000000000008E-3</v>
      </c>
      <c r="M16" s="323">
        <v>1.2099999999999999E-3</v>
      </c>
      <c r="N16" s="323">
        <v>1.0362150000000001</v>
      </c>
      <c r="O16" s="323">
        <v>5.0049999999999999E-3</v>
      </c>
      <c r="P16" s="323">
        <v>6.0599999999999998E-4</v>
      </c>
      <c r="Q16" s="323">
        <v>2.5119999999999999E-3</v>
      </c>
      <c r="R16" s="323">
        <v>4.9150000000000001E-3</v>
      </c>
      <c r="S16" s="323">
        <v>1.895E-3</v>
      </c>
      <c r="T16" s="323">
        <v>7.6509999999999998E-3</v>
      </c>
      <c r="U16" s="323">
        <v>1.4566000000000001E-2</v>
      </c>
      <c r="V16" s="323">
        <v>2.3730000000000001E-3</v>
      </c>
      <c r="W16" s="323">
        <v>1.4469999999999999E-3</v>
      </c>
      <c r="X16" s="323">
        <v>1.147E-3</v>
      </c>
      <c r="Y16" s="323">
        <v>2.0950000000000001E-3</v>
      </c>
      <c r="Z16" s="323">
        <v>1.9554999999999999E-2</v>
      </c>
      <c r="AA16" s="323">
        <v>4.9399999999999997E-4</v>
      </c>
      <c r="AB16" s="323">
        <v>3.0209999999999998E-3</v>
      </c>
      <c r="AC16" s="323">
        <v>3.6000000000000002E-4</v>
      </c>
      <c r="AD16" s="323">
        <v>2.7300000000000002E-4</v>
      </c>
      <c r="AE16" s="323">
        <v>1.83E-4</v>
      </c>
      <c r="AF16" s="323">
        <v>3.57E-4</v>
      </c>
      <c r="AG16" s="323">
        <v>4.0200000000000001E-4</v>
      </c>
      <c r="AH16" s="323">
        <v>2.42E-4</v>
      </c>
      <c r="AI16" s="323">
        <v>3.39E-4</v>
      </c>
      <c r="AJ16" s="323">
        <v>1.0560000000000001E-3</v>
      </c>
      <c r="AK16" s="323">
        <v>4.4099999999999999E-4</v>
      </c>
      <c r="AL16" s="323">
        <v>3.6200000000000002E-4</v>
      </c>
      <c r="AM16" s="323">
        <v>6.8199999999999999E-4</v>
      </c>
      <c r="AN16" s="323">
        <v>5.8399999999999999E-4</v>
      </c>
      <c r="AO16" s="323">
        <v>2.1570000000000001E-3</v>
      </c>
      <c r="AP16" s="323">
        <v>1.3699999999999999E-3</v>
      </c>
      <c r="AQ16" s="302">
        <v>1.1322350000000001</v>
      </c>
    </row>
    <row r="17" spans="2:43" ht="16.5" customHeight="1">
      <c r="B17" s="508" t="s">
        <v>220</v>
      </c>
      <c r="C17" s="616" t="s">
        <v>8</v>
      </c>
      <c r="D17" s="322">
        <v>6.0999999999999999E-5</v>
      </c>
      <c r="E17" s="323">
        <v>2.9E-5</v>
      </c>
      <c r="F17" s="323">
        <v>2.5999999999999998E-5</v>
      </c>
      <c r="G17" s="323">
        <v>1.1689999999999999E-3</v>
      </c>
      <c r="H17" s="323">
        <v>6.7999999999999999E-5</v>
      </c>
      <c r="I17" s="323">
        <v>5.3000000000000001E-5</v>
      </c>
      <c r="J17" s="323">
        <v>2.2499999999999999E-4</v>
      </c>
      <c r="K17" s="323">
        <v>1.6000000000000001E-4</v>
      </c>
      <c r="L17" s="323">
        <v>6.0999999999999999E-5</v>
      </c>
      <c r="M17" s="323">
        <v>4.8899999999999996E-4</v>
      </c>
      <c r="N17" s="323">
        <v>1.8779999999999999E-3</v>
      </c>
      <c r="O17" s="323">
        <v>1.0533410000000001</v>
      </c>
      <c r="P17" s="323">
        <v>9.3999999999999994E-5</v>
      </c>
      <c r="Q17" s="323">
        <v>3.5031E-2</v>
      </c>
      <c r="R17" s="323">
        <v>1.6546999999999999E-2</v>
      </c>
      <c r="S17" s="323">
        <v>1.4432E-2</v>
      </c>
      <c r="T17" s="323">
        <v>3.0439999999999998E-3</v>
      </c>
      <c r="U17" s="323">
        <v>2.1120000000000002E-3</v>
      </c>
      <c r="V17" s="323">
        <v>6.1339999999999997E-3</v>
      </c>
      <c r="W17" s="323">
        <v>2.124E-3</v>
      </c>
      <c r="X17" s="323">
        <v>8.1560000000000001E-3</v>
      </c>
      <c r="Y17" s="323">
        <v>1.0820000000000001E-3</v>
      </c>
      <c r="Z17" s="323">
        <v>3.604E-3</v>
      </c>
      <c r="AA17" s="323">
        <v>9.6000000000000002E-5</v>
      </c>
      <c r="AB17" s="323">
        <v>2.3000000000000001E-4</v>
      </c>
      <c r="AC17" s="323">
        <v>3.4E-5</v>
      </c>
      <c r="AD17" s="323">
        <v>5.5000000000000002E-5</v>
      </c>
      <c r="AE17" s="323">
        <v>3.4999999999999997E-5</v>
      </c>
      <c r="AF17" s="323">
        <v>6.3E-5</v>
      </c>
      <c r="AG17" s="323">
        <v>8.6000000000000003E-5</v>
      </c>
      <c r="AH17" s="323">
        <v>4.6999999999999997E-5</v>
      </c>
      <c r="AI17" s="323">
        <v>7.6000000000000004E-5</v>
      </c>
      <c r="AJ17" s="323">
        <v>4.3000000000000002E-5</v>
      </c>
      <c r="AK17" s="323">
        <v>3.1000000000000001E-5</v>
      </c>
      <c r="AL17" s="323">
        <v>5.1999999999999997E-5</v>
      </c>
      <c r="AM17" s="323">
        <v>1.06E-4</v>
      </c>
      <c r="AN17" s="323">
        <v>5.5000000000000002E-5</v>
      </c>
      <c r="AO17" s="323">
        <v>7.6000000000000004E-5</v>
      </c>
      <c r="AP17" s="323">
        <v>5.1199999999999998E-4</v>
      </c>
      <c r="AQ17" s="302">
        <v>1.151516</v>
      </c>
    </row>
    <row r="18" spans="2:43" ht="16.5" customHeight="1">
      <c r="B18" s="508" t="s">
        <v>221</v>
      </c>
      <c r="C18" s="616" t="s">
        <v>9</v>
      </c>
      <c r="D18" s="322">
        <v>3.9999999999999998E-6</v>
      </c>
      <c r="E18" s="323">
        <v>1.9999999999999999E-6</v>
      </c>
      <c r="F18" s="323">
        <v>1.9999999999999999E-6</v>
      </c>
      <c r="G18" s="323">
        <v>3.1999999999999999E-5</v>
      </c>
      <c r="H18" s="323">
        <v>4.6999999999999997E-5</v>
      </c>
      <c r="I18" s="323">
        <v>3.9999999999999998E-6</v>
      </c>
      <c r="J18" s="323">
        <v>1.5E-5</v>
      </c>
      <c r="K18" s="323">
        <v>1.1900000000000001E-4</v>
      </c>
      <c r="L18" s="323">
        <v>3.9999999999999998E-6</v>
      </c>
      <c r="M18" s="323">
        <v>4.8999999999999998E-5</v>
      </c>
      <c r="N18" s="323">
        <v>9.0000000000000006E-5</v>
      </c>
      <c r="O18" s="323">
        <v>2.3E-5</v>
      </c>
      <c r="P18" s="323">
        <v>1.004202</v>
      </c>
      <c r="Q18" s="323">
        <v>9.6299999999999999E-4</v>
      </c>
      <c r="R18" s="323">
        <v>6.2600000000000004E-4</v>
      </c>
      <c r="S18" s="323">
        <v>4.0499999999999998E-4</v>
      </c>
      <c r="T18" s="323">
        <v>1.4300000000000001E-3</v>
      </c>
      <c r="U18" s="323">
        <v>1.3979999999999999E-3</v>
      </c>
      <c r="V18" s="323">
        <v>1.1230000000000001E-3</v>
      </c>
      <c r="W18" s="323">
        <v>1.073E-3</v>
      </c>
      <c r="X18" s="323">
        <v>5.6800000000000004E-4</v>
      </c>
      <c r="Y18" s="323">
        <v>2.92E-4</v>
      </c>
      <c r="Z18" s="323">
        <v>2.1499999999999999E-4</v>
      </c>
      <c r="AA18" s="323">
        <v>1.8E-5</v>
      </c>
      <c r="AB18" s="323">
        <v>1.9000000000000001E-5</v>
      </c>
      <c r="AC18" s="323">
        <v>3.9999999999999998E-6</v>
      </c>
      <c r="AD18" s="323">
        <v>3.9999999999999998E-6</v>
      </c>
      <c r="AE18" s="323">
        <v>3.9999999999999998E-6</v>
      </c>
      <c r="AF18" s="323">
        <v>3.9999999999999998E-6</v>
      </c>
      <c r="AG18" s="323">
        <v>5.0000000000000004E-6</v>
      </c>
      <c r="AH18" s="323">
        <v>7.9999999999999996E-6</v>
      </c>
      <c r="AI18" s="323">
        <v>9.0000000000000002E-6</v>
      </c>
      <c r="AJ18" s="323">
        <v>5.0000000000000004E-6</v>
      </c>
      <c r="AK18" s="323">
        <v>3.3000000000000003E-5</v>
      </c>
      <c r="AL18" s="323">
        <v>9.0000000000000002E-6</v>
      </c>
      <c r="AM18" s="323">
        <v>1.5999999999999999E-5</v>
      </c>
      <c r="AN18" s="323">
        <v>1.1E-5</v>
      </c>
      <c r="AO18" s="323">
        <v>3.6000000000000001E-5</v>
      </c>
      <c r="AP18" s="323">
        <v>4.6999999999999997E-5</v>
      </c>
      <c r="AQ18" s="302">
        <v>1.0129170000000001</v>
      </c>
    </row>
    <row r="19" spans="2:43" ht="16.5" customHeight="1">
      <c r="B19" s="508" t="s">
        <v>222</v>
      </c>
      <c r="C19" s="616" t="s">
        <v>10</v>
      </c>
      <c r="D19" s="322">
        <v>8.7799999999999998E-4</v>
      </c>
      <c r="E19" s="323">
        <v>3.5799999999999997E-4</v>
      </c>
      <c r="F19" s="323">
        <v>4.37E-4</v>
      </c>
      <c r="G19" s="323">
        <v>3.9399999999999999E-3</v>
      </c>
      <c r="H19" s="323">
        <v>1.3780000000000001E-3</v>
      </c>
      <c r="I19" s="323">
        <v>7.36E-4</v>
      </c>
      <c r="J19" s="323">
        <v>1.196E-3</v>
      </c>
      <c r="K19" s="323">
        <v>3.7720000000000002E-3</v>
      </c>
      <c r="L19" s="323">
        <v>2.4600000000000002E-4</v>
      </c>
      <c r="M19" s="323">
        <v>2.0539999999999998E-3</v>
      </c>
      <c r="N19" s="323">
        <v>2.1610000000000002E-3</v>
      </c>
      <c r="O19" s="323">
        <v>1.0169999999999999E-3</v>
      </c>
      <c r="P19" s="323">
        <v>3.4200000000000002E-4</v>
      </c>
      <c r="Q19" s="323">
        <v>1.01298</v>
      </c>
      <c r="R19" s="323">
        <v>7.2490000000000002E-3</v>
      </c>
      <c r="S19" s="323">
        <v>6.2750000000000002E-3</v>
      </c>
      <c r="T19" s="323">
        <v>6.5389999999999997E-3</v>
      </c>
      <c r="U19" s="323">
        <v>5.5019999999999999E-3</v>
      </c>
      <c r="V19" s="323">
        <v>6.5250000000000004E-3</v>
      </c>
      <c r="W19" s="323">
        <v>6.2100000000000002E-3</v>
      </c>
      <c r="X19" s="323">
        <v>2.0999999999999999E-3</v>
      </c>
      <c r="Y19" s="323">
        <v>3.2320000000000001E-3</v>
      </c>
      <c r="Z19" s="323">
        <v>1.7155E-2</v>
      </c>
      <c r="AA19" s="323">
        <v>5.22E-4</v>
      </c>
      <c r="AB19" s="323">
        <v>1.201E-3</v>
      </c>
      <c r="AC19" s="323">
        <v>1.94E-4</v>
      </c>
      <c r="AD19" s="323">
        <v>7.2300000000000001E-4</v>
      </c>
      <c r="AE19" s="323">
        <v>1.83E-4</v>
      </c>
      <c r="AF19" s="323">
        <v>3.6099999999999999E-4</v>
      </c>
      <c r="AG19" s="323">
        <v>5.1999999999999995E-4</v>
      </c>
      <c r="AH19" s="323">
        <v>3.2200000000000002E-4</v>
      </c>
      <c r="AI19" s="323">
        <v>9.5E-4</v>
      </c>
      <c r="AJ19" s="323">
        <v>2.34E-4</v>
      </c>
      <c r="AK19" s="323">
        <v>2.41E-4</v>
      </c>
      <c r="AL19" s="323">
        <v>6.9700000000000003E-4</v>
      </c>
      <c r="AM19" s="323">
        <v>4.6999999999999999E-4</v>
      </c>
      <c r="AN19" s="323">
        <v>7.2199999999999999E-4</v>
      </c>
      <c r="AO19" s="323">
        <v>4.2099999999999999E-4</v>
      </c>
      <c r="AP19" s="323">
        <v>1.0549999999999999E-3</v>
      </c>
      <c r="AQ19" s="302">
        <v>1.1010979999999999</v>
      </c>
    </row>
    <row r="20" spans="2:43" ht="16.5" customHeight="1">
      <c r="B20" s="508" t="s">
        <v>223</v>
      </c>
      <c r="C20" s="616" t="s">
        <v>64</v>
      </c>
      <c r="D20" s="322">
        <v>9.9999999999999995E-7</v>
      </c>
      <c r="E20" s="323">
        <v>0</v>
      </c>
      <c r="F20" s="323">
        <v>0</v>
      </c>
      <c r="G20" s="323">
        <v>5.0000000000000004E-6</v>
      </c>
      <c r="H20" s="323">
        <v>9.9999999999999995E-7</v>
      </c>
      <c r="I20" s="323">
        <v>9.9999999999999995E-7</v>
      </c>
      <c r="J20" s="323">
        <v>9.9999999999999995E-7</v>
      </c>
      <c r="K20" s="323">
        <v>9.9999999999999995E-7</v>
      </c>
      <c r="L20" s="323">
        <v>9.9999999999999995E-7</v>
      </c>
      <c r="M20" s="323">
        <v>9.9999999999999995E-7</v>
      </c>
      <c r="N20" s="323">
        <v>9.9999999999999995E-7</v>
      </c>
      <c r="O20" s="323">
        <v>9.9999999999999995E-7</v>
      </c>
      <c r="P20" s="323">
        <v>9.9999999999999995E-7</v>
      </c>
      <c r="Q20" s="323">
        <v>1.9999999999999999E-6</v>
      </c>
      <c r="R20" s="323">
        <v>1.0002340000000001</v>
      </c>
      <c r="S20" s="323">
        <v>8.7000000000000001E-5</v>
      </c>
      <c r="T20" s="323">
        <v>1.7E-5</v>
      </c>
      <c r="U20" s="323">
        <v>5.0000000000000004E-6</v>
      </c>
      <c r="V20" s="323">
        <v>1.4E-5</v>
      </c>
      <c r="W20" s="323">
        <v>3.9999999999999998E-6</v>
      </c>
      <c r="X20" s="323">
        <v>1.9000000000000001E-5</v>
      </c>
      <c r="Y20" s="323">
        <v>9.0000000000000002E-6</v>
      </c>
      <c r="Z20" s="323">
        <v>1.0000000000000001E-5</v>
      </c>
      <c r="AA20" s="323">
        <v>9.9999999999999995E-7</v>
      </c>
      <c r="AB20" s="323">
        <v>2.0999999999999999E-5</v>
      </c>
      <c r="AC20" s="323">
        <v>9.9999999999999995E-7</v>
      </c>
      <c r="AD20" s="323">
        <v>9.9999999999999995E-7</v>
      </c>
      <c r="AE20" s="323">
        <v>9.9999999999999995E-7</v>
      </c>
      <c r="AF20" s="323">
        <v>0</v>
      </c>
      <c r="AG20" s="323">
        <v>1.9999999999999999E-6</v>
      </c>
      <c r="AH20" s="323">
        <v>1.9999999999999999E-6</v>
      </c>
      <c r="AI20" s="323">
        <v>1.9999999999999999E-6</v>
      </c>
      <c r="AJ20" s="323">
        <v>9.9999999999999995E-7</v>
      </c>
      <c r="AK20" s="323">
        <v>9.9999999999999995E-7</v>
      </c>
      <c r="AL20" s="323">
        <v>9.9999999999999995E-7</v>
      </c>
      <c r="AM20" s="323">
        <v>1.8E-5</v>
      </c>
      <c r="AN20" s="323">
        <v>9.9999999999999995E-7</v>
      </c>
      <c r="AO20" s="323">
        <v>9.9999999999999995E-7</v>
      </c>
      <c r="AP20" s="323">
        <v>9.9999999999999995E-7</v>
      </c>
      <c r="AQ20" s="302">
        <v>1.000472</v>
      </c>
    </row>
    <row r="21" spans="2:43" ht="16.5" customHeight="1">
      <c r="B21" s="508" t="s">
        <v>224</v>
      </c>
      <c r="C21" s="616" t="s">
        <v>65</v>
      </c>
      <c r="D21" s="322">
        <v>6.9999999999999994E-5</v>
      </c>
      <c r="E21" s="323">
        <v>6.7000000000000002E-5</v>
      </c>
      <c r="F21" s="323">
        <v>2.4000000000000001E-5</v>
      </c>
      <c r="G21" s="323">
        <v>2.6400000000000002E-4</v>
      </c>
      <c r="H21" s="323">
        <v>6.7000000000000002E-5</v>
      </c>
      <c r="I21" s="323">
        <v>6.9999999999999994E-5</v>
      </c>
      <c r="J21" s="323">
        <v>5.3999999999999998E-5</v>
      </c>
      <c r="K21" s="323">
        <v>8.7000000000000001E-5</v>
      </c>
      <c r="L21" s="323">
        <v>6.6000000000000005E-5</v>
      </c>
      <c r="M21" s="323">
        <v>3.6999999999999999E-4</v>
      </c>
      <c r="N21" s="323">
        <v>1.3100000000000001E-4</v>
      </c>
      <c r="O21" s="323">
        <v>1.16E-4</v>
      </c>
      <c r="P21" s="323">
        <v>3.4E-5</v>
      </c>
      <c r="Q21" s="323">
        <v>1.03E-4</v>
      </c>
      <c r="R21" s="323">
        <v>7.5799999999999999E-4</v>
      </c>
      <c r="S21" s="323">
        <v>1.0164359999999999</v>
      </c>
      <c r="T21" s="323">
        <v>1.44E-4</v>
      </c>
      <c r="U21" s="323">
        <v>3.4200000000000002E-4</v>
      </c>
      <c r="V21" s="323">
        <v>2.5599999999999999E-4</v>
      </c>
      <c r="W21" s="323">
        <v>1.3200000000000001E-4</v>
      </c>
      <c r="X21" s="323">
        <v>1.5699999999999999E-4</v>
      </c>
      <c r="Y21" s="323">
        <v>1.5799999999999999E-4</v>
      </c>
      <c r="Z21" s="323">
        <v>1.36E-4</v>
      </c>
      <c r="AA21" s="323">
        <v>1.1400000000000001E-4</v>
      </c>
      <c r="AB21" s="323">
        <v>2.1800000000000001E-4</v>
      </c>
      <c r="AC21" s="323">
        <v>9.0000000000000006E-5</v>
      </c>
      <c r="AD21" s="323">
        <v>1.13E-4</v>
      </c>
      <c r="AE21" s="323">
        <v>1.4300000000000001E-4</v>
      </c>
      <c r="AF21" s="323">
        <v>2.5000000000000001E-5</v>
      </c>
      <c r="AG21" s="323">
        <v>2.0699999999999999E-4</v>
      </c>
      <c r="AH21" s="323">
        <v>1.8100000000000001E-4</v>
      </c>
      <c r="AI21" s="323">
        <v>1.05E-4</v>
      </c>
      <c r="AJ21" s="323">
        <v>1.13E-4</v>
      </c>
      <c r="AK21" s="323">
        <v>6.0000000000000002E-5</v>
      </c>
      <c r="AL21" s="323">
        <v>1.06E-4</v>
      </c>
      <c r="AM21" s="323">
        <v>1.879E-3</v>
      </c>
      <c r="AN21" s="323">
        <v>6.3E-5</v>
      </c>
      <c r="AO21" s="323">
        <v>3.4999999999999997E-5</v>
      </c>
      <c r="AP21" s="323">
        <v>6.0000000000000002E-5</v>
      </c>
      <c r="AQ21" s="302">
        <v>1.023555</v>
      </c>
    </row>
    <row r="22" spans="2:43" ht="16.5" customHeight="1">
      <c r="B22" s="508" t="s">
        <v>225</v>
      </c>
      <c r="C22" s="616" t="s">
        <v>66</v>
      </c>
      <c r="D22" s="322">
        <v>2.5000000000000001E-5</v>
      </c>
      <c r="E22" s="323">
        <v>2.6999999999999999E-5</v>
      </c>
      <c r="F22" s="323">
        <v>1.1E-5</v>
      </c>
      <c r="G22" s="323">
        <v>3.1000000000000001E-5</v>
      </c>
      <c r="H22" s="323">
        <v>2.4000000000000001E-5</v>
      </c>
      <c r="I22" s="323">
        <v>2.6999999999999999E-5</v>
      </c>
      <c r="J22" s="323">
        <v>1.8E-5</v>
      </c>
      <c r="K22" s="323">
        <v>2.8E-5</v>
      </c>
      <c r="L22" s="323">
        <v>1.5999999999999999E-5</v>
      </c>
      <c r="M22" s="323">
        <v>1.9000000000000001E-5</v>
      </c>
      <c r="N22" s="323">
        <v>2.6999999999999999E-5</v>
      </c>
      <c r="O22" s="323">
        <v>1.5E-5</v>
      </c>
      <c r="P22" s="323">
        <v>1.0000000000000001E-5</v>
      </c>
      <c r="Q22" s="323">
        <v>1.7E-5</v>
      </c>
      <c r="R22" s="323">
        <v>1.7699999999999999E-4</v>
      </c>
      <c r="S22" s="323">
        <v>6.4700000000000001E-4</v>
      </c>
      <c r="T22" s="323">
        <v>1.0087999999999999</v>
      </c>
      <c r="U22" s="323">
        <v>2.0000000000000002E-5</v>
      </c>
      <c r="V22" s="323">
        <v>6.2000000000000003E-5</v>
      </c>
      <c r="W22" s="323">
        <v>7.8999999999999996E-5</v>
      </c>
      <c r="X22" s="323">
        <v>5.1999999999999997E-5</v>
      </c>
      <c r="Y22" s="323">
        <v>3.4999999999999997E-5</v>
      </c>
      <c r="Z22" s="323">
        <v>5.1E-5</v>
      </c>
      <c r="AA22" s="323">
        <v>3.1999999999999999E-5</v>
      </c>
      <c r="AB22" s="323">
        <v>6.3999999999999997E-5</v>
      </c>
      <c r="AC22" s="323">
        <v>3.4E-5</v>
      </c>
      <c r="AD22" s="323">
        <v>1.15E-4</v>
      </c>
      <c r="AE22" s="323">
        <v>4.8999999999999998E-5</v>
      </c>
      <c r="AF22" s="323">
        <v>7.9999999999999996E-6</v>
      </c>
      <c r="AG22" s="323">
        <v>6.3E-5</v>
      </c>
      <c r="AH22" s="323">
        <v>6.7999999999999999E-5</v>
      </c>
      <c r="AI22" s="323">
        <v>3.6200000000000002E-4</v>
      </c>
      <c r="AJ22" s="323">
        <v>3.8999999999999999E-5</v>
      </c>
      <c r="AK22" s="323">
        <v>1.119E-3</v>
      </c>
      <c r="AL22" s="323">
        <v>4.3999999999999999E-5</v>
      </c>
      <c r="AM22" s="323">
        <v>5.0299999999999997E-4</v>
      </c>
      <c r="AN22" s="323">
        <v>1.47E-4</v>
      </c>
      <c r="AO22" s="323">
        <v>2.4659999999999999E-3</v>
      </c>
      <c r="AP22" s="323">
        <v>5.1999999999999997E-5</v>
      </c>
      <c r="AQ22" s="302">
        <v>1.015385</v>
      </c>
    </row>
    <row r="23" spans="2:43" ht="16.5" customHeight="1">
      <c r="B23" s="508" t="s">
        <v>226</v>
      </c>
      <c r="C23" s="616" t="s">
        <v>12</v>
      </c>
      <c r="D23" s="322">
        <v>8.5000000000000006E-5</v>
      </c>
      <c r="E23" s="323">
        <v>6.8999999999999997E-5</v>
      </c>
      <c r="F23" s="323">
        <v>3.8999999999999999E-5</v>
      </c>
      <c r="G23" s="323">
        <v>1.27E-4</v>
      </c>
      <c r="H23" s="323">
        <v>8.7999999999999998E-5</v>
      </c>
      <c r="I23" s="323">
        <v>1.05E-4</v>
      </c>
      <c r="J23" s="323">
        <v>6.7000000000000002E-5</v>
      </c>
      <c r="K23" s="323">
        <v>1.0900000000000001E-4</v>
      </c>
      <c r="L23" s="323">
        <v>6.2000000000000003E-5</v>
      </c>
      <c r="M23" s="323">
        <v>7.2000000000000002E-5</v>
      </c>
      <c r="N23" s="323">
        <v>1.08E-4</v>
      </c>
      <c r="O23" s="323">
        <v>6.0000000000000002E-5</v>
      </c>
      <c r="P23" s="323">
        <v>6.3E-5</v>
      </c>
      <c r="Q23" s="323">
        <v>6.0999999999999999E-5</v>
      </c>
      <c r="R23" s="323">
        <v>4.0200000000000001E-4</v>
      </c>
      <c r="S23" s="323">
        <v>1.3680000000000001E-3</v>
      </c>
      <c r="T23" s="323">
        <v>1.5351E-2</v>
      </c>
      <c r="U23" s="323">
        <v>1.043706</v>
      </c>
      <c r="V23" s="323">
        <v>2.2745999999999999E-2</v>
      </c>
      <c r="W23" s="323">
        <v>3.6871000000000001E-2</v>
      </c>
      <c r="X23" s="323">
        <v>2.908E-3</v>
      </c>
      <c r="Y23" s="323">
        <v>3.189E-3</v>
      </c>
      <c r="Z23" s="323">
        <v>1.8599999999999999E-4</v>
      </c>
      <c r="AA23" s="323">
        <v>1.3999999999999999E-4</v>
      </c>
      <c r="AB23" s="323">
        <v>2.32E-4</v>
      </c>
      <c r="AC23" s="323">
        <v>1.22E-4</v>
      </c>
      <c r="AD23" s="323">
        <v>1.4999999999999999E-4</v>
      </c>
      <c r="AE23" s="323">
        <v>2.0000000000000001E-4</v>
      </c>
      <c r="AF23" s="323">
        <v>3.3000000000000003E-5</v>
      </c>
      <c r="AG23" s="323">
        <v>2.52E-4</v>
      </c>
      <c r="AH23" s="323">
        <v>3.28E-4</v>
      </c>
      <c r="AI23" s="323">
        <v>3.5199999999999999E-4</v>
      </c>
      <c r="AJ23" s="323">
        <v>2.32E-4</v>
      </c>
      <c r="AK23" s="323">
        <v>1.11E-4</v>
      </c>
      <c r="AL23" s="323">
        <v>1.6899999999999999E-4</v>
      </c>
      <c r="AM23" s="323">
        <v>2.2279999999999999E-3</v>
      </c>
      <c r="AN23" s="323">
        <v>9.2E-5</v>
      </c>
      <c r="AO23" s="323">
        <v>4.3990000000000001E-3</v>
      </c>
      <c r="AP23" s="323">
        <v>9.8999999999999994E-5</v>
      </c>
      <c r="AQ23" s="302">
        <v>1.1369819999999999</v>
      </c>
    </row>
    <row r="24" spans="2:43" ht="16.5" customHeight="1">
      <c r="B24" s="508" t="s">
        <v>227</v>
      </c>
      <c r="C24" s="616" t="s">
        <v>11</v>
      </c>
      <c r="D24" s="322">
        <v>0</v>
      </c>
      <c r="E24" s="323">
        <v>0</v>
      </c>
      <c r="F24" s="323">
        <v>0</v>
      </c>
      <c r="G24" s="323">
        <v>0</v>
      </c>
      <c r="H24" s="323">
        <v>0</v>
      </c>
      <c r="I24" s="323">
        <v>0</v>
      </c>
      <c r="J24" s="323">
        <v>0</v>
      </c>
      <c r="K24" s="323">
        <v>0</v>
      </c>
      <c r="L24" s="323">
        <v>0</v>
      </c>
      <c r="M24" s="323">
        <v>0</v>
      </c>
      <c r="N24" s="323">
        <v>0</v>
      </c>
      <c r="O24" s="323">
        <v>0</v>
      </c>
      <c r="P24" s="323">
        <v>0</v>
      </c>
      <c r="Q24" s="323">
        <v>0</v>
      </c>
      <c r="R24" s="323">
        <v>9.9999999999999995E-7</v>
      </c>
      <c r="S24" s="323">
        <v>3.9999999999999998E-6</v>
      </c>
      <c r="T24" s="323">
        <v>1.9999999999999999E-6</v>
      </c>
      <c r="U24" s="323">
        <v>9.9999999999999995E-7</v>
      </c>
      <c r="V24" s="323">
        <v>1.0000150000000001</v>
      </c>
      <c r="W24" s="323">
        <v>3.0000000000000001E-6</v>
      </c>
      <c r="X24" s="323">
        <v>5.0000000000000004E-6</v>
      </c>
      <c r="Y24" s="323">
        <v>9.9999999999999995E-7</v>
      </c>
      <c r="Z24" s="323">
        <v>9.9999999999999995E-7</v>
      </c>
      <c r="AA24" s="323">
        <v>0</v>
      </c>
      <c r="AB24" s="323">
        <v>0</v>
      </c>
      <c r="AC24" s="323">
        <v>0</v>
      </c>
      <c r="AD24" s="323">
        <v>0</v>
      </c>
      <c r="AE24" s="323">
        <v>0</v>
      </c>
      <c r="AF24" s="323">
        <v>0</v>
      </c>
      <c r="AG24" s="323">
        <v>0</v>
      </c>
      <c r="AH24" s="323">
        <v>0</v>
      </c>
      <c r="AI24" s="323">
        <v>0</v>
      </c>
      <c r="AJ24" s="323">
        <v>0</v>
      </c>
      <c r="AK24" s="323">
        <v>0</v>
      </c>
      <c r="AL24" s="323">
        <v>0</v>
      </c>
      <c r="AM24" s="323">
        <v>9.9999999999999995E-7</v>
      </c>
      <c r="AN24" s="323">
        <v>0</v>
      </c>
      <c r="AO24" s="323">
        <v>0</v>
      </c>
      <c r="AP24" s="323">
        <v>0</v>
      </c>
      <c r="AQ24" s="302">
        <v>1.0000370000000001</v>
      </c>
    </row>
    <row r="25" spans="2:43" ht="16.5" customHeight="1">
      <c r="B25" s="508" t="s">
        <v>228</v>
      </c>
      <c r="C25" s="616" t="s">
        <v>229</v>
      </c>
      <c r="D25" s="322">
        <v>0</v>
      </c>
      <c r="E25" s="323">
        <v>0</v>
      </c>
      <c r="F25" s="323">
        <v>0</v>
      </c>
      <c r="G25" s="323">
        <v>0</v>
      </c>
      <c r="H25" s="323">
        <v>0</v>
      </c>
      <c r="I25" s="323">
        <v>0</v>
      </c>
      <c r="J25" s="323">
        <v>0</v>
      </c>
      <c r="K25" s="323">
        <v>0</v>
      </c>
      <c r="L25" s="323">
        <v>0</v>
      </c>
      <c r="M25" s="323">
        <v>0</v>
      </c>
      <c r="N25" s="323">
        <v>0</v>
      </c>
      <c r="O25" s="323">
        <v>0</v>
      </c>
      <c r="P25" s="323">
        <v>0</v>
      </c>
      <c r="Q25" s="323">
        <v>0</v>
      </c>
      <c r="R25" s="323">
        <v>0</v>
      </c>
      <c r="S25" s="323">
        <v>0</v>
      </c>
      <c r="T25" s="323">
        <v>0</v>
      </c>
      <c r="U25" s="323">
        <v>0</v>
      </c>
      <c r="V25" s="323">
        <v>0</v>
      </c>
      <c r="W25" s="323">
        <v>1</v>
      </c>
      <c r="X25" s="323">
        <v>0</v>
      </c>
      <c r="Y25" s="323">
        <v>0</v>
      </c>
      <c r="Z25" s="323">
        <v>0</v>
      </c>
      <c r="AA25" s="323">
        <v>0</v>
      </c>
      <c r="AB25" s="323">
        <v>0</v>
      </c>
      <c r="AC25" s="323">
        <v>0</v>
      </c>
      <c r="AD25" s="323">
        <v>0</v>
      </c>
      <c r="AE25" s="323">
        <v>0</v>
      </c>
      <c r="AF25" s="323">
        <v>0</v>
      </c>
      <c r="AG25" s="323">
        <v>0</v>
      </c>
      <c r="AH25" s="323">
        <v>0</v>
      </c>
      <c r="AI25" s="323">
        <v>0</v>
      </c>
      <c r="AJ25" s="323">
        <v>0</v>
      </c>
      <c r="AK25" s="323">
        <v>0</v>
      </c>
      <c r="AL25" s="323">
        <v>0</v>
      </c>
      <c r="AM25" s="323">
        <v>0</v>
      </c>
      <c r="AN25" s="323">
        <v>0</v>
      </c>
      <c r="AO25" s="323">
        <v>0</v>
      </c>
      <c r="AP25" s="323">
        <v>0</v>
      </c>
      <c r="AQ25" s="302">
        <v>1</v>
      </c>
    </row>
    <row r="26" spans="2:43" ht="16.5" customHeight="1">
      <c r="B26" s="508" t="s">
        <v>230</v>
      </c>
      <c r="C26" s="616" t="s">
        <v>13</v>
      </c>
      <c r="D26" s="322">
        <v>1.1E-5</v>
      </c>
      <c r="E26" s="323">
        <v>6.9999999999999999E-6</v>
      </c>
      <c r="F26" s="323">
        <v>2.6600000000000001E-4</v>
      </c>
      <c r="G26" s="323">
        <v>1.7E-5</v>
      </c>
      <c r="H26" s="323">
        <v>1.0000000000000001E-5</v>
      </c>
      <c r="I26" s="323">
        <v>1.0000000000000001E-5</v>
      </c>
      <c r="J26" s="323">
        <v>6.9999999999999999E-6</v>
      </c>
      <c r="K26" s="323">
        <v>1.2E-5</v>
      </c>
      <c r="L26" s="323">
        <v>7.9999999999999996E-6</v>
      </c>
      <c r="M26" s="323">
        <v>7.9999999999999996E-6</v>
      </c>
      <c r="N26" s="323">
        <v>1.2999999999999999E-5</v>
      </c>
      <c r="O26" s="323">
        <v>6.9999999999999999E-6</v>
      </c>
      <c r="P26" s="323">
        <v>5.0000000000000004E-6</v>
      </c>
      <c r="Q26" s="323">
        <v>6.0000000000000002E-6</v>
      </c>
      <c r="R26" s="323">
        <v>6.9999999999999999E-6</v>
      </c>
      <c r="S26" s="323">
        <v>6.9999999999999999E-6</v>
      </c>
      <c r="T26" s="323">
        <v>6.9999999999999999E-6</v>
      </c>
      <c r="U26" s="323">
        <v>7.9999999999999996E-6</v>
      </c>
      <c r="V26" s="323">
        <v>7.9999999999999996E-6</v>
      </c>
      <c r="W26" s="323">
        <v>6.9999999999999999E-6</v>
      </c>
      <c r="X26" s="323">
        <v>1.002073</v>
      </c>
      <c r="Y26" s="323">
        <v>1.0000000000000001E-5</v>
      </c>
      <c r="Z26" s="323">
        <v>1.7E-5</v>
      </c>
      <c r="AA26" s="323">
        <v>1.5E-5</v>
      </c>
      <c r="AB26" s="323">
        <v>2.4000000000000001E-5</v>
      </c>
      <c r="AC26" s="323">
        <v>1.2999999999999999E-5</v>
      </c>
      <c r="AD26" s="323">
        <v>1.7E-5</v>
      </c>
      <c r="AE26" s="323">
        <v>1.9000000000000001E-5</v>
      </c>
      <c r="AF26" s="323">
        <v>3.0000000000000001E-6</v>
      </c>
      <c r="AG26" s="323">
        <v>6.2000000000000003E-5</v>
      </c>
      <c r="AH26" s="323">
        <v>2.4000000000000001E-5</v>
      </c>
      <c r="AI26" s="323">
        <v>5.1999999999999997E-5</v>
      </c>
      <c r="AJ26" s="323">
        <v>1.5999999999999999E-5</v>
      </c>
      <c r="AK26" s="323">
        <v>7.9999999999999996E-6</v>
      </c>
      <c r="AL26" s="323">
        <v>1.5E-5</v>
      </c>
      <c r="AM26" s="323">
        <v>2.4000000000000001E-4</v>
      </c>
      <c r="AN26" s="323">
        <v>1.0000000000000001E-5</v>
      </c>
      <c r="AO26" s="323">
        <v>6.0000000000000002E-6</v>
      </c>
      <c r="AP26" s="323">
        <v>1.2999999999999999E-5</v>
      </c>
      <c r="AQ26" s="302">
        <v>1.0030669999999999</v>
      </c>
    </row>
    <row r="27" spans="2:43" ht="16.5" customHeight="1">
      <c r="B27" s="508" t="s">
        <v>231</v>
      </c>
      <c r="C27" s="616" t="s">
        <v>14</v>
      </c>
      <c r="D27" s="322">
        <v>3.0699999999999998E-4</v>
      </c>
      <c r="E27" s="323">
        <v>6.2799999999999998E-4</v>
      </c>
      <c r="F27" s="323">
        <v>1.6980000000000001E-3</v>
      </c>
      <c r="G27" s="323">
        <v>7.3700000000000002E-4</v>
      </c>
      <c r="H27" s="323">
        <v>1.2639999999999999E-3</v>
      </c>
      <c r="I27" s="323">
        <v>4.8120000000000003E-3</v>
      </c>
      <c r="J27" s="323">
        <v>3.3409999999999998E-3</v>
      </c>
      <c r="K27" s="323">
        <v>1.1199999999999999E-3</v>
      </c>
      <c r="L27" s="323">
        <v>3.0499999999999999E-4</v>
      </c>
      <c r="M27" s="323">
        <v>8.9099999999999997E-4</v>
      </c>
      <c r="N27" s="323">
        <v>1.4430000000000001E-3</v>
      </c>
      <c r="O27" s="323">
        <v>1.042E-3</v>
      </c>
      <c r="P27" s="323">
        <v>7.0540000000000004E-3</v>
      </c>
      <c r="Q27" s="323">
        <v>3.28E-4</v>
      </c>
      <c r="R27" s="323">
        <v>2.7599999999999999E-4</v>
      </c>
      <c r="S27" s="323">
        <v>6.2E-4</v>
      </c>
      <c r="T27" s="323">
        <v>1.052E-3</v>
      </c>
      <c r="U27" s="323">
        <v>4.5399999999999998E-4</v>
      </c>
      <c r="V27" s="323">
        <v>7.18E-4</v>
      </c>
      <c r="W27" s="323">
        <v>1.2780000000000001E-3</v>
      </c>
      <c r="X27" s="323">
        <v>2.9300000000000002E-4</v>
      </c>
      <c r="Y27" s="323">
        <v>1.012678</v>
      </c>
      <c r="Z27" s="323">
        <v>7.5699999999999997E-4</v>
      </c>
      <c r="AA27" s="323">
        <v>1.387E-3</v>
      </c>
      <c r="AB27" s="323">
        <v>9.8799999999999995E-4</v>
      </c>
      <c r="AC27" s="323">
        <v>1.163E-3</v>
      </c>
      <c r="AD27" s="323">
        <v>1.2310000000000001E-3</v>
      </c>
      <c r="AE27" s="323">
        <v>2.7390000000000001E-3</v>
      </c>
      <c r="AF27" s="323">
        <v>2.05E-4</v>
      </c>
      <c r="AG27" s="323">
        <v>5.6400000000000005E-4</v>
      </c>
      <c r="AH27" s="323">
        <v>3.4020000000000001E-3</v>
      </c>
      <c r="AI27" s="323">
        <v>1.322E-3</v>
      </c>
      <c r="AJ27" s="323">
        <v>2.3019999999999998E-3</v>
      </c>
      <c r="AK27" s="323">
        <v>8.4199999999999998E-4</v>
      </c>
      <c r="AL27" s="323">
        <v>6.1570000000000001E-3</v>
      </c>
      <c r="AM27" s="323">
        <v>1.387E-3</v>
      </c>
      <c r="AN27" s="323">
        <v>1.196E-3</v>
      </c>
      <c r="AO27" s="323">
        <v>2.0639000000000001E-2</v>
      </c>
      <c r="AP27" s="323">
        <v>5.0500000000000002E-4</v>
      </c>
      <c r="AQ27" s="302">
        <v>1.089124</v>
      </c>
    </row>
    <row r="28" spans="2:43" ht="16.5" customHeight="1">
      <c r="B28" s="508" t="s">
        <v>232</v>
      </c>
      <c r="C28" s="616" t="s">
        <v>15</v>
      </c>
      <c r="D28" s="322">
        <v>5.9810000000000002E-3</v>
      </c>
      <c r="E28" s="323">
        <v>1.462E-3</v>
      </c>
      <c r="F28" s="323">
        <v>8.0000000000000004E-4</v>
      </c>
      <c r="G28" s="323">
        <v>6.5640000000000004E-3</v>
      </c>
      <c r="H28" s="323">
        <v>2.918E-3</v>
      </c>
      <c r="I28" s="323">
        <v>3.8289999999999999E-3</v>
      </c>
      <c r="J28" s="323">
        <v>7.0260000000000001E-3</v>
      </c>
      <c r="K28" s="323">
        <v>4.052E-3</v>
      </c>
      <c r="L28" s="323">
        <v>8.3300000000000006E-3</v>
      </c>
      <c r="M28" s="323">
        <v>6.1760000000000001E-3</v>
      </c>
      <c r="N28" s="323">
        <v>9.2420000000000002E-3</v>
      </c>
      <c r="O28" s="323">
        <v>7.4390000000000003E-3</v>
      </c>
      <c r="P28" s="323">
        <v>8.1119999999999994E-3</v>
      </c>
      <c r="Q28" s="323">
        <v>5.8859999999999997E-3</v>
      </c>
      <c r="R28" s="323">
        <v>3.9620000000000002E-3</v>
      </c>
      <c r="S28" s="323">
        <v>3.3579999999999999E-3</v>
      </c>
      <c r="T28" s="323">
        <v>3.2269999999999998E-3</v>
      </c>
      <c r="U28" s="323">
        <v>7.1500000000000001E-3</v>
      </c>
      <c r="V28" s="323">
        <v>3.65E-3</v>
      </c>
      <c r="W28" s="323">
        <v>3.509E-3</v>
      </c>
      <c r="X28" s="323">
        <v>1.647E-3</v>
      </c>
      <c r="Y28" s="323">
        <v>3.9179999999999996E-3</v>
      </c>
      <c r="Z28" s="323">
        <v>1.0022169999999999</v>
      </c>
      <c r="AA28" s="323">
        <v>2.0705999999999999E-2</v>
      </c>
      <c r="AB28" s="323">
        <v>5.5002000000000002E-2</v>
      </c>
      <c r="AC28" s="323">
        <v>5.6750000000000004E-3</v>
      </c>
      <c r="AD28" s="323">
        <v>6.6360000000000004E-3</v>
      </c>
      <c r="AE28" s="323">
        <v>5.2620000000000002E-3</v>
      </c>
      <c r="AF28" s="323">
        <v>1.6105000000000001E-2</v>
      </c>
      <c r="AG28" s="323">
        <v>1.2068000000000001E-2</v>
      </c>
      <c r="AH28" s="323">
        <v>7.169E-3</v>
      </c>
      <c r="AI28" s="323">
        <v>9.8670000000000008E-3</v>
      </c>
      <c r="AJ28" s="323">
        <v>7.6620000000000004E-3</v>
      </c>
      <c r="AK28" s="323">
        <v>4.365E-3</v>
      </c>
      <c r="AL28" s="323">
        <v>3.6619999999999999E-3</v>
      </c>
      <c r="AM28" s="323">
        <v>3.0969999999999999E-3</v>
      </c>
      <c r="AN28" s="323">
        <v>5.6030000000000003E-3</v>
      </c>
      <c r="AO28" s="323">
        <v>2.101E-3</v>
      </c>
      <c r="AP28" s="323">
        <v>1.6916E-2</v>
      </c>
      <c r="AQ28" s="302">
        <v>1.292349</v>
      </c>
    </row>
    <row r="29" spans="2:43" ht="16.5" customHeight="1">
      <c r="B29" s="508" t="s">
        <v>233</v>
      </c>
      <c r="C29" s="616" t="s">
        <v>16</v>
      </c>
      <c r="D29" s="322">
        <v>1.3377999999999999E-2</v>
      </c>
      <c r="E29" s="323">
        <v>7.5750000000000001E-3</v>
      </c>
      <c r="F29" s="323">
        <v>3.784E-3</v>
      </c>
      <c r="G29" s="323">
        <v>4.3881999999999997E-2</v>
      </c>
      <c r="H29" s="323">
        <v>1.5422999999999999E-2</v>
      </c>
      <c r="I29" s="323">
        <v>1.8356999999999998E-2</v>
      </c>
      <c r="J29" s="323">
        <v>4.8238999999999997E-2</v>
      </c>
      <c r="K29" s="323">
        <v>2.1687999999999999E-2</v>
      </c>
      <c r="L29" s="323">
        <v>1.8713E-2</v>
      </c>
      <c r="M29" s="323">
        <v>2.6582000000000001E-2</v>
      </c>
      <c r="N29" s="323">
        <v>3.8582999999999999E-2</v>
      </c>
      <c r="O29" s="323">
        <v>7.2491E-2</v>
      </c>
      <c r="P29" s="323">
        <v>9.5140000000000002E-2</v>
      </c>
      <c r="Q29" s="323">
        <v>1.8376E-2</v>
      </c>
      <c r="R29" s="323">
        <v>1.7339E-2</v>
      </c>
      <c r="S29" s="323">
        <v>1.2297000000000001E-2</v>
      </c>
      <c r="T29" s="323">
        <v>1.4253E-2</v>
      </c>
      <c r="U29" s="323">
        <v>2.5836999999999999E-2</v>
      </c>
      <c r="V29" s="323">
        <v>1.0985E-2</v>
      </c>
      <c r="W29" s="323">
        <v>7.7039999999999999E-3</v>
      </c>
      <c r="X29" s="323">
        <v>1.3705999999999999E-2</v>
      </c>
      <c r="Y29" s="323">
        <v>1.9328999999999999E-2</v>
      </c>
      <c r="Z29" s="323">
        <v>5.5989999999999998E-3</v>
      </c>
      <c r="AA29" s="323">
        <v>1.104517</v>
      </c>
      <c r="AB29" s="323">
        <v>5.3150000000000003E-2</v>
      </c>
      <c r="AC29" s="323">
        <v>6.3440999999999997E-2</v>
      </c>
      <c r="AD29" s="323">
        <v>2.7661999999999999E-2</v>
      </c>
      <c r="AE29" s="323">
        <v>6.9049999999999997E-3</v>
      </c>
      <c r="AF29" s="323">
        <v>2.336E-3</v>
      </c>
      <c r="AG29" s="323">
        <v>8.6110000000000006E-3</v>
      </c>
      <c r="AH29" s="323">
        <v>1.1079E-2</v>
      </c>
      <c r="AI29" s="323">
        <v>1.2852000000000001E-2</v>
      </c>
      <c r="AJ29" s="323">
        <v>1.6798E-2</v>
      </c>
      <c r="AK29" s="323">
        <v>1.3944E-2</v>
      </c>
      <c r="AL29" s="323">
        <v>5.9360000000000003E-3</v>
      </c>
      <c r="AM29" s="323">
        <v>7.2500000000000004E-3</v>
      </c>
      <c r="AN29" s="323">
        <v>3.2069E-2</v>
      </c>
      <c r="AO29" s="323">
        <v>8.5850000000000006E-3</v>
      </c>
      <c r="AP29" s="323">
        <v>5.8320000000000004E-3</v>
      </c>
      <c r="AQ29" s="302">
        <v>1.9502269999999999</v>
      </c>
    </row>
    <row r="30" spans="2:43" ht="16.5" customHeight="1">
      <c r="B30" s="508" t="s">
        <v>234</v>
      </c>
      <c r="C30" s="616" t="s">
        <v>36</v>
      </c>
      <c r="D30" s="322">
        <v>9.5399999999999999E-4</v>
      </c>
      <c r="E30" s="323">
        <v>7.6599999999999997E-4</v>
      </c>
      <c r="F30" s="323">
        <v>3.7399999999999998E-4</v>
      </c>
      <c r="G30" s="323">
        <v>4.1269999999999996E-3</v>
      </c>
      <c r="H30" s="323">
        <v>2.7560000000000002E-3</v>
      </c>
      <c r="I30" s="323">
        <v>1.6329999999999999E-3</v>
      </c>
      <c r="J30" s="323">
        <v>4.2129999999999997E-3</v>
      </c>
      <c r="K30" s="323">
        <v>4.261E-3</v>
      </c>
      <c r="L30" s="323">
        <v>1.0690000000000001E-3</v>
      </c>
      <c r="M30" s="323">
        <v>1.1150000000000001E-3</v>
      </c>
      <c r="N30" s="323">
        <v>1.704E-3</v>
      </c>
      <c r="O30" s="323">
        <v>1.8309999999999999E-3</v>
      </c>
      <c r="P30" s="323">
        <v>1.691E-3</v>
      </c>
      <c r="Q30" s="323">
        <v>8.34E-4</v>
      </c>
      <c r="R30" s="323">
        <v>1.2819999999999999E-3</v>
      </c>
      <c r="S30" s="323">
        <v>1.0219999999999999E-3</v>
      </c>
      <c r="T30" s="323">
        <v>8.4000000000000003E-4</v>
      </c>
      <c r="U30" s="323">
        <v>1.5089999999999999E-3</v>
      </c>
      <c r="V30" s="323">
        <v>8.5700000000000001E-4</v>
      </c>
      <c r="W30" s="323">
        <v>3.6000000000000002E-4</v>
      </c>
      <c r="X30" s="323">
        <v>5.7899999999999998E-4</v>
      </c>
      <c r="Y30" s="323">
        <v>1.436E-3</v>
      </c>
      <c r="Z30" s="323">
        <v>1.4809999999999999E-3</v>
      </c>
      <c r="AA30" s="323">
        <v>1.0920000000000001E-3</v>
      </c>
      <c r="AB30" s="323">
        <v>1.0920909999999999</v>
      </c>
      <c r="AC30" s="323">
        <v>9.4059999999999994E-3</v>
      </c>
      <c r="AD30" s="323">
        <v>4.0720000000000001E-3</v>
      </c>
      <c r="AE30" s="323">
        <v>1.941E-3</v>
      </c>
      <c r="AF30" s="323">
        <v>3.8400000000000001E-4</v>
      </c>
      <c r="AG30" s="323">
        <v>6.2940000000000001E-3</v>
      </c>
      <c r="AH30" s="323">
        <v>4.4219999999999997E-3</v>
      </c>
      <c r="AI30" s="323">
        <v>4.8630000000000001E-3</v>
      </c>
      <c r="AJ30" s="323">
        <v>1.0274999999999999E-2</v>
      </c>
      <c r="AK30" s="323">
        <v>5.646E-3</v>
      </c>
      <c r="AL30" s="323">
        <v>2.934E-3</v>
      </c>
      <c r="AM30" s="323">
        <v>1.7880000000000001E-3</v>
      </c>
      <c r="AN30" s="323">
        <v>1.0495000000000001E-2</v>
      </c>
      <c r="AO30" s="323">
        <v>1.1739999999999999E-3</v>
      </c>
      <c r="AP30" s="323">
        <v>2.0089999999999999E-3</v>
      </c>
      <c r="AQ30" s="302">
        <v>1.1955769999999999</v>
      </c>
    </row>
    <row r="31" spans="2:43" ht="16.5" customHeight="1">
      <c r="B31" s="508" t="s">
        <v>235</v>
      </c>
      <c r="C31" s="616" t="s">
        <v>37</v>
      </c>
      <c r="D31" s="322">
        <v>9.1100000000000003E-4</v>
      </c>
      <c r="E31" s="323">
        <v>6.4400000000000004E-4</v>
      </c>
      <c r="F31" s="323">
        <v>4.5899999999999999E-4</v>
      </c>
      <c r="G31" s="323">
        <v>4.4559999999999999E-3</v>
      </c>
      <c r="H31" s="323">
        <v>2.2130000000000001E-3</v>
      </c>
      <c r="I31" s="323">
        <v>1.351E-3</v>
      </c>
      <c r="J31" s="323">
        <v>2.4550000000000002E-3</v>
      </c>
      <c r="K31" s="323">
        <v>4.143E-3</v>
      </c>
      <c r="L31" s="323">
        <v>9.0200000000000002E-4</v>
      </c>
      <c r="M31" s="323">
        <v>8.0900000000000004E-4</v>
      </c>
      <c r="N31" s="323">
        <v>4.2599999999999999E-3</v>
      </c>
      <c r="O31" s="323">
        <v>1.585E-3</v>
      </c>
      <c r="P31" s="323">
        <v>1.7899999999999999E-3</v>
      </c>
      <c r="Q31" s="323">
        <v>8.0000000000000004E-4</v>
      </c>
      <c r="R31" s="323">
        <v>1.0690000000000001E-3</v>
      </c>
      <c r="S31" s="323">
        <v>5.5500000000000005E-4</v>
      </c>
      <c r="T31" s="323">
        <v>8.7000000000000001E-4</v>
      </c>
      <c r="U31" s="323">
        <v>1.6949999999999999E-3</v>
      </c>
      <c r="V31" s="323">
        <v>8.9899999999999995E-4</v>
      </c>
      <c r="W31" s="323">
        <v>7.5199999999999996E-4</v>
      </c>
      <c r="X31" s="323">
        <v>5.71E-4</v>
      </c>
      <c r="Y31" s="323">
        <v>1.219E-3</v>
      </c>
      <c r="Z31" s="323">
        <v>3.9410000000000001E-3</v>
      </c>
      <c r="AA31" s="323">
        <v>1.6844000000000001E-2</v>
      </c>
      <c r="AB31" s="323">
        <v>4.8780000000000004E-3</v>
      </c>
      <c r="AC31" s="323">
        <v>1.0016499999999999</v>
      </c>
      <c r="AD31" s="323">
        <v>2.9589999999999998E-3</v>
      </c>
      <c r="AE31" s="323">
        <v>5.6280000000000002E-3</v>
      </c>
      <c r="AF31" s="323">
        <v>5.1400000000000003E-4</v>
      </c>
      <c r="AG31" s="323">
        <v>4.7089999999999996E-3</v>
      </c>
      <c r="AH31" s="323">
        <v>1.1346999999999999E-2</v>
      </c>
      <c r="AI31" s="323">
        <v>3.1866999999999999E-2</v>
      </c>
      <c r="AJ31" s="323">
        <v>9.0629999999999999E-3</v>
      </c>
      <c r="AK31" s="323">
        <v>5.8069999999999997E-3</v>
      </c>
      <c r="AL31" s="323">
        <v>1.2149999999999999E-3</v>
      </c>
      <c r="AM31" s="323">
        <v>3.3630000000000001E-3</v>
      </c>
      <c r="AN31" s="323">
        <v>2.2898000000000002E-2</v>
      </c>
      <c r="AO31" s="323">
        <v>8.2700000000000004E-4</v>
      </c>
      <c r="AP31" s="323">
        <v>1.6066E-2</v>
      </c>
      <c r="AQ31" s="302">
        <v>1.1779839999999999</v>
      </c>
    </row>
    <row r="32" spans="2:43" ht="16.5" customHeight="1">
      <c r="B32" s="508" t="s">
        <v>236</v>
      </c>
      <c r="C32" s="616" t="s">
        <v>17</v>
      </c>
      <c r="D32" s="322">
        <v>3.3180000000000001E-2</v>
      </c>
      <c r="E32" s="323">
        <v>1.2177E-2</v>
      </c>
      <c r="F32" s="323">
        <v>2.146E-2</v>
      </c>
      <c r="G32" s="323">
        <v>1.0614E-2</v>
      </c>
      <c r="H32" s="323">
        <v>4.0937000000000001E-2</v>
      </c>
      <c r="I32" s="323">
        <v>4.6517999999999997E-2</v>
      </c>
      <c r="J32" s="323">
        <v>3.9774999999999998E-2</v>
      </c>
      <c r="K32" s="323">
        <v>2.9669000000000001E-2</v>
      </c>
      <c r="L32" s="323">
        <v>1.4344000000000001E-2</v>
      </c>
      <c r="M32" s="323">
        <v>3.1385000000000003E-2</v>
      </c>
      <c r="N32" s="323">
        <v>2.0032000000000001E-2</v>
      </c>
      <c r="O32" s="323">
        <v>1.5633000000000001E-2</v>
      </c>
      <c r="P32" s="323">
        <v>7.4960000000000001E-3</v>
      </c>
      <c r="Q32" s="323">
        <v>1.7443E-2</v>
      </c>
      <c r="R32" s="323">
        <v>2.1122999999999999E-2</v>
      </c>
      <c r="S32" s="323">
        <v>2.2925999999999998E-2</v>
      </c>
      <c r="T32" s="323">
        <v>3.0313E-2</v>
      </c>
      <c r="U32" s="323">
        <v>2.2918999999999998E-2</v>
      </c>
      <c r="V32" s="323">
        <v>3.0304000000000001E-2</v>
      </c>
      <c r="W32" s="323">
        <v>2.8417000000000001E-2</v>
      </c>
      <c r="X32" s="323">
        <v>2.6438E-2</v>
      </c>
      <c r="Y32" s="323">
        <v>4.3979999999999998E-2</v>
      </c>
      <c r="Z32" s="323">
        <v>2.8018999999999999E-2</v>
      </c>
      <c r="AA32" s="323">
        <v>5.0340000000000003E-3</v>
      </c>
      <c r="AB32" s="323">
        <v>1.472E-2</v>
      </c>
      <c r="AC32" s="323">
        <v>1.2378E-2</v>
      </c>
      <c r="AD32" s="323">
        <v>1.0087489999999999</v>
      </c>
      <c r="AE32" s="323">
        <v>5.8609999999999999E-3</v>
      </c>
      <c r="AF32" s="323">
        <v>1.6440000000000001E-3</v>
      </c>
      <c r="AG32" s="323">
        <v>2.3501000000000001E-2</v>
      </c>
      <c r="AH32" s="323">
        <v>8.5050000000000004E-3</v>
      </c>
      <c r="AI32" s="323">
        <v>7.424E-3</v>
      </c>
      <c r="AJ32" s="323">
        <v>1.0349000000000001E-2</v>
      </c>
      <c r="AK32" s="323">
        <v>2.5683999999999998E-2</v>
      </c>
      <c r="AL32" s="323">
        <v>2.3349999999999999E-2</v>
      </c>
      <c r="AM32" s="323">
        <v>1.5213000000000001E-2</v>
      </c>
      <c r="AN32" s="323">
        <v>3.7204000000000001E-2</v>
      </c>
      <c r="AO32" s="323">
        <v>0.13345299999999999</v>
      </c>
      <c r="AP32" s="323">
        <v>5.1789999999999996E-3</v>
      </c>
      <c r="AQ32" s="302">
        <v>1.933349</v>
      </c>
    </row>
    <row r="33" spans="2:43" ht="16.5" customHeight="1">
      <c r="B33" s="508" t="s">
        <v>237</v>
      </c>
      <c r="C33" s="616" t="s">
        <v>18</v>
      </c>
      <c r="D33" s="322">
        <v>9.5630000000000003E-3</v>
      </c>
      <c r="E33" s="323">
        <v>1.3746E-2</v>
      </c>
      <c r="F33" s="323">
        <v>1.1008E-2</v>
      </c>
      <c r="G33" s="323">
        <v>4.582E-2</v>
      </c>
      <c r="H33" s="323">
        <v>1.0002E-2</v>
      </c>
      <c r="I33" s="323">
        <v>2.1304E-2</v>
      </c>
      <c r="J33" s="323">
        <v>1.3046E-2</v>
      </c>
      <c r="K33" s="323">
        <v>1.0370000000000001E-2</v>
      </c>
      <c r="L33" s="323">
        <v>4.6129999999999999E-3</v>
      </c>
      <c r="M33" s="323">
        <v>6.7450000000000001E-3</v>
      </c>
      <c r="N33" s="323">
        <v>1.4135E-2</v>
      </c>
      <c r="O33" s="323">
        <v>9.4669999999999997E-3</v>
      </c>
      <c r="P33" s="323">
        <v>9.9640000000000006E-3</v>
      </c>
      <c r="Q33" s="323">
        <v>1.3088000000000001E-2</v>
      </c>
      <c r="R33" s="323">
        <v>8.3079999999999994E-3</v>
      </c>
      <c r="S33" s="323">
        <v>8.1989999999999997E-3</v>
      </c>
      <c r="T33" s="323">
        <v>1.5245E-2</v>
      </c>
      <c r="U33" s="323">
        <v>8.711E-3</v>
      </c>
      <c r="V33" s="323">
        <v>8.5859999999999999E-3</v>
      </c>
      <c r="W33" s="323">
        <v>6.4879999999999998E-3</v>
      </c>
      <c r="X33" s="323">
        <v>5.3810000000000004E-3</v>
      </c>
      <c r="Y33" s="323">
        <v>2.2841E-2</v>
      </c>
      <c r="Z33" s="323">
        <v>1.4071E-2</v>
      </c>
      <c r="AA33" s="323">
        <v>2.3921999999999999E-2</v>
      </c>
      <c r="AB33" s="323">
        <v>2.1079000000000001E-2</v>
      </c>
      <c r="AC33" s="323">
        <v>2.5492000000000001E-2</v>
      </c>
      <c r="AD33" s="323">
        <v>2.2246999999999999E-2</v>
      </c>
      <c r="AE33" s="323">
        <v>1.0737300000000001</v>
      </c>
      <c r="AF33" s="323">
        <v>6.6566E-2</v>
      </c>
      <c r="AG33" s="323">
        <v>2.9461000000000001E-2</v>
      </c>
      <c r="AH33" s="323">
        <v>1.1096999999999999E-2</v>
      </c>
      <c r="AI33" s="323">
        <v>1.7180999999999998E-2</v>
      </c>
      <c r="AJ33" s="323">
        <v>1.095E-2</v>
      </c>
      <c r="AK33" s="323">
        <v>1.0541999999999999E-2</v>
      </c>
      <c r="AL33" s="323">
        <v>2.4202000000000001E-2</v>
      </c>
      <c r="AM33" s="323">
        <v>1.1088000000000001E-2</v>
      </c>
      <c r="AN33" s="323">
        <v>1.7246999999999998E-2</v>
      </c>
      <c r="AO33" s="323">
        <v>5.7499999999999999E-3</v>
      </c>
      <c r="AP33" s="323">
        <v>3.5165000000000002E-2</v>
      </c>
      <c r="AQ33" s="302">
        <v>1.6964220000000001</v>
      </c>
    </row>
    <row r="34" spans="2:43" ht="16.5" customHeight="1">
      <c r="B34" s="508" t="s">
        <v>238</v>
      </c>
      <c r="C34" s="616" t="s">
        <v>19</v>
      </c>
      <c r="D34" s="322">
        <v>3.5720000000000001E-3</v>
      </c>
      <c r="E34" s="323">
        <v>3.9379999999999997E-3</v>
      </c>
      <c r="F34" s="323">
        <v>2.8900000000000002E-3</v>
      </c>
      <c r="G34" s="323">
        <v>2.1430000000000001E-2</v>
      </c>
      <c r="H34" s="323">
        <v>6.9740000000000002E-3</v>
      </c>
      <c r="I34" s="323">
        <v>9.1500000000000001E-3</v>
      </c>
      <c r="J34" s="323">
        <v>5.6119999999999998E-3</v>
      </c>
      <c r="K34" s="323">
        <v>7.2859999999999999E-3</v>
      </c>
      <c r="L34" s="323">
        <v>4.5009999999999998E-3</v>
      </c>
      <c r="M34" s="323">
        <v>6.4079999999999996E-3</v>
      </c>
      <c r="N34" s="323">
        <v>7.8300000000000002E-3</v>
      </c>
      <c r="O34" s="323">
        <v>4.4169999999999999E-3</v>
      </c>
      <c r="P34" s="323">
        <v>2.8579999999999999E-3</v>
      </c>
      <c r="Q34" s="323">
        <v>7.1289999999999999E-3</v>
      </c>
      <c r="R34" s="323">
        <v>5.9610000000000002E-3</v>
      </c>
      <c r="S34" s="323">
        <v>5.3080000000000002E-3</v>
      </c>
      <c r="T34" s="323">
        <v>4.5580000000000004E-3</v>
      </c>
      <c r="U34" s="323">
        <v>4.0359999999999997E-3</v>
      </c>
      <c r="V34" s="323">
        <v>4.0629999999999998E-3</v>
      </c>
      <c r="W34" s="323">
        <v>4.1840000000000002E-3</v>
      </c>
      <c r="X34" s="323">
        <v>2.3240000000000001E-3</v>
      </c>
      <c r="Y34" s="323">
        <v>7.646E-3</v>
      </c>
      <c r="Z34" s="323">
        <v>7.2319999999999997E-3</v>
      </c>
      <c r="AA34" s="323">
        <v>9.1380000000000003E-3</v>
      </c>
      <c r="AB34" s="323">
        <v>5.1070000000000004E-3</v>
      </c>
      <c r="AC34" s="323">
        <v>4.8199999999999996E-3</v>
      </c>
      <c r="AD34" s="323">
        <v>3.7884000000000001E-2</v>
      </c>
      <c r="AE34" s="323">
        <v>2.0056999999999998E-2</v>
      </c>
      <c r="AF34" s="323">
        <v>1.0365880000000001</v>
      </c>
      <c r="AG34" s="323">
        <v>2.6838999999999998E-2</v>
      </c>
      <c r="AH34" s="323">
        <v>2.1658E-2</v>
      </c>
      <c r="AI34" s="323">
        <v>5.5339999999999999E-3</v>
      </c>
      <c r="AJ34" s="323">
        <v>7.4339999999999996E-3</v>
      </c>
      <c r="AK34" s="323">
        <v>1.9009999999999999E-2</v>
      </c>
      <c r="AL34" s="323">
        <v>2.0687000000000001E-2</v>
      </c>
      <c r="AM34" s="323">
        <v>1.2911000000000001E-2</v>
      </c>
      <c r="AN34" s="323">
        <v>3.603E-2</v>
      </c>
      <c r="AO34" s="323">
        <v>6.6379999999999998E-3</v>
      </c>
      <c r="AP34" s="323">
        <v>2.0756E-2</v>
      </c>
      <c r="AQ34" s="302">
        <v>1.4303999999999999</v>
      </c>
    </row>
    <row r="35" spans="2:43" ht="16.5" customHeight="1">
      <c r="B35" s="508" t="s">
        <v>239</v>
      </c>
      <c r="C35" s="616" t="s">
        <v>39</v>
      </c>
      <c r="D35" s="322">
        <v>5.2767000000000001E-2</v>
      </c>
      <c r="E35" s="323">
        <v>5.6691999999999999E-2</v>
      </c>
      <c r="F35" s="323">
        <v>3.2335999999999997E-2</v>
      </c>
      <c r="G35" s="323">
        <v>0.11401500000000001</v>
      </c>
      <c r="H35" s="323">
        <v>3.9539999999999999E-2</v>
      </c>
      <c r="I35" s="323">
        <v>2.3864E-2</v>
      </c>
      <c r="J35" s="323">
        <v>4.4857000000000001E-2</v>
      </c>
      <c r="K35" s="323">
        <v>2.4723999999999999E-2</v>
      </c>
      <c r="L35" s="323">
        <v>5.5363999999999997E-2</v>
      </c>
      <c r="M35" s="323">
        <v>1.8870000000000001E-2</v>
      </c>
      <c r="N35" s="323">
        <v>6.3307000000000002E-2</v>
      </c>
      <c r="O35" s="323">
        <v>2.6783999999999999E-2</v>
      </c>
      <c r="P35" s="323">
        <v>3.0263000000000002E-2</v>
      </c>
      <c r="Q35" s="323">
        <v>2.5423000000000001E-2</v>
      </c>
      <c r="R35" s="323">
        <v>1.9730000000000001E-2</v>
      </c>
      <c r="S35" s="323">
        <v>1.7486999999999999E-2</v>
      </c>
      <c r="T35" s="323">
        <v>2.3810000000000001E-2</v>
      </c>
      <c r="U35" s="323">
        <v>1.5837E-2</v>
      </c>
      <c r="V35" s="323">
        <v>1.9698E-2</v>
      </c>
      <c r="W35" s="323">
        <v>1.6164000000000001E-2</v>
      </c>
      <c r="X35" s="323">
        <v>1.5007E-2</v>
      </c>
      <c r="Y35" s="323">
        <v>7.6785999999999993E-2</v>
      </c>
      <c r="Z35" s="323">
        <v>3.6582000000000003E-2</v>
      </c>
      <c r="AA35" s="323">
        <v>2.5384E-2</v>
      </c>
      <c r="AB35" s="323">
        <v>2.5049999999999999E-2</v>
      </c>
      <c r="AC35" s="323">
        <v>6.0560999999999997E-2</v>
      </c>
      <c r="AD35" s="323">
        <v>9.3460000000000001E-2</v>
      </c>
      <c r="AE35" s="323">
        <v>3.0771E-2</v>
      </c>
      <c r="AF35" s="323">
        <v>4.0549999999999996E-3</v>
      </c>
      <c r="AG35" s="323">
        <v>1.0768249999999999</v>
      </c>
      <c r="AH35" s="323">
        <v>2.3359999999999999E-2</v>
      </c>
      <c r="AI35" s="323">
        <v>2.8646999999999999E-2</v>
      </c>
      <c r="AJ35" s="323">
        <v>2.6353000000000001E-2</v>
      </c>
      <c r="AK35" s="323">
        <v>1.7696E-2</v>
      </c>
      <c r="AL35" s="323">
        <v>3.5492999999999997E-2</v>
      </c>
      <c r="AM35" s="323">
        <v>1.6768999999999999E-2</v>
      </c>
      <c r="AN35" s="323">
        <v>3.7413000000000002E-2</v>
      </c>
      <c r="AO35" s="323">
        <v>6.2576999999999994E-2</v>
      </c>
      <c r="AP35" s="323">
        <v>4.3892E-2</v>
      </c>
      <c r="AQ35" s="302">
        <v>2.4582099999999998</v>
      </c>
    </row>
    <row r="36" spans="2:43" ht="16.5" customHeight="1">
      <c r="B36" s="508" t="s">
        <v>240</v>
      </c>
      <c r="C36" s="616" t="s">
        <v>20</v>
      </c>
      <c r="D36" s="322">
        <v>5.4079999999999996E-3</v>
      </c>
      <c r="E36" s="323">
        <v>4.0949999999999997E-3</v>
      </c>
      <c r="F36" s="323">
        <v>5.2469999999999999E-3</v>
      </c>
      <c r="G36" s="323">
        <v>1.2194999999999999E-2</v>
      </c>
      <c r="H36" s="323">
        <v>6.6769999999999998E-3</v>
      </c>
      <c r="I36" s="323">
        <v>6.9350000000000002E-3</v>
      </c>
      <c r="J36" s="323">
        <v>6.4570000000000001E-3</v>
      </c>
      <c r="K36" s="323">
        <v>1.3778E-2</v>
      </c>
      <c r="L36" s="323">
        <v>4.6129999999999999E-3</v>
      </c>
      <c r="M36" s="323">
        <v>5.1659999999999996E-3</v>
      </c>
      <c r="N36" s="323">
        <v>6.4530000000000004E-3</v>
      </c>
      <c r="O36" s="323">
        <v>5.1479999999999998E-3</v>
      </c>
      <c r="P36" s="323">
        <v>3.7650000000000001E-3</v>
      </c>
      <c r="Q36" s="323">
        <v>8.4229999999999999E-3</v>
      </c>
      <c r="R36" s="323">
        <v>6.5929999999999999E-3</v>
      </c>
      <c r="S36" s="323">
        <v>8.5570000000000004E-3</v>
      </c>
      <c r="T36" s="323">
        <v>6.6239999999999997E-3</v>
      </c>
      <c r="U36" s="323">
        <v>5.9630000000000004E-3</v>
      </c>
      <c r="V36" s="323">
        <v>8.6070000000000001E-3</v>
      </c>
      <c r="W36" s="323">
        <v>6.986E-3</v>
      </c>
      <c r="X36" s="323">
        <v>3.5599999999999998E-3</v>
      </c>
      <c r="Y36" s="323">
        <v>7.0410000000000004E-3</v>
      </c>
      <c r="Z36" s="323">
        <v>9.4090000000000007E-3</v>
      </c>
      <c r="AA36" s="323">
        <v>1.1960999999999999E-2</v>
      </c>
      <c r="AB36" s="323">
        <v>2.9812999999999999E-2</v>
      </c>
      <c r="AC36" s="323">
        <v>1.0456E-2</v>
      </c>
      <c r="AD36" s="323">
        <v>3.1975999999999997E-2</v>
      </c>
      <c r="AE36" s="323">
        <v>4.2557999999999999E-2</v>
      </c>
      <c r="AF36" s="323">
        <v>4.0759999999999998E-3</v>
      </c>
      <c r="AG36" s="323">
        <v>1.0222999999999999E-2</v>
      </c>
      <c r="AH36" s="323">
        <v>1.151818</v>
      </c>
      <c r="AI36" s="323">
        <v>2.1679E-2</v>
      </c>
      <c r="AJ36" s="323">
        <v>1.9293999999999999E-2</v>
      </c>
      <c r="AK36" s="323">
        <v>1.1443E-2</v>
      </c>
      <c r="AL36" s="323">
        <v>4.8340000000000001E-2</v>
      </c>
      <c r="AM36" s="323">
        <v>3.0883000000000001E-2</v>
      </c>
      <c r="AN36" s="323">
        <v>1.9200999999999999E-2</v>
      </c>
      <c r="AO36" s="323">
        <v>5.2560000000000003E-3</v>
      </c>
      <c r="AP36" s="323">
        <v>3.3390999999999997E-2</v>
      </c>
      <c r="AQ36" s="302">
        <v>1.6400669999999999</v>
      </c>
    </row>
    <row r="37" spans="2:43" ht="16.5" customHeight="1">
      <c r="B37" s="508" t="s">
        <v>241</v>
      </c>
      <c r="C37" s="616" t="s">
        <v>21</v>
      </c>
      <c r="D37" s="322">
        <v>5.6700000000000001E-4</v>
      </c>
      <c r="E37" s="323">
        <v>1.03E-4</v>
      </c>
      <c r="F37" s="323">
        <v>5.8299999999999997E-4</v>
      </c>
      <c r="G37" s="323">
        <v>6.8300000000000001E-4</v>
      </c>
      <c r="H37" s="323">
        <v>6.1300000000000005E-4</v>
      </c>
      <c r="I37" s="323">
        <v>3.48E-4</v>
      </c>
      <c r="J37" s="323">
        <v>6.4000000000000005E-4</v>
      </c>
      <c r="K37" s="323">
        <v>1.11E-4</v>
      </c>
      <c r="L37" s="323">
        <v>1.333E-3</v>
      </c>
      <c r="M37" s="323">
        <v>2.02E-4</v>
      </c>
      <c r="N37" s="323">
        <v>5.9900000000000003E-4</v>
      </c>
      <c r="O37" s="323">
        <v>9.7799999999999992E-4</v>
      </c>
      <c r="P37" s="323">
        <v>2.81E-4</v>
      </c>
      <c r="Q37" s="323">
        <v>4.0700000000000003E-4</v>
      </c>
      <c r="R37" s="323">
        <v>5.4900000000000001E-4</v>
      </c>
      <c r="S37" s="323">
        <v>3.48E-4</v>
      </c>
      <c r="T37" s="323">
        <v>2.1000000000000001E-4</v>
      </c>
      <c r="U37" s="323">
        <v>1E-4</v>
      </c>
      <c r="V37" s="323">
        <v>2.99E-4</v>
      </c>
      <c r="W37" s="323">
        <v>1.36E-4</v>
      </c>
      <c r="X37" s="323">
        <v>7.7000000000000001E-5</v>
      </c>
      <c r="Y37" s="323">
        <v>1.76E-4</v>
      </c>
      <c r="Z37" s="323">
        <v>9.5E-4</v>
      </c>
      <c r="AA37" s="323">
        <v>3.2000000000000003E-4</v>
      </c>
      <c r="AB37" s="323">
        <v>6.4000000000000005E-4</v>
      </c>
      <c r="AC37" s="323">
        <v>5.8399999999999999E-4</v>
      </c>
      <c r="AD37" s="323">
        <v>3.5199999999999999E-4</v>
      </c>
      <c r="AE37" s="323">
        <v>7.7899999999999996E-4</v>
      </c>
      <c r="AF37" s="323">
        <v>1.7799999999999999E-4</v>
      </c>
      <c r="AG37" s="323">
        <v>2.4000000000000001E-4</v>
      </c>
      <c r="AH37" s="323">
        <v>4.2999999999999999E-4</v>
      </c>
      <c r="AI37" s="323">
        <v>1.0000990000000001</v>
      </c>
      <c r="AJ37" s="323">
        <v>5.2899999999999996E-4</v>
      </c>
      <c r="AK37" s="323">
        <v>2.5900000000000001E-4</v>
      </c>
      <c r="AL37" s="323">
        <v>9.4499999999999998E-4</v>
      </c>
      <c r="AM37" s="323">
        <v>4.3100000000000001E-4</v>
      </c>
      <c r="AN37" s="323">
        <v>4.6200000000000001E-4</v>
      </c>
      <c r="AO37" s="323">
        <v>1.4799999999999999E-4</v>
      </c>
      <c r="AP37" s="323">
        <v>0.10155400000000001</v>
      </c>
      <c r="AQ37" s="302">
        <v>1.1182430000000001</v>
      </c>
    </row>
    <row r="38" spans="2:43" ht="16.5" customHeight="1">
      <c r="B38" s="508" t="s">
        <v>242</v>
      </c>
      <c r="C38" s="616" t="s">
        <v>22</v>
      </c>
      <c r="D38" s="322">
        <v>9.3999999999999994E-5</v>
      </c>
      <c r="E38" s="323">
        <v>7.1699999999999997E-4</v>
      </c>
      <c r="F38" s="323">
        <v>6.6000000000000005E-5</v>
      </c>
      <c r="G38" s="323">
        <v>1.7799999999999999E-4</v>
      </c>
      <c r="H38" s="323">
        <v>2.4399999999999999E-4</v>
      </c>
      <c r="I38" s="323">
        <v>1.3899999999999999E-4</v>
      </c>
      <c r="J38" s="323">
        <v>2.92E-4</v>
      </c>
      <c r="K38" s="323">
        <v>3.3300000000000002E-4</v>
      </c>
      <c r="L38" s="323">
        <v>9.8999999999999994E-5</v>
      </c>
      <c r="M38" s="323">
        <v>2.42E-4</v>
      </c>
      <c r="N38" s="323">
        <v>2.6800000000000001E-4</v>
      </c>
      <c r="O38" s="323">
        <v>2.4600000000000002E-4</v>
      </c>
      <c r="P38" s="323">
        <v>1.0399999999999999E-4</v>
      </c>
      <c r="Q38" s="323">
        <v>6.9099999999999999E-4</v>
      </c>
      <c r="R38" s="323">
        <v>7.45E-4</v>
      </c>
      <c r="S38" s="323">
        <v>4.8099999999999998E-4</v>
      </c>
      <c r="T38" s="323">
        <v>4.3399999999999998E-4</v>
      </c>
      <c r="U38" s="323">
        <v>1.5E-3</v>
      </c>
      <c r="V38" s="323">
        <v>1E-3</v>
      </c>
      <c r="W38" s="323">
        <v>2.5699999999999998E-3</v>
      </c>
      <c r="X38" s="323">
        <v>1.8799999999999999E-4</v>
      </c>
      <c r="Y38" s="323">
        <v>2.9399999999999999E-4</v>
      </c>
      <c r="Z38" s="323">
        <v>2.5799999999999998E-4</v>
      </c>
      <c r="AA38" s="323">
        <v>7.6000000000000004E-4</v>
      </c>
      <c r="AB38" s="323">
        <v>3.6099999999999999E-4</v>
      </c>
      <c r="AC38" s="323">
        <v>3.57E-4</v>
      </c>
      <c r="AD38" s="323">
        <v>4.46E-4</v>
      </c>
      <c r="AE38" s="323">
        <v>4.7199999999999998E-4</v>
      </c>
      <c r="AF38" s="323">
        <v>4.6999999999999997E-5</v>
      </c>
      <c r="AG38" s="323">
        <v>5.2099999999999998E-4</v>
      </c>
      <c r="AH38" s="323">
        <v>5.4799999999999996E-3</v>
      </c>
      <c r="AI38" s="323">
        <v>2.5999999999999998E-4</v>
      </c>
      <c r="AJ38" s="323">
        <v>1.0001580000000001</v>
      </c>
      <c r="AK38" s="323">
        <v>1.85E-4</v>
      </c>
      <c r="AL38" s="323">
        <v>2.9999999999999997E-4</v>
      </c>
      <c r="AM38" s="323">
        <v>5.6400000000000005E-4</v>
      </c>
      <c r="AN38" s="323">
        <v>6.4000000000000005E-4</v>
      </c>
      <c r="AO38" s="323">
        <v>1.18E-4</v>
      </c>
      <c r="AP38" s="323">
        <v>2.349E-3</v>
      </c>
      <c r="AQ38" s="302">
        <v>1.0242009999999999</v>
      </c>
    </row>
    <row r="39" spans="2:43" ht="16.5" customHeight="1">
      <c r="B39" s="508" t="s">
        <v>243</v>
      </c>
      <c r="C39" s="616" t="s">
        <v>38</v>
      </c>
      <c r="D39" s="322">
        <v>2.6999999999999999E-5</v>
      </c>
      <c r="E39" s="323">
        <v>2.6999999999999999E-5</v>
      </c>
      <c r="F39" s="323">
        <v>1.8E-5</v>
      </c>
      <c r="G39" s="323">
        <v>5.8999999999999998E-5</v>
      </c>
      <c r="H39" s="323">
        <v>2.3E-5</v>
      </c>
      <c r="I39" s="323">
        <v>1.8E-5</v>
      </c>
      <c r="J39" s="323">
        <v>2.5000000000000001E-5</v>
      </c>
      <c r="K39" s="323">
        <v>3.4999999999999997E-5</v>
      </c>
      <c r="L39" s="323">
        <v>2.8E-5</v>
      </c>
      <c r="M39" s="323">
        <v>1.2999999999999999E-5</v>
      </c>
      <c r="N39" s="323">
        <v>3.1999999999999999E-5</v>
      </c>
      <c r="O39" s="323">
        <v>1.7E-5</v>
      </c>
      <c r="P39" s="323">
        <v>1.5999999999999999E-5</v>
      </c>
      <c r="Q39" s="323">
        <v>1.7E-5</v>
      </c>
      <c r="R39" s="323">
        <v>1.4E-5</v>
      </c>
      <c r="S39" s="323">
        <v>1.2999999999999999E-5</v>
      </c>
      <c r="T39" s="323">
        <v>1.5999999999999999E-5</v>
      </c>
      <c r="U39" s="323">
        <v>1.2E-5</v>
      </c>
      <c r="V39" s="323">
        <v>1.5E-5</v>
      </c>
      <c r="W39" s="323">
        <v>1.2E-5</v>
      </c>
      <c r="X39" s="323">
        <v>1.0000000000000001E-5</v>
      </c>
      <c r="Y39" s="323">
        <v>3.8999999999999999E-5</v>
      </c>
      <c r="Z39" s="323">
        <v>2.4000000000000001E-5</v>
      </c>
      <c r="AA39" s="323">
        <v>2.0000000000000002E-5</v>
      </c>
      <c r="AB39" s="323">
        <v>1.55E-4</v>
      </c>
      <c r="AC39" s="323">
        <v>3.4999999999999997E-5</v>
      </c>
      <c r="AD39" s="323">
        <v>7.7999999999999999E-5</v>
      </c>
      <c r="AE39" s="323">
        <v>1.5699999999999999E-4</v>
      </c>
      <c r="AF39" s="323">
        <v>1.7E-5</v>
      </c>
      <c r="AG39" s="323">
        <v>4.44E-4</v>
      </c>
      <c r="AH39" s="323">
        <v>5.1699999999999999E-4</v>
      </c>
      <c r="AI39" s="323">
        <v>4.3000000000000002E-5</v>
      </c>
      <c r="AJ39" s="323">
        <v>3.1000000000000001E-5</v>
      </c>
      <c r="AK39" s="323">
        <v>1.0125169999999999</v>
      </c>
      <c r="AL39" s="323">
        <v>4.1999999999999998E-5</v>
      </c>
      <c r="AM39" s="323">
        <v>5.0000000000000002E-5</v>
      </c>
      <c r="AN39" s="323">
        <v>2.7099999999999997E-4</v>
      </c>
      <c r="AO39" s="323">
        <v>3.1999999999999999E-5</v>
      </c>
      <c r="AP39" s="323">
        <v>1.6899999999999999E-4</v>
      </c>
      <c r="AQ39" s="302">
        <v>1.015088</v>
      </c>
    </row>
    <row r="40" spans="2:43" ht="16.5" customHeight="1">
      <c r="B40" s="508" t="s">
        <v>244</v>
      </c>
      <c r="C40" s="616" t="s">
        <v>245</v>
      </c>
      <c r="D40" s="322">
        <v>2.3670000000000002E-3</v>
      </c>
      <c r="E40" s="323">
        <v>1.8990000000000001E-3</v>
      </c>
      <c r="F40" s="323">
        <v>1.1729E-2</v>
      </c>
      <c r="G40" s="323">
        <v>4.509E-3</v>
      </c>
      <c r="H40" s="323">
        <v>1.3929999999999999E-3</v>
      </c>
      <c r="I40" s="323">
        <v>1.846E-3</v>
      </c>
      <c r="J40" s="323">
        <v>1.916E-3</v>
      </c>
      <c r="K40" s="323">
        <v>2.0639999999999999E-3</v>
      </c>
      <c r="L40" s="323">
        <v>6.1799999999999995E-4</v>
      </c>
      <c r="M40" s="323">
        <v>6.6200000000000005E-4</v>
      </c>
      <c r="N40" s="323">
        <v>1.1720000000000001E-3</v>
      </c>
      <c r="O40" s="323">
        <v>7.1500000000000003E-4</v>
      </c>
      <c r="P40" s="323">
        <v>1.193E-3</v>
      </c>
      <c r="Q40" s="323">
        <v>5.13E-4</v>
      </c>
      <c r="R40" s="323">
        <v>2.467E-3</v>
      </c>
      <c r="S40" s="323">
        <v>6.1600000000000001E-4</v>
      </c>
      <c r="T40" s="323">
        <v>8.9099999999999997E-4</v>
      </c>
      <c r="U40" s="323">
        <v>6.2200000000000005E-4</v>
      </c>
      <c r="V40" s="323">
        <v>6.0700000000000001E-4</v>
      </c>
      <c r="W40" s="323">
        <v>1.83E-4</v>
      </c>
      <c r="X40" s="323">
        <v>2.22E-4</v>
      </c>
      <c r="Y40" s="323">
        <v>1.098E-3</v>
      </c>
      <c r="Z40" s="323">
        <v>1.3619999999999999E-3</v>
      </c>
      <c r="AA40" s="323">
        <v>1.7949999999999999E-3</v>
      </c>
      <c r="AB40" s="323">
        <v>9.8230000000000001E-3</v>
      </c>
      <c r="AC40" s="323">
        <v>2.32E-3</v>
      </c>
      <c r="AD40" s="323">
        <v>1.109E-3</v>
      </c>
      <c r="AE40" s="323">
        <v>3.8549999999999999E-3</v>
      </c>
      <c r="AF40" s="323">
        <v>4.0499999999999998E-4</v>
      </c>
      <c r="AG40" s="323">
        <v>1.5250000000000001E-3</v>
      </c>
      <c r="AH40" s="323">
        <v>2.1540000000000001E-3</v>
      </c>
      <c r="AI40" s="323">
        <v>3.9100000000000002E-4</v>
      </c>
      <c r="AJ40" s="323">
        <v>1.5219999999999999E-3</v>
      </c>
      <c r="AK40" s="323">
        <v>1.2899999999999999E-3</v>
      </c>
      <c r="AL40" s="323">
        <v>1.0004029999999999</v>
      </c>
      <c r="AM40" s="323">
        <v>2.5630000000000002E-3</v>
      </c>
      <c r="AN40" s="323">
        <v>3.1259999999999999E-3</v>
      </c>
      <c r="AO40" s="323">
        <v>3.9599999999999998E-4</v>
      </c>
      <c r="AP40" s="323">
        <v>6.0499999999999996E-4</v>
      </c>
      <c r="AQ40" s="302">
        <v>1.073944</v>
      </c>
    </row>
    <row r="41" spans="2:43" ht="16.5" customHeight="1">
      <c r="B41" s="508" t="s">
        <v>246</v>
      </c>
      <c r="C41" s="616" t="s">
        <v>23</v>
      </c>
      <c r="D41" s="322">
        <v>4.0034E-2</v>
      </c>
      <c r="E41" s="323">
        <v>2.2164E-2</v>
      </c>
      <c r="F41" s="323">
        <v>1.3341E-2</v>
      </c>
      <c r="G41" s="323">
        <v>5.8335999999999999E-2</v>
      </c>
      <c r="H41" s="323">
        <v>3.8358999999999997E-2</v>
      </c>
      <c r="I41" s="323">
        <v>4.0253999999999998E-2</v>
      </c>
      <c r="J41" s="323">
        <v>2.4656000000000001E-2</v>
      </c>
      <c r="K41" s="323">
        <v>4.8822999999999998E-2</v>
      </c>
      <c r="L41" s="323">
        <v>2.8740999999999999E-2</v>
      </c>
      <c r="M41" s="323">
        <v>3.2937000000000001E-2</v>
      </c>
      <c r="N41" s="323">
        <v>4.7307000000000002E-2</v>
      </c>
      <c r="O41" s="323">
        <v>2.6360000000000001E-2</v>
      </c>
      <c r="P41" s="323">
        <v>1.7763999999999999E-2</v>
      </c>
      <c r="Q41" s="323">
        <v>2.4934000000000001E-2</v>
      </c>
      <c r="R41" s="323">
        <v>2.9350999999999999E-2</v>
      </c>
      <c r="S41" s="323">
        <v>2.6082999999999999E-2</v>
      </c>
      <c r="T41" s="323">
        <v>3.0116E-2</v>
      </c>
      <c r="U41" s="323">
        <v>3.3908000000000001E-2</v>
      </c>
      <c r="V41" s="323">
        <v>3.1361E-2</v>
      </c>
      <c r="W41" s="323">
        <v>3.1185000000000001E-2</v>
      </c>
      <c r="X41" s="323">
        <v>2.3238999999999999E-2</v>
      </c>
      <c r="Y41" s="323">
        <v>3.3782E-2</v>
      </c>
      <c r="Z41" s="323">
        <v>7.2111999999999996E-2</v>
      </c>
      <c r="AA41" s="323">
        <v>6.5125000000000002E-2</v>
      </c>
      <c r="AB41" s="323">
        <v>0.105642</v>
      </c>
      <c r="AC41" s="323">
        <v>5.1128E-2</v>
      </c>
      <c r="AD41" s="323">
        <v>6.5016000000000004E-2</v>
      </c>
      <c r="AE41" s="323">
        <v>8.2956000000000002E-2</v>
      </c>
      <c r="AF41" s="323">
        <v>1.44E-2</v>
      </c>
      <c r="AG41" s="323">
        <v>0.117691</v>
      </c>
      <c r="AH41" s="323">
        <v>0.104602</v>
      </c>
      <c r="AI41" s="323">
        <v>5.9854999999999998E-2</v>
      </c>
      <c r="AJ41" s="323">
        <v>6.5159999999999996E-2</v>
      </c>
      <c r="AK41" s="323">
        <v>3.4271999999999997E-2</v>
      </c>
      <c r="AL41" s="323">
        <v>6.0807E-2</v>
      </c>
      <c r="AM41" s="323">
        <v>1.092209</v>
      </c>
      <c r="AN41" s="323">
        <v>3.5762000000000002E-2</v>
      </c>
      <c r="AO41" s="323">
        <v>1.6428000000000002E-2</v>
      </c>
      <c r="AP41" s="323">
        <v>3.4069000000000002E-2</v>
      </c>
      <c r="AQ41" s="302">
        <v>2.7802699999999998</v>
      </c>
    </row>
    <row r="42" spans="2:43" ht="16.5" customHeight="1">
      <c r="B42" s="508">
        <v>37</v>
      </c>
      <c r="C42" s="616" t="s">
        <v>24</v>
      </c>
      <c r="D42" s="322">
        <v>1.042E-3</v>
      </c>
      <c r="E42" s="323">
        <v>1.63E-4</v>
      </c>
      <c r="F42" s="323">
        <v>8.8800000000000001E-4</v>
      </c>
      <c r="G42" s="323">
        <v>2.6699999999999998E-4</v>
      </c>
      <c r="H42" s="323">
        <v>5.1800000000000001E-4</v>
      </c>
      <c r="I42" s="323">
        <v>3.3399999999999999E-4</v>
      </c>
      <c r="J42" s="323">
        <v>2.7099999999999997E-4</v>
      </c>
      <c r="K42" s="323">
        <v>3.5500000000000001E-4</v>
      </c>
      <c r="L42" s="323">
        <v>1.44E-4</v>
      </c>
      <c r="M42" s="323">
        <v>1.5200000000000001E-4</v>
      </c>
      <c r="N42" s="323">
        <v>2.5399999999999999E-4</v>
      </c>
      <c r="O42" s="323">
        <v>1.7100000000000001E-4</v>
      </c>
      <c r="P42" s="323">
        <v>9.8999999999999994E-5</v>
      </c>
      <c r="Q42" s="323">
        <v>1.66E-4</v>
      </c>
      <c r="R42" s="323">
        <v>2.22E-4</v>
      </c>
      <c r="S42" s="323">
        <v>2.4899999999999998E-4</v>
      </c>
      <c r="T42" s="323">
        <v>2.2499999999999999E-4</v>
      </c>
      <c r="U42" s="323">
        <v>4.0000000000000002E-4</v>
      </c>
      <c r="V42" s="323">
        <v>1.5899999999999999E-4</v>
      </c>
      <c r="W42" s="323">
        <v>1.5300000000000001E-4</v>
      </c>
      <c r="X42" s="323">
        <v>1.6000000000000001E-4</v>
      </c>
      <c r="Y42" s="323">
        <v>2.4600000000000002E-4</v>
      </c>
      <c r="Z42" s="323">
        <v>4.8000000000000001E-4</v>
      </c>
      <c r="AA42" s="323">
        <v>3.1599999999999998E-4</v>
      </c>
      <c r="AB42" s="323">
        <v>7.2300000000000001E-4</v>
      </c>
      <c r="AC42" s="323">
        <v>2.6699999999999998E-4</v>
      </c>
      <c r="AD42" s="323">
        <v>8.7399999999999999E-4</v>
      </c>
      <c r="AE42" s="323">
        <v>7.1199999999999996E-4</v>
      </c>
      <c r="AF42" s="323">
        <v>5.3200000000000003E-4</v>
      </c>
      <c r="AG42" s="323">
        <v>5.7899999999999998E-4</v>
      </c>
      <c r="AH42" s="323">
        <v>8.4089999999999998E-3</v>
      </c>
      <c r="AI42" s="323">
        <v>5.9900000000000003E-4</v>
      </c>
      <c r="AJ42" s="323">
        <v>6.5989999999999998E-3</v>
      </c>
      <c r="AK42" s="323">
        <v>1.8252999999999998E-2</v>
      </c>
      <c r="AL42" s="323">
        <v>2.2820000000000002E-3</v>
      </c>
      <c r="AM42" s="323">
        <v>2.0349999999999999E-3</v>
      </c>
      <c r="AN42" s="323">
        <v>1.0096689999999999</v>
      </c>
      <c r="AO42" s="323">
        <v>1.6699999999999999E-4</v>
      </c>
      <c r="AP42" s="323">
        <v>2.957E-3</v>
      </c>
      <c r="AQ42" s="302">
        <v>1.0620890000000001</v>
      </c>
    </row>
    <row r="43" spans="2:43" ht="16.5" customHeight="1">
      <c r="B43" s="508">
        <v>38</v>
      </c>
      <c r="C43" s="616" t="s">
        <v>25</v>
      </c>
      <c r="D43" s="322">
        <v>5.1699999999999999E-4</v>
      </c>
      <c r="E43" s="323">
        <v>4.9170000000000004E-3</v>
      </c>
      <c r="F43" s="323">
        <v>1.2489999999999999E-3</v>
      </c>
      <c r="G43" s="323">
        <v>1.17E-3</v>
      </c>
      <c r="H43" s="323">
        <v>1.224E-3</v>
      </c>
      <c r="I43" s="323">
        <v>1.714E-3</v>
      </c>
      <c r="J43" s="323">
        <v>1.1919999999999999E-3</v>
      </c>
      <c r="K43" s="323">
        <v>1.093E-3</v>
      </c>
      <c r="L43" s="323">
        <v>4.8799999999999999E-4</v>
      </c>
      <c r="M43" s="323">
        <v>3.4200000000000002E-4</v>
      </c>
      <c r="N43" s="323">
        <v>1.4920000000000001E-3</v>
      </c>
      <c r="O43" s="323">
        <v>5.3200000000000003E-4</v>
      </c>
      <c r="P43" s="323">
        <v>3.59E-4</v>
      </c>
      <c r="Q43" s="323">
        <v>9.3999999999999997E-4</v>
      </c>
      <c r="R43" s="323">
        <v>7.3399999999999995E-4</v>
      </c>
      <c r="S43" s="323">
        <v>1.755E-3</v>
      </c>
      <c r="T43" s="323">
        <v>1.6119999999999999E-3</v>
      </c>
      <c r="U43" s="323">
        <v>1.0189999999999999E-3</v>
      </c>
      <c r="V43" s="323">
        <v>9.9099999999999991E-4</v>
      </c>
      <c r="W43" s="323">
        <v>1.3339999999999999E-3</v>
      </c>
      <c r="X43" s="323">
        <v>4.4099999999999999E-4</v>
      </c>
      <c r="Y43" s="323">
        <v>1.949E-3</v>
      </c>
      <c r="Z43" s="323">
        <v>1.3500000000000001E-3</v>
      </c>
      <c r="AA43" s="323">
        <v>3.9399999999999998E-4</v>
      </c>
      <c r="AB43" s="323">
        <v>1.4610000000000001E-3</v>
      </c>
      <c r="AC43" s="323">
        <v>3.2139999999999998E-3</v>
      </c>
      <c r="AD43" s="323">
        <v>1.5319999999999999E-3</v>
      </c>
      <c r="AE43" s="323">
        <v>3.3170000000000001E-3</v>
      </c>
      <c r="AF43" s="323">
        <v>4.0000000000000002E-4</v>
      </c>
      <c r="AG43" s="323">
        <v>2.2290000000000001E-3</v>
      </c>
      <c r="AH43" s="323">
        <v>2.9489999999999998E-3</v>
      </c>
      <c r="AI43" s="323">
        <v>2.5240000000000002E-3</v>
      </c>
      <c r="AJ43" s="323">
        <v>2.9689999999999999E-3</v>
      </c>
      <c r="AK43" s="323">
        <v>4.8120000000000003E-3</v>
      </c>
      <c r="AL43" s="323">
        <v>5.2789999999999998E-3</v>
      </c>
      <c r="AM43" s="323">
        <v>2.0400000000000001E-3</v>
      </c>
      <c r="AN43" s="323">
        <v>2.1289999999999998E-3</v>
      </c>
      <c r="AO43" s="323">
        <v>1.0004390000000001</v>
      </c>
      <c r="AP43" s="323">
        <v>7.4899999999999999E-4</v>
      </c>
      <c r="AQ43" s="302">
        <v>1.064853</v>
      </c>
    </row>
    <row r="44" spans="2:43" ht="16.5" customHeight="1">
      <c r="B44" s="508">
        <v>39</v>
      </c>
      <c r="C44" s="616" t="s">
        <v>26</v>
      </c>
      <c r="D44" s="322">
        <v>5.587E-3</v>
      </c>
      <c r="E44" s="323">
        <v>1.0189999999999999E-3</v>
      </c>
      <c r="F44" s="323">
        <v>5.7479999999999996E-3</v>
      </c>
      <c r="G44" s="323">
        <v>6.7270000000000003E-3</v>
      </c>
      <c r="H44" s="323">
        <v>6.0369999999999998E-3</v>
      </c>
      <c r="I44" s="323">
        <v>3.434E-3</v>
      </c>
      <c r="J44" s="323">
        <v>6.3119999999999999E-3</v>
      </c>
      <c r="K44" s="323">
        <v>1.0950000000000001E-3</v>
      </c>
      <c r="L44" s="323">
        <v>1.3136999999999999E-2</v>
      </c>
      <c r="M44" s="323">
        <v>1.993E-3</v>
      </c>
      <c r="N44" s="323">
        <v>5.9020000000000001E-3</v>
      </c>
      <c r="O44" s="323">
        <v>9.639E-3</v>
      </c>
      <c r="P44" s="323">
        <v>2.7659999999999998E-3</v>
      </c>
      <c r="Q44" s="323">
        <v>4.0080000000000003E-3</v>
      </c>
      <c r="R44" s="323">
        <v>5.4130000000000003E-3</v>
      </c>
      <c r="S44" s="323">
        <v>3.431E-3</v>
      </c>
      <c r="T44" s="323">
        <v>2.0709999999999999E-3</v>
      </c>
      <c r="U44" s="323">
        <v>9.8200000000000002E-4</v>
      </c>
      <c r="V44" s="323">
        <v>2.947E-3</v>
      </c>
      <c r="W44" s="323">
        <v>1.3359999999999999E-3</v>
      </c>
      <c r="X44" s="323">
        <v>7.5799999999999999E-4</v>
      </c>
      <c r="Y44" s="323">
        <v>1.7340000000000001E-3</v>
      </c>
      <c r="Z44" s="323">
        <v>9.3670000000000003E-3</v>
      </c>
      <c r="AA44" s="323">
        <v>3.1510000000000002E-3</v>
      </c>
      <c r="AB44" s="323">
        <v>6.3080000000000002E-3</v>
      </c>
      <c r="AC44" s="323">
        <v>5.7540000000000004E-3</v>
      </c>
      <c r="AD44" s="323">
        <v>3.4680000000000002E-3</v>
      </c>
      <c r="AE44" s="323">
        <v>7.6769999999999998E-3</v>
      </c>
      <c r="AF44" s="323">
        <v>1.7570000000000001E-3</v>
      </c>
      <c r="AG44" s="323">
        <v>2.362E-3</v>
      </c>
      <c r="AH44" s="323">
        <v>4.2420000000000001E-3</v>
      </c>
      <c r="AI44" s="323">
        <v>9.7300000000000002E-4</v>
      </c>
      <c r="AJ44" s="323">
        <v>5.2180000000000004E-3</v>
      </c>
      <c r="AK44" s="323">
        <v>2.5479999999999999E-3</v>
      </c>
      <c r="AL44" s="323">
        <v>9.3159999999999996E-3</v>
      </c>
      <c r="AM44" s="323">
        <v>4.2500000000000003E-3</v>
      </c>
      <c r="AN44" s="323">
        <v>4.5529999999999998E-3</v>
      </c>
      <c r="AO44" s="323">
        <v>1.4580000000000001E-3</v>
      </c>
      <c r="AP44" s="323">
        <v>1.000869</v>
      </c>
      <c r="AQ44" s="334">
        <v>1.1653469999999999</v>
      </c>
    </row>
    <row r="45" spans="2:43" ht="16.5" customHeight="1">
      <c r="B45" s="651"/>
      <c r="C45" s="652" t="s">
        <v>550</v>
      </c>
      <c r="D45" s="330">
        <v>1.2589170000000001</v>
      </c>
      <c r="E45" s="331">
        <v>1.3118190000000001</v>
      </c>
      <c r="F45" s="331">
        <v>1.1333070000000001</v>
      </c>
      <c r="G45" s="331">
        <v>1.3463039999999999</v>
      </c>
      <c r="H45" s="331">
        <v>1.3698999999999999</v>
      </c>
      <c r="I45" s="331">
        <v>1.204094</v>
      </c>
      <c r="J45" s="331">
        <v>1.3406400000000001</v>
      </c>
      <c r="K45" s="331">
        <v>1.2098059999999999</v>
      </c>
      <c r="L45" s="331">
        <v>1.1842010000000001</v>
      </c>
      <c r="M45" s="331">
        <v>1.181527</v>
      </c>
      <c r="N45" s="331">
        <v>1.275067</v>
      </c>
      <c r="O45" s="331">
        <v>1.2467109999999999</v>
      </c>
      <c r="P45" s="331">
        <v>1.2112780000000001</v>
      </c>
      <c r="Q45" s="331">
        <v>1.1836040000000001</v>
      </c>
      <c r="R45" s="331">
        <v>1.15886</v>
      </c>
      <c r="S45" s="331">
        <v>1.157823</v>
      </c>
      <c r="T45" s="331">
        <v>1.1920040000000001</v>
      </c>
      <c r="U45" s="331">
        <v>1.2043900000000001</v>
      </c>
      <c r="V45" s="331">
        <v>1.174148</v>
      </c>
      <c r="W45" s="331">
        <v>1.1695409999999999</v>
      </c>
      <c r="X45" s="331">
        <v>1.121094</v>
      </c>
      <c r="Y45" s="331">
        <v>1.2689319999999999</v>
      </c>
      <c r="Z45" s="331">
        <v>1.2486969999999999</v>
      </c>
      <c r="AA45" s="331">
        <v>1.30521</v>
      </c>
      <c r="AB45" s="331">
        <v>1.441487</v>
      </c>
      <c r="AC45" s="331">
        <v>1.266526</v>
      </c>
      <c r="AD45" s="331">
        <v>1.315855</v>
      </c>
      <c r="AE45" s="331">
        <v>1.299056</v>
      </c>
      <c r="AF45" s="331">
        <v>1.151737</v>
      </c>
      <c r="AG45" s="331">
        <v>1.335942</v>
      </c>
      <c r="AH45" s="331">
        <v>1.3890370000000001</v>
      </c>
      <c r="AI45" s="331">
        <v>1.2108620000000001</v>
      </c>
      <c r="AJ45" s="331">
        <v>1.209667</v>
      </c>
      <c r="AK45" s="331">
        <v>1.2031989999999999</v>
      </c>
      <c r="AL45" s="331">
        <v>1.262718</v>
      </c>
      <c r="AM45" s="331">
        <v>1.2187399999999999</v>
      </c>
      <c r="AN45" s="331">
        <v>1.312522</v>
      </c>
      <c r="AO45" s="331">
        <v>1.37683</v>
      </c>
      <c r="AP45" s="333">
        <v>1.3293999999999999</v>
      </c>
      <c r="AQ45" s="174"/>
    </row>
  </sheetData>
  <sheetProtection sheet="1" selectLockedCells="1" selectUnlockedCells="1"/>
  <mergeCells count="2">
    <mergeCell ref="B2:D2"/>
    <mergeCell ref="B4:C5"/>
  </mergeCells>
  <phoneticPr fontId="29"/>
  <pageMargins left="0.78740157480314965" right="0.78740157480314965" top="0.78740157480314965" bottom="0.78740157480314965" header="0" footer="0.19685039370078741"/>
  <pageSetup paperSize="8" scale="81" orientation="landscape" useFirstPageNumber="1" r:id="rId1"/>
  <headerFooter alignWithMargins="0">
    <oddFooter>&amp;C&amp;P / 2 ﾍﾟｰｼﾞ</oddFooter>
  </headerFooter>
  <colBreaks count="2" manualBreakCount="2">
    <brk id="21" min="1" max="41" man="1"/>
    <brk id="39" min="1" max="4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pageSetUpPr autoPageBreaks="0"/>
  </sheetPr>
  <dimension ref="A2:Y46"/>
  <sheetViews>
    <sheetView view="pageBreakPreview" zoomScale="175" zoomScaleNormal="100" zoomScaleSheetLayoutView="175" workbookViewId="0">
      <selection activeCell="E7" sqref="E7"/>
    </sheetView>
  </sheetViews>
  <sheetFormatPr defaultColWidth="13.5" defaultRowHeight="15" customHeight="1"/>
  <cols>
    <col min="1" max="1" width="2.1640625" style="149" customWidth="1"/>
    <col min="2" max="2" width="6.1640625" style="149" customWidth="1"/>
    <col min="3" max="3" width="30.1640625" style="149" customWidth="1"/>
    <col min="4" max="4" width="12.1640625" style="149" customWidth="1"/>
    <col min="5" max="5" width="14.1640625" style="149" customWidth="1"/>
    <col min="6" max="19" width="13.5" style="149" customWidth="1"/>
    <col min="20" max="25" width="13.5" style="149" hidden="1" customWidth="1"/>
    <col min="26" max="16384" width="13.5" style="149"/>
  </cols>
  <sheetData>
    <row r="2" spans="1:25" ht="20.25" customHeight="1">
      <c r="B2" s="815" t="s">
        <v>551</v>
      </c>
      <c r="C2" s="816"/>
      <c r="D2" s="655"/>
      <c r="E2" s="563"/>
    </row>
    <row r="3" spans="1:25" ht="18.75" customHeight="1">
      <c r="A3" s="563"/>
      <c r="B3" s="563"/>
      <c r="C3" s="563"/>
      <c r="D3" s="563"/>
      <c r="E3" s="627"/>
    </row>
    <row r="4" spans="1:25" ht="18.75" customHeight="1">
      <c r="A4" s="563"/>
      <c r="B4" s="898"/>
      <c r="C4" s="899"/>
      <c r="D4" s="656"/>
      <c r="E4" s="632"/>
    </row>
    <row r="5" spans="1:25" s="155" customFormat="1" ht="36" customHeight="1">
      <c r="A5" s="580"/>
      <c r="B5" s="900"/>
      <c r="C5" s="901"/>
      <c r="D5" s="657" t="s">
        <v>552</v>
      </c>
      <c r="E5" s="658" t="s">
        <v>505</v>
      </c>
      <c r="T5" s="196" t="s">
        <v>40</v>
      </c>
      <c r="U5" s="196"/>
      <c r="V5" s="196" t="s">
        <v>535</v>
      </c>
      <c r="W5" s="196"/>
      <c r="X5" s="196" t="s">
        <v>48</v>
      </c>
      <c r="Y5" s="197"/>
    </row>
    <row r="6" spans="1:25" ht="18.75" customHeight="1">
      <c r="A6" s="563"/>
      <c r="B6" s="504" t="s">
        <v>206</v>
      </c>
      <c r="C6" s="505" t="s">
        <v>0</v>
      </c>
      <c r="D6" s="659">
        <f>取引基本表!AS6</f>
        <v>19582</v>
      </c>
      <c r="E6" s="660">
        <f>ROUND(D6/$D$45,6)</f>
        <v>1.1224E-2</v>
      </c>
      <c r="T6" s="199">
        <v>113706</v>
      </c>
      <c r="U6" s="200" t="s">
        <v>547</v>
      </c>
      <c r="V6" s="199">
        <v>124135</v>
      </c>
      <c r="W6" s="200" t="s">
        <v>547</v>
      </c>
      <c r="X6" s="199">
        <v>237841</v>
      </c>
      <c r="Y6" s="200" t="s">
        <v>547</v>
      </c>
    </row>
    <row r="7" spans="1:25" ht="18.75" customHeight="1">
      <c r="A7" s="563"/>
      <c r="B7" s="508" t="s">
        <v>207</v>
      </c>
      <c r="C7" s="509" t="s">
        <v>208</v>
      </c>
      <c r="D7" s="661">
        <f>取引基本表!AS7</f>
        <v>973</v>
      </c>
      <c r="E7" s="648">
        <f t="shared" ref="E7:E44" si="0">ROUND(D7/$D$45,6)</f>
        <v>5.5800000000000001E-4</v>
      </c>
      <c r="T7" s="199"/>
      <c r="U7" s="200"/>
      <c r="V7" s="199"/>
      <c r="W7" s="200"/>
      <c r="X7" s="199"/>
      <c r="Y7" s="200"/>
    </row>
    <row r="8" spans="1:25" ht="18.75" customHeight="1">
      <c r="A8" s="563"/>
      <c r="B8" s="508" t="s">
        <v>209</v>
      </c>
      <c r="C8" s="509" t="s">
        <v>210</v>
      </c>
      <c r="D8" s="661">
        <f>取引基本表!AS8</f>
        <v>1708</v>
      </c>
      <c r="E8" s="648">
        <f t="shared" si="0"/>
        <v>9.7900000000000005E-4</v>
      </c>
      <c r="T8" s="199"/>
      <c r="U8" s="200"/>
      <c r="V8" s="199"/>
      <c r="W8" s="200"/>
      <c r="X8" s="199"/>
      <c r="Y8" s="200"/>
    </row>
    <row r="9" spans="1:25" ht="18.75" customHeight="1">
      <c r="A9" s="563"/>
      <c r="B9" s="508" t="s">
        <v>211</v>
      </c>
      <c r="C9" s="509" t="s">
        <v>1</v>
      </c>
      <c r="D9" s="661">
        <f>取引基本表!AS9</f>
        <v>0</v>
      </c>
      <c r="E9" s="648">
        <f t="shared" si="0"/>
        <v>0</v>
      </c>
      <c r="T9" s="199"/>
      <c r="U9" s="200"/>
      <c r="V9" s="199"/>
      <c r="W9" s="200"/>
      <c r="X9" s="199"/>
      <c r="Y9" s="200"/>
    </row>
    <row r="10" spans="1:25" ht="18.75" customHeight="1">
      <c r="A10" s="563"/>
      <c r="B10" s="508" t="s">
        <v>212</v>
      </c>
      <c r="C10" s="509" t="s">
        <v>2</v>
      </c>
      <c r="D10" s="661">
        <f>取引基本表!AS10</f>
        <v>158764</v>
      </c>
      <c r="E10" s="648">
        <f t="shared" si="0"/>
        <v>9.0998999999999997E-2</v>
      </c>
      <c r="T10" s="199"/>
      <c r="U10" s="200"/>
      <c r="V10" s="199"/>
      <c r="W10" s="200"/>
      <c r="X10" s="199"/>
      <c r="Y10" s="200"/>
    </row>
    <row r="11" spans="1:25" ht="18.75" customHeight="1">
      <c r="A11" s="563"/>
      <c r="B11" s="508" t="s">
        <v>213</v>
      </c>
      <c r="C11" s="509" t="s">
        <v>3</v>
      </c>
      <c r="D11" s="661">
        <f>取引基本表!AS11</f>
        <v>32848.400000000001</v>
      </c>
      <c r="E11" s="648">
        <f t="shared" si="0"/>
        <v>1.8828000000000001E-2</v>
      </c>
      <c r="T11" s="199"/>
      <c r="U11" s="200"/>
      <c r="V11" s="199"/>
      <c r="W11" s="200"/>
      <c r="X11" s="199"/>
      <c r="Y11" s="200"/>
    </row>
    <row r="12" spans="1:25" ht="18.75" customHeight="1">
      <c r="A12" s="563"/>
      <c r="B12" s="508" t="s">
        <v>214</v>
      </c>
      <c r="C12" s="512" t="s">
        <v>4</v>
      </c>
      <c r="D12" s="661">
        <f>取引基本表!AS12</f>
        <v>2239</v>
      </c>
      <c r="E12" s="648">
        <f t="shared" si="0"/>
        <v>1.2830000000000001E-3</v>
      </c>
      <c r="T12" s="199"/>
      <c r="U12" s="200"/>
      <c r="V12" s="199"/>
      <c r="W12" s="200"/>
      <c r="X12" s="199"/>
      <c r="Y12" s="200"/>
    </row>
    <row r="13" spans="1:25" ht="18.75" customHeight="1">
      <c r="A13" s="563"/>
      <c r="B13" s="508" t="s">
        <v>215</v>
      </c>
      <c r="C13" s="509" t="s">
        <v>5</v>
      </c>
      <c r="D13" s="661">
        <f>取引基本表!AS13</f>
        <v>22538</v>
      </c>
      <c r="E13" s="648">
        <f t="shared" si="0"/>
        <v>1.2918000000000001E-2</v>
      </c>
      <c r="T13" s="199"/>
      <c r="U13" s="200"/>
      <c r="V13" s="199"/>
      <c r="W13" s="200"/>
      <c r="X13" s="199"/>
      <c r="Y13" s="200"/>
    </row>
    <row r="14" spans="1:25" ht="18.75" customHeight="1">
      <c r="A14" s="563"/>
      <c r="B14" s="508" t="s">
        <v>216</v>
      </c>
      <c r="C14" s="512" t="s">
        <v>6</v>
      </c>
      <c r="D14" s="661">
        <f>取引基本表!AS14</f>
        <v>21394</v>
      </c>
      <c r="E14" s="648">
        <f t="shared" si="0"/>
        <v>1.2262E-2</v>
      </c>
      <c r="T14" s="199"/>
      <c r="U14" s="200"/>
      <c r="V14" s="199"/>
      <c r="W14" s="200"/>
      <c r="X14" s="199"/>
      <c r="Y14" s="200"/>
    </row>
    <row r="15" spans="1:25" ht="18.75" customHeight="1">
      <c r="A15" s="563"/>
      <c r="B15" s="508" t="s">
        <v>217</v>
      </c>
      <c r="C15" s="512" t="s">
        <v>218</v>
      </c>
      <c r="D15" s="661">
        <f>取引基本表!AS15</f>
        <v>4852.8</v>
      </c>
      <c r="E15" s="648">
        <f t="shared" si="0"/>
        <v>2.7810000000000001E-3</v>
      </c>
      <c r="T15" s="199"/>
      <c r="U15" s="200"/>
      <c r="V15" s="199"/>
      <c r="W15" s="200"/>
      <c r="X15" s="199"/>
      <c r="Y15" s="200"/>
    </row>
    <row r="16" spans="1:25" ht="18.75" customHeight="1">
      <c r="A16" s="563"/>
      <c r="B16" s="508" t="s">
        <v>219</v>
      </c>
      <c r="C16" s="509" t="s">
        <v>7</v>
      </c>
      <c r="D16" s="661">
        <f>取引基本表!AS16</f>
        <v>595</v>
      </c>
      <c r="E16" s="648">
        <f t="shared" si="0"/>
        <v>3.4099999999999999E-4</v>
      </c>
      <c r="T16" s="199"/>
      <c r="U16" s="200"/>
      <c r="V16" s="199"/>
      <c r="W16" s="200"/>
      <c r="X16" s="199"/>
      <c r="Y16" s="200"/>
    </row>
    <row r="17" spans="1:25" ht="18.75" customHeight="1">
      <c r="A17" s="563"/>
      <c r="B17" s="508" t="s">
        <v>220</v>
      </c>
      <c r="C17" s="509" t="s">
        <v>8</v>
      </c>
      <c r="D17" s="661">
        <f>取引基本表!AS17</f>
        <v>366.4</v>
      </c>
      <c r="E17" s="648">
        <f t="shared" si="0"/>
        <v>2.1000000000000001E-4</v>
      </c>
      <c r="T17" s="199"/>
      <c r="U17" s="200"/>
      <c r="V17" s="199"/>
      <c r="W17" s="200"/>
      <c r="X17" s="199"/>
      <c r="Y17" s="200"/>
    </row>
    <row r="18" spans="1:25" ht="18.75" customHeight="1">
      <c r="A18" s="563"/>
      <c r="B18" s="508" t="s">
        <v>221</v>
      </c>
      <c r="C18" s="509" t="s">
        <v>9</v>
      </c>
      <c r="D18" s="661">
        <f>取引基本表!AS18</f>
        <v>991</v>
      </c>
      <c r="E18" s="648">
        <f t="shared" si="0"/>
        <v>5.6800000000000004E-4</v>
      </c>
      <c r="T18" s="199"/>
      <c r="U18" s="200"/>
      <c r="V18" s="199"/>
      <c r="W18" s="200"/>
      <c r="X18" s="199"/>
      <c r="Y18" s="200"/>
    </row>
    <row r="19" spans="1:25" ht="18.75" customHeight="1">
      <c r="A19" s="563"/>
      <c r="B19" s="508" t="s">
        <v>222</v>
      </c>
      <c r="C19" s="509" t="s">
        <v>10</v>
      </c>
      <c r="D19" s="661">
        <f>取引基本表!AS19</f>
        <v>1446</v>
      </c>
      <c r="E19" s="648">
        <f t="shared" si="0"/>
        <v>8.2899999999999998E-4</v>
      </c>
      <c r="T19" s="199"/>
      <c r="U19" s="200"/>
      <c r="V19" s="199"/>
      <c r="W19" s="200"/>
      <c r="X19" s="199"/>
      <c r="Y19" s="200"/>
    </row>
    <row r="20" spans="1:25" ht="18.75" customHeight="1">
      <c r="A20" s="563"/>
      <c r="B20" s="508" t="s">
        <v>223</v>
      </c>
      <c r="C20" s="509" t="s">
        <v>64</v>
      </c>
      <c r="D20" s="661">
        <f>取引基本表!AS20</f>
        <v>73</v>
      </c>
      <c r="E20" s="648">
        <f t="shared" si="0"/>
        <v>4.1999999999999998E-5</v>
      </c>
      <c r="T20" s="199"/>
      <c r="U20" s="200"/>
      <c r="V20" s="199"/>
      <c r="W20" s="200"/>
      <c r="X20" s="199"/>
      <c r="Y20" s="200"/>
    </row>
    <row r="21" spans="1:25" ht="18.75" customHeight="1">
      <c r="A21" s="563"/>
      <c r="B21" s="508" t="s">
        <v>224</v>
      </c>
      <c r="C21" s="509" t="s">
        <v>65</v>
      </c>
      <c r="D21" s="661">
        <f>取引基本表!AS21</f>
        <v>33</v>
      </c>
      <c r="E21" s="648">
        <f t="shared" si="0"/>
        <v>1.9000000000000001E-5</v>
      </c>
      <c r="T21" s="199"/>
      <c r="U21" s="200"/>
      <c r="V21" s="199"/>
      <c r="W21" s="200"/>
      <c r="X21" s="199"/>
      <c r="Y21" s="200"/>
    </row>
    <row r="22" spans="1:25" ht="18.75" customHeight="1">
      <c r="A22" s="563"/>
      <c r="B22" s="508" t="s">
        <v>225</v>
      </c>
      <c r="C22" s="509" t="s">
        <v>66</v>
      </c>
      <c r="D22" s="661">
        <f>取引基本表!AS22</f>
        <v>509</v>
      </c>
      <c r="E22" s="648">
        <f t="shared" si="0"/>
        <v>2.92E-4</v>
      </c>
      <c r="T22" s="199"/>
      <c r="U22" s="200"/>
      <c r="V22" s="199"/>
      <c r="W22" s="200"/>
      <c r="X22" s="199"/>
      <c r="Y22" s="200"/>
    </row>
    <row r="23" spans="1:25" ht="18.75" customHeight="1">
      <c r="A23" s="563"/>
      <c r="B23" s="508" t="s">
        <v>226</v>
      </c>
      <c r="C23" s="509" t="s">
        <v>12</v>
      </c>
      <c r="D23" s="661">
        <f>取引基本表!AS23</f>
        <v>186</v>
      </c>
      <c r="E23" s="648">
        <f t="shared" si="0"/>
        <v>1.07E-4</v>
      </c>
      <c r="T23" s="199"/>
      <c r="U23" s="200"/>
      <c r="V23" s="199"/>
      <c r="W23" s="200"/>
      <c r="X23" s="199"/>
      <c r="Y23" s="200"/>
    </row>
    <row r="24" spans="1:25" ht="18.75" customHeight="1">
      <c r="A24" s="563"/>
      <c r="B24" s="508" t="s">
        <v>227</v>
      </c>
      <c r="C24" s="509" t="s">
        <v>11</v>
      </c>
      <c r="D24" s="661">
        <f>取引基本表!AS24</f>
        <v>20057.099999999999</v>
      </c>
      <c r="E24" s="648">
        <f t="shared" si="0"/>
        <v>1.1495999999999999E-2</v>
      </c>
      <c r="T24" s="199"/>
      <c r="U24" s="200"/>
      <c r="V24" s="199"/>
      <c r="W24" s="200"/>
      <c r="X24" s="199"/>
      <c r="Y24" s="200"/>
    </row>
    <row r="25" spans="1:25" ht="18.75" customHeight="1">
      <c r="A25" s="563"/>
      <c r="B25" s="508" t="s">
        <v>228</v>
      </c>
      <c r="C25" s="509" t="s">
        <v>229</v>
      </c>
      <c r="D25" s="661">
        <f>取引基本表!AS25</f>
        <v>20871</v>
      </c>
      <c r="E25" s="648">
        <f t="shared" si="0"/>
        <v>1.1963E-2</v>
      </c>
      <c r="T25" s="199"/>
      <c r="U25" s="200"/>
      <c r="V25" s="199"/>
      <c r="W25" s="200"/>
      <c r="X25" s="199"/>
      <c r="Y25" s="200"/>
    </row>
    <row r="26" spans="1:25" ht="18.75" customHeight="1">
      <c r="A26" s="563"/>
      <c r="B26" s="508" t="s">
        <v>230</v>
      </c>
      <c r="C26" s="509" t="s">
        <v>13</v>
      </c>
      <c r="D26" s="661">
        <f>取引基本表!AS26</f>
        <v>31809</v>
      </c>
      <c r="E26" s="648">
        <f t="shared" si="0"/>
        <v>1.8232000000000002E-2</v>
      </c>
      <c r="T26" s="199">
        <v>23686</v>
      </c>
      <c r="U26" s="200" t="s">
        <v>547</v>
      </c>
      <c r="V26" s="199">
        <v>19464</v>
      </c>
      <c r="W26" s="200" t="s">
        <v>547</v>
      </c>
      <c r="X26" s="199">
        <v>43150</v>
      </c>
      <c r="Y26" s="200" t="s">
        <v>547</v>
      </c>
    </row>
    <row r="27" spans="1:25" ht="18.75" customHeight="1">
      <c r="A27" s="563"/>
      <c r="B27" s="508" t="s">
        <v>231</v>
      </c>
      <c r="C27" s="509" t="s">
        <v>14</v>
      </c>
      <c r="D27" s="661">
        <f>取引基本表!AS27</f>
        <v>14901.2</v>
      </c>
      <c r="E27" s="648">
        <f t="shared" si="0"/>
        <v>8.541E-3</v>
      </c>
      <c r="T27" s="199">
        <v>5652</v>
      </c>
      <c r="U27" s="200" t="s">
        <v>547</v>
      </c>
      <c r="V27" s="199">
        <v>63</v>
      </c>
      <c r="W27" s="200" t="s">
        <v>547</v>
      </c>
      <c r="X27" s="199">
        <v>5715</v>
      </c>
      <c r="Y27" s="200" t="s">
        <v>547</v>
      </c>
    </row>
    <row r="28" spans="1:25" ht="18.75" customHeight="1">
      <c r="A28" s="563"/>
      <c r="B28" s="508" t="s">
        <v>232</v>
      </c>
      <c r="C28" s="509" t="s">
        <v>15</v>
      </c>
      <c r="D28" s="661">
        <f>取引基本表!AS28</f>
        <v>0</v>
      </c>
      <c r="E28" s="648">
        <f t="shared" si="0"/>
        <v>0</v>
      </c>
      <c r="T28" s="199">
        <v>58066</v>
      </c>
      <c r="U28" s="200" t="s">
        <v>547</v>
      </c>
      <c r="V28" s="199">
        <v>-31758</v>
      </c>
      <c r="W28" s="200" t="s">
        <v>547</v>
      </c>
      <c r="X28" s="199">
        <v>26308</v>
      </c>
      <c r="Y28" s="200" t="s">
        <v>547</v>
      </c>
    </row>
    <row r="29" spans="1:25" ht="18.75" customHeight="1">
      <c r="A29" s="563"/>
      <c r="B29" s="508" t="s">
        <v>233</v>
      </c>
      <c r="C29" s="509" t="s">
        <v>16</v>
      </c>
      <c r="D29" s="661">
        <f>取引基本表!AS29</f>
        <v>36499</v>
      </c>
      <c r="E29" s="648">
        <f t="shared" si="0"/>
        <v>2.0920000000000001E-2</v>
      </c>
      <c r="T29" s="199">
        <v>1243603</v>
      </c>
      <c r="U29" s="200" t="s">
        <v>547</v>
      </c>
      <c r="V29" s="199">
        <v>592005</v>
      </c>
      <c r="W29" s="200" t="s">
        <v>547</v>
      </c>
      <c r="X29" s="199">
        <v>1835608</v>
      </c>
      <c r="Y29" s="200" t="s">
        <v>547</v>
      </c>
    </row>
    <row r="30" spans="1:25" ht="18.75" customHeight="1">
      <c r="A30" s="563"/>
      <c r="B30" s="508" t="s">
        <v>234</v>
      </c>
      <c r="C30" s="509" t="s">
        <v>36</v>
      </c>
      <c r="D30" s="661">
        <f>取引基本表!AS30</f>
        <v>16067.7</v>
      </c>
      <c r="E30" s="648">
        <f t="shared" si="0"/>
        <v>9.2099999999999994E-3</v>
      </c>
      <c r="T30" s="199">
        <v>72778</v>
      </c>
      <c r="U30" s="200" t="s">
        <v>547</v>
      </c>
      <c r="V30" s="199">
        <v>743586</v>
      </c>
      <c r="W30" s="200" t="s">
        <v>547</v>
      </c>
      <c r="X30" s="199">
        <v>816364</v>
      </c>
      <c r="Y30" s="200" t="s">
        <v>547</v>
      </c>
    </row>
    <row r="31" spans="1:25" ht="18.75" customHeight="1">
      <c r="A31" s="563"/>
      <c r="B31" s="508" t="s">
        <v>235</v>
      </c>
      <c r="C31" s="509" t="s">
        <v>37</v>
      </c>
      <c r="D31" s="661">
        <f>取引基本表!AS31</f>
        <v>18770.5</v>
      </c>
      <c r="E31" s="648">
        <f t="shared" si="0"/>
        <v>1.0758999999999999E-2</v>
      </c>
      <c r="T31" s="199">
        <v>135809</v>
      </c>
      <c r="U31" s="200" t="s">
        <v>547</v>
      </c>
      <c r="V31" s="199">
        <v>135205</v>
      </c>
      <c r="W31" s="200" t="s">
        <v>547</v>
      </c>
      <c r="X31" s="199">
        <v>271014</v>
      </c>
      <c r="Y31" s="200" t="s">
        <v>547</v>
      </c>
    </row>
    <row r="32" spans="1:25" ht="18.75" customHeight="1">
      <c r="A32" s="563"/>
      <c r="B32" s="508" t="s">
        <v>236</v>
      </c>
      <c r="C32" s="509" t="s">
        <v>17</v>
      </c>
      <c r="D32" s="661">
        <f>取引基本表!AS32</f>
        <v>252392</v>
      </c>
      <c r="E32" s="648">
        <f t="shared" si="0"/>
        <v>0.14466399999999999</v>
      </c>
      <c r="T32" s="199">
        <v>256366</v>
      </c>
      <c r="U32" s="200" t="s">
        <v>547</v>
      </c>
      <c r="V32" s="199">
        <v>477880</v>
      </c>
      <c r="W32" s="200" t="s">
        <v>547</v>
      </c>
      <c r="X32" s="199">
        <v>734246</v>
      </c>
      <c r="Y32" s="200" t="s">
        <v>547</v>
      </c>
    </row>
    <row r="33" spans="1:25" ht="18.75" customHeight="1">
      <c r="A33" s="563"/>
      <c r="B33" s="508" t="s">
        <v>237</v>
      </c>
      <c r="C33" s="509" t="s">
        <v>18</v>
      </c>
      <c r="D33" s="661">
        <f>取引基本表!AS33</f>
        <v>102816.9</v>
      </c>
      <c r="E33" s="648">
        <f t="shared" si="0"/>
        <v>5.8931999999999998E-2</v>
      </c>
      <c r="T33" s="199">
        <v>196941</v>
      </c>
      <c r="U33" s="200" t="s">
        <v>547</v>
      </c>
      <c r="V33" s="199">
        <v>65423</v>
      </c>
      <c r="W33" s="200" t="s">
        <v>547</v>
      </c>
      <c r="X33" s="199">
        <v>262364</v>
      </c>
      <c r="Y33" s="200" t="s">
        <v>547</v>
      </c>
    </row>
    <row r="34" spans="1:25" ht="18.75" customHeight="1">
      <c r="A34" s="563"/>
      <c r="B34" s="508" t="s">
        <v>238</v>
      </c>
      <c r="C34" s="509" t="s">
        <v>19</v>
      </c>
      <c r="D34" s="661">
        <f>取引基本表!AS34</f>
        <v>382178</v>
      </c>
      <c r="E34" s="648">
        <f t="shared" si="0"/>
        <v>0.219054</v>
      </c>
      <c r="T34" s="199">
        <v>60876</v>
      </c>
      <c r="U34" s="200" t="s">
        <v>547</v>
      </c>
      <c r="V34" s="199">
        <v>441564</v>
      </c>
      <c r="W34" s="200" t="s">
        <v>547</v>
      </c>
      <c r="X34" s="199">
        <v>502440</v>
      </c>
      <c r="Y34" s="200" t="s">
        <v>547</v>
      </c>
    </row>
    <row r="35" spans="1:25" ht="18.75" customHeight="1">
      <c r="A35" s="563"/>
      <c r="B35" s="508" t="s">
        <v>239</v>
      </c>
      <c r="C35" s="509" t="s">
        <v>39</v>
      </c>
      <c r="D35" s="661">
        <f>取引基本表!AS35</f>
        <v>58043.5</v>
      </c>
      <c r="E35" s="648">
        <f t="shared" si="0"/>
        <v>3.3269E-2</v>
      </c>
      <c r="T35" s="199">
        <v>226431</v>
      </c>
      <c r="U35" s="200" t="s">
        <v>547</v>
      </c>
      <c r="V35" s="199">
        <v>77818</v>
      </c>
      <c r="W35" s="200" t="s">
        <v>547</v>
      </c>
      <c r="X35" s="199">
        <v>304249</v>
      </c>
      <c r="Y35" s="200" t="s">
        <v>547</v>
      </c>
    </row>
    <row r="36" spans="1:25" ht="18.75" customHeight="1">
      <c r="A36" s="563"/>
      <c r="B36" s="508" t="s">
        <v>240</v>
      </c>
      <c r="C36" s="509" t="s">
        <v>20</v>
      </c>
      <c r="D36" s="661">
        <f>取引基本表!AS36</f>
        <v>89856.5</v>
      </c>
      <c r="E36" s="648">
        <f t="shared" si="0"/>
        <v>5.1503E-2</v>
      </c>
      <c r="T36" s="199">
        <v>97660</v>
      </c>
      <c r="U36" s="200" t="s">
        <v>547</v>
      </c>
      <c r="V36" s="199">
        <v>47107</v>
      </c>
      <c r="W36" s="200" t="s">
        <v>547</v>
      </c>
      <c r="X36" s="199">
        <v>144767</v>
      </c>
      <c r="Y36" s="200" t="s">
        <v>547</v>
      </c>
    </row>
    <row r="37" spans="1:25" ht="18.75" customHeight="1">
      <c r="A37" s="563"/>
      <c r="B37" s="508" t="s">
        <v>241</v>
      </c>
      <c r="C37" s="509" t="s">
        <v>21</v>
      </c>
      <c r="D37" s="661">
        <f>取引基本表!AS37</f>
        <v>6525</v>
      </c>
      <c r="E37" s="648">
        <f t="shared" si="0"/>
        <v>3.7399999999999998E-3</v>
      </c>
      <c r="T37" s="199">
        <v>4654</v>
      </c>
      <c r="U37" s="200" t="s">
        <v>547</v>
      </c>
      <c r="V37" s="199">
        <v>348871</v>
      </c>
      <c r="W37" s="200" t="s">
        <v>547</v>
      </c>
      <c r="X37" s="199">
        <v>353525</v>
      </c>
      <c r="Y37" s="200" t="s">
        <v>547</v>
      </c>
    </row>
    <row r="38" spans="1:25" ht="18.75" customHeight="1">
      <c r="A38" s="563"/>
      <c r="B38" s="508" t="s">
        <v>242</v>
      </c>
      <c r="C38" s="509" t="s">
        <v>22</v>
      </c>
      <c r="D38" s="661">
        <f>取引基本表!AS38</f>
        <v>56584.2</v>
      </c>
      <c r="E38" s="648">
        <f t="shared" si="0"/>
        <v>3.2432999999999997E-2</v>
      </c>
      <c r="T38" s="199">
        <v>560973</v>
      </c>
      <c r="U38" s="200" t="s">
        <v>547</v>
      </c>
      <c r="V38" s="199">
        <v>902791</v>
      </c>
      <c r="W38" s="200" t="s">
        <v>547</v>
      </c>
      <c r="X38" s="199">
        <v>1463764</v>
      </c>
      <c r="Y38" s="200" t="s">
        <v>547</v>
      </c>
    </row>
    <row r="39" spans="1:25" ht="18.75" customHeight="1">
      <c r="A39" s="563"/>
      <c r="B39" s="508" t="s">
        <v>243</v>
      </c>
      <c r="C39" s="509" t="s">
        <v>38</v>
      </c>
      <c r="D39" s="661">
        <f>取引基本表!AS39</f>
        <v>138382.9</v>
      </c>
      <c r="E39" s="648">
        <f t="shared" si="0"/>
        <v>7.9316999999999999E-2</v>
      </c>
      <c r="T39" s="199">
        <v>38423</v>
      </c>
      <c r="U39" s="200" t="s">
        <v>547</v>
      </c>
      <c r="V39" s="199">
        <v>-10674</v>
      </c>
      <c r="W39" s="200" t="s">
        <v>547</v>
      </c>
      <c r="X39" s="199">
        <v>27749</v>
      </c>
      <c r="Y39" s="200" t="s">
        <v>547</v>
      </c>
    </row>
    <row r="40" spans="1:25" ht="18.75" customHeight="1">
      <c r="A40" s="563"/>
      <c r="B40" s="508" t="s">
        <v>244</v>
      </c>
      <c r="C40" s="663" t="s">
        <v>245</v>
      </c>
      <c r="D40" s="661">
        <f>取引基本表!AS40</f>
        <v>35045.9</v>
      </c>
      <c r="E40" s="648">
        <f t="shared" si="0"/>
        <v>2.0087000000000001E-2</v>
      </c>
      <c r="T40" s="199"/>
      <c r="U40" s="200"/>
      <c r="V40" s="199"/>
      <c r="W40" s="200"/>
      <c r="X40" s="199"/>
      <c r="Y40" s="200"/>
    </row>
    <row r="41" spans="1:25" ht="18.75" customHeight="1">
      <c r="A41" s="563"/>
      <c r="B41" s="508" t="s">
        <v>246</v>
      </c>
      <c r="C41" s="509" t="s">
        <v>23</v>
      </c>
      <c r="D41" s="661">
        <f>取引基本表!AS41</f>
        <v>25903.3</v>
      </c>
      <c r="E41" s="648">
        <f t="shared" si="0"/>
        <v>1.4847000000000001E-2</v>
      </c>
      <c r="T41" s="199"/>
      <c r="U41" s="200"/>
      <c r="V41" s="199"/>
      <c r="W41" s="200"/>
      <c r="X41" s="199"/>
      <c r="Y41" s="200"/>
    </row>
    <row r="42" spans="1:25" ht="18.75" customHeight="1">
      <c r="A42" s="563"/>
      <c r="B42" s="508">
        <v>37</v>
      </c>
      <c r="C42" s="509" t="s">
        <v>24</v>
      </c>
      <c r="D42" s="661">
        <f>取引基本表!AS42</f>
        <v>168058.6</v>
      </c>
      <c r="E42" s="648">
        <f t="shared" si="0"/>
        <v>9.6326999999999996E-2</v>
      </c>
      <c r="T42" s="199"/>
      <c r="U42" s="200"/>
      <c r="V42" s="199"/>
      <c r="W42" s="200"/>
      <c r="X42" s="199"/>
      <c r="Y42" s="200"/>
    </row>
    <row r="43" spans="1:25" ht="18.75" customHeight="1">
      <c r="A43" s="563"/>
      <c r="B43" s="508">
        <v>38</v>
      </c>
      <c r="C43" s="509" t="s">
        <v>25</v>
      </c>
      <c r="D43" s="661">
        <f>取引基本表!AS43</f>
        <v>0</v>
      </c>
      <c r="E43" s="648">
        <f t="shared" si="0"/>
        <v>0</v>
      </c>
      <c r="T43" s="199"/>
      <c r="U43" s="200"/>
      <c r="V43" s="199"/>
      <c r="W43" s="200"/>
      <c r="X43" s="199"/>
      <c r="Y43" s="200"/>
    </row>
    <row r="44" spans="1:25" ht="18.75" customHeight="1">
      <c r="A44" s="563"/>
      <c r="B44" s="508">
        <v>39</v>
      </c>
      <c r="C44" s="509" t="s">
        <v>26</v>
      </c>
      <c r="D44" s="661">
        <f>取引基本表!AS44</f>
        <v>813</v>
      </c>
      <c r="E44" s="648">
        <f t="shared" si="0"/>
        <v>4.66E-4</v>
      </c>
      <c r="T44" s="199"/>
      <c r="U44" s="200"/>
      <c r="V44" s="199"/>
      <c r="W44" s="200"/>
      <c r="X44" s="199"/>
      <c r="Y44" s="200"/>
    </row>
    <row r="45" spans="1:25" ht="18.75" customHeight="1">
      <c r="A45" s="563"/>
      <c r="B45" s="651" t="s">
        <v>553</v>
      </c>
      <c r="C45" s="664" t="s">
        <v>40</v>
      </c>
      <c r="D45" s="662">
        <f>SUM(D6:D44)</f>
        <v>1744673.9</v>
      </c>
      <c r="E45" s="654">
        <f>SUM(E6:E44)</f>
        <v>0.99999999999999989</v>
      </c>
      <c r="F45" s="198"/>
      <c r="T45" s="199">
        <v>3095624</v>
      </c>
      <c r="U45" s="200" t="s">
        <v>547</v>
      </c>
      <c r="V45" s="199">
        <v>3933480</v>
      </c>
      <c r="W45" s="200" t="s">
        <v>547</v>
      </c>
      <c r="X45" s="199">
        <v>7029104</v>
      </c>
      <c r="Y45" s="200" t="s">
        <v>547</v>
      </c>
    </row>
    <row r="46" spans="1:25" ht="18.75" customHeight="1"/>
  </sheetData>
  <sheetProtection selectLockedCells="1" selectUnlockedCells="1"/>
  <mergeCells count="2">
    <mergeCell ref="B2:C2"/>
    <mergeCell ref="B4:C5"/>
  </mergeCells>
  <phoneticPr fontId="29"/>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B2:X44"/>
  <sheetViews>
    <sheetView view="pageBreakPreview" zoomScale="145" zoomScaleNormal="100" zoomScaleSheetLayoutView="145" workbookViewId="0"/>
  </sheetViews>
  <sheetFormatPr defaultColWidth="13.5" defaultRowHeight="15" customHeight="1"/>
  <cols>
    <col min="1" max="1" width="2.1640625" style="149" customWidth="1"/>
    <col min="2" max="2" width="6.1640625" style="149" customWidth="1"/>
    <col min="3" max="3" width="36.33203125" style="149" bestFit="1" customWidth="1"/>
    <col min="4" max="4" width="14.1640625" style="149" customWidth="1"/>
    <col min="5" max="18" width="13.5" style="149" customWidth="1"/>
    <col min="19" max="24" width="13.5" style="149" hidden="1" customWidth="1"/>
    <col min="25" max="16384" width="13.5" style="149"/>
  </cols>
  <sheetData>
    <row r="2" spans="2:24" ht="20.25" customHeight="1">
      <c r="B2" s="815" t="s">
        <v>554</v>
      </c>
      <c r="C2" s="816"/>
      <c r="D2" s="563"/>
    </row>
    <row r="3" spans="2:24" ht="18.75" customHeight="1">
      <c r="B3" s="563"/>
      <c r="C3" s="563"/>
      <c r="D3" s="627" t="s">
        <v>200</v>
      </c>
    </row>
    <row r="4" spans="2:24" ht="18.75" customHeight="1">
      <c r="B4" s="896"/>
      <c r="C4" s="896"/>
      <c r="D4" s="665"/>
    </row>
    <row r="5" spans="2:24" s="155" customFormat="1" ht="36" customHeight="1">
      <c r="B5" s="897"/>
      <c r="C5" s="897"/>
      <c r="D5" s="666" t="s">
        <v>404</v>
      </c>
      <c r="S5" s="196" t="s">
        <v>40</v>
      </c>
      <c r="T5" s="196"/>
      <c r="U5" s="196" t="s">
        <v>535</v>
      </c>
      <c r="V5" s="196"/>
      <c r="W5" s="196" t="s">
        <v>48</v>
      </c>
      <c r="X5" s="197"/>
    </row>
    <row r="6" spans="2:24" ht="18.75" customHeight="1">
      <c r="B6" s="508" t="s">
        <v>206</v>
      </c>
      <c r="C6" s="615" t="s">
        <v>0</v>
      </c>
      <c r="D6" s="667">
        <f t="array" ref="D6:D44">MMULT(開放経済型逆行列係数!D6:AP44,★波及効果計算ｼｰﾄ!P8:P46)</f>
        <v>0</v>
      </c>
      <c r="S6" s="199">
        <v>113706</v>
      </c>
      <c r="T6" s="200" t="s">
        <v>547</v>
      </c>
      <c r="U6" s="199">
        <v>124135</v>
      </c>
      <c r="V6" s="200" t="s">
        <v>547</v>
      </c>
      <c r="W6" s="199">
        <v>237841</v>
      </c>
      <c r="X6" s="200" t="s">
        <v>547</v>
      </c>
    </row>
    <row r="7" spans="2:24" ht="18.75" customHeight="1">
      <c r="B7" s="508" t="s">
        <v>207</v>
      </c>
      <c r="C7" s="616" t="s">
        <v>208</v>
      </c>
      <c r="D7" s="668">
        <v>0</v>
      </c>
      <c r="S7" s="199"/>
      <c r="T7" s="200"/>
      <c r="U7" s="199"/>
      <c r="V7" s="200"/>
      <c r="W7" s="199"/>
      <c r="X7" s="200"/>
    </row>
    <row r="8" spans="2:24" ht="18.75" customHeight="1">
      <c r="B8" s="508" t="s">
        <v>209</v>
      </c>
      <c r="C8" s="616" t="s">
        <v>210</v>
      </c>
      <c r="D8" s="668">
        <v>0</v>
      </c>
      <c r="S8" s="199"/>
      <c r="T8" s="200"/>
      <c r="U8" s="199"/>
      <c r="V8" s="200"/>
      <c r="W8" s="199"/>
      <c r="X8" s="200"/>
    </row>
    <row r="9" spans="2:24" ht="18.75" customHeight="1">
      <c r="B9" s="508" t="s">
        <v>211</v>
      </c>
      <c r="C9" s="616" t="s">
        <v>1</v>
      </c>
      <c r="D9" s="668">
        <v>0</v>
      </c>
      <c r="S9" s="199"/>
      <c r="T9" s="200"/>
      <c r="U9" s="199"/>
      <c r="V9" s="200"/>
      <c r="W9" s="199"/>
      <c r="X9" s="200"/>
    </row>
    <row r="10" spans="2:24" ht="18.75" customHeight="1">
      <c r="B10" s="508" t="s">
        <v>212</v>
      </c>
      <c r="C10" s="616" t="s">
        <v>2</v>
      </c>
      <c r="D10" s="668">
        <v>0</v>
      </c>
      <c r="S10" s="199"/>
      <c r="T10" s="200"/>
      <c r="U10" s="199"/>
      <c r="V10" s="200"/>
      <c r="W10" s="199"/>
      <c r="X10" s="200"/>
    </row>
    <row r="11" spans="2:24" ht="18.75" customHeight="1">
      <c r="B11" s="508" t="s">
        <v>213</v>
      </c>
      <c r="C11" s="616" t="s">
        <v>3</v>
      </c>
      <c r="D11" s="668">
        <v>0</v>
      </c>
      <c r="S11" s="199"/>
      <c r="T11" s="200"/>
      <c r="U11" s="199"/>
      <c r="V11" s="200"/>
      <c r="W11" s="199"/>
      <c r="X11" s="200"/>
    </row>
    <row r="12" spans="2:24" ht="18.75" customHeight="1">
      <c r="B12" s="508" t="s">
        <v>214</v>
      </c>
      <c r="C12" s="617" t="s">
        <v>4</v>
      </c>
      <c r="D12" s="668">
        <v>0</v>
      </c>
      <c r="S12" s="199"/>
      <c r="T12" s="200"/>
      <c r="U12" s="199"/>
      <c r="V12" s="200"/>
      <c r="W12" s="199"/>
      <c r="X12" s="200"/>
    </row>
    <row r="13" spans="2:24" ht="18.75" customHeight="1">
      <c r="B13" s="508" t="s">
        <v>215</v>
      </c>
      <c r="C13" s="616" t="s">
        <v>5</v>
      </c>
      <c r="D13" s="668">
        <v>0</v>
      </c>
      <c r="S13" s="199"/>
      <c r="T13" s="200"/>
      <c r="U13" s="199"/>
      <c r="V13" s="200"/>
      <c r="W13" s="199"/>
      <c r="X13" s="200"/>
    </row>
    <row r="14" spans="2:24" ht="18.75" customHeight="1">
      <c r="B14" s="508" t="s">
        <v>216</v>
      </c>
      <c r="C14" s="617" t="s">
        <v>6</v>
      </c>
      <c r="D14" s="668">
        <v>0</v>
      </c>
      <c r="S14" s="199"/>
      <c r="T14" s="200"/>
      <c r="U14" s="199"/>
      <c r="V14" s="200"/>
      <c r="W14" s="199"/>
      <c r="X14" s="200"/>
    </row>
    <row r="15" spans="2:24" ht="18.75" customHeight="1">
      <c r="B15" s="508" t="s">
        <v>217</v>
      </c>
      <c r="C15" s="617" t="s">
        <v>218</v>
      </c>
      <c r="D15" s="668">
        <v>0</v>
      </c>
      <c r="S15" s="199"/>
      <c r="T15" s="200"/>
      <c r="U15" s="199"/>
      <c r="V15" s="200"/>
      <c r="W15" s="199"/>
      <c r="X15" s="200"/>
    </row>
    <row r="16" spans="2:24" ht="18.75" customHeight="1">
      <c r="B16" s="508" t="s">
        <v>219</v>
      </c>
      <c r="C16" s="616" t="s">
        <v>7</v>
      </c>
      <c r="D16" s="668">
        <v>0</v>
      </c>
      <c r="S16" s="199"/>
      <c r="T16" s="200"/>
      <c r="U16" s="199"/>
      <c r="V16" s="200"/>
      <c r="W16" s="199"/>
      <c r="X16" s="200"/>
    </row>
    <row r="17" spans="2:24" ht="18.75" customHeight="1">
      <c r="B17" s="508" t="s">
        <v>220</v>
      </c>
      <c r="C17" s="616" t="s">
        <v>8</v>
      </c>
      <c r="D17" s="668">
        <v>0</v>
      </c>
      <c r="S17" s="199"/>
      <c r="T17" s="200"/>
      <c r="U17" s="199"/>
      <c r="V17" s="200"/>
      <c r="W17" s="199"/>
      <c r="X17" s="200"/>
    </row>
    <row r="18" spans="2:24" ht="18.75" customHeight="1">
      <c r="B18" s="508" t="s">
        <v>221</v>
      </c>
      <c r="C18" s="616" t="s">
        <v>9</v>
      </c>
      <c r="D18" s="668">
        <v>0</v>
      </c>
      <c r="S18" s="199"/>
      <c r="T18" s="200"/>
      <c r="U18" s="199"/>
      <c r="V18" s="200"/>
      <c r="W18" s="199"/>
      <c r="X18" s="200"/>
    </row>
    <row r="19" spans="2:24" ht="18.75" customHeight="1">
      <c r="B19" s="508" t="s">
        <v>222</v>
      </c>
      <c r="C19" s="616" t="s">
        <v>10</v>
      </c>
      <c r="D19" s="668">
        <v>0</v>
      </c>
      <c r="S19" s="199"/>
      <c r="T19" s="200"/>
      <c r="U19" s="199"/>
      <c r="V19" s="200"/>
      <c r="W19" s="199"/>
      <c r="X19" s="200"/>
    </row>
    <row r="20" spans="2:24" ht="18.75" customHeight="1">
      <c r="B20" s="508" t="s">
        <v>223</v>
      </c>
      <c r="C20" s="616" t="s">
        <v>64</v>
      </c>
      <c r="D20" s="668">
        <v>0</v>
      </c>
      <c r="S20" s="199"/>
      <c r="T20" s="200"/>
      <c r="U20" s="199"/>
      <c r="V20" s="200"/>
      <c r="W20" s="199"/>
      <c r="X20" s="200"/>
    </row>
    <row r="21" spans="2:24" ht="18.75" customHeight="1">
      <c r="B21" s="508" t="s">
        <v>224</v>
      </c>
      <c r="C21" s="616" t="s">
        <v>65</v>
      </c>
      <c r="D21" s="668">
        <v>0</v>
      </c>
      <c r="S21" s="199"/>
      <c r="T21" s="200"/>
      <c r="U21" s="199"/>
      <c r="V21" s="200"/>
      <c r="W21" s="199"/>
      <c r="X21" s="200"/>
    </row>
    <row r="22" spans="2:24" ht="18.75" customHeight="1">
      <c r="B22" s="508" t="s">
        <v>225</v>
      </c>
      <c r="C22" s="616" t="s">
        <v>66</v>
      </c>
      <c r="D22" s="668">
        <v>0</v>
      </c>
      <c r="S22" s="199"/>
      <c r="T22" s="200"/>
      <c r="U22" s="199"/>
      <c r="V22" s="200"/>
      <c r="W22" s="199"/>
      <c r="X22" s="200"/>
    </row>
    <row r="23" spans="2:24" ht="18.75" customHeight="1">
      <c r="B23" s="508" t="s">
        <v>226</v>
      </c>
      <c r="C23" s="616" t="s">
        <v>12</v>
      </c>
      <c r="D23" s="668">
        <v>0</v>
      </c>
      <c r="S23" s="199"/>
      <c r="T23" s="200"/>
      <c r="U23" s="199"/>
      <c r="V23" s="200"/>
      <c r="W23" s="199"/>
      <c r="X23" s="200"/>
    </row>
    <row r="24" spans="2:24" ht="18.75" customHeight="1">
      <c r="B24" s="508" t="s">
        <v>227</v>
      </c>
      <c r="C24" s="616" t="s">
        <v>11</v>
      </c>
      <c r="D24" s="668">
        <v>0</v>
      </c>
      <c r="S24" s="199"/>
      <c r="T24" s="200"/>
      <c r="U24" s="199"/>
      <c r="V24" s="200"/>
      <c r="W24" s="199"/>
      <c r="X24" s="200"/>
    </row>
    <row r="25" spans="2:24" ht="18.75" customHeight="1">
      <c r="B25" s="508" t="s">
        <v>228</v>
      </c>
      <c r="C25" s="616" t="s">
        <v>229</v>
      </c>
      <c r="D25" s="668">
        <v>0</v>
      </c>
      <c r="S25" s="199"/>
      <c r="T25" s="200"/>
      <c r="U25" s="199"/>
      <c r="V25" s="200"/>
      <c r="W25" s="199"/>
      <c r="X25" s="200"/>
    </row>
    <row r="26" spans="2:24" ht="18.75" customHeight="1">
      <c r="B26" s="508" t="s">
        <v>230</v>
      </c>
      <c r="C26" s="616" t="s">
        <v>13</v>
      </c>
      <c r="D26" s="668">
        <v>0</v>
      </c>
      <c r="S26" s="199">
        <v>23686</v>
      </c>
      <c r="T26" s="200" t="s">
        <v>547</v>
      </c>
      <c r="U26" s="199">
        <v>19464</v>
      </c>
      <c r="V26" s="200" t="s">
        <v>547</v>
      </c>
      <c r="W26" s="199">
        <v>43150</v>
      </c>
      <c r="X26" s="200" t="s">
        <v>547</v>
      </c>
    </row>
    <row r="27" spans="2:24" ht="18.75" customHeight="1">
      <c r="B27" s="508" t="s">
        <v>231</v>
      </c>
      <c r="C27" s="616" t="s">
        <v>14</v>
      </c>
      <c r="D27" s="668">
        <v>0</v>
      </c>
      <c r="S27" s="199">
        <v>5652</v>
      </c>
      <c r="T27" s="200" t="s">
        <v>547</v>
      </c>
      <c r="U27" s="199">
        <v>63</v>
      </c>
      <c r="V27" s="200" t="s">
        <v>547</v>
      </c>
      <c r="W27" s="199">
        <v>5715</v>
      </c>
      <c r="X27" s="200" t="s">
        <v>547</v>
      </c>
    </row>
    <row r="28" spans="2:24" ht="18.75" customHeight="1">
      <c r="B28" s="508" t="s">
        <v>232</v>
      </c>
      <c r="C28" s="616" t="s">
        <v>15</v>
      </c>
      <c r="D28" s="668">
        <v>0</v>
      </c>
      <c r="S28" s="199">
        <v>58066</v>
      </c>
      <c r="T28" s="200" t="s">
        <v>547</v>
      </c>
      <c r="U28" s="199">
        <v>-31758</v>
      </c>
      <c r="V28" s="200" t="s">
        <v>547</v>
      </c>
      <c r="W28" s="199">
        <v>26308</v>
      </c>
      <c r="X28" s="200" t="s">
        <v>547</v>
      </c>
    </row>
    <row r="29" spans="2:24" ht="18.75" customHeight="1">
      <c r="B29" s="508" t="s">
        <v>233</v>
      </c>
      <c r="C29" s="616" t="s">
        <v>16</v>
      </c>
      <c r="D29" s="668">
        <v>0</v>
      </c>
      <c r="S29" s="199">
        <v>1243603</v>
      </c>
      <c r="T29" s="200" t="s">
        <v>547</v>
      </c>
      <c r="U29" s="199">
        <v>592005</v>
      </c>
      <c r="V29" s="200" t="s">
        <v>547</v>
      </c>
      <c r="W29" s="199">
        <v>1835608</v>
      </c>
      <c r="X29" s="200" t="s">
        <v>547</v>
      </c>
    </row>
    <row r="30" spans="2:24" ht="18.75" customHeight="1">
      <c r="B30" s="508" t="s">
        <v>234</v>
      </c>
      <c r="C30" s="616" t="s">
        <v>36</v>
      </c>
      <c r="D30" s="668">
        <v>0</v>
      </c>
      <c r="S30" s="199">
        <v>72778</v>
      </c>
      <c r="T30" s="200" t="s">
        <v>547</v>
      </c>
      <c r="U30" s="199">
        <v>743586</v>
      </c>
      <c r="V30" s="200" t="s">
        <v>547</v>
      </c>
      <c r="W30" s="199">
        <v>816364</v>
      </c>
      <c r="X30" s="200" t="s">
        <v>547</v>
      </c>
    </row>
    <row r="31" spans="2:24" ht="18.75" customHeight="1">
      <c r="B31" s="508" t="s">
        <v>235</v>
      </c>
      <c r="C31" s="616" t="s">
        <v>37</v>
      </c>
      <c r="D31" s="668">
        <v>0</v>
      </c>
      <c r="S31" s="199">
        <v>135809</v>
      </c>
      <c r="T31" s="200" t="s">
        <v>547</v>
      </c>
      <c r="U31" s="199">
        <v>135205</v>
      </c>
      <c r="V31" s="200" t="s">
        <v>547</v>
      </c>
      <c r="W31" s="199">
        <v>271014</v>
      </c>
      <c r="X31" s="200" t="s">
        <v>547</v>
      </c>
    </row>
    <row r="32" spans="2:24" ht="18.75" customHeight="1">
      <c r="B32" s="508" t="s">
        <v>236</v>
      </c>
      <c r="C32" s="616" t="s">
        <v>17</v>
      </c>
      <c r="D32" s="668">
        <v>0</v>
      </c>
      <c r="S32" s="199">
        <v>256366</v>
      </c>
      <c r="T32" s="200" t="s">
        <v>547</v>
      </c>
      <c r="U32" s="199">
        <v>477880</v>
      </c>
      <c r="V32" s="200" t="s">
        <v>547</v>
      </c>
      <c r="W32" s="199">
        <v>734246</v>
      </c>
      <c r="X32" s="200" t="s">
        <v>547</v>
      </c>
    </row>
    <row r="33" spans="2:24" ht="18.75" customHeight="1">
      <c r="B33" s="508" t="s">
        <v>237</v>
      </c>
      <c r="C33" s="616" t="s">
        <v>18</v>
      </c>
      <c r="D33" s="668">
        <v>0</v>
      </c>
      <c r="S33" s="199">
        <v>196941</v>
      </c>
      <c r="T33" s="200" t="s">
        <v>547</v>
      </c>
      <c r="U33" s="199">
        <v>65423</v>
      </c>
      <c r="V33" s="200" t="s">
        <v>547</v>
      </c>
      <c r="W33" s="199">
        <v>262364</v>
      </c>
      <c r="X33" s="200" t="s">
        <v>547</v>
      </c>
    </row>
    <row r="34" spans="2:24" ht="18.75" customHeight="1">
      <c r="B34" s="508" t="s">
        <v>238</v>
      </c>
      <c r="C34" s="616" t="s">
        <v>19</v>
      </c>
      <c r="D34" s="668">
        <v>0</v>
      </c>
      <c r="S34" s="199">
        <v>60876</v>
      </c>
      <c r="T34" s="200" t="s">
        <v>547</v>
      </c>
      <c r="U34" s="199">
        <v>441564</v>
      </c>
      <c r="V34" s="200" t="s">
        <v>547</v>
      </c>
      <c r="W34" s="199">
        <v>502440</v>
      </c>
      <c r="X34" s="200" t="s">
        <v>547</v>
      </c>
    </row>
    <row r="35" spans="2:24" ht="18.75" customHeight="1">
      <c r="B35" s="508" t="s">
        <v>239</v>
      </c>
      <c r="C35" s="616" t="s">
        <v>39</v>
      </c>
      <c r="D35" s="668">
        <v>0</v>
      </c>
      <c r="S35" s="199">
        <v>226431</v>
      </c>
      <c r="T35" s="200" t="s">
        <v>547</v>
      </c>
      <c r="U35" s="199">
        <v>77818</v>
      </c>
      <c r="V35" s="200" t="s">
        <v>547</v>
      </c>
      <c r="W35" s="199">
        <v>304249</v>
      </c>
      <c r="X35" s="200" t="s">
        <v>547</v>
      </c>
    </row>
    <row r="36" spans="2:24" ht="18.75" customHeight="1">
      <c r="B36" s="508" t="s">
        <v>240</v>
      </c>
      <c r="C36" s="616" t="s">
        <v>20</v>
      </c>
      <c r="D36" s="668">
        <v>0</v>
      </c>
      <c r="S36" s="199">
        <v>97660</v>
      </c>
      <c r="T36" s="200" t="s">
        <v>547</v>
      </c>
      <c r="U36" s="199">
        <v>47107</v>
      </c>
      <c r="V36" s="200" t="s">
        <v>547</v>
      </c>
      <c r="W36" s="199">
        <v>144767</v>
      </c>
      <c r="X36" s="200" t="s">
        <v>547</v>
      </c>
    </row>
    <row r="37" spans="2:24" ht="18.75" customHeight="1">
      <c r="B37" s="508" t="s">
        <v>241</v>
      </c>
      <c r="C37" s="616" t="s">
        <v>21</v>
      </c>
      <c r="D37" s="668">
        <v>0</v>
      </c>
      <c r="S37" s="199">
        <v>4654</v>
      </c>
      <c r="T37" s="200" t="s">
        <v>547</v>
      </c>
      <c r="U37" s="199">
        <v>348871</v>
      </c>
      <c r="V37" s="200" t="s">
        <v>547</v>
      </c>
      <c r="W37" s="199">
        <v>353525</v>
      </c>
      <c r="X37" s="200" t="s">
        <v>547</v>
      </c>
    </row>
    <row r="38" spans="2:24" ht="18.75" customHeight="1">
      <c r="B38" s="508" t="s">
        <v>242</v>
      </c>
      <c r="C38" s="616" t="s">
        <v>22</v>
      </c>
      <c r="D38" s="668">
        <v>0</v>
      </c>
      <c r="S38" s="199">
        <v>560973</v>
      </c>
      <c r="T38" s="200" t="s">
        <v>547</v>
      </c>
      <c r="U38" s="199">
        <v>902791</v>
      </c>
      <c r="V38" s="200" t="s">
        <v>547</v>
      </c>
      <c r="W38" s="199">
        <v>1463764</v>
      </c>
      <c r="X38" s="200" t="s">
        <v>547</v>
      </c>
    </row>
    <row r="39" spans="2:24" ht="18.75" customHeight="1">
      <c r="B39" s="508" t="s">
        <v>243</v>
      </c>
      <c r="C39" s="616" t="s">
        <v>38</v>
      </c>
      <c r="D39" s="668">
        <v>0</v>
      </c>
      <c r="S39" s="199">
        <v>38423</v>
      </c>
      <c r="T39" s="200" t="s">
        <v>547</v>
      </c>
      <c r="U39" s="199">
        <v>-10674</v>
      </c>
      <c r="V39" s="200" t="s">
        <v>547</v>
      </c>
      <c r="W39" s="199">
        <v>27749</v>
      </c>
      <c r="X39" s="200" t="s">
        <v>547</v>
      </c>
    </row>
    <row r="40" spans="2:24" ht="18.75" customHeight="1">
      <c r="B40" s="508" t="s">
        <v>244</v>
      </c>
      <c r="C40" s="616" t="s">
        <v>245</v>
      </c>
      <c r="D40" s="668">
        <v>0</v>
      </c>
    </row>
    <row r="41" spans="2:24" ht="18.75" customHeight="1">
      <c r="B41" s="508" t="s">
        <v>246</v>
      </c>
      <c r="C41" s="616" t="s">
        <v>23</v>
      </c>
      <c r="D41" s="668">
        <v>0</v>
      </c>
    </row>
    <row r="42" spans="2:24" ht="18.75" customHeight="1">
      <c r="B42" s="508">
        <v>37</v>
      </c>
      <c r="C42" s="616" t="s">
        <v>24</v>
      </c>
      <c r="D42" s="668">
        <v>0</v>
      </c>
    </row>
    <row r="43" spans="2:24" ht="18.75" customHeight="1">
      <c r="B43" s="508">
        <v>38</v>
      </c>
      <c r="C43" s="616" t="s">
        <v>25</v>
      </c>
      <c r="D43" s="668">
        <v>0</v>
      </c>
    </row>
    <row r="44" spans="2:24" ht="15" customHeight="1">
      <c r="B44" s="669">
        <v>39</v>
      </c>
      <c r="C44" s="670" t="s">
        <v>26</v>
      </c>
      <c r="D44" s="671">
        <v>0</v>
      </c>
    </row>
  </sheetData>
  <sheetProtection sheet="1" selectLockedCells="1" selectUnlockedCells="1"/>
  <mergeCells count="2">
    <mergeCell ref="B2:C2"/>
    <mergeCell ref="B4:C5"/>
  </mergeCells>
  <phoneticPr fontId="29"/>
  <pageMargins left="0.78740157480314965" right="0.78740157480314965" top="0.78740157480314965" bottom="0.78740157480314965" header="0" footer="0.19685039370078741"/>
  <pageSetup paperSize="9" scale="95" orientation="portrait" useFirstPageNumber="1" r:id="rId1"/>
  <headerFooter alignWithMargins="0">
    <oddFooter>&amp;C&amp;P / 1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pageSetUpPr autoPageBreaks="0"/>
  </sheetPr>
  <dimension ref="B1:AF47"/>
  <sheetViews>
    <sheetView view="pageBreakPreview" zoomScale="115" zoomScaleNormal="100" zoomScaleSheetLayoutView="115" workbookViewId="0">
      <selection activeCell="C8" sqref="B6:C8"/>
    </sheetView>
  </sheetViews>
  <sheetFormatPr defaultColWidth="13.5" defaultRowHeight="15" customHeight="1"/>
  <cols>
    <col min="1" max="1" width="2.1640625" style="202" customWidth="1"/>
    <col min="2" max="2" width="3.5" style="149" bestFit="1" customWidth="1"/>
    <col min="3" max="3" width="38.5" style="149" bestFit="1" customWidth="1"/>
    <col min="4" max="13" width="14.1640625" style="202" customWidth="1"/>
    <col min="14" max="26" width="13.5" style="202" customWidth="1"/>
    <col min="27" max="32" width="13.5" style="202" hidden="1" customWidth="1"/>
    <col min="33" max="16384" width="13.5" style="202"/>
  </cols>
  <sheetData>
    <row r="1" spans="2:32" ht="15" customHeight="1">
      <c r="D1" s="201"/>
    </row>
    <row r="2" spans="2:32" ht="15" customHeight="1">
      <c r="B2" s="815" t="s">
        <v>555</v>
      </c>
      <c r="C2" s="816"/>
      <c r="D2" s="683"/>
      <c r="E2" s="683"/>
      <c r="F2" s="683"/>
      <c r="G2" s="683"/>
      <c r="H2" s="683"/>
      <c r="I2" s="683"/>
      <c r="J2" s="683"/>
      <c r="K2" s="683"/>
      <c r="L2" s="683"/>
      <c r="M2" s="684"/>
    </row>
    <row r="3" spans="2:32" ht="15" customHeight="1">
      <c r="B3" s="672"/>
      <c r="C3" s="672"/>
      <c r="D3" s="683"/>
      <c r="E3" s="683"/>
      <c r="F3" s="683"/>
      <c r="G3" s="683"/>
      <c r="H3" s="683"/>
      <c r="I3" s="683"/>
      <c r="J3" s="683"/>
      <c r="K3" s="683"/>
      <c r="L3" s="683"/>
      <c r="M3" s="684" t="s">
        <v>556</v>
      </c>
    </row>
    <row r="4" spans="2:32" s="203" customFormat="1" ht="18" customHeight="1">
      <c r="B4" s="673"/>
      <c r="C4" s="674"/>
      <c r="D4" s="902" t="s">
        <v>557</v>
      </c>
      <c r="E4" s="685"/>
      <c r="F4" s="685"/>
      <c r="G4" s="686"/>
      <c r="H4" s="685"/>
      <c r="I4" s="685"/>
      <c r="J4" s="686"/>
      <c r="K4" s="685"/>
      <c r="L4" s="904" t="s">
        <v>623</v>
      </c>
      <c r="M4" s="906" t="s">
        <v>624</v>
      </c>
      <c r="AA4" s="204"/>
      <c r="AB4" s="204"/>
      <c r="AC4" s="204"/>
      <c r="AD4" s="204"/>
      <c r="AE4" s="204"/>
    </row>
    <row r="5" spans="2:32" s="203" customFormat="1" ht="18" customHeight="1">
      <c r="B5" s="675"/>
      <c r="C5" s="676"/>
      <c r="D5" s="903"/>
      <c r="E5" s="909" t="s">
        <v>558</v>
      </c>
      <c r="F5" s="909" t="s">
        <v>559</v>
      </c>
      <c r="G5" s="912" t="s">
        <v>560</v>
      </c>
      <c r="H5" s="687"/>
      <c r="I5" s="687"/>
      <c r="J5" s="688"/>
      <c r="K5" s="687"/>
      <c r="L5" s="904"/>
      <c r="M5" s="907"/>
      <c r="AA5" s="204"/>
      <c r="AB5" s="204"/>
      <c r="AC5" s="204"/>
      <c r="AD5" s="204"/>
      <c r="AE5" s="204"/>
    </row>
    <row r="6" spans="2:32" s="203" customFormat="1" ht="18" customHeight="1">
      <c r="B6" s="900"/>
      <c r="C6" s="915"/>
      <c r="D6" s="903"/>
      <c r="E6" s="910"/>
      <c r="F6" s="910"/>
      <c r="G6" s="913"/>
      <c r="H6" s="916" t="s">
        <v>561</v>
      </c>
      <c r="I6" s="918" t="s">
        <v>562</v>
      </c>
      <c r="J6" s="688"/>
      <c r="K6" s="689"/>
      <c r="L6" s="904"/>
      <c r="M6" s="907"/>
      <c r="AA6" s="204"/>
      <c r="AB6" s="204"/>
      <c r="AC6" s="204"/>
      <c r="AD6" s="204"/>
      <c r="AE6" s="204"/>
    </row>
    <row r="7" spans="2:32" s="203" customFormat="1" ht="18" customHeight="1">
      <c r="B7" s="900"/>
      <c r="C7" s="915"/>
      <c r="D7" s="903"/>
      <c r="E7" s="911"/>
      <c r="F7" s="911"/>
      <c r="G7" s="914"/>
      <c r="H7" s="917"/>
      <c r="I7" s="919"/>
      <c r="J7" s="690" t="s">
        <v>563</v>
      </c>
      <c r="K7" s="691" t="s">
        <v>564</v>
      </c>
      <c r="L7" s="905"/>
      <c r="M7" s="908"/>
      <c r="AA7" s="204"/>
      <c r="AB7" s="204"/>
      <c r="AC7" s="204"/>
      <c r="AD7" s="204"/>
      <c r="AE7" s="204"/>
    </row>
    <row r="8" spans="2:32" ht="15" customHeight="1">
      <c r="B8" s="504" t="s">
        <v>206</v>
      </c>
      <c r="C8" s="677" t="s">
        <v>0</v>
      </c>
      <c r="D8" s="335">
        <v>48997</v>
      </c>
      <c r="E8" s="336">
        <v>22225</v>
      </c>
      <c r="F8" s="336">
        <v>15823</v>
      </c>
      <c r="G8" s="337">
        <v>10949</v>
      </c>
      <c r="H8" s="336">
        <v>1870</v>
      </c>
      <c r="I8" s="337">
        <v>9079</v>
      </c>
      <c r="J8" s="336">
        <v>4341</v>
      </c>
      <c r="K8" s="336">
        <v>4738</v>
      </c>
      <c r="L8" s="338">
        <v>0.23086499999999999</v>
      </c>
      <c r="M8" s="339">
        <v>5.1589999999999997E-2</v>
      </c>
      <c r="AA8" s="205">
        <v>113706</v>
      </c>
      <c r="AB8" s="206" t="s">
        <v>547</v>
      </c>
      <c r="AC8" s="205">
        <v>124135</v>
      </c>
      <c r="AD8" s="206" t="s">
        <v>547</v>
      </c>
      <c r="AE8" s="205">
        <v>237841</v>
      </c>
      <c r="AF8" s="206" t="s">
        <v>547</v>
      </c>
    </row>
    <row r="9" spans="2:32" ht="15" customHeight="1">
      <c r="B9" s="508" t="s">
        <v>207</v>
      </c>
      <c r="C9" s="678" t="s">
        <v>208</v>
      </c>
      <c r="D9" s="340">
        <v>2520</v>
      </c>
      <c r="E9" s="341">
        <v>129</v>
      </c>
      <c r="F9" s="341">
        <v>36</v>
      </c>
      <c r="G9" s="342">
        <v>2355</v>
      </c>
      <c r="H9" s="341">
        <v>236</v>
      </c>
      <c r="I9" s="342">
        <v>2119</v>
      </c>
      <c r="J9" s="341">
        <v>2050</v>
      </c>
      <c r="K9" s="341">
        <v>69</v>
      </c>
      <c r="L9" s="343">
        <v>8.591E-2</v>
      </c>
      <c r="M9" s="344">
        <v>8.0284999999999995E-2</v>
      </c>
      <c r="AA9" s="205">
        <v>23686</v>
      </c>
      <c r="AB9" s="206" t="s">
        <v>547</v>
      </c>
      <c r="AC9" s="205">
        <v>19464</v>
      </c>
      <c r="AD9" s="206" t="s">
        <v>547</v>
      </c>
      <c r="AE9" s="205">
        <v>43150</v>
      </c>
      <c r="AF9" s="206" t="s">
        <v>547</v>
      </c>
    </row>
    <row r="10" spans="2:32" ht="15" customHeight="1">
      <c r="B10" s="508" t="s">
        <v>209</v>
      </c>
      <c r="C10" s="678" t="s">
        <v>210</v>
      </c>
      <c r="D10" s="340">
        <v>602</v>
      </c>
      <c r="E10" s="341">
        <v>324</v>
      </c>
      <c r="F10" s="341">
        <v>90</v>
      </c>
      <c r="G10" s="342">
        <v>188</v>
      </c>
      <c r="H10" s="341">
        <v>21</v>
      </c>
      <c r="I10" s="342">
        <v>167</v>
      </c>
      <c r="J10" s="341">
        <v>135</v>
      </c>
      <c r="K10" s="341">
        <v>32</v>
      </c>
      <c r="L10" s="343">
        <v>0.20581199999999999</v>
      </c>
      <c r="M10" s="344">
        <v>6.4273999999999998E-2</v>
      </c>
      <c r="AA10" s="205">
        <v>5652</v>
      </c>
      <c r="AB10" s="206" t="s">
        <v>547</v>
      </c>
      <c r="AC10" s="205">
        <v>63</v>
      </c>
      <c r="AD10" s="206" t="s">
        <v>547</v>
      </c>
      <c r="AE10" s="205">
        <v>5715</v>
      </c>
      <c r="AF10" s="206" t="s">
        <v>547</v>
      </c>
    </row>
    <row r="11" spans="2:32" ht="15" customHeight="1">
      <c r="B11" s="508" t="s">
        <v>211</v>
      </c>
      <c r="C11" s="678" t="s">
        <v>1</v>
      </c>
      <c r="D11" s="340">
        <v>464</v>
      </c>
      <c r="E11" s="341">
        <v>10</v>
      </c>
      <c r="F11" s="341">
        <v>0</v>
      </c>
      <c r="G11" s="342">
        <v>454</v>
      </c>
      <c r="H11" s="341">
        <v>41</v>
      </c>
      <c r="I11" s="342">
        <v>413</v>
      </c>
      <c r="J11" s="341">
        <v>396</v>
      </c>
      <c r="K11" s="341">
        <v>17</v>
      </c>
      <c r="L11" s="343">
        <v>5.0134999999999999E-2</v>
      </c>
      <c r="M11" s="344">
        <v>4.9055000000000001E-2</v>
      </c>
      <c r="AA11" s="205">
        <v>58066</v>
      </c>
      <c r="AB11" s="206" t="s">
        <v>547</v>
      </c>
      <c r="AC11" s="205">
        <v>-31758</v>
      </c>
      <c r="AD11" s="206" t="s">
        <v>547</v>
      </c>
      <c r="AE11" s="205">
        <v>26308</v>
      </c>
      <c r="AF11" s="206" t="s">
        <v>547</v>
      </c>
    </row>
    <row r="12" spans="2:32" ht="15" customHeight="1">
      <c r="B12" s="508" t="s">
        <v>212</v>
      </c>
      <c r="C12" s="678" t="s">
        <v>2</v>
      </c>
      <c r="D12" s="340">
        <v>9704</v>
      </c>
      <c r="E12" s="341">
        <v>4</v>
      </c>
      <c r="F12" s="341">
        <v>2</v>
      </c>
      <c r="G12" s="342">
        <v>9698</v>
      </c>
      <c r="H12" s="341">
        <v>793</v>
      </c>
      <c r="I12" s="342">
        <v>8905</v>
      </c>
      <c r="J12" s="341">
        <v>8645</v>
      </c>
      <c r="K12" s="341">
        <v>260</v>
      </c>
      <c r="L12" s="343">
        <v>7.6066999999999996E-2</v>
      </c>
      <c r="M12" s="344">
        <v>7.6020000000000004E-2</v>
      </c>
      <c r="AA12" s="205">
        <v>1243603</v>
      </c>
      <c r="AB12" s="206" t="s">
        <v>547</v>
      </c>
      <c r="AC12" s="205">
        <v>592005</v>
      </c>
      <c r="AD12" s="206" t="s">
        <v>547</v>
      </c>
      <c r="AE12" s="205">
        <v>1835608</v>
      </c>
      <c r="AF12" s="206" t="s">
        <v>547</v>
      </c>
    </row>
    <row r="13" spans="2:32" ht="15" customHeight="1">
      <c r="B13" s="508" t="s">
        <v>213</v>
      </c>
      <c r="C13" s="678" t="s">
        <v>3</v>
      </c>
      <c r="D13" s="340">
        <v>5781</v>
      </c>
      <c r="E13" s="341">
        <v>1</v>
      </c>
      <c r="F13" s="341">
        <v>1</v>
      </c>
      <c r="G13" s="342">
        <v>5779</v>
      </c>
      <c r="H13" s="341">
        <v>272</v>
      </c>
      <c r="I13" s="342">
        <v>5507</v>
      </c>
      <c r="J13" s="341">
        <v>5472</v>
      </c>
      <c r="K13" s="341">
        <v>35</v>
      </c>
      <c r="L13" s="343">
        <v>0.105836</v>
      </c>
      <c r="M13" s="344">
        <v>0.10580000000000001</v>
      </c>
      <c r="AA13" s="205">
        <v>72778</v>
      </c>
      <c r="AB13" s="206" t="s">
        <v>547</v>
      </c>
      <c r="AC13" s="205">
        <v>743586</v>
      </c>
      <c r="AD13" s="206" t="s">
        <v>547</v>
      </c>
      <c r="AE13" s="205">
        <v>816364</v>
      </c>
      <c r="AF13" s="206" t="s">
        <v>547</v>
      </c>
    </row>
    <row r="14" spans="2:32" ht="15" customHeight="1">
      <c r="B14" s="508" t="s">
        <v>214</v>
      </c>
      <c r="C14" s="679" t="s">
        <v>4</v>
      </c>
      <c r="D14" s="340">
        <v>3810</v>
      </c>
      <c r="E14" s="341">
        <v>2</v>
      </c>
      <c r="F14" s="341">
        <v>0</v>
      </c>
      <c r="G14" s="342">
        <v>3808</v>
      </c>
      <c r="H14" s="341">
        <v>313</v>
      </c>
      <c r="I14" s="342">
        <v>3495</v>
      </c>
      <c r="J14" s="341">
        <v>3473</v>
      </c>
      <c r="K14" s="341">
        <v>22</v>
      </c>
      <c r="L14" s="343">
        <v>3.2967999999999997E-2</v>
      </c>
      <c r="M14" s="344">
        <v>3.295E-2</v>
      </c>
      <c r="AA14" s="205">
        <v>135809</v>
      </c>
      <c r="AB14" s="206" t="s">
        <v>547</v>
      </c>
      <c r="AC14" s="205">
        <v>135205</v>
      </c>
      <c r="AD14" s="206" t="s">
        <v>547</v>
      </c>
      <c r="AE14" s="205">
        <v>271014</v>
      </c>
      <c r="AF14" s="206" t="s">
        <v>547</v>
      </c>
    </row>
    <row r="15" spans="2:32" ht="15" customHeight="1">
      <c r="B15" s="508" t="s">
        <v>215</v>
      </c>
      <c r="C15" s="678" t="s">
        <v>5</v>
      </c>
      <c r="D15" s="340">
        <v>1819</v>
      </c>
      <c r="E15" s="341">
        <v>0</v>
      </c>
      <c r="F15" s="341">
        <v>0</v>
      </c>
      <c r="G15" s="342">
        <v>1819</v>
      </c>
      <c r="H15" s="341">
        <v>29</v>
      </c>
      <c r="I15" s="342">
        <v>1790</v>
      </c>
      <c r="J15" s="341">
        <v>1790</v>
      </c>
      <c r="K15" s="341">
        <v>0</v>
      </c>
      <c r="L15" s="343">
        <v>2.7455E-2</v>
      </c>
      <c r="M15" s="344">
        <v>2.7455E-2</v>
      </c>
      <c r="AA15" s="205">
        <v>256366</v>
      </c>
      <c r="AB15" s="206" t="s">
        <v>547</v>
      </c>
      <c r="AC15" s="205">
        <v>477880</v>
      </c>
      <c r="AD15" s="206" t="s">
        <v>547</v>
      </c>
      <c r="AE15" s="205">
        <v>734246</v>
      </c>
      <c r="AF15" s="206" t="s">
        <v>547</v>
      </c>
    </row>
    <row r="16" spans="2:32" ht="15" customHeight="1">
      <c r="B16" s="508" t="s">
        <v>216</v>
      </c>
      <c r="C16" s="679" t="s">
        <v>6</v>
      </c>
      <c r="D16" s="340">
        <v>128</v>
      </c>
      <c r="E16" s="341">
        <v>0</v>
      </c>
      <c r="F16" s="341">
        <v>0</v>
      </c>
      <c r="G16" s="342">
        <v>128</v>
      </c>
      <c r="H16" s="341">
        <v>8</v>
      </c>
      <c r="I16" s="342">
        <v>120</v>
      </c>
      <c r="J16" s="341">
        <v>118</v>
      </c>
      <c r="K16" s="341">
        <v>2</v>
      </c>
      <c r="L16" s="343">
        <v>1.7052999999999999E-2</v>
      </c>
      <c r="M16" s="344">
        <v>1.7052999999999999E-2</v>
      </c>
      <c r="AA16" s="205">
        <v>196941</v>
      </c>
      <c r="AB16" s="206" t="s">
        <v>547</v>
      </c>
      <c r="AC16" s="205">
        <v>65423</v>
      </c>
      <c r="AD16" s="206" t="s">
        <v>547</v>
      </c>
      <c r="AE16" s="205">
        <v>262364</v>
      </c>
      <c r="AF16" s="206" t="s">
        <v>547</v>
      </c>
    </row>
    <row r="17" spans="2:32" ht="15" customHeight="1">
      <c r="B17" s="508" t="s">
        <v>217</v>
      </c>
      <c r="C17" s="679" t="s">
        <v>218</v>
      </c>
      <c r="D17" s="340">
        <v>2400</v>
      </c>
      <c r="E17" s="341">
        <v>0</v>
      </c>
      <c r="F17" s="341">
        <v>0</v>
      </c>
      <c r="G17" s="342">
        <v>2400</v>
      </c>
      <c r="H17" s="341">
        <v>98</v>
      </c>
      <c r="I17" s="342">
        <v>2302</v>
      </c>
      <c r="J17" s="341">
        <v>2299</v>
      </c>
      <c r="K17" s="341">
        <v>3</v>
      </c>
      <c r="L17" s="343">
        <v>7.5322E-2</v>
      </c>
      <c r="M17" s="344">
        <v>7.5322E-2</v>
      </c>
      <c r="AA17" s="205">
        <v>60876</v>
      </c>
      <c r="AB17" s="206" t="s">
        <v>547</v>
      </c>
      <c r="AC17" s="205">
        <v>441564</v>
      </c>
      <c r="AD17" s="206" t="s">
        <v>547</v>
      </c>
      <c r="AE17" s="205">
        <v>502440</v>
      </c>
      <c r="AF17" s="206" t="s">
        <v>547</v>
      </c>
    </row>
    <row r="18" spans="2:32" ht="15" customHeight="1">
      <c r="B18" s="508" t="s">
        <v>219</v>
      </c>
      <c r="C18" s="678" t="s">
        <v>7</v>
      </c>
      <c r="D18" s="340">
        <v>1598</v>
      </c>
      <c r="E18" s="341">
        <v>0</v>
      </c>
      <c r="F18" s="341">
        <v>0</v>
      </c>
      <c r="G18" s="342">
        <v>1598</v>
      </c>
      <c r="H18" s="341">
        <v>90</v>
      </c>
      <c r="I18" s="342">
        <v>1508</v>
      </c>
      <c r="J18" s="341">
        <v>1460</v>
      </c>
      <c r="K18" s="341">
        <v>48</v>
      </c>
      <c r="L18" s="343">
        <v>3.7969999999999997E-2</v>
      </c>
      <c r="M18" s="344">
        <v>3.7969999999999997E-2</v>
      </c>
      <c r="AA18" s="205">
        <v>226431</v>
      </c>
      <c r="AB18" s="206" t="s">
        <v>547</v>
      </c>
      <c r="AC18" s="205">
        <v>77818</v>
      </c>
      <c r="AD18" s="206" t="s">
        <v>547</v>
      </c>
      <c r="AE18" s="205">
        <v>304249</v>
      </c>
      <c r="AF18" s="206" t="s">
        <v>547</v>
      </c>
    </row>
    <row r="19" spans="2:32" ht="15" customHeight="1">
      <c r="B19" s="508" t="s">
        <v>220</v>
      </c>
      <c r="C19" s="678" t="s">
        <v>8</v>
      </c>
      <c r="D19" s="340">
        <v>870</v>
      </c>
      <c r="E19" s="341">
        <v>0</v>
      </c>
      <c r="F19" s="341">
        <v>0</v>
      </c>
      <c r="G19" s="342">
        <v>870</v>
      </c>
      <c r="H19" s="341">
        <v>39</v>
      </c>
      <c r="I19" s="342">
        <v>831</v>
      </c>
      <c r="J19" s="341">
        <v>829</v>
      </c>
      <c r="K19" s="341">
        <v>2</v>
      </c>
      <c r="L19" s="343">
        <v>4.1530999999999998E-2</v>
      </c>
      <c r="M19" s="344">
        <v>4.1530999999999998E-2</v>
      </c>
      <c r="AA19" s="205">
        <v>97660</v>
      </c>
      <c r="AB19" s="206" t="s">
        <v>547</v>
      </c>
      <c r="AC19" s="205">
        <v>47107</v>
      </c>
      <c r="AD19" s="206" t="s">
        <v>547</v>
      </c>
      <c r="AE19" s="205">
        <v>144767</v>
      </c>
      <c r="AF19" s="206" t="s">
        <v>547</v>
      </c>
    </row>
    <row r="20" spans="2:32" ht="15" customHeight="1">
      <c r="B20" s="508" t="s">
        <v>221</v>
      </c>
      <c r="C20" s="678" t="s">
        <v>9</v>
      </c>
      <c r="D20" s="340">
        <v>1640</v>
      </c>
      <c r="E20" s="341">
        <v>0</v>
      </c>
      <c r="F20" s="341">
        <v>0</v>
      </c>
      <c r="G20" s="342">
        <v>1640</v>
      </c>
      <c r="H20" s="341">
        <v>30</v>
      </c>
      <c r="I20" s="342">
        <v>1610</v>
      </c>
      <c r="J20" s="341">
        <v>1610</v>
      </c>
      <c r="K20" s="341">
        <v>0</v>
      </c>
      <c r="L20" s="343">
        <v>1.8825000000000001E-2</v>
      </c>
      <c r="M20" s="344">
        <v>1.8825000000000001E-2</v>
      </c>
      <c r="AA20" s="205">
        <v>4654</v>
      </c>
      <c r="AB20" s="206" t="s">
        <v>547</v>
      </c>
      <c r="AC20" s="205">
        <v>348871</v>
      </c>
      <c r="AD20" s="206" t="s">
        <v>547</v>
      </c>
      <c r="AE20" s="205">
        <v>353525</v>
      </c>
      <c r="AF20" s="206" t="s">
        <v>547</v>
      </c>
    </row>
    <row r="21" spans="2:32" ht="15" customHeight="1">
      <c r="B21" s="508" t="s">
        <v>222</v>
      </c>
      <c r="C21" s="678" t="s">
        <v>10</v>
      </c>
      <c r="D21" s="340">
        <v>3704</v>
      </c>
      <c r="E21" s="341">
        <v>0</v>
      </c>
      <c r="F21" s="341">
        <v>0</v>
      </c>
      <c r="G21" s="342">
        <v>3704</v>
      </c>
      <c r="H21" s="341">
        <v>247</v>
      </c>
      <c r="I21" s="342">
        <v>3457</v>
      </c>
      <c r="J21" s="341">
        <v>3447</v>
      </c>
      <c r="K21" s="341">
        <v>10</v>
      </c>
      <c r="L21" s="343">
        <v>6.2030000000000002E-2</v>
      </c>
      <c r="M21" s="344">
        <v>6.2030000000000002E-2</v>
      </c>
      <c r="AA21" s="205">
        <v>560973</v>
      </c>
      <c r="AB21" s="206" t="s">
        <v>547</v>
      </c>
      <c r="AC21" s="205">
        <v>902791</v>
      </c>
      <c r="AD21" s="206" t="s">
        <v>547</v>
      </c>
      <c r="AE21" s="205">
        <v>1463764</v>
      </c>
      <c r="AF21" s="206" t="s">
        <v>547</v>
      </c>
    </row>
    <row r="22" spans="2:32" ht="15" customHeight="1">
      <c r="B22" s="508" t="s">
        <v>223</v>
      </c>
      <c r="C22" s="678" t="s">
        <v>64</v>
      </c>
      <c r="D22" s="340">
        <v>771</v>
      </c>
      <c r="E22" s="341">
        <v>0</v>
      </c>
      <c r="F22" s="341">
        <v>0</v>
      </c>
      <c r="G22" s="342">
        <v>771</v>
      </c>
      <c r="H22" s="341">
        <v>39</v>
      </c>
      <c r="I22" s="342">
        <v>732</v>
      </c>
      <c r="J22" s="341">
        <v>730</v>
      </c>
      <c r="K22" s="341">
        <v>2</v>
      </c>
      <c r="L22" s="343">
        <v>8.3876999999999993E-2</v>
      </c>
      <c r="M22" s="344">
        <v>8.3876999999999993E-2</v>
      </c>
      <c r="AA22" s="205">
        <v>38423</v>
      </c>
      <c r="AB22" s="206" t="s">
        <v>547</v>
      </c>
      <c r="AC22" s="205">
        <v>-10674</v>
      </c>
      <c r="AD22" s="206" t="s">
        <v>547</v>
      </c>
      <c r="AE22" s="205">
        <v>27749</v>
      </c>
      <c r="AF22" s="206" t="s">
        <v>547</v>
      </c>
    </row>
    <row r="23" spans="2:32" ht="15" customHeight="1">
      <c r="B23" s="508" t="s">
        <v>224</v>
      </c>
      <c r="C23" s="678" t="s">
        <v>65</v>
      </c>
      <c r="D23" s="340">
        <v>4863</v>
      </c>
      <c r="E23" s="341">
        <v>1</v>
      </c>
      <c r="F23" s="341">
        <v>0</v>
      </c>
      <c r="G23" s="342">
        <v>4862</v>
      </c>
      <c r="H23" s="341">
        <v>251</v>
      </c>
      <c r="I23" s="342">
        <v>4611</v>
      </c>
      <c r="J23" s="341">
        <v>4595</v>
      </c>
      <c r="K23" s="341">
        <v>16</v>
      </c>
      <c r="L23" s="343">
        <v>6.4284999999999995E-2</v>
      </c>
      <c r="M23" s="344">
        <v>6.4270999999999995E-2</v>
      </c>
      <c r="AA23" s="205">
        <v>3095624</v>
      </c>
      <c r="AB23" s="206" t="s">
        <v>547</v>
      </c>
      <c r="AC23" s="205">
        <v>3933480</v>
      </c>
      <c r="AD23" s="206" t="s">
        <v>547</v>
      </c>
      <c r="AE23" s="205">
        <v>7029104</v>
      </c>
      <c r="AF23" s="206" t="s">
        <v>547</v>
      </c>
    </row>
    <row r="24" spans="2:32" ht="15" customHeight="1">
      <c r="B24" s="508" t="s">
        <v>225</v>
      </c>
      <c r="C24" s="678" t="s">
        <v>66</v>
      </c>
      <c r="D24" s="340">
        <v>3657</v>
      </c>
      <c r="E24" s="341">
        <v>0</v>
      </c>
      <c r="F24" s="341">
        <v>0</v>
      </c>
      <c r="G24" s="342">
        <v>3657</v>
      </c>
      <c r="H24" s="341">
        <v>36</v>
      </c>
      <c r="I24" s="342">
        <v>3621</v>
      </c>
      <c r="J24" s="341">
        <v>3619</v>
      </c>
      <c r="K24" s="341">
        <v>2</v>
      </c>
      <c r="L24" s="343">
        <v>4.6435999999999998E-2</v>
      </c>
      <c r="M24" s="344">
        <v>4.6435999999999998E-2</v>
      </c>
    </row>
    <row r="25" spans="2:32" ht="15" customHeight="1">
      <c r="B25" s="508" t="s">
        <v>226</v>
      </c>
      <c r="C25" s="678" t="s">
        <v>12</v>
      </c>
      <c r="D25" s="340">
        <v>12440</v>
      </c>
      <c r="E25" s="341">
        <v>0</v>
      </c>
      <c r="F25" s="341">
        <v>0</v>
      </c>
      <c r="G25" s="342">
        <v>12440</v>
      </c>
      <c r="H25" s="341">
        <v>113</v>
      </c>
      <c r="I25" s="342">
        <v>12327</v>
      </c>
      <c r="J25" s="341">
        <v>12272</v>
      </c>
      <c r="K25" s="341">
        <v>55</v>
      </c>
      <c r="L25" s="343">
        <v>3.6773E-2</v>
      </c>
      <c r="M25" s="344">
        <v>3.6773E-2</v>
      </c>
    </row>
    <row r="26" spans="2:32" ht="15" customHeight="1">
      <c r="B26" s="508" t="s">
        <v>227</v>
      </c>
      <c r="C26" s="678" t="s">
        <v>11</v>
      </c>
      <c r="D26" s="340">
        <v>2188</v>
      </c>
      <c r="E26" s="341">
        <v>0</v>
      </c>
      <c r="F26" s="341">
        <v>0</v>
      </c>
      <c r="G26" s="342">
        <v>2188</v>
      </c>
      <c r="H26" s="341">
        <v>90</v>
      </c>
      <c r="I26" s="342">
        <v>2098</v>
      </c>
      <c r="J26" s="341">
        <v>2091</v>
      </c>
      <c r="K26" s="341">
        <v>7</v>
      </c>
      <c r="L26" s="343">
        <v>7.4369000000000005E-2</v>
      </c>
      <c r="M26" s="344">
        <v>7.4369000000000005E-2</v>
      </c>
    </row>
    <row r="27" spans="2:32" ht="15" customHeight="1">
      <c r="B27" s="508" t="s">
        <v>228</v>
      </c>
      <c r="C27" s="678" t="s">
        <v>229</v>
      </c>
      <c r="D27" s="340">
        <v>442</v>
      </c>
      <c r="E27" s="341">
        <v>0</v>
      </c>
      <c r="F27" s="341">
        <v>0</v>
      </c>
      <c r="G27" s="342">
        <v>442</v>
      </c>
      <c r="H27" s="341">
        <v>12</v>
      </c>
      <c r="I27" s="342">
        <v>430</v>
      </c>
      <c r="J27" s="341">
        <v>430</v>
      </c>
      <c r="K27" s="341">
        <v>0</v>
      </c>
      <c r="L27" s="343">
        <v>0.12510599999999999</v>
      </c>
      <c r="M27" s="344">
        <v>0.12510599999999999</v>
      </c>
    </row>
    <row r="28" spans="2:32" ht="15" customHeight="1">
      <c r="B28" s="508" t="s">
        <v>230</v>
      </c>
      <c r="C28" s="678" t="s">
        <v>13</v>
      </c>
      <c r="D28" s="340">
        <v>2378</v>
      </c>
      <c r="E28" s="341">
        <v>0</v>
      </c>
      <c r="F28" s="341">
        <v>0</v>
      </c>
      <c r="G28" s="342">
        <v>2378</v>
      </c>
      <c r="H28" s="341">
        <v>43</v>
      </c>
      <c r="I28" s="342">
        <v>2335</v>
      </c>
      <c r="J28" s="341">
        <v>2328</v>
      </c>
      <c r="K28" s="341">
        <v>7</v>
      </c>
      <c r="L28" s="343">
        <v>4.5523000000000001E-2</v>
      </c>
      <c r="M28" s="344">
        <v>4.5523000000000001E-2</v>
      </c>
    </row>
    <row r="29" spans="2:32" ht="15" customHeight="1">
      <c r="B29" s="508" t="s">
        <v>231</v>
      </c>
      <c r="C29" s="678" t="s">
        <v>14</v>
      </c>
      <c r="D29" s="340">
        <v>2778</v>
      </c>
      <c r="E29" s="341">
        <v>25</v>
      </c>
      <c r="F29" s="341">
        <v>7</v>
      </c>
      <c r="G29" s="342">
        <v>2746</v>
      </c>
      <c r="H29" s="341">
        <v>336</v>
      </c>
      <c r="I29" s="342">
        <v>2410</v>
      </c>
      <c r="J29" s="341">
        <v>2371</v>
      </c>
      <c r="K29" s="341">
        <v>39</v>
      </c>
      <c r="L29" s="343">
        <v>9.5101000000000005E-2</v>
      </c>
      <c r="M29" s="344">
        <v>9.4006000000000006E-2</v>
      </c>
    </row>
    <row r="30" spans="2:32" ht="15" customHeight="1">
      <c r="B30" s="508" t="s">
        <v>232</v>
      </c>
      <c r="C30" s="678" t="s">
        <v>15</v>
      </c>
      <c r="D30" s="340">
        <v>46647</v>
      </c>
      <c r="E30" s="341">
        <v>6491</v>
      </c>
      <c r="F30" s="341">
        <v>820</v>
      </c>
      <c r="G30" s="342">
        <v>39336</v>
      </c>
      <c r="H30" s="341">
        <v>5161</v>
      </c>
      <c r="I30" s="342">
        <v>34175</v>
      </c>
      <c r="J30" s="341">
        <v>32785</v>
      </c>
      <c r="K30" s="341">
        <v>1390</v>
      </c>
      <c r="L30" s="343">
        <v>7.9978999999999995E-2</v>
      </c>
      <c r="M30" s="344">
        <v>6.7444000000000004E-2</v>
      </c>
    </row>
    <row r="31" spans="2:32" ht="15" customHeight="1">
      <c r="B31" s="508" t="s">
        <v>233</v>
      </c>
      <c r="C31" s="678" t="s">
        <v>16</v>
      </c>
      <c r="D31" s="340">
        <v>2232</v>
      </c>
      <c r="E31" s="341">
        <v>0</v>
      </c>
      <c r="F31" s="341">
        <v>0</v>
      </c>
      <c r="G31" s="342">
        <v>2232</v>
      </c>
      <c r="H31" s="341">
        <v>34</v>
      </c>
      <c r="I31" s="342">
        <v>2198</v>
      </c>
      <c r="J31" s="341">
        <v>2198</v>
      </c>
      <c r="K31" s="341">
        <v>0</v>
      </c>
      <c r="L31" s="343">
        <v>5.6129999999999999E-3</v>
      </c>
      <c r="M31" s="344">
        <v>5.6129999999999999E-3</v>
      </c>
    </row>
    <row r="32" spans="2:32" ht="15" customHeight="1">
      <c r="B32" s="508" t="s">
        <v>234</v>
      </c>
      <c r="C32" s="678" t="s">
        <v>36</v>
      </c>
      <c r="D32" s="340">
        <v>357</v>
      </c>
      <c r="E32" s="341">
        <v>0</v>
      </c>
      <c r="F32" s="341">
        <v>0</v>
      </c>
      <c r="G32" s="342">
        <v>357</v>
      </c>
      <c r="H32" s="341">
        <v>9</v>
      </c>
      <c r="I32" s="342">
        <v>348</v>
      </c>
      <c r="J32" s="341">
        <v>348</v>
      </c>
      <c r="K32" s="341">
        <v>0</v>
      </c>
      <c r="L32" s="343">
        <v>1.0496999999999999E-2</v>
      </c>
      <c r="M32" s="344">
        <v>1.0496999999999999E-2</v>
      </c>
    </row>
    <row r="33" spans="2:13" ht="15" customHeight="1">
      <c r="B33" s="508" t="s">
        <v>235</v>
      </c>
      <c r="C33" s="678" t="s">
        <v>37</v>
      </c>
      <c r="D33" s="340">
        <v>3274</v>
      </c>
      <c r="E33" s="341">
        <v>197</v>
      </c>
      <c r="F33" s="341">
        <v>36</v>
      </c>
      <c r="G33" s="342">
        <v>3041</v>
      </c>
      <c r="H33" s="341">
        <v>367</v>
      </c>
      <c r="I33" s="342">
        <v>2674</v>
      </c>
      <c r="J33" s="341">
        <v>2612</v>
      </c>
      <c r="K33" s="341">
        <v>62</v>
      </c>
      <c r="L33" s="343">
        <v>5.5663999999999998E-2</v>
      </c>
      <c r="M33" s="344">
        <v>5.1702999999999999E-2</v>
      </c>
    </row>
    <row r="34" spans="2:13" ht="15" customHeight="1">
      <c r="B34" s="508" t="s">
        <v>236</v>
      </c>
      <c r="C34" s="678" t="s">
        <v>17</v>
      </c>
      <c r="D34" s="340">
        <v>77392</v>
      </c>
      <c r="E34" s="341">
        <v>5391</v>
      </c>
      <c r="F34" s="341">
        <v>2598</v>
      </c>
      <c r="G34" s="342">
        <v>69403</v>
      </c>
      <c r="H34" s="341">
        <v>5591</v>
      </c>
      <c r="I34" s="342">
        <v>63812</v>
      </c>
      <c r="J34" s="341">
        <v>62057</v>
      </c>
      <c r="K34" s="341">
        <v>1755</v>
      </c>
      <c r="L34" s="343">
        <v>0.150866</v>
      </c>
      <c r="M34" s="344">
        <v>0.135293</v>
      </c>
    </row>
    <row r="35" spans="2:13" ht="15" customHeight="1">
      <c r="B35" s="508" t="s">
        <v>237</v>
      </c>
      <c r="C35" s="678" t="s">
        <v>18</v>
      </c>
      <c r="D35" s="340">
        <v>3778</v>
      </c>
      <c r="E35" s="341">
        <v>264</v>
      </c>
      <c r="F35" s="341">
        <v>21</v>
      </c>
      <c r="G35" s="342">
        <v>3493</v>
      </c>
      <c r="H35" s="341">
        <v>393</v>
      </c>
      <c r="I35" s="342">
        <v>3100</v>
      </c>
      <c r="J35" s="341">
        <v>3089</v>
      </c>
      <c r="K35" s="341">
        <v>11</v>
      </c>
      <c r="L35" s="343">
        <v>2.0900999999999999E-2</v>
      </c>
      <c r="M35" s="344">
        <v>1.9324000000000001E-2</v>
      </c>
    </row>
    <row r="36" spans="2:13" ht="15" customHeight="1">
      <c r="B36" s="508" t="s">
        <v>238</v>
      </c>
      <c r="C36" s="678" t="s">
        <v>19</v>
      </c>
      <c r="D36" s="340">
        <v>3748</v>
      </c>
      <c r="E36" s="341">
        <v>568</v>
      </c>
      <c r="F36" s="341">
        <v>131</v>
      </c>
      <c r="G36" s="342">
        <v>3049</v>
      </c>
      <c r="H36" s="341">
        <v>1143</v>
      </c>
      <c r="I36" s="342">
        <v>1906</v>
      </c>
      <c r="J36" s="341">
        <v>1828</v>
      </c>
      <c r="K36" s="341">
        <v>78</v>
      </c>
      <c r="L36" s="343">
        <v>9.0830000000000008E-3</v>
      </c>
      <c r="M36" s="344">
        <v>7.3889999999999997E-3</v>
      </c>
    </row>
    <row r="37" spans="2:13" ht="15" customHeight="1">
      <c r="B37" s="508" t="s">
        <v>239</v>
      </c>
      <c r="C37" s="678" t="s">
        <v>39</v>
      </c>
      <c r="D37" s="340">
        <v>18526</v>
      </c>
      <c r="E37" s="341">
        <v>142</v>
      </c>
      <c r="F37" s="341">
        <v>29</v>
      </c>
      <c r="G37" s="342">
        <v>18355</v>
      </c>
      <c r="H37" s="341">
        <v>681</v>
      </c>
      <c r="I37" s="342">
        <v>17674</v>
      </c>
      <c r="J37" s="341">
        <v>17481</v>
      </c>
      <c r="K37" s="341">
        <v>193</v>
      </c>
      <c r="L37" s="343">
        <v>6.3157000000000005E-2</v>
      </c>
      <c r="M37" s="344">
        <v>6.2574000000000005E-2</v>
      </c>
    </row>
    <row r="38" spans="2:13" ht="15" customHeight="1">
      <c r="B38" s="508" t="s">
        <v>240</v>
      </c>
      <c r="C38" s="678" t="s">
        <v>20</v>
      </c>
      <c r="D38" s="340">
        <v>3731</v>
      </c>
      <c r="E38" s="341">
        <v>167</v>
      </c>
      <c r="F38" s="341">
        <v>6</v>
      </c>
      <c r="G38" s="342">
        <v>3558</v>
      </c>
      <c r="H38" s="341">
        <v>204</v>
      </c>
      <c r="I38" s="342">
        <v>3354</v>
      </c>
      <c r="J38" s="341">
        <v>3328</v>
      </c>
      <c r="K38" s="341">
        <v>26</v>
      </c>
      <c r="L38" s="343">
        <v>2.0421999999999999E-2</v>
      </c>
      <c r="M38" s="344">
        <v>1.9474999999999999E-2</v>
      </c>
    </row>
    <row r="39" spans="2:13" ht="15" customHeight="1">
      <c r="B39" s="508" t="s">
        <v>241</v>
      </c>
      <c r="C39" s="678" t="s">
        <v>21</v>
      </c>
      <c r="D39" s="340">
        <v>22406</v>
      </c>
      <c r="E39" s="341">
        <v>0</v>
      </c>
      <c r="F39" s="341">
        <v>0</v>
      </c>
      <c r="G39" s="342">
        <v>22406</v>
      </c>
      <c r="H39" s="341">
        <v>0</v>
      </c>
      <c r="I39" s="342">
        <v>22406</v>
      </c>
      <c r="J39" s="341">
        <v>22372</v>
      </c>
      <c r="K39" s="341">
        <v>34</v>
      </c>
      <c r="L39" s="343">
        <v>6.5609000000000001E-2</v>
      </c>
      <c r="M39" s="344">
        <v>6.5609000000000001E-2</v>
      </c>
    </row>
    <row r="40" spans="2:13" ht="15" customHeight="1">
      <c r="B40" s="508" t="s">
        <v>242</v>
      </c>
      <c r="C40" s="678" t="s">
        <v>22</v>
      </c>
      <c r="D40" s="340">
        <v>16013</v>
      </c>
      <c r="E40" s="341">
        <v>659</v>
      </c>
      <c r="F40" s="341">
        <v>80</v>
      </c>
      <c r="G40" s="342">
        <v>15274</v>
      </c>
      <c r="H40" s="341">
        <v>285</v>
      </c>
      <c r="I40" s="342">
        <v>14989</v>
      </c>
      <c r="J40" s="341">
        <v>14073</v>
      </c>
      <c r="K40" s="341">
        <v>916</v>
      </c>
      <c r="L40" s="343">
        <v>4.7759999999999997E-2</v>
      </c>
      <c r="M40" s="344">
        <v>4.5555999999999999E-2</v>
      </c>
    </row>
    <row r="41" spans="2:13" ht="15" customHeight="1">
      <c r="B41" s="508" t="s">
        <v>243</v>
      </c>
      <c r="C41" s="678" t="s">
        <v>38</v>
      </c>
      <c r="D41" s="340">
        <v>68285</v>
      </c>
      <c r="E41" s="341">
        <v>1190</v>
      </c>
      <c r="F41" s="341">
        <v>149</v>
      </c>
      <c r="G41" s="342">
        <v>66946</v>
      </c>
      <c r="H41" s="341">
        <v>2112</v>
      </c>
      <c r="I41" s="342">
        <v>64834</v>
      </c>
      <c r="J41" s="341">
        <v>63917</v>
      </c>
      <c r="K41" s="341">
        <v>917</v>
      </c>
      <c r="L41" s="343">
        <v>0.10686</v>
      </c>
      <c r="M41" s="344">
        <v>0.104764</v>
      </c>
    </row>
    <row r="42" spans="2:13" ht="15" customHeight="1">
      <c r="B42" s="508" t="s">
        <v>244</v>
      </c>
      <c r="C42" s="678" t="s">
        <v>245</v>
      </c>
      <c r="D42" s="340">
        <v>5294</v>
      </c>
      <c r="E42" s="341">
        <v>209</v>
      </c>
      <c r="F42" s="341">
        <v>99</v>
      </c>
      <c r="G42" s="342">
        <v>4986</v>
      </c>
      <c r="H42" s="341">
        <v>1211</v>
      </c>
      <c r="I42" s="342">
        <v>3775</v>
      </c>
      <c r="J42" s="341">
        <v>3566</v>
      </c>
      <c r="K42" s="341">
        <v>209</v>
      </c>
      <c r="L42" s="343">
        <v>0.12709500000000001</v>
      </c>
      <c r="M42" s="344">
        <v>0.1197</v>
      </c>
    </row>
    <row r="43" spans="2:13" ht="15" customHeight="1">
      <c r="B43" s="508" t="s">
        <v>246</v>
      </c>
      <c r="C43" s="678" t="s">
        <v>23</v>
      </c>
      <c r="D43" s="340">
        <v>30915</v>
      </c>
      <c r="E43" s="341">
        <v>3310</v>
      </c>
      <c r="F43" s="341">
        <v>360</v>
      </c>
      <c r="G43" s="342">
        <v>27245</v>
      </c>
      <c r="H43" s="341">
        <v>1703</v>
      </c>
      <c r="I43" s="342">
        <v>25542</v>
      </c>
      <c r="J43" s="341">
        <v>24439</v>
      </c>
      <c r="K43" s="341">
        <v>1103</v>
      </c>
      <c r="L43" s="343">
        <v>9.7421999999999995E-2</v>
      </c>
      <c r="M43" s="344">
        <v>8.5857000000000003E-2</v>
      </c>
    </row>
    <row r="44" spans="2:13" ht="15" customHeight="1">
      <c r="B44" s="508">
        <v>37</v>
      </c>
      <c r="C44" s="509" t="s">
        <v>24</v>
      </c>
      <c r="D44" s="340">
        <v>49415</v>
      </c>
      <c r="E44" s="341">
        <v>9071</v>
      </c>
      <c r="F44" s="341">
        <v>1682</v>
      </c>
      <c r="G44" s="342">
        <v>38662</v>
      </c>
      <c r="H44" s="341">
        <v>1807</v>
      </c>
      <c r="I44" s="342">
        <v>36855</v>
      </c>
      <c r="J44" s="341">
        <v>34505</v>
      </c>
      <c r="K44" s="341">
        <v>2350</v>
      </c>
      <c r="L44" s="343">
        <v>0.23658799999999999</v>
      </c>
      <c r="M44" s="344">
        <v>0.18510499999999999</v>
      </c>
    </row>
    <row r="45" spans="2:13" ht="15" customHeight="1">
      <c r="B45" s="508">
        <v>38</v>
      </c>
      <c r="C45" s="509" t="s">
        <v>25</v>
      </c>
      <c r="D45" s="340">
        <v>0</v>
      </c>
      <c r="E45" s="341">
        <v>0</v>
      </c>
      <c r="F45" s="341">
        <v>0</v>
      </c>
      <c r="G45" s="342">
        <v>0</v>
      </c>
      <c r="H45" s="341">
        <v>0</v>
      </c>
      <c r="I45" s="342">
        <v>0</v>
      </c>
      <c r="J45" s="341">
        <v>0</v>
      </c>
      <c r="K45" s="341">
        <v>0</v>
      </c>
      <c r="L45" s="343">
        <v>0</v>
      </c>
      <c r="M45" s="344">
        <v>0</v>
      </c>
    </row>
    <row r="46" spans="2:13" ht="15" customHeight="1">
      <c r="B46" s="680">
        <v>39</v>
      </c>
      <c r="C46" s="681" t="s">
        <v>26</v>
      </c>
      <c r="D46" s="340">
        <v>7724</v>
      </c>
      <c r="E46" s="341">
        <v>1086</v>
      </c>
      <c r="F46" s="341">
        <v>325</v>
      </c>
      <c r="G46" s="342">
        <v>6313</v>
      </c>
      <c r="H46" s="341">
        <v>94</v>
      </c>
      <c r="I46" s="342">
        <v>6219</v>
      </c>
      <c r="J46" s="341">
        <v>2837</v>
      </c>
      <c r="K46" s="341">
        <v>3382</v>
      </c>
      <c r="L46" s="343">
        <v>0.25379499999999999</v>
      </c>
      <c r="M46" s="344">
        <v>0.20743200000000001</v>
      </c>
    </row>
    <row r="47" spans="2:13" ht="15" customHeight="1">
      <c r="B47" s="669"/>
      <c r="C47" s="682" t="s">
        <v>565</v>
      </c>
      <c r="D47" s="345">
        <v>473291</v>
      </c>
      <c r="E47" s="346">
        <v>51466</v>
      </c>
      <c r="F47" s="346">
        <v>22295</v>
      </c>
      <c r="G47" s="346">
        <v>399530</v>
      </c>
      <c r="H47" s="346">
        <v>25802</v>
      </c>
      <c r="I47" s="346">
        <v>373728</v>
      </c>
      <c r="J47" s="346">
        <v>355936</v>
      </c>
      <c r="K47" s="346">
        <v>17792</v>
      </c>
      <c r="L47" s="347">
        <v>7.8061000000000005E-2</v>
      </c>
      <c r="M47" s="348">
        <v>6.5894999999999995E-2</v>
      </c>
    </row>
  </sheetData>
  <sheetProtection sheet="1" selectLockedCells="1" selectUnlockedCells="1"/>
  <mergeCells count="10">
    <mergeCell ref="B2:C2"/>
    <mergeCell ref="D4:D7"/>
    <mergeCell ref="L4:L7"/>
    <mergeCell ref="M4:M7"/>
    <mergeCell ref="E5:E7"/>
    <mergeCell ref="F5:F7"/>
    <mergeCell ref="G5:G7"/>
    <mergeCell ref="B6:C7"/>
    <mergeCell ref="H6:H7"/>
    <mergeCell ref="I6:I7"/>
  </mergeCells>
  <phoneticPr fontId="29"/>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M97"/>
  <sheetViews>
    <sheetView view="pageBreakPreview" zoomScale="160" zoomScaleNormal="100" zoomScaleSheetLayoutView="160" workbookViewId="0">
      <selection activeCell="G10" sqref="G10"/>
    </sheetView>
  </sheetViews>
  <sheetFormatPr defaultRowHeight="11.25"/>
  <cols>
    <col min="1" max="1" width="4" customWidth="1"/>
    <col min="2" max="2" width="4" style="22" customWidth="1"/>
    <col min="3" max="3" width="14.33203125" customWidth="1"/>
    <col min="4" max="4" width="12.83203125" customWidth="1"/>
    <col min="5" max="5" width="15.83203125" customWidth="1"/>
    <col min="6" max="6" width="12.33203125" customWidth="1"/>
    <col min="7" max="7" width="16.83203125" customWidth="1"/>
    <col min="8" max="8" width="6.33203125" customWidth="1"/>
    <col min="10" max="10" width="7.83203125" customWidth="1"/>
  </cols>
  <sheetData>
    <row r="1" spans="1:13" ht="24.95" customHeight="1">
      <c r="A1" s="35" t="s">
        <v>68</v>
      </c>
      <c r="H1" s="369"/>
      <c r="I1" s="369"/>
      <c r="J1" s="369"/>
      <c r="K1" s="369"/>
      <c r="L1" s="369"/>
    </row>
    <row r="2" spans="1:13" ht="14.1" customHeight="1">
      <c r="A2" s="367"/>
      <c r="B2" s="368"/>
      <c r="C2" s="369"/>
      <c r="D2" s="369"/>
      <c r="E2" s="369"/>
      <c r="F2" s="369"/>
      <c r="G2" s="369"/>
      <c r="H2" s="369"/>
      <c r="I2" s="369"/>
      <c r="J2" s="369"/>
      <c r="K2" s="369"/>
      <c r="L2" s="369"/>
    </row>
    <row r="3" spans="1:13" ht="20.100000000000001" customHeight="1">
      <c r="A3" s="367"/>
      <c r="B3" s="370" t="s">
        <v>60</v>
      </c>
      <c r="C3" s="369"/>
      <c r="D3" s="369"/>
      <c r="E3" s="369"/>
      <c r="F3" s="369"/>
      <c r="G3" s="369"/>
      <c r="H3" s="369"/>
      <c r="I3" s="369"/>
      <c r="J3" s="369"/>
      <c r="K3" s="369"/>
      <c r="L3" s="369"/>
    </row>
    <row r="4" spans="1:13" ht="12.95" customHeight="1" thickBot="1">
      <c r="A4" s="369"/>
      <c r="B4" s="368"/>
      <c r="C4" s="369"/>
      <c r="D4" s="369"/>
      <c r="E4" s="369"/>
      <c r="F4" s="369"/>
      <c r="G4" s="369"/>
      <c r="H4" s="369"/>
      <c r="I4" s="369"/>
      <c r="J4" s="369"/>
      <c r="K4" s="369"/>
      <c r="L4" s="369"/>
    </row>
    <row r="5" spans="1:13" ht="15" customHeight="1" thickBot="1">
      <c r="A5" s="369"/>
      <c r="B5" s="701" t="s">
        <v>30</v>
      </c>
      <c r="C5" s="702"/>
      <c r="D5" s="703" t="s">
        <v>629</v>
      </c>
      <c r="E5" s="704"/>
      <c r="F5" s="704"/>
      <c r="G5" s="704"/>
      <c r="H5" s="704"/>
      <c r="I5" s="704"/>
      <c r="J5" s="705"/>
    </row>
    <row r="6" spans="1:13" ht="20.100000000000001" customHeight="1">
      <c r="A6" s="369"/>
      <c r="B6" s="371"/>
      <c r="C6" s="371"/>
      <c r="D6" s="372"/>
      <c r="E6" s="372"/>
      <c r="F6" s="372"/>
      <c r="G6" s="372"/>
      <c r="H6" s="372"/>
      <c r="I6" s="372"/>
      <c r="J6" s="372"/>
      <c r="K6" s="369"/>
      <c r="L6" s="369"/>
    </row>
    <row r="7" spans="1:13" ht="20.100000000000001" customHeight="1">
      <c r="A7" s="369"/>
      <c r="B7" s="370" t="s">
        <v>619</v>
      </c>
      <c r="C7" s="371"/>
      <c r="D7" s="372"/>
      <c r="E7" s="372"/>
      <c r="F7" s="372"/>
      <c r="G7" s="372"/>
      <c r="H7" s="372"/>
      <c r="I7" s="372"/>
      <c r="J7" s="372"/>
      <c r="K7" s="369"/>
      <c r="L7" s="369"/>
    </row>
    <row r="8" spans="1:13" ht="12.95" customHeight="1" thickBot="1">
      <c r="A8" s="369"/>
      <c r="B8" s="371"/>
      <c r="C8" s="371"/>
      <c r="D8" s="372"/>
      <c r="E8" s="372"/>
      <c r="F8" s="372"/>
      <c r="G8" s="372"/>
      <c r="H8" s="372"/>
      <c r="I8" s="372"/>
      <c r="J8" s="372"/>
      <c r="K8" s="369"/>
      <c r="L8" s="369"/>
    </row>
    <row r="9" spans="1:13" ht="15" customHeight="1" thickBot="1">
      <c r="A9" s="369"/>
      <c r="B9" s="368" t="s">
        <v>31</v>
      </c>
      <c r="C9" s="373" t="s">
        <v>33</v>
      </c>
      <c r="D9" s="374" t="s">
        <v>35</v>
      </c>
      <c r="E9" s="232" t="s">
        <v>34</v>
      </c>
      <c r="F9" s="369"/>
      <c r="G9" s="369"/>
      <c r="H9" s="369"/>
      <c r="I9" s="369"/>
      <c r="J9" s="369"/>
      <c r="K9" s="369"/>
      <c r="L9" s="369"/>
    </row>
    <row r="10" spans="1:13" ht="20.100000000000001" customHeight="1">
      <c r="A10" s="369"/>
      <c r="B10" s="368"/>
      <c r="C10" s="373"/>
      <c r="D10" s="374"/>
      <c r="E10" s="375" t="s">
        <v>620</v>
      </c>
      <c r="F10" s="369"/>
      <c r="G10" s="369"/>
      <c r="H10" s="369"/>
      <c r="I10" s="369"/>
      <c r="J10" s="369"/>
      <c r="K10" s="369"/>
      <c r="L10" s="369"/>
      <c r="M10" s="369"/>
    </row>
    <row r="11" spans="1:13" ht="20.100000000000001" customHeight="1">
      <c r="A11" s="369"/>
      <c r="B11" s="370" t="s">
        <v>97</v>
      </c>
      <c r="C11" s="373"/>
      <c r="D11" s="374"/>
      <c r="E11" s="376"/>
      <c r="F11" s="369"/>
      <c r="G11" s="369"/>
      <c r="H11" s="369"/>
      <c r="I11" s="369"/>
      <c r="J11" s="369"/>
      <c r="K11" s="369"/>
      <c r="L11" s="369"/>
      <c r="M11" s="369"/>
    </row>
    <row r="12" spans="1:13" ht="12.95" customHeight="1">
      <c r="A12" s="369"/>
      <c r="B12" s="368"/>
      <c r="C12" s="373"/>
      <c r="D12" s="374"/>
      <c r="E12" s="377"/>
      <c r="F12" s="369"/>
      <c r="G12" s="369"/>
      <c r="H12" s="369"/>
      <c r="I12" s="369"/>
      <c r="J12" s="369"/>
      <c r="K12" s="369"/>
      <c r="L12" s="369"/>
      <c r="M12" s="369"/>
    </row>
    <row r="13" spans="1:13" ht="12" thickBot="1">
      <c r="A13" s="369"/>
      <c r="B13" s="21"/>
      <c r="C13" s="32" t="s">
        <v>32</v>
      </c>
      <c r="D13" s="19"/>
      <c r="E13" s="30" t="s">
        <v>59</v>
      </c>
      <c r="F13" s="369"/>
      <c r="G13" s="369"/>
      <c r="H13" s="369"/>
      <c r="I13" s="369"/>
      <c r="J13" s="369"/>
      <c r="K13" s="369"/>
      <c r="L13" s="369"/>
    </row>
    <row r="14" spans="1:13">
      <c r="A14" s="369"/>
      <c r="B14" s="20">
        <v>1</v>
      </c>
      <c r="C14" s="31" t="s">
        <v>0</v>
      </c>
      <c r="D14" s="1"/>
      <c r="E14" s="233"/>
      <c r="F14" s="369"/>
      <c r="G14" s="369"/>
      <c r="H14" s="369"/>
      <c r="I14" s="369"/>
      <c r="J14" s="369"/>
      <c r="K14" s="369"/>
      <c r="L14" s="369"/>
    </row>
    <row r="15" spans="1:13">
      <c r="A15" s="369"/>
      <c r="B15" s="28">
        <v>2</v>
      </c>
      <c r="C15" s="24" t="s">
        <v>631</v>
      </c>
      <c r="D15" s="1"/>
      <c r="E15" s="234"/>
      <c r="F15" s="369"/>
      <c r="G15" s="369"/>
      <c r="H15" s="369"/>
      <c r="I15" s="369"/>
      <c r="J15" s="369"/>
      <c r="K15" s="369"/>
      <c r="L15" s="369"/>
    </row>
    <row r="16" spans="1:13">
      <c r="A16" s="369"/>
      <c r="B16" s="28">
        <v>3</v>
      </c>
      <c r="C16" s="24" t="s">
        <v>632</v>
      </c>
      <c r="D16" s="1"/>
      <c r="E16" s="234"/>
      <c r="F16" s="369"/>
      <c r="G16" s="369"/>
      <c r="H16" s="369"/>
      <c r="I16" s="369"/>
      <c r="J16" s="369"/>
      <c r="K16" s="369"/>
      <c r="L16" s="369"/>
    </row>
    <row r="17" spans="1:12">
      <c r="A17" s="369"/>
      <c r="B17" s="28">
        <v>4</v>
      </c>
      <c r="C17" s="24" t="s">
        <v>1</v>
      </c>
      <c r="D17" s="1"/>
      <c r="E17" s="234"/>
      <c r="F17" s="369"/>
      <c r="G17" s="369"/>
      <c r="H17" s="369"/>
      <c r="I17" s="369"/>
      <c r="J17" s="369"/>
      <c r="K17" s="369"/>
      <c r="L17" s="369"/>
    </row>
    <row r="18" spans="1:12">
      <c r="A18" s="369"/>
      <c r="B18" s="29">
        <v>5</v>
      </c>
      <c r="C18" s="25" t="s">
        <v>2</v>
      </c>
      <c r="D18" s="1"/>
      <c r="E18" s="234"/>
      <c r="F18" s="369"/>
      <c r="G18" s="369"/>
      <c r="H18" s="369"/>
      <c r="I18" s="369"/>
      <c r="J18" s="369"/>
      <c r="K18" s="369"/>
      <c r="L18" s="369"/>
    </row>
    <row r="19" spans="1:12">
      <c r="A19" s="369"/>
      <c r="B19" s="28">
        <v>6</v>
      </c>
      <c r="C19" s="24" t="s">
        <v>3</v>
      </c>
      <c r="D19" s="2"/>
      <c r="E19" s="235"/>
      <c r="F19" s="369"/>
      <c r="G19" s="369"/>
      <c r="H19" s="369"/>
      <c r="I19" s="369"/>
      <c r="J19" s="369"/>
      <c r="K19" s="369"/>
      <c r="L19" s="369"/>
    </row>
    <row r="20" spans="1:12">
      <c r="A20" s="369"/>
      <c r="B20" s="28">
        <v>7</v>
      </c>
      <c r="C20" s="24" t="s">
        <v>4</v>
      </c>
      <c r="D20" s="1"/>
      <c r="E20" s="234"/>
      <c r="F20" s="369"/>
      <c r="G20" s="369"/>
      <c r="H20" s="369"/>
      <c r="I20" s="369"/>
      <c r="J20" s="369"/>
      <c r="K20" s="369"/>
      <c r="L20" s="369"/>
    </row>
    <row r="21" spans="1:12">
      <c r="A21" s="369"/>
      <c r="B21" s="28">
        <v>8</v>
      </c>
      <c r="C21" s="24" t="s">
        <v>5</v>
      </c>
      <c r="D21" s="1"/>
      <c r="E21" s="234"/>
      <c r="F21" s="369"/>
      <c r="G21" s="369"/>
      <c r="H21" s="369"/>
      <c r="I21" s="369"/>
      <c r="J21" s="369"/>
      <c r="K21" s="369"/>
      <c r="L21" s="369"/>
    </row>
    <row r="22" spans="1:12">
      <c r="A22" s="369"/>
      <c r="B22" s="28">
        <v>9</v>
      </c>
      <c r="C22" s="24" t="s">
        <v>6</v>
      </c>
      <c r="D22" s="1"/>
      <c r="E22" s="234"/>
      <c r="F22" s="369"/>
      <c r="G22" s="369"/>
      <c r="H22" s="369"/>
      <c r="I22" s="369"/>
      <c r="J22" s="369"/>
      <c r="K22" s="369"/>
      <c r="L22" s="369"/>
    </row>
    <row r="23" spans="1:12">
      <c r="A23" s="369"/>
      <c r="B23" s="29">
        <v>10</v>
      </c>
      <c r="C23" s="25" t="s">
        <v>218</v>
      </c>
      <c r="D23" s="3"/>
      <c r="E23" s="236"/>
      <c r="F23" s="369"/>
      <c r="G23" s="369"/>
      <c r="H23" s="369"/>
      <c r="I23" s="369"/>
      <c r="J23" s="369"/>
      <c r="K23" s="369"/>
      <c r="L23" s="369"/>
    </row>
    <row r="24" spans="1:12">
      <c r="A24" s="369"/>
      <c r="B24" s="28">
        <v>11</v>
      </c>
      <c r="C24" s="24" t="s">
        <v>7</v>
      </c>
      <c r="D24" s="1"/>
      <c r="E24" s="234"/>
      <c r="F24" s="369"/>
      <c r="G24" s="369"/>
      <c r="H24" s="369"/>
      <c r="I24" s="369"/>
      <c r="J24" s="369"/>
      <c r="K24" s="369"/>
      <c r="L24" s="369"/>
    </row>
    <row r="25" spans="1:12">
      <c r="A25" s="369"/>
      <c r="B25" s="28">
        <v>12</v>
      </c>
      <c r="C25" s="24" t="s">
        <v>8</v>
      </c>
      <c r="D25" s="1"/>
      <c r="E25" s="234"/>
      <c r="F25" s="369"/>
      <c r="G25" s="369"/>
      <c r="H25" s="369"/>
      <c r="I25" s="369"/>
      <c r="J25" s="369"/>
      <c r="K25" s="369"/>
      <c r="L25" s="369"/>
    </row>
    <row r="26" spans="1:12">
      <c r="A26" s="369"/>
      <c r="B26" s="28">
        <v>13</v>
      </c>
      <c r="C26" s="24" t="s">
        <v>9</v>
      </c>
      <c r="D26" s="1"/>
      <c r="E26" s="234"/>
      <c r="F26" s="369"/>
      <c r="G26" s="369"/>
      <c r="H26" s="369"/>
      <c r="I26" s="369"/>
      <c r="J26" s="369"/>
      <c r="K26" s="369"/>
      <c r="L26" s="369"/>
    </row>
    <row r="27" spans="1:12">
      <c r="A27" s="369"/>
      <c r="B27" s="28">
        <v>14</v>
      </c>
      <c r="C27" s="24" t="s">
        <v>10</v>
      </c>
      <c r="D27" s="1"/>
      <c r="E27" s="234"/>
      <c r="F27" s="369"/>
      <c r="G27" s="369"/>
      <c r="H27" s="369"/>
      <c r="I27" s="369"/>
      <c r="J27" s="369"/>
      <c r="K27" s="369"/>
      <c r="L27" s="369"/>
    </row>
    <row r="28" spans="1:12">
      <c r="A28" s="369"/>
      <c r="B28" s="29">
        <v>15</v>
      </c>
      <c r="C28" s="25" t="s">
        <v>64</v>
      </c>
      <c r="D28" s="1"/>
      <c r="E28" s="234"/>
      <c r="F28" s="369"/>
      <c r="G28" s="369"/>
      <c r="H28" s="369"/>
      <c r="I28" s="369"/>
      <c r="J28" s="369"/>
      <c r="K28" s="369"/>
      <c r="L28" s="369"/>
    </row>
    <row r="29" spans="1:12">
      <c r="A29" s="369"/>
      <c r="B29" s="28">
        <v>16</v>
      </c>
      <c r="C29" s="24" t="s">
        <v>65</v>
      </c>
      <c r="D29" s="2"/>
      <c r="E29" s="235"/>
      <c r="F29" s="369"/>
      <c r="G29" s="369"/>
      <c r="H29" s="369"/>
      <c r="I29" s="369"/>
      <c r="J29" s="369"/>
      <c r="K29" s="369"/>
      <c r="L29" s="369"/>
    </row>
    <row r="30" spans="1:12">
      <c r="A30" s="369"/>
      <c r="B30" s="28">
        <v>17</v>
      </c>
      <c r="C30" s="24" t="s">
        <v>66</v>
      </c>
      <c r="D30" s="1"/>
      <c r="E30" s="234"/>
      <c r="F30" s="369"/>
      <c r="G30" s="369"/>
      <c r="H30" s="369"/>
      <c r="I30" s="369"/>
      <c r="J30" s="369"/>
      <c r="K30" s="369"/>
      <c r="L30" s="369"/>
    </row>
    <row r="31" spans="1:12">
      <c r="A31" s="369"/>
      <c r="B31" s="28">
        <v>18</v>
      </c>
      <c r="C31" s="24" t="s">
        <v>12</v>
      </c>
      <c r="D31" s="1"/>
      <c r="E31" s="234"/>
      <c r="F31" s="369"/>
      <c r="G31" s="369"/>
      <c r="H31" s="369"/>
      <c r="I31" s="369"/>
      <c r="J31" s="369"/>
      <c r="K31" s="369"/>
      <c r="L31" s="369"/>
    </row>
    <row r="32" spans="1:12">
      <c r="A32" s="369"/>
      <c r="B32" s="28">
        <v>19</v>
      </c>
      <c r="C32" s="24" t="s">
        <v>11</v>
      </c>
      <c r="D32" s="1"/>
      <c r="E32" s="234"/>
      <c r="F32" s="369"/>
      <c r="G32" s="369"/>
      <c r="H32" s="369"/>
      <c r="I32" s="369"/>
      <c r="J32" s="369"/>
      <c r="K32" s="369"/>
      <c r="L32" s="369"/>
    </row>
    <row r="33" spans="1:12">
      <c r="A33" s="369"/>
      <c r="B33" s="29">
        <v>20</v>
      </c>
      <c r="C33" s="25" t="s">
        <v>229</v>
      </c>
      <c r="D33" s="3"/>
      <c r="E33" s="236"/>
      <c r="F33" s="369"/>
      <c r="G33" s="369"/>
      <c r="H33" s="369"/>
      <c r="I33" s="369"/>
      <c r="J33" s="369"/>
      <c r="K33" s="369"/>
      <c r="L33" s="369"/>
    </row>
    <row r="34" spans="1:12">
      <c r="A34" s="369"/>
      <c r="B34" s="28">
        <v>21</v>
      </c>
      <c r="C34" s="24" t="s">
        <v>13</v>
      </c>
      <c r="D34" s="1"/>
      <c r="E34" s="234"/>
      <c r="F34" s="369"/>
      <c r="G34" s="369"/>
      <c r="H34" s="369"/>
      <c r="I34" s="369"/>
      <c r="J34" s="369"/>
      <c r="K34" s="369"/>
      <c r="L34" s="369"/>
    </row>
    <row r="35" spans="1:12">
      <c r="A35" s="369"/>
      <c r="B35" s="28">
        <v>22</v>
      </c>
      <c r="C35" s="24" t="s">
        <v>14</v>
      </c>
      <c r="D35" s="1"/>
      <c r="E35" s="234"/>
      <c r="F35" s="369"/>
      <c r="G35" s="369"/>
      <c r="H35" s="369"/>
      <c r="I35" s="369"/>
      <c r="J35" s="369"/>
      <c r="K35" s="369"/>
      <c r="L35" s="369"/>
    </row>
    <row r="36" spans="1:12">
      <c r="A36" s="369"/>
      <c r="B36" s="28">
        <v>23</v>
      </c>
      <c r="C36" s="24" t="s">
        <v>15</v>
      </c>
      <c r="D36" s="1"/>
      <c r="E36" s="234"/>
      <c r="F36" s="369"/>
      <c r="G36" s="369"/>
      <c r="H36" s="369"/>
      <c r="I36" s="369"/>
      <c r="J36" s="369"/>
      <c r="K36" s="369"/>
      <c r="L36" s="369"/>
    </row>
    <row r="37" spans="1:12">
      <c r="A37" s="369"/>
      <c r="B37" s="28">
        <v>24</v>
      </c>
      <c r="C37" s="24" t="s">
        <v>16</v>
      </c>
      <c r="D37" s="1"/>
      <c r="E37" s="234"/>
      <c r="F37" s="369"/>
      <c r="G37" s="369"/>
      <c r="H37" s="369"/>
      <c r="I37" s="369"/>
      <c r="J37" s="369"/>
      <c r="K37" s="369"/>
      <c r="L37" s="369"/>
    </row>
    <row r="38" spans="1:12">
      <c r="A38" s="369"/>
      <c r="B38" s="29">
        <v>25</v>
      </c>
      <c r="C38" s="25" t="s">
        <v>36</v>
      </c>
      <c r="D38" s="1"/>
      <c r="E38" s="234"/>
      <c r="F38" s="369"/>
      <c r="G38" s="369"/>
      <c r="H38" s="369"/>
      <c r="I38" s="369"/>
      <c r="J38" s="369"/>
      <c r="K38" s="369"/>
      <c r="L38" s="369"/>
    </row>
    <row r="39" spans="1:12">
      <c r="A39" s="369"/>
      <c r="B39" s="28">
        <v>26</v>
      </c>
      <c r="C39" s="24" t="s">
        <v>37</v>
      </c>
      <c r="D39" s="2"/>
      <c r="E39" s="235"/>
      <c r="F39" s="369"/>
      <c r="G39" s="369"/>
      <c r="H39" s="369"/>
      <c r="I39" s="369"/>
      <c r="J39" s="369"/>
      <c r="K39" s="369"/>
      <c r="L39" s="369"/>
    </row>
    <row r="40" spans="1:12">
      <c r="A40" s="369"/>
      <c r="B40" s="28">
        <v>27</v>
      </c>
      <c r="C40" s="24" t="s">
        <v>17</v>
      </c>
      <c r="D40" s="1"/>
      <c r="E40" s="234"/>
      <c r="F40" s="369"/>
      <c r="G40" s="369"/>
      <c r="H40" s="369"/>
      <c r="I40" s="369"/>
      <c r="J40" s="369"/>
      <c r="K40" s="369"/>
      <c r="L40" s="369"/>
    </row>
    <row r="41" spans="1:12">
      <c r="A41" s="369"/>
      <c r="B41" s="28">
        <v>28</v>
      </c>
      <c r="C41" s="24" t="s">
        <v>18</v>
      </c>
      <c r="D41" s="1"/>
      <c r="E41" s="234"/>
      <c r="F41" s="369"/>
      <c r="G41" s="369"/>
      <c r="H41" s="369"/>
      <c r="I41" s="369"/>
      <c r="J41" s="369"/>
      <c r="K41" s="369"/>
      <c r="L41" s="369"/>
    </row>
    <row r="42" spans="1:12">
      <c r="A42" s="369"/>
      <c r="B42" s="28">
        <v>29</v>
      </c>
      <c r="C42" s="24" t="s">
        <v>19</v>
      </c>
      <c r="D42" s="1"/>
      <c r="E42" s="234"/>
      <c r="F42" s="369"/>
      <c r="G42" s="369"/>
      <c r="H42" s="369"/>
      <c r="I42" s="369"/>
      <c r="J42" s="369"/>
      <c r="K42" s="369"/>
      <c r="L42" s="369"/>
    </row>
    <row r="43" spans="1:12">
      <c r="A43" s="369"/>
      <c r="B43" s="29">
        <v>30</v>
      </c>
      <c r="C43" s="25" t="s">
        <v>39</v>
      </c>
      <c r="D43" s="3"/>
      <c r="E43" s="236"/>
      <c r="F43" s="369"/>
      <c r="G43" s="369"/>
      <c r="H43" s="369"/>
      <c r="I43" s="369"/>
      <c r="J43" s="369"/>
      <c r="K43" s="369"/>
      <c r="L43" s="369"/>
    </row>
    <row r="44" spans="1:12">
      <c r="A44" s="369"/>
      <c r="B44" s="28">
        <v>31</v>
      </c>
      <c r="C44" s="24" t="s">
        <v>20</v>
      </c>
      <c r="D44" s="2"/>
      <c r="E44" s="235"/>
      <c r="F44" s="369"/>
      <c r="G44" s="369"/>
      <c r="H44" s="369"/>
      <c r="I44" s="369"/>
      <c r="J44" s="369"/>
      <c r="K44" s="369"/>
      <c r="L44" s="369"/>
    </row>
    <row r="45" spans="1:12">
      <c r="A45" s="369"/>
      <c r="B45" s="28">
        <v>32</v>
      </c>
      <c r="C45" s="24" t="s">
        <v>21</v>
      </c>
      <c r="D45" s="1"/>
      <c r="E45" s="234"/>
      <c r="F45" s="369"/>
      <c r="G45" s="369"/>
      <c r="H45" s="369"/>
      <c r="I45" s="369"/>
      <c r="J45" s="369"/>
      <c r="K45" s="369"/>
      <c r="L45" s="369"/>
    </row>
    <row r="46" spans="1:12">
      <c r="A46" s="369"/>
      <c r="B46" s="28">
        <v>33</v>
      </c>
      <c r="C46" s="24" t="s">
        <v>22</v>
      </c>
      <c r="D46" s="1"/>
      <c r="E46" s="234"/>
      <c r="F46" s="369"/>
      <c r="G46" s="369"/>
      <c r="H46" s="369"/>
      <c r="I46" s="369"/>
      <c r="J46" s="369"/>
      <c r="K46" s="369"/>
      <c r="L46" s="369"/>
    </row>
    <row r="47" spans="1:12">
      <c r="A47" s="369"/>
      <c r="B47" s="28">
        <v>34</v>
      </c>
      <c r="C47" s="24" t="s">
        <v>38</v>
      </c>
      <c r="D47" s="1"/>
      <c r="E47" s="234"/>
      <c r="F47" s="369"/>
      <c r="G47" s="369"/>
      <c r="H47" s="369"/>
      <c r="I47" s="369"/>
      <c r="J47" s="369"/>
      <c r="K47" s="369"/>
      <c r="L47" s="369"/>
    </row>
    <row r="48" spans="1:12">
      <c r="A48" s="369"/>
      <c r="B48" s="29">
        <v>35</v>
      </c>
      <c r="C48" s="25" t="s">
        <v>245</v>
      </c>
      <c r="D48" s="3"/>
      <c r="E48" s="236"/>
      <c r="F48" s="369"/>
      <c r="G48" s="369"/>
      <c r="H48" s="369"/>
      <c r="I48" s="369"/>
      <c r="J48" s="369"/>
      <c r="K48" s="369"/>
      <c r="L48" s="369"/>
    </row>
    <row r="49" spans="1:12">
      <c r="A49" s="369"/>
      <c r="B49" s="28">
        <v>36</v>
      </c>
      <c r="C49" s="23" t="s">
        <v>23</v>
      </c>
      <c r="D49" s="2"/>
      <c r="E49" s="235"/>
      <c r="F49" s="369"/>
      <c r="G49" s="369"/>
      <c r="H49" s="369"/>
      <c r="I49" s="369"/>
      <c r="J49" s="369"/>
      <c r="K49" s="369"/>
      <c r="L49" s="369"/>
    </row>
    <row r="50" spans="1:12">
      <c r="A50" s="369"/>
      <c r="B50" s="28">
        <v>37</v>
      </c>
      <c r="C50" s="24" t="s">
        <v>24</v>
      </c>
      <c r="D50" s="1"/>
      <c r="E50" s="234"/>
      <c r="F50" s="369"/>
      <c r="G50" s="369"/>
      <c r="H50" s="369"/>
      <c r="I50" s="369"/>
      <c r="J50" s="369"/>
      <c r="K50" s="369"/>
      <c r="L50" s="369"/>
    </row>
    <row r="51" spans="1:12">
      <c r="A51" s="369"/>
      <c r="B51" s="28">
        <v>38</v>
      </c>
      <c r="C51" s="24" t="s">
        <v>25</v>
      </c>
      <c r="D51" s="1"/>
      <c r="E51" s="234"/>
      <c r="F51" s="369"/>
      <c r="G51" s="369"/>
      <c r="H51" s="369"/>
      <c r="I51" s="369"/>
      <c r="J51" s="369"/>
      <c r="K51" s="369"/>
      <c r="L51" s="369"/>
    </row>
    <row r="52" spans="1:12" ht="12" thickBot="1">
      <c r="A52" s="369"/>
      <c r="B52" s="34">
        <v>39</v>
      </c>
      <c r="C52" s="26" t="s">
        <v>26</v>
      </c>
      <c r="D52" s="4"/>
      <c r="E52" s="237"/>
      <c r="F52" s="369"/>
      <c r="G52" s="369"/>
      <c r="H52" s="369"/>
      <c r="I52" s="369"/>
      <c r="J52" s="369"/>
      <c r="K52" s="369"/>
      <c r="L52" s="369"/>
    </row>
    <row r="53" spans="1:12">
      <c r="A53" s="369"/>
      <c r="B53" s="21"/>
      <c r="C53" s="32" t="s">
        <v>27</v>
      </c>
      <c r="D53" s="19"/>
      <c r="E53" s="231">
        <f>SUM(E14:E52)</f>
        <v>0</v>
      </c>
      <c r="F53" s="369"/>
      <c r="G53" s="369"/>
      <c r="H53" s="369"/>
      <c r="I53" s="369"/>
      <c r="J53" s="369"/>
      <c r="K53" s="369"/>
      <c r="L53" s="369"/>
    </row>
    <row r="54" spans="1:12" ht="20.100000000000001" customHeight="1">
      <c r="A54" s="369"/>
      <c r="B54" s="383"/>
      <c r="C54" s="372"/>
      <c r="D54" s="372"/>
      <c r="E54" s="384"/>
      <c r="F54" s="369"/>
      <c r="G54" s="369"/>
      <c r="H54" s="369"/>
      <c r="I54" s="369"/>
      <c r="J54" s="369"/>
      <c r="K54" s="369"/>
      <c r="L54" s="369"/>
    </row>
    <row r="55" spans="1:12" ht="20.100000000000001" customHeight="1">
      <c r="A55" s="369"/>
      <c r="B55" s="370" t="s">
        <v>98</v>
      </c>
      <c r="C55" s="372"/>
      <c r="D55" s="372"/>
      <c r="E55" s="384"/>
      <c r="F55" s="369"/>
      <c r="G55" s="369"/>
      <c r="H55" s="369"/>
      <c r="I55" s="369"/>
      <c r="J55" s="369"/>
      <c r="K55" s="369"/>
      <c r="L55" s="369"/>
    </row>
    <row r="56" spans="1:12" ht="12.95" customHeight="1" thickBot="1">
      <c r="A56" s="369"/>
      <c r="B56" s="368"/>
      <c r="C56" s="369"/>
      <c r="D56" s="369"/>
      <c r="E56" s="369"/>
      <c r="F56" s="369"/>
      <c r="G56" s="369"/>
      <c r="H56" s="369"/>
      <c r="I56" s="369"/>
      <c r="J56" s="369"/>
      <c r="K56" s="369"/>
      <c r="L56" s="369"/>
    </row>
    <row r="57" spans="1:12" ht="15" customHeight="1" thickBot="1">
      <c r="A57" s="369"/>
      <c r="B57" s="368" t="s">
        <v>31</v>
      </c>
      <c r="C57" s="383" t="s">
        <v>72</v>
      </c>
      <c r="D57" s="238">
        <f>D62</f>
        <v>0.56056399999999995</v>
      </c>
      <c r="F57" s="369"/>
      <c r="G57" s="369"/>
      <c r="H57" s="369"/>
      <c r="I57" s="369"/>
      <c r="J57" s="369"/>
      <c r="K57" s="369"/>
      <c r="L57" s="369"/>
    </row>
    <row r="58" spans="1:12" ht="13.5" customHeight="1">
      <c r="A58" s="369"/>
      <c r="B58" s="368"/>
      <c r="C58" s="385" t="s">
        <v>69</v>
      </c>
      <c r="D58" s="387"/>
      <c r="E58" s="388"/>
      <c r="F58" s="378"/>
      <c r="G58" s="378"/>
      <c r="H58" s="378"/>
      <c r="I58" s="378"/>
      <c r="J58" s="379"/>
      <c r="K58" s="378"/>
      <c r="L58" s="378"/>
    </row>
    <row r="59" spans="1:12">
      <c r="A59" s="369"/>
      <c r="B59" s="368"/>
      <c r="C59" s="386"/>
      <c r="D59" s="387"/>
      <c r="E59" s="389"/>
      <c r="F59" s="378"/>
      <c r="G59" s="378"/>
      <c r="H59" s="378"/>
      <c r="I59" s="378"/>
      <c r="J59" s="379"/>
      <c r="K59" s="378"/>
      <c r="L59" s="378"/>
    </row>
    <row r="60" spans="1:12">
      <c r="A60" s="369"/>
      <c r="B60" s="368"/>
      <c r="C60" s="706" t="s">
        <v>70</v>
      </c>
      <c r="D60" s="707"/>
      <c r="E60" s="708"/>
      <c r="F60" s="378"/>
      <c r="G60" s="378"/>
      <c r="H60" s="378"/>
      <c r="I60" s="378"/>
      <c r="J60" s="378"/>
      <c r="K60" s="378"/>
      <c r="L60" s="378"/>
    </row>
    <row r="61" spans="1:12" ht="19.5">
      <c r="A61" s="369"/>
      <c r="B61" s="368"/>
      <c r="C61" s="36" t="s">
        <v>71</v>
      </c>
      <c r="D61" s="37" t="s">
        <v>72</v>
      </c>
      <c r="E61" s="38" t="s">
        <v>73</v>
      </c>
      <c r="F61" s="378"/>
      <c r="G61" s="380"/>
      <c r="H61" s="380"/>
      <c r="I61" s="380"/>
      <c r="J61" s="380"/>
      <c r="K61" s="380"/>
      <c r="L61" s="378"/>
    </row>
    <row r="62" spans="1:12">
      <c r="A62" s="369"/>
      <c r="B62" s="368"/>
      <c r="C62" s="350" t="s">
        <v>651</v>
      </c>
      <c r="D62" s="351">
        <f>ROUND(271886/485022,6)</f>
        <v>0.56056399999999995</v>
      </c>
      <c r="E62" s="352">
        <f t="shared" ref="E62:E71" si="0">AVERAGE(D62:D64)</f>
        <v>0.54255266666666657</v>
      </c>
      <c r="F62" s="378"/>
      <c r="G62" s="380"/>
      <c r="H62" s="380"/>
      <c r="I62" s="380"/>
      <c r="J62" s="380"/>
      <c r="K62" s="380"/>
      <c r="L62" s="378"/>
    </row>
    <row r="63" spans="1:12">
      <c r="A63" s="369"/>
      <c r="B63" s="368"/>
      <c r="C63" s="350" t="s">
        <v>650</v>
      </c>
      <c r="D63" s="349">
        <f>ROUND(272867/516111,6)</f>
        <v>0.528698</v>
      </c>
      <c r="E63" s="352">
        <f t="shared" si="0"/>
        <v>0.52093866666666666</v>
      </c>
      <c r="F63" s="378"/>
      <c r="G63" s="380"/>
      <c r="H63" s="380"/>
      <c r="I63" s="380"/>
      <c r="J63" s="380"/>
      <c r="K63" s="380"/>
      <c r="L63" s="378"/>
    </row>
    <row r="64" spans="1:12">
      <c r="A64" s="369"/>
      <c r="B64" s="368"/>
      <c r="C64" s="350" t="s">
        <v>647</v>
      </c>
      <c r="D64" s="349">
        <f>ROUND(293133/544456,6)</f>
        <v>0.53839599999999999</v>
      </c>
      <c r="E64" s="352">
        <f t="shared" si="0"/>
        <v>0.52705199999999996</v>
      </c>
      <c r="F64" s="378"/>
      <c r="G64" s="380"/>
      <c r="H64" s="380"/>
      <c r="I64" s="380"/>
      <c r="J64" s="380"/>
      <c r="K64" s="380"/>
      <c r="L64" s="378"/>
    </row>
    <row r="65" spans="1:12">
      <c r="A65" s="369"/>
      <c r="B65" s="368"/>
      <c r="C65" s="350" t="s">
        <v>635</v>
      </c>
      <c r="D65" s="349">
        <v>0.495722</v>
      </c>
      <c r="E65" s="352">
        <f t="shared" si="0"/>
        <v>0.5316993333333333</v>
      </c>
      <c r="F65" s="378"/>
      <c r="G65" s="380"/>
      <c r="H65" s="380"/>
      <c r="I65" s="380"/>
      <c r="J65" s="380"/>
      <c r="K65" s="380"/>
      <c r="L65" s="378"/>
    </row>
    <row r="66" spans="1:12">
      <c r="A66" s="369"/>
      <c r="B66" s="369"/>
      <c r="C66" s="39" t="s">
        <v>634</v>
      </c>
      <c r="D66" s="349">
        <f>ROUND(291388/532665,6)</f>
        <v>0.54703800000000002</v>
      </c>
      <c r="E66" s="40">
        <f t="shared" si="0"/>
        <v>0.54704033333333335</v>
      </c>
      <c r="F66" s="378"/>
      <c r="G66" s="378"/>
      <c r="H66" s="378"/>
      <c r="I66" s="378"/>
      <c r="J66" s="378"/>
      <c r="K66" s="378"/>
      <c r="L66" s="378"/>
    </row>
    <row r="67" spans="1:12">
      <c r="A67" s="369"/>
      <c r="B67" s="369"/>
      <c r="C67" s="39" t="s">
        <v>633</v>
      </c>
      <c r="D67" s="41">
        <f>ROUND(281663/509947,6)</f>
        <v>0.552338</v>
      </c>
      <c r="E67" s="40">
        <f t="shared" si="0"/>
        <v>0.58155666666666661</v>
      </c>
      <c r="F67" s="378"/>
      <c r="G67" s="378"/>
      <c r="H67" s="378"/>
      <c r="I67" s="378"/>
      <c r="J67" s="378"/>
      <c r="K67" s="378"/>
      <c r="L67" s="378"/>
    </row>
    <row r="68" spans="1:12">
      <c r="A68" s="369"/>
      <c r="B68" s="369"/>
      <c r="C68" s="39" t="s">
        <v>74</v>
      </c>
      <c r="D68" s="41">
        <f>ROUND(296141/546643,6)</f>
        <v>0.54174500000000003</v>
      </c>
      <c r="E68" s="40">
        <f t="shared" si="0"/>
        <v>0.60670499999999994</v>
      </c>
      <c r="F68" s="378"/>
      <c r="G68" s="378"/>
      <c r="H68" s="378"/>
      <c r="I68" s="378"/>
      <c r="J68" s="378"/>
      <c r="K68" s="378"/>
      <c r="L68" s="378"/>
    </row>
    <row r="69" spans="1:12">
      <c r="A69" s="369"/>
      <c r="B69" s="369"/>
      <c r="C69" s="39" t="s">
        <v>75</v>
      </c>
      <c r="D69" s="41">
        <f>ROUND(272054/418167,6)</f>
        <v>0.65058700000000003</v>
      </c>
      <c r="E69" s="40">
        <f t="shared" si="0"/>
        <v>0.62639833333333339</v>
      </c>
      <c r="F69" s="378"/>
      <c r="G69" s="378"/>
      <c r="H69" s="378"/>
      <c r="I69" s="378"/>
      <c r="J69" s="378"/>
      <c r="K69" s="378"/>
      <c r="L69" s="378"/>
    </row>
    <row r="70" spans="1:12">
      <c r="A70" s="369"/>
      <c r="B70" s="369"/>
      <c r="C70" s="39" t="s">
        <v>76</v>
      </c>
      <c r="D70" s="41">
        <v>0.62778299999999998</v>
      </c>
      <c r="E70" s="40">
        <f t="shared" si="0"/>
        <v>0.63088999999999995</v>
      </c>
      <c r="F70" s="378"/>
      <c r="G70" s="378"/>
      <c r="H70" s="378"/>
      <c r="I70" s="378"/>
      <c r="J70" s="378"/>
      <c r="K70" s="378"/>
      <c r="L70" s="378"/>
    </row>
    <row r="71" spans="1:12">
      <c r="A71" s="369"/>
      <c r="B71" s="369"/>
      <c r="C71" s="39" t="s">
        <v>77</v>
      </c>
      <c r="D71" s="42">
        <v>0.60082500000000005</v>
      </c>
      <c r="E71" s="43">
        <f t="shared" si="0"/>
        <v>0.64752366666666672</v>
      </c>
      <c r="F71" s="378"/>
      <c r="G71" s="378"/>
      <c r="H71" s="378"/>
      <c r="I71" s="378"/>
      <c r="J71" s="378"/>
      <c r="K71" s="378"/>
      <c r="L71" s="378"/>
    </row>
    <row r="72" spans="1:12">
      <c r="A72" s="369"/>
      <c r="B72" s="369"/>
      <c r="C72" s="39" t="s">
        <v>78</v>
      </c>
      <c r="D72" s="41">
        <v>0.66406200000000004</v>
      </c>
      <c r="E72" s="44"/>
      <c r="F72" s="378"/>
      <c r="G72" s="378"/>
      <c r="H72" s="378"/>
      <c r="I72" s="378"/>
      <c r="J72" s="378"/>
      <c r="K72" s="378"/>
      <c r="L72" s="378"/>
    </row>
    <row r="73" spans="1:12">
      <c r="A73" s="369"/>
      <c r="B73" s="369"/>
      <c r="C73" s="39" t="s">
        <v>79</v>
      </c>
      <c r="D73" s="41">
        <v>0.67768399999999995</v>
      </c>
      <c r="E73" s="43"/>
      <c r="F73" s="378"/>
      <c r="G73" s="378"/>
      <c r="H73" s="378"/>
      <c r="I73" s="378"/>
      <c r="J73" s="378"/>
      <c r="K73" s="378"/>
      <c r="L73" s="378"/>
    </row>
    <row r="74" spans="1:12">
      <c r="A74" s="369"/>
      <c r="B74" s="369"/>
      <c r="C74" s="39" t="s">
        <v>80</v>
      </c>
      <c r="D74" s="41">
        <v>0.62573400000000001</v>
      </c>
      <c r="E74" s="43"/>
      <c r="F74" s="378"/>
      <c r="G74" s="378"/>
      <c r="H74" s="378"/>
      <c r="I74" s="378"/>
      <c r="J74" s="378"/>
      <c r="K74" s="378"/>
      <c r="L74" s="378"/>
    </row>
    <row r="75" spans="1:12">
      <c r="A75" s="369"/>
      <c r="B75" s="369"/>
      <c r="C75" s="39" t="s">
        <v>81</v>
      </c>
      <c r="D75" s="41">
        <v>0.62355400000000005</v>
      </c>
      <c r="E75" s="43"/>
      <c r="F75" s="378"/>
      <c r="G75" s="378"/>
      <c r="H75" s="378"/>
      <c r="I75" s="378"/>
      <c r="J75" s="378"/>
      <c r="K75" s="378"/>
      <c r="L75" s="378"/>
    </row>
    <row r="76" spans="1:12">
      <c r="A76" s="369"/>
      <c r="B76" s="368"/>
      <c r="C76" s="39" t="s">
        <v>82</v>
      </c>
      <c r="D76" s="41">
        <v>0.63372200000000001</v>
      </c>
      <c r="E76" s="43"/>
      <c r="F76" s="378"/>
      <c r="G76" s="378"/>
      <c r="H76" s="378"/>
      <c r="I76" s="378"/>
      <c r="J76" s="378"/>
      <c r="K76" s="378"/>
      <c r="L76" s="378"/>
    </row>
    <row r="77" spans="1:12">
      <c r="A77" s="369"/>
      <c r="B77" s="368"/>
      <c r="C77" s="39" t="s">
        <v>83</v>
      </c>
      <c r="D77" s="41">
        <v>0.65362699999999996</v>
      </c>
      <c r="E77" s="43"/>
      <c r="F77" s="378"/>
      <c r="G77" s="378"/>
      <c r="H77" s="378"/>
      <c r="I77" s="378"/>
      <c r="J77" s="378"/>
      <c r="K77" s="378"/>
      <c r="L77" s="378"/>
    </row>
    <row r="78" spans="1:12">
      <c r="A78" s="369"/>
      <c r="B78" s="368"/>
      <c r="C78" s="39" t="s">
        <v>84</v>
      </c>
      <c r="D78" s="41">
        <v>0.65875700000000004</v>
      </c>
      <c r="E78" s="43"/>
      <c r="F78" s="378"/>
      <c r="G78" s="378"/>
      <c r="H78" s="378"/>
      <c r="I78" s="378"/>
      <c r="J78" s="378"/>
      <c r="K78" s="378"/>
      <c r="L78" s="378"/>
    </row>
    <row r="79" spans="1:12" ht="12">
      <c r="A79" s="369"/>
      <c r="B79" s="368"/>
      <c r="C79" s="39" t="s">
        <v>85</v>
      </c>
      <c r="D79" s="41">
        <v>0.60351500000000002</v>
      </c>
      <c r="E79" s="43"/>
      <c r="F79" s="381"/>
      <c r="G79" s="381"/>
      <c r="H79" s="381"/>
      <c r="I79" s="381"/>
      <c r="J79" s="381"/>
      <c r="K79" s="382"/>
      <c r="L79" s="382"/>
    </row>
    <row r="80" spans="1:12" ht="12">
      <c r="A80" s="369"/>
      <c r="B80" s="368"/>
      <c r="C80" s="39" t="s">
        <v>86</v>
      </c>
      <c r="D80" s="41">
        <v>0.56442700000000001</v>
      </c>
      <c r="E80" s="43"/>
      <c r="F80" s="381"/>
      <c r="G80" s="381"/>
      <c r="H80" s="381"/>
      <c r="I80" s="381"/>
      <c r="J80" s="381"/>
      <c r="K80" s="382"/>
      <c r="L80" s="382"/>
    </row>
    <row r="81" spans="1:12" ht="12">
      <c r="A81" s="369"/>
      <c r="B81" s="368"/>
      <c r="C81" s="45" t="s">
        <v>87</v>
      </c>
      <c r="D81" s="41">
        <v>0.55764999999999998</v>
      </c>
      <c r="E81" s="43"/>
      <c r="F81" s="381"/>
      <c r="G81" s="381"/>
      <c r="H81" s="381"/>
      <c r="I81" s="381"/>
      <c r="J81" s="381"/>
      <c r="K81" s="382"/>
      <c r="L81" s="382"/>
    </row>
    <row r="82" spans="1:12" ht="12">
      <c r="A82" s="369"/>
      <c r="B82" s="368"/>
      <c r="C82" s="46" t="s">
        <v>88</v>
      </c>
      <c r="D82" s="47">
        <v>0.60202299999999997</v>
      </c>
      <c r="E82" s="48"/>
      <c r="F82" s="381"/>
      <c r="G82" s="381"/>
      <c r="H82" s="381"/>
      <c r="I82" s="381"/>
      <c r="J82" s="381"/>
      <c r="K82" s="382"/>
      <c r="L82" s="382"/>
    </row>
    <row r="83" spans="1:12" ht="12">
      <c r="A83" s="369"/>
      <c r="B83" s="368"/>
      <c r="C83" s="369"/>
      <c r="D83" s="369"/>
      <c r="E83" s="369"/>
      <c r="F83" s="381"/>
      <c r="G83" s="381"/>
      <c r="H83" s="381"/>
      <c r="I83" s="381"/>
      <c r="J83" s="381"/>
      <c r="K83" s="382"/>
      <c r="L83" s="382"/>
    </row>
    <row r="84" spans="1:12" ht="12">
      <c r="A84" s="369"/>
      <c r="B84" s="368"/>
      <c r="C84" s="390"/>
      <c r="D84" s="390"/>
      <c r="E84" s="391"/>
      <c r="F84" s="381"/>
      <c r="G84" s="381"/>
      <c r="H84" s="381"/>
      <c r="I84" s="381"/>
      <c r="J84" s="381"/>
      <c r="K84" s="382"/>
      <c r="L84" s="382"/>
    </row>
    <row r="85" spans="1:12">
      <c r="A85" s="369"/>
      <c r="B85" s="368"/>
      <c r="C85" s="390"/>
      <c r="D85" s="390"/>
      <c r="E85" s="391" t="s">
        <v>89</v>
      </c>
      <c r="F85" s="369"/>
      <c r="G85" s="369"/>
      <c r="H85" s="369"/>
      <c r="I85" s="369"/>
      <c r="J85" s="369"/>
      <c r="K85" s="369"/>
      <c r="L85" s="369"/>
    </row>
    <row r="86" spans="1:12" ht="12" thickBot="1">
      <c r="A86" s="369"/>
      <c r="B86" s="368"/>
      <c r="C86" s="709" t="s">
        <v>90</v>
      </c>
      <c r="D86" s="710"/>
      <c r="E86" s="711"/>
      <c r="F86" s="369"/>
      <c r="G86" s="369"/>
      <c r="H86" s="369"/>
      <c r="I86" s="369"/>
      <c r="J86" s="369"/>
      <c r="K86" s="369"/>
      <c r="L86" s="369"/>
    </row>
    <row r="87" spans="1:12">
      <c r="A87" s="369"/>
      <c r="B87" s="368"/>
      <c r="C87" s="50" t="s">
        <v>91</v>
      </c>
      <c r="D87" s="239" t="s">
        <v>92</v>
      </c>
      <c r="E87" s="241"/>
      <c r="F87" s="369"/>
      <c r="G87" s="369"/>
      <c r="H87" s="369"/>
      <c r="I87" s="369"/>
      <c r="J87" s="369"/>
      <c r="K87" s="369"/>
      <c r="L87" s="369"/>
    </row>
    <row r="88" spans="1:12" ht="12" thickBot="1">
      <c r="A88" s="369"/>
      <c r="B88" s="368"/>
      <c r="C88" s="50" t="s">
        <v>93</v>
      </c>
      <c r="D88" s="239" t="s">
        <v>94</v>
      </c>
      <c r="E88" s="242"/>
      <c r="F88" s="369"/>
      <c r="G88" s="369"/>
      <c r="H88" s="369"/>
      <c r="I88" s="369"/>
      <c r="J88" s="369"/>
      <c r="K88" s="369"/>
      <c r="L88" s="369"/>
    </row>
    <row r="89" spans="1:12">
      <c r="A89" s="369"/>
      <c r="B89" s="368"/>
      <c r="C89" s="51" t="s">
        <v>72</v>
      </c>
      <c r="D89" s="52" t="s">
        <v>95</v>
      </c>
      <c r="E89" s="240" t="str">
        <f>IF(E87&gt;0,ROUND(E88/E87,6),"")</f>
        <v/>
      </c>
      <c r="F89" s="369"/>
      <c r="G89" s="369"/>
      <c r="H89" s="369"/>
      <c r="I89" s="369"/>
      <c r="J89" s="369"/>
      <c r="K89" s="369"/>
      <c r="L89" s="369"/>
    </row>
    <row r="90" spans="1:12" ht="12">
      <c r="A90" s="369"/>
      <c r="B90" s="382" t="s">
        <v>618</v>
      </c>
      <c r="C90" s="53" t="s">
        <v>96</v>
      </c>
      <c r="D90" s="49"/>
      <c r="E90" s="49"/>
      <c r="F90" s="369"/>
      <c r="G90" s="369"/>
      <c r="H90" s="369"/>
      <c r="I90" s="369"/>
      <c r="J90" s="369"/>
      <c r="K90" s="369"/>
      <c r="L90" s="369"/>
    </row>
    <row r="91" spans="1:12" ht="12">
      <c r="A91" s="369"/>
      <c r="B91" s="382"/>
      <c r="C91" s="382"/>
      <c r="D91" s="382"/>
      <c r="E91" s="369"/>
      <c r="F91" s="369"/>
      <c r="G91" s="369"/>
      <c r="H91" s="369"/>
      <c r="I91" s="369"/>
      <c r="J91" s="369"/>
      <c r="K91" s="369"/>
      <c r="L91" s="369"/>
    </row>
    <row r="92" spans="1:12" ht="12">
      <c r="A92" s="369"/>
      <c r="B92" s="382"/>
      <c r="C92" s="382" t="s">
        <v>612</v>
      </c>
      <c r="D92" s="382"/>
      <c r="E92" s="369"/>
      <c r="F92" s="369"/>
      <c r="G92" s="369"/>
      <c r="H92" s="369"/>
      <c r="I92" s="369"/>
      <c r="J92" s="369"/>
      <c r="K92" s="369"/>
      <c r="L92" s="369"/>
    </row>
    <row r="93" spans="1:12" ht="12">
      <c r="A93" s="369"/>
      <c r="B93" s="382"/>
      <c r="C93" s="226" t="s">
        <v>613</v>
      </c>
      <c r="D93" s="227">
        <v>1</v>
      </c>
      <c r="E93" s="369"/>
      <c r="F93" s="369"/>
      <c r="G93" s="369"/>
      <c r="H93" s="369"/>
      <c r="I93" s="369"/>
      <c r="J93" s="369"/>
      <c r="K93" s="369"/>
      <c r="L93" s="369"/>
    </row>
    <row r="94" spans="1:12" ht="12">
      <c r="A94" s="369"/>
      <c r="B94" s="382"/>
      <c r="C94" s="226" t="s">
        <v>614</v>
      </c>
      <c r="D94" s="227">
        <v>1000</v>
      </c>
      <c r="E94" s="369"/>
      <c r="F94" s="369"/>
      <c r="G94" s="369"/>
      <c r="H94" s="369"/>
      <c r="I94" s="369"/>
      <c r="J94" s="369"/>
      <c r="K94" s="369"/>
      <c r="L94" s="369"/>
    </row>
    <row r="95" spans="1:12" ht="12">
      <c r="A95" s="369"/>
      <c r="B95" s="368"/>
      <c r="C95" s="226" t="s">
        <v>615</v>
      </c>
      <c r="D95" s="227">
        <v>10000</v>
      </c>
      <c r="E95" s="369"/>
      <c r="F95" s="369"/>
      <c r="G95" s="369"/>
      <c r="H95" s="369"/>
      <c r="I95" s="369"/>
      <c r="J95" s="369"/>
      <c r="K95" s="369"/>
      <c r="L95" s="369"/>
    </row>
    <row r="96" spans="1:12" ht="12">
      <c r="C96" s="226" t="s">
        <v>616</v>
      </c>
      <c r="D96" s="227">
        <v>1000000</v>
      </c>
      <c r="E96" s="369"/>
    </row>
    <row r="97" spans="3:4" ht="12">
      <c r="C97" s="226" t="s">
        <v>617</v>
      </c>
      <c r="D97" s="228">
        <v>100000000</v>
      </c>
    </row>
  </sheetData>
  <sheetProtection selectLockedCells="1" selectUnlockedCells="1"/>
  <mergeCells count="4">
    <mergeCell ref="B5:C5"/>
    <mergeCell ref="D5:J5"/>
    <mergeCell ref="C60:E60"/>
    <mergeCell ref="C86:E86"/>
  </mergeCells>
  <phoneticPr fontId="5"/>
  <dataValidations count="1">
    <dataValidation type="list" allowBlank="1" showInputMessage="1" showErrorMessage="1" sqref="E9" xr:uid="{00000000-0002-0000-0100-000000000000}">
      <formula1>$C$92:$C$96</formula1>
    </dataValidation>
  </dataValidations>
  <printOptions horizontalCentered="1"/>
  <pageMargins left="0.70866141732283472" right="0.70866141732283472" top="0.74803149606299213" bottom="0.74803149606299213" header="0.31496062992125984" footer="0.31496062992125984"/>
  <pageSetup paperSize="9" scale="88" orientation="portrait" horizontalDpi="300" verticalDpi="300" r:id="rId1"/>
  <rowBreaks count="1" manualBreakCount="1">
    <brk id="5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view="pageBreakPreview" zoomScale="175" zoomScaleNormal="100" zoomScaleSheetLayoutView="175" workbookViewId="0">
      <selection activeCell="B36" sqref="B36:H42"/>
    </sheetView>
  </sheetViews>
  <sheetFormatPr defaultColWidth="9.33203125" defaultRowHeight="20.25" customHeight="1"/>
  <cols>
    <col min="1" max="1" width="2.1640625" style="56" customWidth="1"/>
    <col min="2" max="2" width="23.1640625" style="56" customWidth="1"/>
    <col min="3" max="3" width="15" style="56" customWidth="1"/>
    <col min="4" max="8" width="15.5" style="56" customWidth="1"/>
    <col min="9" max="16384" width="9.33203125" style="56"/>
  </cols>
  <sheetData>
    <row r="1" spans="2:8" ht="15" customHeight="1"/>
    <row r="2" spans="2:8" ht="20.25" customHeight="1">
      <c r="B2" s="243" t="s">
        <v>174</v>
      </c>
      <c r="C2" s="392"/>
      <c r="D2" s="392"/>
      <c r="E2" s="392"/>
      <c r="F2" s="392"/>
      <c r="G2" s="392"/>
      <c r="H2" s="392"/>
    </row>
    <row r="3" spans="2:8" ht="20.25" customHeight="1" thickBot="1">
      <c r="B3" s="392"/>
      <c r="C3" s="392"/>
      <c r="D3" s="392"/>
      <c r="E3" s="392"/>
      <c r="F3" s="393"/>
      <c r="G3" s="741">
        <f ca="1">TODAY()</f>
        <v>46225</v>
      </c>
      <c r="H3" s="741"/>
    </row>
    <row r="4" spans="2:8" ht="20.25" customHeight="1" thickTop="1">
      <c r="B4" s="394" t="s">
        <v>175</v>
      </c>
      <c r="C4" s="395"/>
      <c r="D4" s="395"/>
      <c r="E4" s="395"/>
      <c r="F4" s="395"/>
      <c r="G4" s="395"/>
      <c r="H4" s="396"/>
    </row>
    <row r="5" spans="2:8" ht="20.25" customHeight="1">
      <c r="B5" s="742" t="str">
        <f>データ入力表!D5</f>
        <v>（例）輸送機械部門の生産額が100億円増加する場合の県内経済への波及効果</v>
      </c>
      <c r="C5" s="743"/>
      <c r="D5" s="743"/>
      <c r="E5" s="743"/>
      <c r="F5" s="743"/>
      <c r="G5" s="743"/>
      <c r="H5" s="744"/>
    </row>
    <row r="6" spans="2:8" ht="20.25" customHeight="1" thickBot="1">
      <c r="B6" s="745"/>
      <c r="C6" s="746"/>
      <c r="D6" s="746"/>
      <c r="E6" s="746"/>
      <c r="F6" s="746"/>
      <c r="G6" s="746"/>
      <c r="H6" s="747"/>
    </row>
    <row r="7" spans="2:8" ht="20.25" customHeight="1" thickTop="1">
      <c r="B7" s="397"/>
      <c r="C7" s="397"/>
      <c r="D7" s="397"/>
      <c r="E7" s="397"/>
      <c r="F7" s="397"/>
      <c r="G7" s="392"/>
      <c r="H7" s="392"/>
    </row>
    <row r="8" spans="2:8" ht="20.25" customHeight="1">
      <c r="B8" s="392" t="s">
        <v>176</v>
      </c>
      <c r="C8" s="392"/>
      <c r="D8" s="392"/>
      <c r="E8" s="392"/>
      <c r="F8" s="392"/>
      <c r="G8" s="392"/>
      <c r="H8" s="392"/>
    </row>
    <row r="9" spans="2:8" ht="20.25" customHeight="1">
      <c r="B9" s="398" t="s">
        <v>177</v>
      </c>
      <c r="C9" s="748"/>
      <c r="D9" s="749"/>
      <c r="E9" s="749"/>
      <c r="F9" s="749"/>
      <c r="G9" s="749"/>
      <c r="H9" s="750"/>
    </row>
    <row r="10" spans="2:8" ht="20.25" customHeight="1">
      <c r="B10" s="399" t="s">
        <v>178</v>
      </c>
      <c r="C10" s="751"/>
      <c r="D10" s="752"/>
      <c r="E10" s="752"/>
      <c r="F10" s="752"/>
      <c r="G10" s="752"/>
      <c r="H10" s="753"/>
    </row>
    <row r="11" spans="2:8" ht="20.25" customHeight="1">
      <c r="B11" s="400" t="s">
        <v>179</v>
      </c>
      <c r="C11" s="754"/>
      <c r="D11" s="755"/>
      <c r="E11" s="755"/>
      <c r="F11" s="755"/>
      <c r="G11" s="755"/>
      <c r="H11" s="756"/>
    </row>
    <row r="12" spans="2:8" ht="20.25" customHeight="1">
      <c r="B12" s="397"/>
      <c r="C12" s="397"/>
      <c r="D12" s="397"/>
      <c r="E12" s="397"/>
      <c r="F12" s="392"/>
      <c r="G12" s="392"/>
      <c r="H12" s="392"/>
    </row>
    <row r="13" spans="2:8" ht="20.25" customHeight="1">
      <c r="B13" s="397" t="s">
        <v>180</v>
      </c>
      <c r="C13" s="397"/>
      <c r="D13" s="401" t="s">
        <v>181</v>
      </c>
      <c r="E13" s="397"/>
      <c r="F13" s="392"/>
      <c r="G13" s="392"/>
      <c r="H13" s="392"/>
    </row>
    <row r="14" spans="2:8" ht="20.25" customHeight="1">
      <c r="B14" s="739" t="s">
        <v>58</v>
      </c>
      <c r="C14" s="740"/>
      <c r="D14" s="402">
        <f>★波及効果計算ｼｰﾄ!D47</f>
        <v>0</v>
      </c>
      <c r="E14" s="397"/>
      <c r="F14" s="392"/>
      <c r="G14" s="392"/>
      <c r="H14" s="392"/>
    </row>
    <row r="15" spans="2:8" ht="20.25" customHeight="1">
      <c r="B15" s="725" t="s">
        <v>572</v>
      </c>
      <c r="C15" s="726"/>
      <c r="D15" s="403">
        <f>★波及効果計算ｼｰﾄ!E47</f>
        <v>0</v>
      </c>
      <c r="E15" s="397"/>
      <c r="F15" s="392"/>
      <c r="G15" s="392"/>
      <c r="H15" s="392"/>
    </row>
    <row r="16" spans="2:8" ht="20.25" customHeight="1">
      <c r="B16" s="727" t="s">
        <v>182</v>
      </c>
      <c r="C16" s="728"/>
      <c r="D16" s="404">
        <f>★波及効果計算ｼｰﾄ!I138</f>
        <v>0.56056399999999995</v>
      </c>
      <c r="E16" s="397"/>
      <c r="F16" s="392"/>
      <c r="G16" s="392"/>
      <c r="H16" s="392"/>
    </row>
    <row r="17" spans="2:8" ht="20.25" customHeight="1">
      <c r="B17" s="405" t="s">
        <v>639</v>
      </c>
      <c r="C17" s="397"/>
      <c r="D17" s="397"/>
      <c r="E17" s="397"/>
      <c r="F17" s="392"/>
      <c r="G17" s="392"/>
      <c r="H17" s="392"/>
    </row>
    <row r="18" spans="2:8" ht="20.25" customHeight="1">
      <c r="B18" s="397"/>
      <c r="C18" s="397"/>
      <c r="D18" s="397"/>
      <c r="E18" s="397"/>
      <c r="F18" s="392"/>
      <c r="G18" s="392"/>
      <c r="H18" s="392"/>
    </row>
    <row r="19" spans="2:8" ht="20.25" customHeight="1">
      <c r="B19" s="392" t="s">
        <v>183</v>
      </c>
      <c r="C19" s="392"/>
      <c r="D19" s="392"/>
      <c r="E19" s="392"/>
      <c r="F19" s="401"/>
      <c r="G19" s="392"/>
      <c r="H19" s="401" t="s">
        <v>184</v>
      </c>
    </row>
    <row r="20" spans="2:8" ht="12" customHeight="1">
      <c r="B20" s="729"/>
      <c r="C20" s="730"/>
      <c r="D20" s="406"/>
      <c r="E20" s="407"/>
      <c r="F20" s="407"/>
      <c r="G20" s="408"/>
      <c r="H20" s="409"/>
    </row>
    <row r="21" spans="2:8" ht="12" customHeight="1">
      <c r="B21" s="731"/>
      <c r="C21" s="732"/>
      <c r="D21" s="410"/>
      <c r="E21" s="411"/>
      <c r="F21" s="412"/>
      <c r="G21" s="413"/>
      <c r="H21" s="414"/>
    </row>
    <row r="22" spans="2:8" ht="26.25" customHeight="1">
      <c r="B22" s="733"/>
      <c r="C22" s="734"/>
      <c r="D22" s="415" t="s">
        <v>28</v>
      </c>
      <c r="E22" s="416" t="s">
        <v>185</v>
      </c>
      <c r="F22" s="417" t="s">
        <v>186</v>
      </c>
      <c r="G22" s="418" t="s">
        <v>187</v>
      </c>
      <c r="H22" s="419" t="s">
        <v>188</v>
      </c>
    </row>
    <row r="23" spans="2:8" ht="20.25" customHeight="1">
      <c r="B23" s="735" t="s">
        <v>189</v>
      </c>
      <c r="C23" s="736"/>
      <c r="D23" s="420">
        <f>★波及効果計算ｼｰﾄ!E47</f>
        <v>0</v>
      </c>
      <c r="E23" s="421">
        <f>★波及効果計算ｼｰﾄ!F47</f>
        <v>0</v>
      </c>
      <c r="F23" s="422">
        <f>★波及効果計算ｼｰﾄ!G47</f>
        <v>0</v>
      </c>
      <c r="G23" s="423">
        <f>★波及効果計算ｼｰﾄ!D93</f>
        <v>0</v>
      </c>
      <c r="H23" s="422">
        <f>★波及効果計算ｼｰﾄ!E93</f>
        <v>0</v>
      </c>
    </row>
    <row r="24" spans="2:8" ht="20.25" customHeight="1">
      <c r="B24" s="737" t="s">
        <v>190</v>
      </c>
      <c r="C24" s="738"/>
      <c r="D24" s="424">
        <f>★波及効果計算ｼｰﾄ!J47</f>
        <v>0</v>
      </c>
      <c r="E24" s="425">
        <f>★波及効果計算ｼｰﾄ!K47</f>
        <v>0</v>
      </c>
      <c r="F24" s="426">
        <f>★波及効果計算ｼｰﾄ!L47</f>
        <v>0</v>
      </c>
      <c r="G24" s="427">
        <f>★波及効果計算ｼｰﾄ!F93</f>
        <v>0</v>
      </c>
      <c r="H24" s="428">
        <f>★波及効果計算ｼｰﾄ!G93</f>
        <v>0</v>
      </c>
    </row>
    <row r="25" spans="2:8" ht="20.25" customHeight="1">
      <c r="B25" s="737" t="s">
        <v>191</v>
      </c>
      <c r="C25" s="738"/>
      <c r="D25" s="424">
        <f>★波及効果計算ｼｰﾄ!Q47</f>
        <v>0</v>
      </c>
      <c r="E25" s="425">
        <f>★波及効果計算ｼｰﾄ!R47</f>
        <v>0</v>
      </c>
      <c r="F25" s="426">
        <f>★波及効果計算ｼｰﾄ!S47</f>
        <v>0</v>
      </c>
      <c r="G25" s="427">
        <f>★波及効果計算ｼｰﾄ!H93</f>
        <v>0</v>
      </c>
      <c r="H25" s="428">
        <f>★波及効果計算ｼｰﾄ!I93</f>
        <v>0</v>
      </c>
    </row>
    <row r="26" spans="2:8" ht="20.25" customHeight="1">
      <c r="B26" s="712" t="s">
        <v>192</v>
      </c>
      <c r="C26" s="713"/>
      <c r="D26" s="429">
        <f>★波及効果計算ｼｰﾄ!T47</f>
        <v>0</v>
      </c>
      <c r="E26" s="430">
        <f>★波及効果計算ｼｰﾄ!U47</f>
        <v>0</v>
      </c>
      <c r="F26" s="431">
        <f>★波及効果計算ｼｰﾄ!V47</f>
        <v>0</v>
      </c>
      <c r="G26" s="432">
        <f>★波及効果計算ｼｰﾄ!J93</f>
        <v>0</v>
      </c>
      <c r="H26" s="433">
        <f>★波及効果計算ｼｰﾄ!K93</f>
        <v>0</v>
      </c>
    </row>
    <row r="27" spans="2:8" ht="20.25" customHeight="1">
      <c r="B27" s="714" t="s">
        <v>193</v>
      </c>
      <c r="C27" s="715"/>
      <c r="D27" s="434" t="str">
        <f>IF(D14=0,"",ROUND(D26/D14,2))</f>
        <v/>
      </c>
      <c r="E27" s="435"/>
      <c r="F27" s="435"/>
      <c r="G27" s="392"/>
      <c r="H27" s="392"/>
    </row>
    <row r="28" spans="2:8" ht="20.25" customHeight="1">
      <c r="B28" s="392" t="s">
        <v>194</v>
      </c>
      <c r="C28" s="392"/>
      <c r="D28" s="392"/>
      <c r="E28" s="392"/>
      <c r="F28" s="392"/>
      <c r="G28" s="392"/>
      <c r="H28" s="392"/>
    </row>
    <row r="29" spans="2:8" ht="20.25" customHeight="1">
      <c r="B29" s="392" t="s">
        <v>195</v>
      </c>
      <c r="C29" s="392"/>
      <c r="D29" s="392"/>
      <c r="E29" s="392"/>
      <c r="F29" s="392"/>
      <c r="G29" s="392"/>
      <c r="H29" s="392"/>
    </row>
    <row r="30" spans="2:8" ht="20.25" customHeight="1">
      <c r="B30" s="392" t="s">
        <v>196</v>
      </c>
      <c r="C30" s="392"/>
      <c r="D30" s="392"/>
      <c r="E30" s="392"/>
      <c r="F30" s="392"/>
      <c r="G30" s="392"/>
      <c r="H30" s="392"/>
    </row>
    <row r="31" spans="2:8" ht="20.25" customHeight="1">
      <c r="B31" s="392" t="s">
        <v>197</v>
      </c>
      <c r="C31" s="392"/>
      <c r="D31" s="392"/>
      <c r="E31" s="392"/>
      <c r="F31" s="392"/>
      <c r="G31" s="392"/>
      <c r="H31" s="392"/>
    </row>
    <row r="32" spans="2:8" s="229" customFormat="1" ht="20.25" customHeight="1">
      <c r="B32" s="436" t="s">
        <v>625</v>
      </c>
      <c r="C32" s="392"/>
      <c r="D32" s="392"/>
      <c r="E32" s="392"/>
      <c r="F32" s="392"/>
      <c r="G32" s="392"/>
      <c r="H32" s="392"/>
    </row>
    <row r="33" spans="2:8" s="229" customFormat="1" ht="20.25" customHeight="1">
      <c r="B33" s="436" t="s">
        <v>626</v>
      </c>
      <c r="C33" s="392"/>
      <c r="D33" s="392"/>
      <c r="E33" s="392"/>
      <c r="F33" s="392"/>
      <c r="G33" s="392"/>
      <c r="H33" s="392"/>
    </row>
    <row r="34" spans="2:8" ht="20.25" customHeight="1">
      <c r="B34" s="392"/>
      <c r="C34" s="392"/>
      <c r="D34" s="392"/>
      <c r="E34" s="392"/>
      <c r="F34" s="392"/>
      <c r="G34" s="392"/>
      <c r="H34" s="392"/>
    </row>
    <row r="35" spans="2:8" ht="20.25" customHeight="1">
      <c r="B35" s="392" t="s">
        <v>198</v>
      </c>
      <c r="C35" s="392"/>
      <c r="D35" s="392"/>
      <c r="E35" s="392"/>
      <c r="F35" s="392"/>
      <c r="G35" s="392"/>
      <c r="H35" s="392"/>
    </row>
    <row r="36" spans="2:8" ht="20.25" customHeight="1">
      <c r="B36" s="716"/>
      <c r="C36" s="717"/>
      <c r="D36" s="717"/>
      <c r="E36" s="717"/>
      <c r="F36" s="717"/>
      <c r="G36" s="717"/>
      <c r="H36" s="718"/>
    </row>
    <row r="37" spans="2:8" ht="20.25" customHeight="1">
      <c r="B37" s="719"/>
      <c r="C37" s="720"/>
      <c r="D37" s="720"/>
      <c r="E37" s="720"/>
      <c r="F37" s="720"/>
      <c r="G37" s="720"/>
      <c r="H37" s="721"/>
    </row>
    <row r="38" spans="2:8" ht="20.25" customHeight="1">
      <c r="B38" s="719"/>
      <c r="C38" s="720"/>
      <c r="D38" s="720"/>
      <c r="E38" s="720"/>
      <c r="F38" s="720"/>
      <c r="G38" s="720"/>
      <c r="H38" s="721"/>
    </row>
    <row r="39" spans="2:8" ht="20.25" customHeight="1">
      <c r="B39" s="719"/>
      <c r="C39" s="720"/>
      <c r="D39" s="720"/>
      <c r="E39" s="720"/>
      <c r="F39" s="720"/>
      <c r="G39" s="720"/>
      <c r="H39" s="721"/>
    </row>
    <row r="40" spans="2:8" ht="20.25" customHeight="1">
      <c r="B40" s="719"/>
      <c r="C40" s="720"/>
      <c r="D40" s="720"/>
      <c r="E40" s="720"/>
      <c r="F40" s="720"/>
      <c r="G40" s="720"/>
      <c r="H40" s="721"/>
    </row>
    <row r="41" spans="2:8" ht="20.25" customHeight="1">
      <c r="B41" s="719"/>
      <c r="C41" s="720"/>
      <c r="D41" s="720"/>
      <c r="E41" s="720"/>
      <c r="F41" s="720"/>
      <c r="G41" s="720"/>
      <c r="H41" s="721"/>
    </row>
    <row r="42" spans="2:8" ht="20.25" customHeight="1">
      <c r="B42" s="722"/>
      <c r="C42" s="723"/>
      <c r="D42" s="723"/>
      <c r="E42" s="723"/>
      <c r="F42" s="723"/>
      <c r="G42" s="723"/>
      <c r="H42" s="724"/>
    </row>
  </sheetData>
  <sheetProtection sheet="1" selectLockedCells="1" selectUnlockedCells="1"/>
  <mergeCells count="15">
    <mergeCell ref="B14:C14"/>
    <mergeCell ref="G3:H3"/>
    <mergeCell ref="B5:H6"/>
    <mergeCell ref="C9:H9"/>
    <mergeCell ref="C10:H10"/>
    <mergeCell ref="C11:H11"/>
    <mergeCell ref="B26:C26"/>
    <mergeCell ref="B27:C27"/>
    <mergeCell ref="B36:H42"/>
    <mergeCell ref="B15:C15"/>
    <mergeCell ref="B16:C16"/>
    <mergeCell ref="B20:C22"/>
    <mergeCell ref="B23:C23"/>
    <mergeCell ref="B24:C24"/>
    <mergeCell ref="B25:C25"/>
  </mergeCells>
  <phoneticPr fontId="29"/>
  <pageMargins left="0.78740157480314965" right="0.78740157480314965" top="0.78740157480314965" bottom="0.78740157480314965" header="0" footer="0.19685039370078741"/>
  <pageSetup paperSize="9" scale="91"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W91"/>
  <sheetViews>
    <sheetView view="pageBreakPreview" zoomScale="145" zoomScaleNormal="100" zoomScaleSheetLayoutView="145" workbookViewId="0"/>
  </sheetViews>
  <sheetFormatPr defaultColWidth="9.33203125" defaultRowHeight="25.5" customHeight="1"/>
  <cols>
    <col min="1" max="1" width="2.1640625" style="57" customWidth="1"/>
    <col min="2" max="2" width="4.6640625" style="57" customWidth="1"/>
    <col min="3" max="3" width="39.5" style="57" customWidth="1"/>
    <col min="4" max="6" width="23.5" style="57" customWidth="1"/>
    <col min="7" max="16384" width="9.33203125" style="57"/>
  </cols>
  <sheetData>
    <row r="1" spans="2:23" ht="15" customHeight="1"/>
    <row r="2" spans="2:23" ht="20.25" customHeight="1">
      <c r="B2" s="695" t="s">
        <v>199</v>
      </c>
      <c r="C2" s="696"/>
      <c r="D2" s="437"/>
      <c r="E2" s="438"/>
      <c r="F2" s="438"/>
    </row>
    <row r="3" spans="2:23" ht="20.25" customHeight="1">
      <c r="B3" s="438"/>
      <c r="C3" s="438"/>
      <c r="D3" s="438"/>
      <c r="E3" s="438"/>
      <c r="F3" s="439" t="s">
        <v>200</v>
      </c>
    </row>
    <row r="4" spans="2:23" ht="22.5" customHeight="1">
      <c r="B4" s="757" t="s">
        <v>201</v>
      </c>
      <c r="C4" s="758"/>
      <c r="D4" s="761" t="s">
        <v>202</v>
      </c>
      <c r="E4" s="762"/>
      <c r="F4" s="763"/>
    </row>
    <row r="5" spans="2:23" s="64" customFormat="1" ht="22.5" customHeight="1">
      <c r="B5" s="759"/>
      <c r="C5" s="760"/>
      <c r="D5" s="58" t="s">
        <v>203</v>
      </c>
      <c r="E5" s="59" t="s">
        <v>204</v>
      </c>
      <c r="F5" s="60" t="s">
        <v>205</v>
      </c>
      <c r="G5" s="61"/>
      <c r="H5" s="62"/>
      <c r="I5" s="62"/>
      <c r="J5" s="62"/>
      <c r="K5" s="62"/>
      <c r="L5" s="61"/>
      <c r="M5" s="61"/>
      <c r="N5" s="61"/>
      <c r="O5" s="61"/>
      <c r="P5" s="61"/>
      <c r="Q5" s="61"/>
      <c r="R5" s="61"/>
      <c r="S5" s="61"/>
      <c r="T5" s="63"/>
      <c r="U5" s="63"/>
      <c r="V5" s="63"/>
      <c r="W5" s="63"/>
    </row>
    <row r="6" spans="2:23" s="70" customFormat="1" ht="20.25" customHeight="1">
      <c r="B6" s="65" t="s">
        <v>206</v>
      </c>
      <c r="C6" s="66" t="s">
        <v>0</v>
      </c>
      <c r="D6" s="67">
        <f>★波及効果計算ｼｰﾄ!T8</f>
        <v>0</v>
      </c>
      <c r="E6" s="68">
        <f>★波及効果計算ｼｰﾄ!U8</f>
        <v>0</v>
      </c>
      <c r="F6" s="69">
        <f>★波及効果計算ｼｰﾄ!V8</f>
        <v>0</v>
      </c>
    </row>
    <row r="7" spans="2:23" s="70" customFormat="1" ht="20.25" customHeight="1">
      <c r="B7" s="71" t="s">
        <v>207</v>
      </c>
      <c r="C7" s="72" t="s">
        <v>208</v>
      </c>
      <c r="D7" s="73">
        <f>★波及効果計算ｼｰﾄ!T9</f>
        <v>0</v>
      </c>
      <c r="E7" s="74">
        <f>★波及効果計算ｼｰﾄ!U9</f>
        <v>0</v>
      </c>
      <c r="F7" s="75">
        <f>★波及効果計算ｼｰﾄ!V9</f>
        <v>0</v>
      </c>
    </row>
    <row r="8" spans="2:23" s="70" customFormat="1" ht="20.25" customHeight="1">
      <c r="B8" s="71" t="s">
        <v>209</v>
      </c>
      <c r="C8" s="72" t="s">
        <v>210</v>
      </c>
      <c r="D8" s="73">
        <f>★波及効果計算ｼｰﾄ!T10</f>
        <v>0</v>
      </c>
      <c r="E8" s="74">
        <f>★波及効果計算ｼｰﾄ!U10</f>
        <v>0</v>
      </c>
      <c r="F8" s="75">
        <f>★波及効果計算ｼｰﾄ!V10</f>
        <v>0</v>
      </c>
    </row>
    <row r="9" spans="2:23" s="70" customFormat="1" ht="20.25" customHeight="1">
      <c r="B9" s="71" t="s">
        <v>211</v>
      </c>
      <c r="C9" s="72" t="s">
        <v>1</v>
      </c>
      <c r="D9" s="73">
        <f>★波及効果計算ｼｰﾄ!T11</f>
        <v>0</v>
      </c>
      <c r="E9" s="74">
        <f>★波及効果計算ｼｰﾄ!U11</f>
        <v>0</v>
      </c>
      <c r="F9" s="75">
        <f>★波及効果計算ｼｰﾄ!V11</f>
        <v>0</v>
      </c>
    </row>
    <row r="10" spans="2:23" s="70" customFormat="1" ht="20.25" customHeight="1">
      <c r="B10" s="71" t="s">
        <v>212</v>
      </c>
      <c r="C10" s="72" t="s">
        <v>2</v>
      </c>
      <c r="D10" s="73">
        <f>★波及効果計算ｼｰﾄ!T12</f>
        <v>0</v>
      </c>
      <c r="E10" s="74">
        <f>★波及効果計算ｼｰﾄ!U12</f>
        <v>0</v>
      </c>
      <c r="F10" s="75">
        <f>★波及効果計算ｼｰﾄ!V12</f>
        <v>0</v>
      </c>
    </row>
    <row r="11" spans="2:23" s="70" customFormat="1" ht="20.25" customHeight="1">
      <c r="B11" s="71" t="s">
        <v>213</v>
      </c>
      <c r="C11" s="72" t="s">
        <v>3</v>
      </c>
      <c r="D11" s="73">
        <f>★波及効果計算ｼｰﾄ!T13</f>
        <v>0</v>
      </c>
      <c r="E11" s="74">
        <f>★波及効果計算ｼｰﾄ!U13</f>
        <v>0</v>
      </c>
      <c r="F11" s="75">
        <f>★波及効果計算ｼｰﾄ!V13</f>
        <v>0</v>
      </c>
    </row>
    <row r="12" spans="2:23" s="70" customFormat="1" ht="20.25" customHeight="1">
      <c r="B12" s="71" t="s">
        <v>214</v>
      </c>
      <c r="C12" s="76" t="s">
        <v>4</v>
      </c>
      <c r="D12" s="73">
        <f>★波及効果計算ｼｰﾄ!T14</f>
        <v>0</v>
      </c>
      <c r="E12" s="74">
        <f>★波及効果計算ｼｰﾄ!U14</f>
        <v>0</v>
      </c>
      <c r="F12" s="75">
        <f>★波及効果計算ｼｰﾄ!V14</f>
        <v>0</v>
      </c>
    </row>
    <row r="13" spans="2:23" s="70" customFormat="1" ht="20.25" customHeight="1">
      <c r="B13" s="71" t="s">
        <v>215</v>
      </c>
      <c r="C13" s="72" t="s">
        <v>5</v>
      </c>
      <c r="D13" s="73">
        <f>★波及効果計算ｼｰﾄ!T15</f>
        <v>0</v>
      </c>
      <c r="E13" s="74">
        <f>★波及効果計算ｼｰﾄ!U15</f>
        <v>0</v>
      </c>
      <c r="F13" s="75">
        <f>★波及効果計算ｼｰﾄ!V15</f>
        <v>0</v>
      </c>
    </row>
    <row r="14" spans="2:23" s="70" customFormat="1" ht="20.25" customHeight="1">
      <c r="B14" s="71" t="s">
        <v>216</v>
      </c>
      <c r="C14" s="72" t="s">
        <v>6</v>
      </c>
      <c r="D14" s="73">
        <f>★波及効果計算ｼｰﾄ!T16</f>
        <v>0</v>
      </c>
      <c r="E14" s="74">
        <f>★波及効果計算ｼｰﾄ!U16</f>
        <v>0</v>
      </c>
      <c r="F14" s="75">
        <f>★波及効果計算ｼｰﾄ!V16</f>
        <v>0</v>
      </c>
    </row>
    <row r="15" spans="2:23" s="70" customFormat="1" ht="20.25" customHeight="1">
      <c r="B15" s="71" t="s">
        <v>217</v>
      </c>
      <c r="C15" s="72" t="s">
        <v>218</v>
      </c>
      <c r="D15" s="73">
        <f>★波及効果計算ｼｰﾄ!T17</f>
        <v>0</v>
      </c>
      <c r="E15" s="74">
        <f>★波及効果計算ｼｰﾄ!U17</f>
        <v>0</v>
      </c>
      <c r="F15" s="75">
        <f>★波及効果計算ｼｰﾄ!V17</f>
        <v>0</v>
      </c>
    </row>
    <row r="16" spans="2:23" s="70" customFormat="1" ht="20.25" customHeight="1">
      <c r="B16" s="71" t="s">
        <v>219</v>
      </c>
      <c r="C16" s="72" t="s">
        <v>7</v>
      </c>
      <c r="D16" s="73">
        <f>★波及効果計算ｼｰﾄ!T18</f>
        <v>0</v>
      </c>
      <c r="E16" s="74">
        <f>★波及効果計算ｼｰﾄ!U18</f>
        <v>0</v>
      </c>
      <c r="F16" s="75">
        <f>★波及効果計算ｼｰﾄ!V18</f>
        <v>0</v>
      </c>
    </row>
    <row r="17" spans="2:6" s="70" customFormat="1" ht="20.25" customHeight="1">
      <c r="B17" s="71" t="s">
        <v>220</v>
      </c>
      <c r="C17" s="72" t="s">
        <v>8</v>
      </c>
      <c r="D17" s="73">
        <f>★波及効果計算ｼｰﾄ!T19</f>
        <v>0</v>
      </c>
      <c r="E17" s="74">
        <f>★波及効果計算ｼｰﾄ!U19</f>
        <v>0</v>
      </c>
      <c r="F17" s="75">
        <f>★波及効果計算ｼｰﾄ!V19</f>
        <v>0</v>
      </c>
    </row>
    <row r="18" spans="2:6" s="70" customFormat="1" ht="20.25" customHeight="1">
      <c r="B18" s="71" t="s">
        <v>221</v>
      </c>
      <c r="C18" s="72" t="s">
        <v>9</v>
      </c>
      <c r="D18" s="73">
        <f>★波及効果計算ｼｰﾄ!T20</f>
        <v>0</v>
      </c>
      <c r="E18" s="74">
        <f>★波及効果計算ｼｰﾄ!U20</f>
        <v>0</v>
      </c>
      <c r="F18" s="75">
        <f>★波及効果計算ｼｰﾄ!V20</f>
        <v>0</v>
      </c>
    </row>
    <row r="19" spans="2:6" s="70" customFormat="1" ht="20.25" customHeight="1">
      <c r="B19" s="71" t="s">
        <v>222</v>
      </c>
      <c r="C19" s="72" t="s">
        <v>10</v>
      </c>
      <c r="D19" s="73">
        <f>★波及効果計算ｼｰﾄ!T21</f>
        <v>0</v>
      </c>
      <c r="E19" s="74">
        <f>★波及効果計算ｼｰﾄ!U21</f>
        <v>0</v>
      </c>
      <c r="F19" s="75">
        <f>★波及効果計算ｼｰﾄ!V21</f>
        <v>0</v>
      </c>
    </row>
    <row r="20" spans="2:6" s="70" customFormat="1" ht="20.25" customHeight="1">
      <c r="B20" s="71" t="s">
        <v>223</v>
      </c>
      <c r="C20" s="72" t="s">
        <v>64</v>
      </c>
      <c r="D20" s="73">
        <f>★波及効果計算ｼｰﾄ!T22</f>
        <v>0</v>
      </c>
      <c r="E20" s="74">
        <f>★波及効果計算ｼｰﾄ!U22</f>
        <v>0</v>
      </c>
      <c r="F20" s="75">
        <f>★波及効果計算ｼｰﾄ!V22</f>
        <v>0</v>
      </c>
    </row>
    <row r="21" spans="2:6" s="70" customFormat="1" ht="20.25" customHeight="1">
      <c r="B21" s="65" t="s">
        <v>224</v>
      </c>
      <c r="C21" s="66" t="s">
        <v>65</v>
      </c>
      <c r="D21" s="67">
        <f>★波及効果計算ｼｰﾄ!T23</f>
        <v>0</v>
      </c>
      <c r="E21" s="68">
        <f>★波及効果計算ｼｰﾄ!U23</f>
        <v>0</v>
      </c>
      <c r="F21" s="69">
        <f>★波及効果計算ｼｰﾄ!V23</f>
        <v>0</v>
      </c>
    </row>
    <row r="22" spans="2:6" s="70" customFormat="1" ht="20.25" customHeight="1">
      <c r="B22" s="71" t="s">
        <v>225</v>
      </c>
      <c r="C22" s="72" t="s">
        <v>66</v>
      </c>
      <c r="D22" s="73">
        <f>★波及効果計算ｼｰﾄ!T24</f>
        <v>0</v>
      </c>
      <c r="E22" s="74">
        <f>★波及効果計算ｼｰﾄ!U24</f>
        <v>0</v>
      </c>
      <c r="F22" s="75">
        <f>★波及効果計算ｼｰﾄ!V24</f>
        <v>0</v>
      </c>
    </row>
    <row r="23" spans="2:6" s="70" customFormat="1" ht="20.25" customHeight="1">
      <c r="B23" s="71" t="s">
        <v>226</v>
      </c>
      <c r="C23" s="72" t="s">
        <v>12</v>
      </c>
      <c r="D23" s="73">
        <f>★波及効果計算ｼｰﾄ!T25</f>
        <v>0</v>
      </c>
      <c r="E23" s="74">
        <f>★波及効果計算ｼｰﾄ!U25</f>
        <v>0</v>
      </c>
      <c r="F23" s="75">
        <f>★波及効果計算ｼｰﾄ!V25</f>
        <v>0</v>
      </c>
    </row>
    <row r="24" spans="2:6" s="70" customFormat="1" ht="20.25" customHeight="1">
      <c r="B24" s="71" t="s">
        <v>227</v>
      </c>
      <c r="C24" s="72" t="s">
        <v>11</v>
      </c>
      <c r="D24" s="73">
        <f>★波及効果計算ｼｰﾄ!T26</f>
        <v>0</v>
      </c>
      <c r="E24" s="74">
        <f>★波及効果計算ｼｰﾄ!U26</f>
        <v>0</v>
      </c>
      <c r="F24" s="75">
        <f>★波及効果計算ｼｰﾄ!V26</f>
        <v>0</v>
      </c>
    </row>
    <row r="25" spans="2:6" s="70" customFormat="1" ht="20.25" customHeight="1">
      <c r="B25" s="71" t="s">
        <v>228</v>
      </c>
      <c r="C25" s="72" t="s">
        <v>229</v>
      </c>
      <c r="D25" s="73">
        <f>★波及効果計算ｼｰﾄ!T27</f>
        <v>0</v>
      </c>
      <c r="E25" s="74">
        <f>★波及効果計算ｼｰﾄ!U27</f>
        <v>0</v>
      </c>
      <c r="F25" s="75">
        <f>★波及効果計算ｼｰﾄ!V27</f>
        <v>0</v>
      </c>
    </row>
    <row r="26" spans="2:6" s="70" customFormat="1" ht="20.25" customHeight="1">
      <c r="B26" s="71" t="s">
        <v>230</v>
      </c>
      <c r="C26" s="72" t="s">
        <v>13</v>
      </c>
      <c r="D26" s="73">
        <f>★波及効果計算ｼｰﾄ!T28</f>
        <v>0</v>
      </c>
      <c r="E26" s="74">
        <f>★波及効果計算ｼｰﾄ!U28</f>
        <v>0</v>
      </c>
      <c r="F26" s="75">
        <f>★波及効果計算ｼｰﾄ!V28</f>
        <v>0</v>
      </c>
    </row>
    <row r="27" spans="2:6" s="70" customFormat="1" ht="20.25" customHeight="1">
      <c r="B27" s="71" t="s">
        <v>231</v>
      </c>
      <c r="C27" s="76" t="s">
        <v>14</v>
      </c>
      <c r="D27" s="73">
        <f>★波及効果計算ｼｰﾄ!T29</f>
        <v>0</v>
      </c>
      <c r="E27" s="74">
        <f>★波及効果計算ｼｰﾄ!U29</f>
        <v>0</v>
      </c>
      <c r="F27" s="75">
        <f>★波及効果計算ｼｰﾄ!V29</f>
        <v>0</v>
      </c>
    </row>
    <row r="28" spans="2:6" s="70" customFormat="1" ht="20.25" customHeight="1">
      <c r="B28" s="71" t="s">
        <v>232</v>
      </c>
      <c r="C28" s="72" t="s">
        <v>15</v>
      </c>
      <c r="D28" s="73">
        <f>★波及効果計算ｼｰﾄ!T30</f>
        <v>0</v>
      </c>
      <c r="E28" s="74">
        <f>★波及効果計算ｼｰﾄ!U30</f>
        <v>0</v>
      </c>
      <c r="F28" s="75">
        <f>★波及効果計算ｼｰﾄ!V30</f>
        <v>0</v>
      </c>
    </row>
    <row r="29" spans="2:6" s="70" customFormat="1" ht="20.25" customHeight="1">
      <c r="B29" s="71" t="s">
        <v>233</v>
      </c>
      <c r="C29" s="72" t="s">
        <v>16</v>
      </c>
      <c r="D29" s="73">
        <f>★波及効果計算ｼｰﾄ!T31</f>
        <v>0</v>
      </c>
      <c r="E29" s="74">
        <f>★波及効果計算ｼｰﾄ!U31</f>
        <v>0</v>
      </c>
      <c r="F29" s="75">
        <f>★波及効果計算ｼｰﾄ!V31</f>
        <v>0</v>
      </c>
    </row>
    <row r="30" spans="2:6" s="70" customFormat="1" ht="20.25" customHeight="1">
      <c r="B30" s="71" t="s">
        <v>234</v>
      </c>
      <c r="C30" s="72" t="s">
        <v>36</v>
      </c>
      <c r="D30" s="73">
        <f>★波及効果計算ｼｰﾄ!T32</f>
        <v>0</v>
      </c>
      <c r="E30" s="74">
        <f>★波及効果計算ｼｰﾄ!U32</f>
        <v>0</v>
      </c>
      <c r="F30" s="75">
        <f>★波及効果計算ｼｰﾄ!V32</f>
        <v>0</v>
      </c>
    </row>
    <row r="31" spans="2:6" s="70" customFormat="1" ht="20.25" customHeight="1">
      <c r="B31" s="71" t="s">
        <v>235</v>
      </c>
      <c r="C31" s="72" t="s">
        <v>37</v>
      </c>
      <c r="D31" s="73">
        <f>★波及効果計算ｼｰﾄ!T33</f>
        <v>0</v>
      </c>
      <c r="E31" s="74">
        <f>★波及効果計算ｼｰﾄ!U33</f>
        <v>0</v>
      </c>
      <c r="F31" s="75">
        <f>★波及効果計算ｼｰﾄ!V33</f>
        <v>0</v>
      </c>
    </row>
    <row r="32" spans="2:6" s="70" customFormat="1" ht="20.25" customHeight="1">
      <c r="B32" s="71" t="s">
        <v>236</v>
      </c>
      <c r="C32" s="72" t="s">
        <v>17</v>
      </c>
      <c r="D32" s="73">
        <f>★波及効果計算ｼｰﾄ!T34</f>
        <v>0</v>
      </c>
      <c r="E32" s="74">
        <f>★波及効果計算ｼｰﾄ!U34</f>
        <v>0</v>
      </c>
      <c r="F32" s="75">
        <f>★波及効果計算ｼｰﾄ!V34</f>
        <v>0</v>
      </c>
    </row>
    <row r="33" spans="2:6" s="70" customFormat="1" ht="20.25" customHeight="1">
      <c r="B33" s="71" t="s">
        <v>237</v>
      </c>
      <c r="C33" s="72" t="s">
        <v>18</v>
      </c>
      <c r="D33" s="73">
        <f>★波及効果計算ｼｰﾄ!T35</f>
        <v>0</v>
      </c>
      <c r="E33" s="74">
        <f>★波及効果計算ｼｰﾄ!U35</f>
        <v>0</v>
      </c>
      <c r="F33" s="75">
        <f>★波及効果計算ｼｰﾄ!V35</f>
        <v>0</v>
      </c>
    </row>
    <row r="34" spans="2:6" s="70" customFormat="1" ht="20.25" customHeight="1">
      <c r="B34" s="71" t="s">
        <v>238</v>
      </c>
      <c r="C34" s="72" t="s">
        <v>19</v>
      </c>
      <c r="D34" s="73">
        <f>★波及効果計算ｼｰﾄ!T36</f>
        <v>0</v>
      </c>
      <c r="E34" s="74">
        <f>★波及効果計算ｼｰﾄ!U36</f>
        <v>0</v>
      </c>
      <c r="F34" s="75">
        <f>★波及効果計算ｼｰﾄ!V36</f>
        <v>0</v>
      </c>
    </row>
    <row r="35" spans="2:6" s="70" customFormat="1" ht="20.25" customHeight="1">
      <c r="B35" s="71" t="s">
        <v>239</v>
      </c>
      <c r="C35" s="72" t="s">
        <v>39</v>
      </c>
      <c r="D35" s="73">
        <f>★波及効果計算ｼｰﾄ!T37</f>
        <v>0</v>
      </c>
      <c r="E35" s="74">
        <f>★波及効果計算ｼｰﾄ!U37</f>
        <v>0</v>
      </c>
      <c r="F35" s="75">
        <f>★波及効果計算ｼｰﾄ!V37</f>
        <v>0</v>
      </c>
    </row>
    <row r="36" spans="2:6" s="70" customFormat="1" ht="20.25" customHeight="1">
      <c r="B36" s="71" t="s">
        <v>240</v>
      </c>
      <c r="C36" s="72" t="s">
        <v>20</v>
      </c>
      <c r="D36" s="73">
        <f>★波及効果計算ｼｰﾄ!T38</f>
        <v>0</v>
      </c>
      <c r="E36" s="74">
        <f>★波及効果計算ｼｰﾄ!U38</f>
        <v>0</v>
      </c>
      <c r="F36" s="75">
        <f>★波及効果計算ｼｰﾄ!V38</f>
        <v>0</v>
      </c>
    </row>
    <row r="37" spans="2:6" s="70" customFormat="1" ht="20.25" customHeight="1">
      <c r="B37" s="71" t="s">
        <v>241</v>
      </c>
      <c r="C37" s="72" t="s">
        <v>21</v>
      </c>
      <c r="D37" s="73">
        <f>★波及効果計算ｼｰﾄ!T39</f>
        <v>0</v>
      </c>
      <c r="E37" s="74">
        <f>★波及効果計算ｼｰﾄ!U39</f>
        <v>0</v>
      </c>
      <c r="F37" s="75">
        <f>★波及効果計算ｼｰﾄ!V39</f>
        <v>0</v>
      </c>
    </row>
    <row r="38" spans="2:6" s="70" customFormat="1" ht="20.25" customHeight="1">
      <c r="B38" s="71" t="s">
        <v>242</v>
      </c>
      <c r="C38" s="72" t="s">
        <v>22</v>
      </c>
      <c r="D38" s="73">
        <f>★波及効果計算ｼｰﾄ!T40</f>
        <v>0</v>
      </c>
      <c r="E38" s="74">
        <f>★波及効果計算ｼｰﾄ!U40</f>
        <v>0</v>
      </c>
      <c r="F38" s="75">
        <f>★波及効果計算ｼｰﾄ!V40</f>
        <v>0</v>
      </c>
    </row>
    <row r="39" spans="2:6" s="70" customFormat="1" ht="20.25" customHeight="1">
      <c r="B39" s="77" t="s">
        <v>243</v>
      </c>
      <c r="C39" s="78" t="s">
        <v>38</v>
      </c>
      <c r="D39" s="79">
        <f>★波及効果計算ｼｰﾄ!T41</f>
        <v>0</v>
      </c>
      <c r="E39" s="80">
        <f>★波及効果計算ｼｰﾄ!U41</f>
        <v>0</v>
      </c>
      <c r="F39" s="81">
        <f>★波及効果計算ｼｰﾄ!V41</f>
        <v>0</v>
      </c>
    </row>
    <row r="40" spans="2:6" s="70" customFormat="1" ht="20.25" customHeight="1">
      <c r="B40" s="71" t="s">
        <v>244</v>
      </c>
      <c r="C40" s="72" t="s">
        <v>245</v>
      </c>
      <c r="D40" s="73">
        <f>★波及効果計算ｼｰﾄ!T42</f>
        <v>0</v>
      </c>
      <c r="E40" s="74">
        <f>★波及効果計算ｼｰﾄ!U42</f>
        <v>0</v>
      </c>
      <c r="F40" s="75">
        <f>★波及効果計算ｼｰﾄ!V42</f>
        <v>0</v>
      </c>
    </row>
    <row r="41" spans="2:6" s="70" customFormat="1" ht="20.25" customHeight="1">
      <c r="B41" s="65" t="s">
        <v>246</v>
      </c>
      <c r="C41" s="66" t="s">
        <v>23</v>
      </c>
      <c r="D41" s="67">
        <f>★波及効果計算ｼｰﾄ!T43</f>
        <v>0</v>
      </c>
      <c r="E41" s="68">
        <f>★波及効果計算ｼｰﾄ!U43</f>
        <v>0</v>
      </c>
      <c r="F41" s="69">
        <f>★波及効果計算ｼｰﾄ!V43</f>
        <v>0</v>
      </c>
    </row>
    <row r="42" spans="2:6" s="70" customFormat="1" ht="20.25" customHeight="1">
      <c r="B42" s="71" t="s">
        <v>247</v>
      </c>
      <c r="C42" s="72" t="s">
        <v>24</v>
      </c>
      <c r="D42" s="73">
        <f>★波及効果計算ｼｰﾄ!T44</f>
        <v>0</v>
      </c>
      <c r="E42" s="74">
        <f>★波及効果計算ｼｰﾄ!U44</f>
        <v>0</v>
      </c>
      <c r="F42" s="75">
        <f>★波及効果計算ｼｰﾄ!V44</f>
        <v>0</v>
      </c>
    </row>
    <row r="43" spans="2:6" s="70" customFormat="1" ht="20.25" customHeight="1">
      <c r="B43" s="71" t="s">
        <v>248</v>
      </c>
      <c r="C43" s="72" t="s">
        <v>25</v>
      </c>
      <c r="D43" s="73">
        <f>★波及効果計算ｼｰﾄ!T45</f>
        <v>0</v>
      </c>
      <c r="E43" s="74">
        <f>★波及効果計算ｼｰﾄ!U45</f>
        <v>0</v>
      </c>
      <c r="F43" s="75">
        <f>★波及効果計算ｼｰﾄ!V45</f>
        <v>0</v>
      </c>
    </row>
    <row r="44" spans="2:6" s="70" customFormat="1" ht="20.25" customHeight="1">
      <c r="B44" s="65" t="s">
        <v>249</v>
      </c>
      <c r="C44" s="66" t="s">
        <v>26</v>
      </c>
      <c r="D44" s="67">
        <f>★波及効果計算ｼｰﾄ!T46</f>
        <v>0</v>
      </c>
      <c r="E44" s="68">
        <f>★波及効果計算ｼｰﾄ!U46</f>
        <v>0</v>
      </c>
      <c r="F44" s="69">
        <f>★波及効果計算ｼｰﾄ!V46</f>
        <v>0</v>
      </c>
    </row>
    <row r="45" spans="2:6" s="70" customFormat="1" ht="20.25" customHeight="1">
      <c r="B45" s="82"/>
      <c r="C45" s="83" t="s">
        <v>250</v>
      </c>
      <c r="D45" s="84">
        <f>SUM(D6:D44)</f>
        <v>0</v>
      </c>
      <c r="E45" s="85">
        <f>SUM(E6:E44)</f>
        <v>0</v>
      </c>
      <c r="F45" s="86">
        <f>SUM(F6:F44)</f>
        <v>0</v>
      </c>
    </row>
    <row r="46" spans="2:6" ht="20.25" customHeight="1">
      <c r="B46" s="57" t="s">
        <v>251</v>
      </c>
    </row>
    <row r="47" spans="2:6" ht="20.25" customHeight="1">
      <c r="B47" s="438"/>
      <c r="C47" s="438"/>
      <c r="D47" s="438"/>
      <c r="E47" s="438"/>
      <c r="F47" s="438"/>
    </row>
    <row r="48" spans="2:6" ht="20.25" customHeight="1">
      <c r="B48" s="695" t="s">
        <v>252</v>
      </c>
      <c r="C48" s="696"/>
      <c r="D48" s="437"/>
      <c r="E48" s="438"/>
      <c r="F48" s="438"/>
    </row>
    <row r="49" spans="2:6" ht="20.25" customHeight="1">
      <c r="B49" s="438"/>
      <c r="C49" s="438"/>
      <c r="D49" s="438"/>
      <c r="E49" s="439" t="s">
        <v>253</v>
      </c>
      <c r="F49" s="438"/>
    </row>
    <row r="50" spans="2:6" ht="20.25" customHeight="1">
      <c r="B50" s="764" t="s">
        <v>254</v>
      </c>
      <c r="C50" s="765"/>
      <c r="D50" s="768" t="s">
        <v>255</v>
      </c>
      <c r="E50" s="769"/>
      <c r="F50" s="438"/>
    </row>
    <row r="51" spans="2:6" ht="20.25" customHeight="1">
      <c r="B51" s="766"/>
      <c r="C51" s="767"/>
      <c r="D51" s="440" t="s">
        <v>256</v>
      </c>
      <c r="E51" s="441" t="s">
        <v>257</v>
      </c>
      <c r="F51" s="438"/>
    </row>
    <row r="52" spans="2:6" ht="20.25" customHeight="1">
      <c r="B52" s="442" t="s">
        <v>206</v>
      </c>
      <c r="C52" s="443" t="s">
        <v>0</v>
      </c>
      <c r="D52" s="444">
        <f>★波及効果計算ｼｰﾄ!J54</f>
        <v>0</v>
      </c>
      <c r="E52" s="445">
        <f>★波及効果計算ｼｰﾄ!K54</f>
        <v>0</v>
      </c>
      <c r="F52" s="438"/>
    </row>
    <row r="53" spans="2:6" ht="20.25" customHeight="1">
      <c r="B53" s="446" t="s">
        <v>207</v>
      </c>
      <c r="C53" s="447" t="s">
        <v>208</v>
      </c>
      <c r="D53" s="448">
        <f>★波及効果計算ｼｰﾄ!J55</f>
        <v>0</v>
      </c>
      <c r="E53" s="449">
        <f>★波及効果計算ｼｰﾄ!K55</f>
        <v>0</v>
      </c>
      <c r="F53" s="438"/>
    </row>
    <row r="54" spans="2:6" ht="20.25" customHeight="1">
      <c r="B54" s="446" t="s">
        <v>209</v>
      </c>
      <c r="C54" s="447" t="s">
        <v>210</v>
      </c>
      <c r="D54" s="448">
        <f>★波及効果計算ｼｰﾄ!J56</f>
        <v>0</v>
      </c>
      <c r="E54" s="449">
        <f>★波及効果計算ｼｰﾄ!K56</f>
        <v>0</v>
      </c>
      <c r="F54" s="438"/>
    </row>
    <row r="55" spans="2:6" ht="20.25" customHeight="1">
      <c r="B55" s="446" t="s">
        <v>211</v>
      </c>
      <c r="C55" s="447" t="s">
        <v>1</v>
      </c>
      <c r="D55" s="448">
        <f>★波及効果計算ｼｰﾄ!J57</f>
        <v>0</v>
      </c>
      <c r="E55" s="449">
        <f>★波及効果計算ｼｰﾄ!K57</f>
        <v>0</v>
      </c>
      <c r="F55" s="438"/>
    </row>
    <row r="56" spans="2:6" ht="20.25" customHeight="1">
      <c r="B56" s="446" t="s">
        <v>212</v>
      </c>
      <c r="C56" s="447" t="s">
        <v>2</v>
      </c>
      <c r="D56" s="448">
        <f>★波及効果計算ｼｰﾄ!J58</f>
        <v>0</v>
      </c>
      <c r="E56" s="449">
        <f>★波及効果計算ｼｰﾄ!K58</f>
        <v>0</v>
      </c>
      <c r="F56" s="438"/>
    </row>
    <row r="57" spans="2:6" ht="20.25" customHeight="1">
      <c r="B57" s="446" t="s">
        <v>213</v>
      </c>
      <c r="C57" s="447" t="s">
        <v>3</v>
      </c>
      <c r="D57" s="448">
        <f>★波及効果計算ｼｰﾄ!J59</f>
        <v>0</v>
      </c>
      <c r="E57" s="449">
        <f>★波及効果計算ｼｰﾄ!K59</f>
        <v>0</v>
      </c>
      <c r="F57" s="438"/>
    </row>
    <row r="58" spans="2:6" ht="20.25" customHeight="1">
      <c r="B58" s="446" t="s">
        <v>214</v>
      </c>
      <c r="C58" s="450" t="s">
        <v>4</v>
      </c>
      <c r="D58" s="448">
        <f>★波及効果計算ｼｰﾄ!J60</f>
        <v>0</v>
      </c>
      <c r="E58" s="449">
        <f>★波及効果計算ｼｰﾄ!K60</f>
        <v>0</v>
      </c>
      <c r="F58" s="438"/>
    </row>
    <row r="59" spans="2:6" ht="20.25" customHeight="1">
      <c r="B59" s="446" t="s">
        <v>215</v>
      </c>
      <c r="C59" s="447" t="s">
        <v>5</v>
      </c>
      <c r="D59" s="448">
        <f>★波及効果計算ｼｰﾄ!J61</f>
        <v>0</v>
      </c>
      <c r="E59" s="449">
        <f>★波及効果計算ｼｰﾄ!K61</f>
        <v>0</v>
      </c>
      <c r="F59" s="438"/>
    </row>
    <row r="60" spans="2:6" ht="20.25" customHeight="1">
      <c r="B60" s="446" t="s">
        <v>216</v>
      </c>
      <c r="C60" s="447" t="s">
        <v>6</v>
      </c>
      <c r="D60" s="448">
        <f>★波及効果計算ｼｰﾄ!J62</f>
        <v>0</v>
      </c>
      <c r="E60" s="449">
        <f>★波及効果計算ｼｰﾄ!K62</f>
        <v>0</v>
      </c>
      <c r="F60" s="438"/>
    </row>
    <row r="61" spans="2:6" ht="20.25" customHeight="1">
      <c r="B61" s="446" t="s">
        <v>217</v>
      </c>
      <c r="C61" s="447" t="s">
        <v>218</v>
      </c>
      <c r="D61" s="448">
        <f>★波及効果計算ｼｰﾄ!J63</f>
        <v>0</v>
      </c>
      <c r="E61" s="449">
        <f>★波及効果計算ｼｰﾄ!K63</f>
        <v>0</v>
      </c>
      <c r="F61" s="438"/>
    </row>
    <row r="62" spans="2:6" ht="20.25" customHeight="1">
      <c r="B62" s="446" t="s">
        <v>219</v>
      </c>
      <c r="C62" s="447" t="s">
        <v>7</v>
      </c>
      <c r="D62" s="448">
        <f>★波及効果計算ｼｰﾄ!J64</f>
        <v>0</v>
      </c>
      <c r="E62" s="449">
        <f>★波及効果計算ｼｰﾄ!K64</f>
        <v>0</v>
      </c>
      <c r="F62" s="438"/>
    </row>
    <row r="63" spans="2:6" ht="20.25" customHeight="1">
      <c r="B63" s="446" t="s">
        <v>220</v>
      </c>
      <c r="C63" s="447" t="s">
        <v>8</v>
      </c>
      <c r="D63" s="448">
        <f>★波及効果計算ｼｰﾄ!J65</f>
        <v>0</v>
      </c>
      <c r="E63" s="449">
        <f>★波及効果計算ｼｰﾄ!K65</f>
        <v>0</v>
      </c>
      <c r="F63" s="438"/>
    </row>
    <row r="64" spans="2:6" ht="20.25" customHeight="1">
      <c r="B64" s="446" t="s">
        <v>221</v>
      </c>
      <c r="C64" s="447" t="s">
        <v>9</v>
      </c>
      <c r="D64" s="448">
        <f>★波及効果計算ｼｰﾄ!J66</f>
        <v>0</v>
      </c>
      <c r="E64" s="449">
        <f>★波及効果計算ｼｰﾄ!K66</f>
        <v>0</v>
      </c>
      <c r="F64" s="438"/>
    </row>
    <row r="65" spans="2:6" ht="20.25" customHeight="1">
      <c r="B65" s="446" t="s">
        <v>222</v>
      </c>
      <c r="C65" s="447" t="s">
        <v>10</v>
      </c>
      <c r="D65" s="448">
        <f>★波及効果計算ｼｰﾄ!J67</f>
        <v>0</v>
      </c>
      <c r="E65" s="449">
        <f>★波及効果計算ｼｰﾄ!K67</f>
        <v>0</v>
      </c>
      <c r="F65" s="438"/>
    </row>
    <row r="66" spans="2:6" ht="20.25" customHeight="1">
      <c r="B66" s="446" t="s">
        <v>223</v>
      </c>
      <c r="C66" s="447" t="s">
        <v>64</v>
      </c>
      <c r="D66" s="448">
        <f>★波及効果計算ｼｰﾄ!J68</f>
        <v>0</v>
      </c>
      <c r="E66" s="449">
        <f>★波及効果計算ｼｰﾄ!K68</f>
        <v>0</v>
      </c>
      <c r="F66" s="438"/>
    </row>
    <row r="67" spans="2:6" ht="20.25" customHeight="1">
      <c r="B67" s="442" t="s">
        <v>224</v>
      </c>
      <c r="C67" s="443" t="s">
        <v>65</v>
      </c>
      <c r="D67" s="444">
        <f>★波及効果計算ｼｰﾄ!J69</f>
        <v>0</v>
      </c>
      <c r="E67" s="445">
        <f>★波及効果計算ｼｰﾄ!K69</f>
        <v>0</v>
      </c>
      <c r="F67" s="438"/>
    </row>
    <row r="68" spans="2:6" ht="20.25" customHeight="1">
      <c r="B68" s="446" t="s">
        <v>225</v>
      </c>
      <c r="C68" s="447" t="s">
        <v>66</v>
      </c>
      <c r="D68" s="448">
        <f>★波及効果計算ｼｰﾄ!J70</f>
        <v>0</v>
      </c>
      <c r="E68" s="449">
        <f>★波及効果計算ｼｰﾄ!K70</f>
        <v>0</v>
      </c>
      <c r="F68" s="438"/>
    </row>
    <row r="69" spans="2:6" ht="20.25" customHeight="1">
      <c r="B69" s="446" t="s">
        <v>226</v>
      </c>
      <c r="C69" s="447" t="s">
        <v>12</v>
      </c>
      <c r="D69" s="448">
        <f>★波及効果計算ｼｰﾄ!J71</f>
        <v>0</v>
      </c>
      <c r="E69" s="449">
        <f>★波及効果計算ｼｰﾄ!K71</f>
        <v>0</v>
      </c>
      <c r="F69" s="438"/>
    </row>
    <row r="70" spans="2:6" ht="20.25" customHeight="1">
      <c r="B70" s="446" t="s">
        <v>227</v>
      </c>
      <c r="C70" s="447" t="s">
        <v>11</v>
      </c>
      <c r="D70" s="448">
        <f>★波及効果計算ｼｰﾄ!J72</f>
        <v>0</v>
      </c>
      <c r="E70" s="449">
        <f>★波及効果計算ｼｰﾄ!K72</f>
        <v>0</v>
      </c>
      <c r="F70" s="438"/>
    </row>
    <row r="71" spans="2:6" ht="20.25" customHeight="1">
      <c r="B71" s="446" t="s">
        <v>228</v>
      </c>
      <c r="C71" s="447" t="s">
        <v>229</v>
      </c>
      <c r="D71" s="448">
        <f>★波及効果計算ｼｰﾄ!J73</f>
        <v>0</v>
      </c>
      <c r="E71" s="449">
        <f>★波及効果計算ｼｰﾄ!K73</f>
        <v>0</v>
      </c>
      <c r="F71" s="438"/>
    </row>
    <row r="72" spans="2:6" ht="20.25" customHeight="1">
      <c r="B72" s="446" t="s">
        <v>230</v>
      </c>
      <c r="C72" s="447" t="s">
        <v>13</v>
      </c>
      <c r="D72" s="448">
        <f>★波及効果計算ｼｰﾄ!J74</f>
        <v>0</v>
      </c>
      <c r="E72" s="449">
        <f>★波及効果計算ｼｰﾄ!K74</f>
        <v>0</v>
      </c>
      <c r="F72" s="438"/>
    </row>
    <row r="73" spans="2:6" ht="20.25" customHeight="1">
      <c r="B73" s="446" t="s">
        <v>231</v>
      </c>
      <c r="C73" s="450" t="s">
        <v>14</v>
      </c>
      <c r="D73" s="448">
        <f>★波及効果計算ｼｰﾄ!J75</f>
        <v>0</v>
      </c>
      <c r="E73" s="449">
        <f>★波及効果計算ｼｰﾄ!K75</f>
        <v>0</v>
      </c>
      <c r="F73" s="438"/>
    </row>
    <row r="74" spans="2:6" ht="20.25" customHeight="1">
      <c r="B74" s="446" t="s">
        <v>232</v>
      </c>
      <c r="C74" s="447" t="s">
        <v>15</v>
      </c>
      <c r="D74" s="448">
        <f>★波及効果計算ｼｰﾄ!J76</f>
        <v>0</v>
      </c>
      <c r="E74" s="449">
        <f>★波及効果計算ｼｰﾄ!K76</f>
        <v>0</v>
      </c>
      <c r="F74" s="438"/>
    </row>
    <row r="75" spans="2:6" ht="20.25" customHeight="1">
      <c r="B75" s="446" t="s">
        <v>233</v>
      </c>
      <c r="C75" s="447" t="s">
        <v>16</v>
      </c>
      <c r="D75" s="448">
        <f>★波及効果計算ｼｰﾄ!J77</f>
        <v>0</v>
      </c>
      <c r="E75" s="449">
        <f>★波及効果計算ｼｰﾄ!K77</f>
        <v>0</v>
      </c>
      <c r="F75" s="438"/>
    </row>
    <row r="76" spans="2:6" ht="20.25" customHeight="1">
      <c r="B76" s="446" t="s">
        <v>234</v>
      </c>
      <c r="C76" s="447" t="s">
        <v>36</v>
      </c>
      <c r="D76" s="448">
        <f>★波及効果計算ｼｰﾄ!J78</f>
        <v>0</v>
      </c>
      <c r="E76" s="449">
        <f>★波及効果計算ｼｰﾄ!K78</f>
        <v>0</v>
      </c>
      <c r="F76" s="438"/>
    </row>
    <row r="77" spans="2:6" ht="20.25" customHeight="1">
      <c r="B77" s="446" t="s">
        <v>235</v>
      </c>
      <c r="C77" s="447" t="s">
        <v>37</v>
      </c>
      <c r="D77" s="448">
        <f>★波及効果計算ｼｰﾄ!J79</f>
        <v>0</v>
      </c>
      <c r="E77" s="449">
        <f>★波及効果計算ｼｰﾄ!K79</f>
        <v>0</v>
      </c>
      <c r="F77" s="438"/>
    </row>
    <row r="78" spans="2:6" ht="20.25" customHeight="1">
      <c r="B78" s="446" t="s">
        <v>236</v>
      </c>
      <c r="C78" s="447" t="s">
        <v>17</v>
      </c>
      <c r="D78" s="448">
        <f>★波及効果計算ｼｰﾄ!J80</f>
        <v>0</v>
      </c>
      <c r="E78" s="449">
        <f>★波及効果計算ｼｰﾄ!K80</f>
        <v>0</v>
      </c>
      <c r="F78" s="438"/>
    </row>
    <row r="79" spans="2:6" ht="20.25" customHeight="1">
      <c r="B79" s="446" t="s">
        <v>237</v>
      </c>
      <c r="C79" s="447" t="s">
        <v>18</v>
      </c>
      <c r="D79" s="448">
        <f>★波及効果計算ｼｰﾄ!J81</f>
        <v>0</v>
      </c>
      <c r="E79" s="449">
        <f>★波及効果計算ｼｰﾄ!K81</f>
        <v>0</v>
      </c>
      <c r="F79" s="438"/>
    </row>
    <row r="80" spans="2:6" ht="20.25" customHeight="1">
      <c r="B80" s="446" t="s">
        <v>238</v>
      </c>
      <c r="C80" s="447" t="s">
        <v>19</v>
      </c>
      <c r="D80" s="448">
        <f>★波及効果計算ｼｰﾄ!J82</f>
        <v>0</v>
      </c>
      <c r="E80" s="449">
        <f>★波及効果計算ｼｰﾄ!K82</f>
        <v>0</v>
      </c>
      <c r="F80" s="438"/>
    </row>
    <row r="81" spans="2:6" ht="20.25" customHeight="1">
      <c r="B81" s="446" t="s">
        <v>239</v>
      </c>
      <c r="C81" s="447" t="s">
        <v>39</v>
      </c>
      <c r="D81" s="448">
        <f>★波及効果計算ｼｰﾄ!J83</f>
        <v>0</v>
      </c>
      <c r="E81" s="449">
        <f>★波及効果計算ｼｰﾄ!K83</f>
        <v>0</v>
      </c>
      <c r="F81" s="438"/>
    </row>
    <row r="82" spans="2:6" ht="20.25" customHeight="1">
      <c r="B82" s="446" t="s">
        <v>240</v>
      </c>
      <c r="C82" s="447" t="s">
        <v>20</v>
      </c>
      <c r="D82" s="448">
        <f>★波及効果計算ｼｰﾄ!J84</f>
        <v>0</v>
      </c>
      <c r="E82" s="449">
        <f>★波及効果計算ｼｰﾄ!K84</f>
        <v>0</v>
      </c>
      <c r="F82" s="438"/>
    </row>
    <row r="83" spans="2:6" ht="20.25" customHeight="1">
      <c r="B83" s="446" t="s">
        <v>241</v>
      </c>
      <c r="C83" s="447" t="s">
        <v>21</v>
      </c>
      <c r="D83" s="448">
        <f>★波及効果計算ｼｰﾄ!J85</f>
        <v>0</v>
      </c>
      <c r="E83" s="449">
        <f>★波及効果計算ｼｰﾄ!K85</f>
        <v>0</v>
      </c>
      <c r="F83" s="438"/>
    </row>
    <row r="84" spans="2:6" ht="20.25" customHeight="1">
      <c r="B84" s="446" t="s">
        <v>242</v>
      </c>
      <c r="C84" s="447" t="s">
        <v>22</v>
      </c>
      <c r="D84" s="448">
        <f>★波及効果計算ｼｰﾄ!J86</f>
        <v>0</v>
      </c>
      <c r="E84" s="449">
        <f>★波及効果計算ｼｰﾄ!K86</f>
        <v>0</v>
      </c>
      <c r="F84" s="438"/>
    </row>
    <row r="85" spans="2:6" ht="20.25" customHeight="1">
      <c r="B85" s="451" t="s">
        <v>243</v>
      </c>
      <c r="C85" s="452" t="s">
        <v>38</v>
      </c>
      <c r="D85" s="453">
        <f>★波及効果計算ｼｰﾄ!J87</f>
        <v>0</v>
      </c>
      <c r="E85" s="454">
        <f>★波及効果計算ｼｰﾄ!K87</f>
        <v>0</v>
      </c>
      <c r="F85" s="438"/>
    </row>
    <row r="86" spans="2:6" ht="20.25" customHeight="1">
      <c r="B86" s="446" t="s">
        <v>244</v>
      </c>
      <c r="C86" s="447" t="s">
        <v>245</v>
      </c>
      <c r="D86" s="448">
        <f>★波及効果計算ｼｰﾄ!J88</f>
        <v>0</v>
      </c>
      <c r="E86" s="449">
        <f>★波及効果計算ｼｰﾄ!K88</f>
        <v>0</v>
      </c>
      <c r="F86" s="438"/>
    </row>
    <row r="87" spans="2:6" ht="20.25" customHeight="1">
      <c r="B87" s="442" t="s">
        <v>246</v>
      </c>
      <c r="C87" s="443" t="s">
        <v>23</v>
      </c>
      <c r="D87" s="444">
        <f>★波及効果計算ｼｰﾄ!J89</f>
        <v>0</v>
      </c>
      <c r="E87" s="445">
        <f>★波及効果計算ｼｰﾄ!K89</f>
        <v>0</v>
      </c>
      <c r="F87" s="438"/>
    </row>
    <row r="88" spans="2:6" ht="20.25" customHeight="1">
      <c r="B88" s="446" t="s">
        <v>247</v>
      </c>
      <c r="C88" s="447" t="s">
        <v>24</v>
      </c>
      <c r="D88" s="448">
        <f>★波及効果計算ｼｰﾄ!J90</f>
        <v>0</v>
      </c>
      <c r="E88" s="449">
        <f>★波及効果計算ｼｰﾄ!K90</f>
        <v>0</v>
      </c>
      <c r="F88" s="438"/>
    </row>
    <row r="89" spans="2:6" ht="20.25" customHeight="1">
      <c r="B89" s="446" t="s">
        <v>248</v>
      </c>
      <c r="C89" s="447" t="s">
        <v>25</v>
      </c>
      <c r="D89" s="448">
        <f>★波及効果計算ｼｰﾄ!J91</f>
        <v>0</v>
      </c>
      <c r="E89" s="449">
        <f>★波及効果計算ｼｰﾄ!K91</f>
        <v>0</v>
      </c>
      <c r="F89" s="438"/>
    </row>
    <row r="90" spans="2:6" ht="20.25" customHeight="1">
      <c r="B90" s="442" t="s">
        <v>249</v>
      </c>
      <c r="C90" s="443" t="s">
        <v>26</v>
      </c>
      <c r="D90" s="444">
        <f>★波及効果計算ｼｰﾄ!J92</f>
        <v>0</v>
      </c>
      <c r="E90" s="445">
        <f>★波及効果計算ｼｰﾄ!K92</f>
        <v>0</v>
      </c>
      <c r="F90" s="438"/>
    </row>
    <row r="91" spans="2:6" ht="20.25" customHeight="1">
      <c r="B91" s="455"/>
      <c r="C91" s="456" t="s">
        <v>250</v>
      </c>
      <c r="D91" s="457">
        <f>SUM(D52:D90)</f>
        <v>0</v>
      </c>
      <c r="E91" s="458">
        <f>SUM(E52:E90)</f>
        <v>0</v>
      </c>
      <c r="F91" s="438"/>
    </row>
  </sheetData>
  <sheetProtection sheet="1" selectLockedCells="1" selectUnlockedCells="1"/>
  <mergeCells count="6">
    <mergeCell ref="B2:C2"/>
    <mergeCell ref="B4:C5"/>
    <mergeCell ref="D4:F4"/>
    <mergeCell ref="B48:C48"/>
    <mergeCell ref="B50:C51"/>
    <mergeCell ref="D50:E50"/>
  </mergeCells>
  <phoneticPr fontId="29"/>
  <pageMargins left="0.78740157480314965" right="0.78740157480314965" top="0.78740157480314965" bottom="0.78740157480314965" header="0" footer="0.19685039370078741"/>
  <pageSetup paperSize="9" scale="84" firstPageNumber="2" orientation="portrait" useFirstPageNumber="1" r:id="rId1"/>
  <headerFooter alignWithMargins="0">
    <oddFooter>&amp;P ページ</oddFooter>
  </headerFooter>
  <rowBreaks count="1" manualBreakCount="1">
    <brk id="4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view="pageBreakPreview" zoomScale="145" zoomScaleNormal="100" zoomScaleSheetLayoutView="145" workbookViewId="0"/>
  </sheetViews>
  <sheetFormatPr defaultColWidth="3.5" defaultRowHeight="15.75" customHeight="1"/>
  <cols>
    <col min="1" max="1" width="2.1640625" style="87" customWidth="1"/>
    <col min="2" max="16384" width="3.5" style="87"/>
  </cols>
  <sheetData>
    <row r="1" spans="2:34" ht="15" customHeight="1"/>
    <row r="2" spans="2:34" ht="20.25" customHeight="1">
      <c r="B2" s="695" t="s">
        <v>258</v>
      </c>
      <c r="C2" s="798"/>
      <c r="D2" s="798"/>
      <c r="E2" s="798"/>
      <c r="F2" s="798"/>
      <c r="G2" s="798"/>
      <c r="H2" s="798"/>
      <c r="I2" s="798"/>
      <c r="J2" s="798"/>
      <c r="K2" s="798"/>
      <c r="L2" s="696"/>
      <c r="M2" s="460"/>
      <c r="N2" s="460"/>
      <c r="O2" s="460"/>
      <c r="P2" s="460"/>
      <c r="Q2" s="460"/>
      <c r="R2" s="460"/>
      <c r="S2" s="460"/>
      <c r="T2" s="460"/>
      <c r="U2" s="460"/>
      <c r="V2" s="460"/>
      <c r="W2" s="460"/>
      <c r="X2" s="460"/>
      <c r="Y2" s="460"/>
      <c r="Z2" s="460"/>
      <c r="AA2" s="460"/>
      <c r="AB2" s="460"/>
      <c r="AC2" s="460"/>
      <c r="AD2" s="460"/>
      <c r="AE2" s="460"/>
      <c r="AF2" s="460"/>
      <c r="AG2" s="460"/>
      <c r="AH2" s="460"/>
    </row>
    <row r="3" spans="2:34" ht="9" customHeight="1">
      <c r="B3" s="459"/>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0"/>
    </row>
    <row r="4" spans="2:34" ht="16.5" customHeight="1">
      <c r="B4" s="461"/>
      <c r="C4" s="461"/>
      <c r="D4" s="461"/>
      <c r="E4" s="461"/>
      <c r="F4" s="461"/>
      <c r="G4" s="461"/>
      <c r="H4" s="461"/>
      <c r="I4" s="461"/>
      <c r="J4" s="461"/>
      <c r="K4" s="461"/>
      <c r="L4" s="460"/>
      <c r="M4" s="461"/>
      <c r="N4" s="461"/>
      <c r="O4" s="460"/>
      <c r="P4" s="460"/>
      <c r="Q4" s="460"/>
      <c r="R4" s="460"/>
      <c r="S4" s="460"/>
      <c r="T4" s="460"/>
      <c r="U4" s="460"/>
      <c r="V4" s="460"/>
      <c r="W4" s="460"/>
      <c r="X4" s="460"/>
      <c r="Y4" s="460"/>
      <c r="Z4" s="460"/>
      <c r="AA4" s="460"/>
      <c r="AB4" s="460"/>
      <c r="AC4" s="460"/>
      <c r="AD4" s="460"/>
      <c r="AE4" s="460"/>
      <c r="AF4" s="460"/>
      <c r="AG4" s="462" t="s">
        <v>259</v>
      </c>
      <c r="AH4" s="460"/>
    </row>
    <row r="5" spans="2:34" ht="16.5" customHeight="1">
      <c r="B5" s="461"/>
      <c r="C5" s="770" t="s">
        <v>569</v>
      </c>
      <c r="D5" s="771"/>
      <c r="E5" s="771"/>
      <c r="F5" s="771"/>
      <c r="G5" s="771"/>
      <c r="H5" s="771"/>
      <c r="I5" s="771"/>
      <c r="J5" s="771"/>
      <c r="K5" s="771"/>
      <c r="L5" s="771"/>
      <c r="M5" s="771"/>
      <c r="N5" s="771"/>
      <c r="O5" s="771"/>
      <c r="P5" s="771"/>
      <c r="Q5" s="771"/>
      <c r="R5" s="771"/>
      <c r="S5" s="771"/>
      <c r="T5" s="771"/>
      <c r="U5" s="771"/>
      <c r="V5" s="771"/>
      <c r="W5" s="771"/>
      <c r="X5" s="771"/>
      <c r="Y5" s="771"/>
      <c r="Z5" s="771"/>
      <c r="AA5" s="771"/>
      <c r="AB5" s="771"/>
      <c r="AC5" s="771"/>
      <c r="AD5" s="771"/>
      <c r="AE5" s="771"/>
      <c r="AF5" s="771"/>
      <c r="AG5" s="772"/>
      <c r="AH5" s="460"/>
    </row>
    <row r="6" spans="2:34" ht="16.5" customHeight="1">
      <c r="B6" s="461"/>
      <c r="C6" s="773"/>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5"/>
      <c r="AH6" s="460"/>
    </row>
    <row r="7" spans="2:34" ht="16.5" customHeight="1">
      <c r="B7" s="461"/>
      <c r="C7" s="776">
        <f>★波及効果計算ｼｰﾄ!D47</f>
        <v>0</v>
      </c>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8"/>
      <c r="AH7" s="460"/>
    </row>
    <row r="8" spans="2:34" ht="16.5" customHeight="1">
      <c r="B8" s="461"/>
      <c r="C8" s="461"/>
      <c r="D8" s="463"/>
      <c r="E8" s="463"/>
      <c r="F8" s="464"/>
      <c r="G8" s="463"/>
      <c r="H8" s="463"/>
      <c r="I8" s="463"/>
      <c r="J8" s="463"/>
      <c r="K8" s="463"/>
      <c r="L8" s="461"/>
      <c r="M8" s="461"/>
      <c r="N8" s="461"/>
      <c r="O8" s="460"/>
      <c r="P8" s="460"/>
      <c r="Q8" s="460"/>
      <c r="R8" s="460"/>
      <c r="S8" s="460"/>
      <c r="T8" s="460"/>
      <c r="U8" s="460"/>
      <c r="V8" s="460"/>
      <c r="W8" s="460"/>
      <c r="X8" s="460"/>
      <c r="Y8" s="460"/>
      <c r="Z8" s="460"/>
      <c r="AA8" s="460"/>
      <c r="AB8" s="460"/>
      <c r="AC8" s="460"/>
      <c r="AD8" s="460"/>
      <c r="AE8" s="460"/>
      <c r="AF8" s="460"/>
      <c r="AG8" s="460"/>
      <c r="AH8" s="460"/>
    </row>
    <row r="9" spans="2:34" ht="16.5" customHeight="1">
      <c r="B9" s="460"/>
      <c r="C9" s="463"/>
      <c r="D9" s="465"/>
      <c r="E9" s="463"/>
      <c r="F9" s="463"/>
      <c r="G9" s="463"/>
      <c r="H9" s="461"/>
      <c r="I9" s="463"/>
      <c r="J9" s="463"/>
      <c r="K9" s="463"/>
      <c r="L9" s="463"/>
      <c r="M9" s="461"/>
      <c r="N9" s="461"/>
      <c r="O9" s="460"/>
      <c r="P9" s="460"/>
      <c r="Q9" s="461" t="s">
        <v>573</v>
      </c>
      <c r="R9" s="460"/>
      <c r="S9" s="460"/>
      <c r="T9" s="460"/>
      <c r="U9" s="460"/>
      <c r="V9" s="460"/>
      <c r="W9" s="460"/>
      <c r="X9" s="460"/>
      <c r="Y9" s="460"/>
      <c r="Z9" s="460"/>
      <c r="AA9" s="460"/>
      <c r="AB9" s="460"/>
      <c r="AC9" s="460"/>
      <c r="AD9" s="460"/>
      <c r="AE9" s="460"/>
      <c r="AF9" s="460"/>
      <c r="AG9" s="460"/>
      <c r="AH9" s="460"/>
    </row>
    <row r="10" spans="2:34" ht="16.5" customHeight="1">
      <c r="B10" s="465"/>
      <c r="C10" s="463"/>
      <c r="D10" s="463"/>
      <c r="E10" s="463"/>
      <c r="F10" s="463"/>
      <c r="G10" s="463"/>
      <c r="H10" s="463"/>
      <c r="I10" s="463"/>
      <c r="J10" s="463"/>
      <c r="K10" s="89" t="s">
        <v>260</v>
      </c>
      <c r="L10" s="89"/>
      <c r="M10" s="91"/>
      <c r="N10" s="91"/>
      <c r="O10" s="92"/>
      <c r="P10" s="92"/>
      <c r="Q10" s="92"/>
      <c r="R10" s="92"/>
      <c r="S10" s="92"/>
      <c r="T10" s="92"/>
      <c r="U10" s="92"/>
      <c r="V10" s="92"/>
      <c r="W10" s="92"/>
      <c r="X10" s="92"/>
      <c r="Y10" s="92"/>
      <c r="Z10" s="92"/>
      <c r="AA10" s="92"/>
      <c r="AB10" s="92"/>
      <c r="AC10" s="92"/>
      <c r="AD10" s="92"/>
      <c r="AE10" s="92"/>
      <c r="AF10" s="92"/>
      <c r="AG10" s="92"/>
      <c r="AH10" s="460"/>
    </row>
    <row r="11" spans="2:34" ht="16.5" customHeight="1">
      <c r="B11" s="461"/>
      <c r="C11" s="463"/>
      <c r="D11" s="463"/>
      <c r="E11" s="463"/>
      <c r="F11" s="463"/>
      <c r="G11" s="463"/>
      <c r="H11" s="463"/>
      <c r="I11" s="463"/>
      <c r="J11" s="463"/>
      <c r="K11" s="217"/>
      <c r="L11" s="770" t="s">
        <v>574</v>
      </c>
      <c r="M11" s="771"/>
      <c r="N11" s="771"/>
      <c r="O11" s="771"/>
      <c r="P11" s="771"/>
      <c r="Q11" s="771"/>
      <c r="R11" s="771"/>
      <c r="S11" s="771"/>
      <c r="T11" s="771"/>
      <c r="U11" s="771"/>
      <c r="V11" s="771"/>
      <c r="W11" s="771"/>
      <c r="X11" s="771"/>
      <c r="Y11" s="771"/>
      <c r="Z11" s="771"/>
      <c r="AA11" s="771"/>
      <c r="AB11" s="771"/>
      <c r="AC11" s="771"/>
      <c r="AD11" s="771"/>
      <c r="AE11" s="771"/>
      <c r="AF11" s="772"/>
      <c r="AG11" s="92"/>
      <c r="AH11" s="460"/>
    </row>
    <row r="12" spans="2:34" ht="16.5" customHeight="1">
      <c r="B12" s="461"/>
      <c r="C12" s="463"/>
      <c r="D12" s="463"/>
      <c r="E12" s="463"/>
      <c r="F12" s="463"/>
      <c r="G12" s="463"/>
      <c r="H12" s="463"/>
      <c r="I12" s="463"/>
      <c r="J12" s="463"/>
      <c r="K12" s="217"/>
      <c r="L12" s="773"/>
      <c r="M12" s="774"/>
      <c r="N12" s="774"/>
      <c r="O12" s="774"/>
      <c r="P12" s="774"/>
      <c r="Q12" s="774"/>
      <c r="R12" s="774"/>
      <c r="S12" s="774"/>
      <c r="T12" s="774"/>
      <c r="U12" s="774"/>
      <c r="V12" s="774"/>
      <c r="W12" s="774"/>
      <c r="X12" s="774"/>
      <c r="Y12" s="774"/>
      <c r="Z12" s="774"/>
      <c r="AA12" s="774"/>
      <c r="AB12" s="774"/>
      <c r="AC12" s="774"/>
      <c r="AD12" s="774"/>
      <c r="AE12" s="774"/>
      <c r="AF12" s="775"/>
      <c r="AG12" s="92"/>
      <c r="AH12" s="460"/>
    </row>
    <row r="13" spans="2:34" ht="16.5" customHeight="1">
      <c r="B13" s="461"/>
      <c r="C13" s="466"/>
      <c r="D13" s="466"/>
      <c r="E13" s="466"/>
      <c r="F13" s="466"/>
      <c r="G13" s="466"/>
      <c r="H13" s="466"/>
      <c r="I13" s="466"/>
      <c r="J13" s="466"/>
      <c r="K13" s="218"/>
      <c r="L13" s="776">
        <f>★波及効果計算ｼｰﾄ!E47</f>
        <v>0</v>
      </c>
      <c r="M13" s="777"/>
      <c r="N13" s="777"/>
      <c r="O13" s="777"/>
      <c r="P13" s="777"/>
      <c r="Q13" s="777"/>
      <c r="R13" s="777"/>
      <c r="S13" s="777"/>
      <c r="T13" s="777"/>
      <c r="U13" s="777"/>
      <c r="V13" s="777"/>
      <c r="W13" s="777"/>
      <c r="X13" s="777"/>
      <c r="Y13" s="777"/>
      <c r="Z13" s="777"/>
      <c r="AA13" s="777"/>
      <c r="AB13" s="777"/>
      <c r="AC13" s="777"/>
      <c r="AD13" s="777"/>
      <c r="AE13" s="777"/>
      <c r="AF13" s="778"/>
      <c r="AG13" s="92"/>
      <c r="AH13" s="460"/>
    </row>
    <row r="14" spans="2:34" ht="16.5" customHeight="1">
      <c r="B14" s="461"/>
      <c r="C14" s="463"/>
      <c r="D14" s="463"/>
      <c r="E14" s="463"/>
      <c r="F14" s="463"/>
      <c r="G14" s="463"/>
      <c r="H14" s="463"/>
      <c r="I14" s="463"/>
      <c r="J14" s="463"/>
      <c r="K14" s="90"/>
      <c r="L14" s="90"/>
      <c r="M14" s="91"/>
      <c r="N14" s="91"/>
      <c r="O14" s="92"/>
      <c r="P14" s="92"/>
      <c r="Q14" s="92"/>
      <c r="R14" s="92"/>
      <c r="S14" s="92"/>
      <c r="T14" s="92"/>
      <c r="U14" s="92"/>
      <c r="V14" s="92"/>
      <c r="W14" s="92"/>
      <c r="X14" s="92"/>
      <c r="Y14" s="92"/>
      <c r="Z14" s="92"/>
      <c r="AA14" s="92"/>
      <c r="AB14" s="92"/>
      <c r="AC14" s="92"/>
      <c r="AD14" s="92"/>
      <c r="AE14" s="92"/>
      <c r="AF14" s="92"/>
      <c r="AG14" s="92"/>
      <c r="AH14" s="460"/>
    </row>
    <row r="15" spans="2:34" ht="16.5" customHeight="1">
      <c r="B15" s="461"/>
      <c r="C15" s="463"/>
      <c r="D15" s="465"/>
      <c r="E15" s="463"/>
      <c r="F15" s="463"/>
      <c r="G15" s="461"/>
      <c r="H15" s="463"/>
      <c r="I15" s="467" t="s">
        <v>570</v>
      </c>
      <c r="J15" s="463"/>
      <c r="K15" s="90"/>
      <c r="L15" s="90"/>
      <c r="M15" s="91"/>
      <c r="N15" s="91"/>
      <c r="O15" s="92"/>
      <c r="P15" s="92"/>
      <c r="Q15" s="92"/>
      <c r="R15" s="90"/>
      <c r="S15" s="92"/>
      <c r="T15" s="90" t="s">
        <v>261</v>
      </c>
      <c r="U15" s="92"/>
      <c r="V15" s="92"/>
      <c r="W15" s="90"/>
      <c r="X15" s="90"/>
      <c r="Y15" s="92"/>
      <c r="Z15" s="92"/>
      <c r="AA15" s="90" t="s">
        <v>262</v>
      </c>
      <c r="AB15" s="92"/>
      <c r="AC15" s="92"/>
      <c r="AD15" s="92"/>
      <c r="AE15" s="92"/>
      <c r="AF15" s="92"/>
      <c r="AG15" s="92"/>
      <c r="AH15" s="460"/>
    </row>
    <row r="16" spans="2:34" ht="16.5" customHeight="1">
      <c r="B16" s="461"/>
      <c r="C16" s="463"/>
      <c r="D16" s="463"/>
      <c r="E16" s="463"/>
      <c r="F16" s="463"/>
      <c r="G16" s="463"/>
      <c r="H16" s="463"/>
      <c r="I16" s="463"/>
      <c r="J16" s="463"/>
      <c r="K16" s="90"/>
      <c r="L16" s="90"/>
      <c r="M16" s="91"/>
      <c r="N16" s="91"/>
      <c r="O16" s="92"/>
      <c r="P16" s="92"/>
      <c r="Q16" s="92"/>
      <c r="R16" s="92"/>
      <c r="S16" s="92"/>
      <c r="T16" s="92"/>
      <c r="U16" s="92"/>
      <c r="V16" s="92"/>
      <c r="W16" s="92"/>
      <c r="X16" s="92"/>
      <c r="Y16" s="92"/>
      <c r="Z16" s="92"/>
      <c r="AA16" s="92"/>
      <c r="AB16" s="92"/>
      <c r="AC16" s="92"/>
      <c r="AD16" s="92"/>
      <c r="AE16" s="92"/>
      <c r="AF16" s="92"/>
      <c r="AG16" s="92"/>
      <c r="AH16" s="460"/>
    </row>
    <row r="17" spans="2:34" ht="16.5" customHeight="1">
      <c r="B17" s="461"/>
      <c r="C17" s="468"/>
      <c r="D17" s="468"/>
      <c r="E17" s="468"/>
      <c r="F17" s="468"/>
      <c r="G17" s="468"/>
      <c r="H17" s="468"/>
      <c r="I17" s="468"/>
      <c r="J17" s="468"/>
      <c r="K17" s="219"/>
      <c r="L17" s="219"/>
      <c r="M17" s="219"/>
      <c r="N17" s="219"/>
      <c r="O17" s="219"/>
      <c r="P17" s="219"/>
      <c r="Q17" s="219"/>
      <c r="R17" s="219"/>
      <c r="S17" s="790" t="s">
        <v>263</v>
      </c>
      <c r="T17" s="791"/>
      <c r="U17" s="791"/>
      <c r="V17" s="791"/>
      <c r="W17" s="791"/>
      <c r="X17" s="791"/>
      <c r="Y17" s="791"/>
      <c r="Z17" s="791"/>
      <c r="AA17" s="791"/>
      <c r="AB17" s="791"/>
      <c r="AC17" s="791"/>
      <c r="AD17" s="791"/>
      <c r="AE17" s="791"/>
      <c r="AF17" s="792"/>
      <c r="AG17" s="91"/>
      <c r="AH17" s="460"/>
    </row>
    <row r="18" spans="2:34" ht="16.5" customHeight="1">
      <c r="B18" s="461"/>
      <c r="C18" s="468"/>
      <c r="D18" s="468"/>
      <c r="E18" s="468"/>
      <c r="F18" s="468"/>
      <c r="G18" s="468"/>
      <c r="H18" s="468"/>
      <c r="I18" s="468"/>
      <c r="J18" s="468"/>
      <c r="K18" s="219"/>
      <c r="L18" s="219"/>
      <c r="M18" s="219"/>
      <c r="N18" s="219"/>
      <c r="O18" s="219"/>
      <c r="P18" s="219"/>
      <c r="Q18" s="219"/>
      <c r="R18" s="219"/>
      <c r="S18" s="471"/>
      <c r="T18" s="472"/>
      <c r="U18" s="793" t="s">
        <v>264</v>
      </c>
      <c r="V18" s="794"/>
      <c r="W18" s="794"/>
      <c r="X18" s="794"/>
      <c r="Y18" s="794"/>
      <c r="Z18" s="794"/>
      <c r="AA18" s="794"/>
      <c r="AB18" s="794"/>
      <c r="AC18" s="794"/>
      <c r="AD18" s="794"/>
      <c r="AE18" s="794"/>
      <c r="AF18" s="795"/>
      <c r="AG18" s="91"/>
      <c r="AH18" s="460"/>
    </row>
    <row r="19" spans="2:34" s="94" customFormat="1" ht="16.5" customHeight="1">
      <c r="B19" s="469"/>
      <c r="C19" s="466"/>
      <c r="D19" s="466"/>
      <c r="E19" s="466"/>
      <c r="F19" s="466"/>
      <c r="G19" s="466"/>
      <c r="H19" s="466"/>
      <c r="I19" s="466"/>
      <c r="J19" s="466"/>
      <c r="K19" s="99"/>
      <c r="L19" s="99"/>
      <c r="M19" s="99"/>
      <c r="N19" s="99"/>
      <c r="O19" s="99"/>
      <c r="P19" s="99"/>
      <c r="Q19" s="99"/>
      <c r="R19" s="99"/>
      <c r="S19" s="776">
        <f>★波及効果計算ｼｰﾄ!F47</f>
        <v>0</v>
      </c>
      <c r="T19" s="796"/>
      <c r="U19" s="797">
        <f>★波及効果計算ｼｰﾄ!G47</f>
        <v>0</v>
      </c>
      <c r="V19" s="777"/>
      <c r="W19" s="777"/>
      <c r="X19" s="777"/>
      <c r="Y19" s="777"/>
      <c r="Z19" s="777"/>
      <c r="AA19" s="777"/>
      <c r="AB19" s="777"/>
      <c r="AC19" s="777"/>
      <c r="AD19" s="777"/>
      <c r="AE19" s="777"/>
      <c r="AF19" s="778"/>
      <c r="AG19" s="93"/>
      <c r="AH19" s="470"/>
    </row>
    <row r="20" spans="2:34" ht="16.5" customHeight="1">
      <c r="B20" s="461"/>
      <c r="C20" s="463"/>
      <c r="D20" s="463"/>
      <c r="E20" s="463"/>
      <c r="F20" s="463"/>
      <c r="G20" s="463"/>
      <c r="H20" s="463"/>
      <c r="I20" s="463"/>
      <c r="J20" s="463"/>
      <c r="K20" s="90"/>
      <c r="L20" s="90"/>
      <c r="M20" s="91"/>
      <c r="N20" s="91"/>
      <c r="O20" s="92"/>
      <c r="P20" s="92"/>
      <c r="Q20" s="92"/>
      <c r="R20" s="92"/>
      <c r="S20" s="92"/>
      <c r="T20" s="92"/>
      <c r="U20" s="92"/>
      <c r="V20" s="92"/>
      <c r="W20" s="92"/>
      <c r="X20" s="92"/>
      <c r="Y20" s="92"/>
      <c r="Z20" s="92"/>
      <c r="AA20" s="92"/>
      <c r="AB20" s="92"/>
      <c r="AC20" s="92"/>
      <c r="AD20" s="92"/>
      <c r="AE20" s="92"/>
      <c r="AF20" s="92"/>
      <c r="AG20" s="92"/>
      <c r="AH20" s="460"/>
    </row>
    <row r="21" spans="2:34" ht="16.5" customHeight="1">
      <c r="B21" s="461"/>
      <c r="C21" s="461"/>
      <c r="D21" s="461"/>
      <c r="E21" s="461"/>
      <c r="F21" s="461"/>
      <c r="G21" s="461"/>
      <c r="H21" s="461"/>
      <c r="I21" s="461"/>
      <c r="J21" s="461"/>
      <c r="K21" s="461"/>
      <c r="L21" s="461"/>
      <c r="M21" s="461"/>
      <c r="N21" s="461"/>
      <c r="O21" s="460"/>
      <c r="P21" s="460"/>
      <c r="Q21" s="460"/>
      <c r="R21" s="460"/>
      <c r="S21" s="460"/>
      <c r="T21" s="460"/>
      <c r="U21" s="460"/>
      <c r="V21" s="460"/>
      <c r="W21" s="460"/>
      <c r="X21" s="460"/>
      <c r="Y21" s="460"/>
      <c r="Z21" s="460"/>
      <c r="AA21" s="460"/>
      <c r="AB21" s="460"/>
      <c r="AC21" s="460"/>
      <c r="AD21" s="460"/>
      <c r="AE21" s="460"/>
      <c r="AF21" s="460"/>
      <c r="AG21" s="460"/>
      <c r="AH21" s="460"/>
    </row>
    <row r="22" spans="2:34" ht="16.5" customHeight="1">
      <c r="B22" s="461"/>
      <c r="C22" s="461"/>
      <c r="D22" s="461"/>
      <c r="E22" s="461"/>
      <c r="F22" s="461"/>
      <c r="G22" s="461"/>
      <c r="H22" s="461"/>
      <c r="I22" s="461"/>
      <c r="J22" s="461"/>
      <c r="K22" s="461"/>
      <c r="L22" s="461"/>
      <c r="M22" s="461"/>
      <c r="N22" s="461"/>
      <c r="O22" s="460"/>
      <c r="P22" s="460"/>
      <c r="Q22" s="460"/>
      <c r="R22" s="460"/>
      <c r="S22" s="460"/>
      <c r="T22" s="460"/>
      <c r="U22" s="460"/>
      <c r="V22" s="460"/>
      <c r="W22" s="460"/>
      <c r="X22" s="460"/>
      <c r="Y22" s="460"/>
      <c r="Z22" s="460"/>
      <c r="AA22" s="460"/>
      <c r="AB22" s="460"/>
      <c r="AC22" s="460"/>
      <c r="AD22" s="460"/>
      <c r="AE22" s="460"/>
      <c r="AF22" s="460"/>
      <c r="AG22" s="460"/>
      <c r="AH22" s="460"/>
    </row>
    <row r="23" spans="2:34" ht="16.5" customHeight="1">
      <c r="B23" s="461"/>
      <c r="C23" s="799" t="s">
        <v>577</v>
      </c>
      <c r="D23" s="800"/>
      <c r="E23" s="800"/>
      <c r="F23" s="800"/>
      <c r="G23" s="800"/>
      <c r="H23" s="800"/>
      <c r="I23" s="800"/>
      <c r="J23" s="800"/>
      <c r="K23" s="800"/>
      <c r="L23" s="800"/>
      <c r="M23" s="800"/>
      <c r="N23" s="800"/>
      <c r="O23" s="800"/>
      <c r="P23" s="800"/>
      <c r="Q23" s="800"/>
      <c r="R23" s="808"/>
      <c r="S23" s="463"/>
      <c r="T23" s="463"/>
      <c r="U23" s="461"/>
      <c r="V23" s="799" t="s">
        <v>265</v>
      </c>
      <c r="W23" s="800"/>
      <c r="X23" s="800"/>
      <c r="Y23" s="800"/>
      <c r="Z23" s="800"/>
      <c r="AA23" s="800"/>
      <c r="AB23" s="800"/>
      <c r="AC23" s="800"/>
      <c r="AD23" s="800"/>
      <c r="AE23" s="800"/>
      <c r="AF23" s="800"/>
      <c r="AG23" s="808"/>
      <c r="AH23" s="460"/>
    </row>
    <row r="24" spans="2:34" ht="16.5" customHeight="1">
      <c r="B24" s="461"/>
      <c r="C24" s="802"/>
      <c r="D24" s="803"/>
      <c r="E24" s="803"/>
      <c r="F24" s="803"/>
      <c r="G24" s="803"/>
      <c r="H24" s="803"/>
      <c r="I24" s="803"/>
      <c r="J24" s="803"/>
      <c r="K24" s="803"/>
      <c r="L24" s="803"/>
      <c r="M24" s="803"/>
      <c r="N24" s="803"/>
      <c r="O24" s="803"/>
      <c r="P24" s="803"/>
      <c r="Q24" s="803"/>
      <c r="R24" s="809"/>
      <c r="S24" s="463"/>
      <c r="T24" s="463"/>
      <c r="U24" s="461"/>
      <c r="V24" s="802"/>
      <c r="W24" s="803"/>
      <c r="X24" s="803"/>
      <c r="Y24" s="803"/>
      <c r="Z24" s="803"/>
      <c r="AA24" s="803"/>
      <c r="AB24" s="803"/>
      <c r="AC24" s="803"/>
      <c r="AD24" s="803"/>
      <c r="AE24" s="803"/>
      <c r="AF24" s="803"/>
      <c r="AG24" s="809"/>
      <c r="AH24" s="460"/>
    </row>
    <row r="25" spans="2:34" ht="16.5" customHeight="1">
      <c r="B25" s="461"/>
      <c r="C25" s="776">
        <f>★波及効果計算ｼｰﾄ!H47</f>
        <v>0</v>
      </c>
      <c r="D25" s="777"/>
      <c r="E25" s="777"/>
      <c r="F25" s="777"/>
      <c r="G25" s="777"/>
      <c r="H25" s="777"/>
      <c r="I25" s="777"/>
      <c r="J25" s="777"/>
      <c r="K25" s="777"/>
      <c r="L25" s="777"/>
      <c r="M25" s="777"/>
      <c r="N25" s="777"/>
      <c r="O25" s="777"/>
      <c r="P25" s="777"/>
      <c r="Q25" s="777"/>
      <c r="R25" s="778"/>
      <c r="S25" s="463"/>
      <c r="T25" s="463"/>
      <c r="U25" s="461"/>
      <c r="V25" s="776">
        <f>★波及効果計算ｼｰﾄ!M47</f>
        <v>0</v>
      </c>
      <c r="W25" s="777"/>
      <c r="X25" s="777"/>
      <c r="Y25" s="777"/>
      <c r="Z25" s="777"/>
      <c r="AA25" s="777"/>
      <c r="AB25" s="777"/>
      <c r="AC25" s="777"/>
      <c r="AD25" s="777"/>
      <c r="AE25" s="777"/>
      <c r="AF25" s="777"/>
      <c r="AG25" s="778"/>
      <c r="AH25" s="460"/>
    </row>
    <row r="26" spans="2:34" ht="16.5" customHeight="1">
      <c r="B26" s="461"/>
      <c r="C26" s="463"/>
      <c r="D26" s="463"/>
      <c r="E26" s="463"/>
      <c r="F26" s="463"/>
      <c r="G26" s="463"/>
      <c r="H26" s="463"/>
      <c r="I26" s="463"/>
      <c r="J26" s="461"/>
      <c r="K26" s="461"/>
      <c r="L26" s="461"/>
      <c r="M26" s="461"/>
      <c r="N26" s="461"/>
      <c r="O26" s="460"/>
      <c r="P26" s="460"/>
      <c r="Q26" s="460"/>
      <c r="R26" s="460"/>
      <c r="S26" s="460"/>
      <c r="T26" s="460"/>
      <c r="U26" s="460"/>
      <c r="V26" s="460"/>
      <c r="W26" s="460"/>
      <c r="X26" s="460"/>
      <c r="Y26" s="460"/>
      <c r="Z26" s="460"/>
      <c r="AA26" s="460"/>
      <c r="AB26" s="460"/>
      <c r="AC26" s="460"/>
      <c r="AD26" s="460"/>
      <c r="AE26" s="460"/>
      <c r="AF26" s="460"/>
      <c r="AG26" s="460"/>
      <c r="AH26" s="460"/>
    </row>
    <row r="27" spans="2:34" ht="16.5" customHeight="1">
      <c r="B27" s="460"/>
      <c r="C27" s="465"/>
      <c r="D27" s="465"/>
      <c r="E27" s="463"/>
      <c r="F27" s="463"/>
      <c r="G27" s="463"/>
      <c r="H27" s="463"/>
      <c r="I27" s="463"/>
      <c r="J27" s="473" t="s">
        <v>575</v>
      </c>
      <c r="K27" s="461"/>
      <c r="L27" s="461"/>
      <c r="M27" s="461"/>
      <c r="N27" s="461"/>
      <c r="O27" s="460"/>
      <c r="P27" s="460"/>
      <c r="Q27" s="460"/>
      <c r="R27" s="460"/>
      <c r="S27" s="460"/>
      <c r="T27" s="460"/>
      <c r="U27" s="460"/>
      <c r="V27" s="460"/>
      <c r="W27" s="460"/>
      <c r="X27" s="460"/>
      <c r="Y27" s="460"/>
      <c r="Z27" s="460"/>
      <c r="AA27" s="460"/>
      <c r="AB27" s="461" t="s">
        <v>266</v>
      </c>
      <c r="AC27" s="460"/>
      <c r="AD27" s="460"/>
      <c r="AE27" s="460"/>
      <c r="AF27" s="460"/>
      <c r="AG27" s="460"/>
      <c r="AH27" s="460"/>
    </row>
    <row r="28" spans="2:34" ht="16.5" customHeight="1">
      <c r="B28" s="89" t="s">
        <v>190</v>
      </c>
      <c r="C28" s="90"/>
      <c r="D28" s="90"/>
      <c r="E28" s="90"/>
      <c r="F28" s="90"/>
      <c r="G28" s="90"/>
      <c r="H28" s="90"/>
      <c r="I28" s="90"/>
      <c r="J28" s="91"/>
      <c r="K28" s="91"/>
      <c r="L28" s="91"/>
      <c r="M28" s="91"/>
      <c r="N28" s="91"/>
      <c r="O28" s="91"/>
      <c r="P28" s="92"/>
      <c r="Q28" s="92"/>
      <c r="R28" s="92"/>
      <c r="S28" s="92"/>
      <c r="T28" s="460"/>
      <c r="U28" s="460"/>
      <c r="V28" s="460"/>
      <c r="W28" s="460"/>
      <c r="X28" s="460"/>
      <c r="Y28" s="460"/>
      <c r="Z28" s="460"/>
      <c r="AA28" s="460"/>
      <c r="AB28" s="460"/>
      <c r="AC28" s="460"/>
      <c r="AD28" s="460"/>
      <c r="AE28" s="460"/>
      <c r="AF28" s="460"/>
      <c r="AG28" s="460"/>
      <c r="AH28" s="460"/>
    </row>
    <row r="29" spans="2:34" ht="16.5" customHeight="1">
      <c r="B29" s="90"/>
      <c r="C29" s="770" t="s">
        <v>267</v>
      </c>
      <c r="D29" s="771"/>
      <c r="E29" s="771"/>
      <c r="F29" s="771"/>
      <c r="G29" s="771"/>
      <c r="H29" s="771"/>
      <c r="I29" s="771"/>
      <c r="J29" s="771"/>
      <c r="K29" s="771"/>
      <c r="L29" s="771"/>
      <c r="M29" s="771"/>
      <c r="N29" s="771"/>
      <c r="O29" s="771"/>
      <c r="P29" s="771"/>
      <c r="Q29" s="771"/>
      <c r="R29" s="772"/>
      <c r="S29" s="91"/>
      <c r="T29" s="461"/>
      <c r="U29" s="461"/>
      <c r="V29" s="461"/>
      <c r="W29" s="770" t="s">
        <v>268</v>
      </c>
      <c r="X29" s="771"/>
      <c r="Y29" s="771"/>
      <c r="Z29" s="771"/>
      <c r="AA29" s="771"/>
      <c r="AB29" s="771"/>
      <c r="AC29" s="771"/>
      <c r="AD29" s="771"/>
      <c r="AE29" s="771"/>
      <c r="AF29" s="771"/>
      <c r="AG29" s="772"/>
      <c r="AH29" s="460"/>
    </row>
    <row r="30" spans="2:34" ht="16.5" customHeight="1">
      <c r="B30" s="90"/>
      <c r="C30" s="773"/>
      <c r="D30" s="774"/>
      <c r="E30" s="774"/>
      <c r="F30" s="774"/>
      <c r="G30" s="774"/>
      <c r="H30" s="774"/>
      <c r="I30" s="774"/>
      <c r="J30" s="774"/>
      <c r="K30" s="774"/>
      <c r="L30" s="774"/>
      <c r="M30" s="774"/>
      <c r="N30" s="774"/>
      <c r="O30" s="774"/>
      <c r="P30" s="774"/>
      <c r="Q30" s="774"/>
      <c r="R30" s="775"/>
      <c r="S30" s="91"/>
      <c r="T30" s="461"/>
      <c r="U30" s="461"/>
      <c r="V30" s="461"/>
      <c r="W30" s="773"/>
      <c r="X30" s="774"/>
      <c r="Y30" s="774"/>
      <c r="Z30" s="774"/>
      <c r="AA30" s="774"/>
      <c r="AB30" s="774"/>
      <c r="AC30" s="774"/>
      <c r="AD30" s="774"/>
      <c r="AE30" s="774"/>
      <c r="AF30" s="774"/>
      <c r="AG30" s="775"/>
      <c r="AH30" s="460"/>
    </row>
    <row r="31" spans="2:34" ht="16.5" customHeight="1">
      <c r="B31" s="90"/>
      <c r="C31" s="776">
        <f>★波及効果計算ｼｰﾄ!J47</f>
        <v>0</v>
      </c>
      <c r="D31" s="777"/>
      <c r="E31" s="777"/>
      <c r="F31" s="777"/>
      <c r="G31" s="777"/>
      <c r="H31" s="777"/>
      <c r="I31" s="777"/>
      <c r="J31" s="777"/>
      <c r="K31" s="777"/>
      <c r="L31" s="777"/>
      <c r="M31" s="777"/>
      <c r="N31" s="777"/>
      <c r="O31" s="777"/>
      <c r="P31" s="777"/>
      <c r="Q31" s="777"/>
      <c r="R31" s="778"/>
      <c r="S31" s="90"/>
      <c r="T31" s="463"/>
      <c r="U31" s="461"/>
      <c r="V31" s="461"/>
      <c r="W31" s="776">
        <f>★波及効果計算ｼｰﾄ!N47</f>
        <v>0</v>
      </c>
      <c r="X31" s="777"/>
      <c r="Y31" s="777"/>
      <c r="Z31" s="777"/>
      <c r="AA31" s="777"/>
      <c r="AB31" s="777"/>
      <c r="AC31" s="777"/>
      <c r="AD31" s="777"/>
      <c r="AE31" s="777"/>
      <c r="AF31" s="777"/>
      <c r="AG31" s="778"/>
      <c r="AH31" s="460"/>
    </row>
    <row r="32" spans="2:34" ht="16.5" customHeight="1">
      <c r="B32" s="90"/>
      <c r="C32" s="90"/>
      <c r="D32" s="90"/>
      <c r="E32" s="90"/>
      <c r="F32" s="90"/>
      <c r="G32" s="90"/>
      <c r="H32" s="90"/>
      <c r="I32" s="90"/>
      <c r="J32" s="90"/>
      <c r="K32" s="91"/>
      <c r="L32" s="91"/>
      <c r="M32" s="91"/>
      <c r="N32" s="91"/>
      <c r="O32" s="91"/>
      <c r="P32" s="91"/>
      <c r="Q32" s="92"/>
      <c r="R32" s="92"/>
      <c r="S32" s="92"/>
      <c r="T32" s="460"/>
      <c r="U32" s="460"/>
      <c r="V32" s="460"/>
      <c r="W32" s="460"/>
      <c r="X32" s="460"/>
      <c r="Y32" s="460"/>
      <c r="Z32" s="460"/>
      <c r="AA32" s="460"/>
      <c r="AB32" s="460"/>
      <c r="AC32" s="460"/>
      <c r="AD32" s="460"/>
      <c r="AE32" s="460"/>
      <c r="AF32" s="460"/>
      <c r="AG32" s="460"/>
      <c r="AH32" s="460"/>
    </row>
    <row r="33" spans="2:34" ht="16.5" customHeight="1">
      <c r="B33" s="90"/>
      <c r="C33" s="90"/>
      <c r="D33" s="90"/>
      <c r="E33" s="90" t="s">
        <v>269</v>
      </c>
      <c r="F33" s="90"/>
      <c r="G33" s="90"/>
      <c r="H33" s="90"/>
      <c r="I33" s="90"/>
      <c r="J33" s="91"/>
      <c r="K33" s="91"/>
      <c r="L33" s="90" t="s">
        <v>270</v>
      </c>
      <c r="M33" s="91"/>
      <c r="N33" s="91"/>
      <c r="O33" s="91"/>
      <c r="P33" s="91"/>
      <c r="Q33" s="92"/>
      <c r="R33" s="92"/>
      <c r="S33" s="92"/>
      <c r="T33" s="460"/>
      <c r="U33" s="460"/>
      <c r="V33" s="460"/>
      <c r="W33" s="460"/>
      <c r="X33" s="460"/>
      <c r="Y33" s="460"/>
      <c r="Z33" s="460"/>
      <c r="AA33" s="460"/>
      <c r="AB33" s="461" t="s">
        <v>271</v>
      </c>
      <c r="AC33" s="460"/>
      <c r="AD33" s="460"/>
      <c r="AE33" s="460"/>
      <c r="AF33" s="460"/>
      <c r="AG33" s="460"/>
      <c r="AH33" s="460"/>
    </row>
    <row r="34" spans="2:34" ht="16.5" customHeight="1">
      <c r="B34" s="90"/>
      <c r="C34" s="90"/>
      <c r="D34" s="90"/>
      <c r="E34" s="90"/>
      <c r="F34" s="90"/>
      <c r="G34" s="90"/>
      <c r="H34" s="90"/>
      <c r="I34" s="90"/>
      <c r="J34" s="91"/>
      <c r="K34" s="91"/>
      <c r="L34" s="91"/>
      <c r="M34" s="91"/>
      <c r="N34" s="91"/>
      <c r="O34" s="91"/>
      <c r="P34" s="91"/>
      <c r="Q34" s="92"/>
      <c r="R34" s="92"/>
      <c r="S34" s="92"/>
      <c r="T34" s="460"/>
      <c r="U34" s="460"/>
      <c r="V34" s="460"/>
      <c r="W34" s="460"/>
      <c r="X34" s="460"/>
      <c r="Y34" s="460"/>
      <c r="Z34" s="460"/>
      <c r="AA34" s="460"/>
      <c r="AB34" s="460"/>
      <c r="AC34" s="460"/>
      <c r="AD34" s="460"/>
      <c r="AE34" s="460"/>
      <c r="AF34" s="460"/>
      <c r="AG34" s="460"/>
      <c r="AH34" s="460"/>
    </row>
    <row r="35" spans="2:34" ht="16.5" customHeight="1">
      <c r="B35" s="90"/>
      <c r="C35" s="790" t="s">
        <v>272</v>
      </c>
      <c r="D35" s="791"/>
      <c r="E35" s="791"/>
      <c r="F35" s="791"/>
      <c r="G35" s="791"/>
      <c r="H35" s="791"/>
      <c r="I35" s="791"/>
      <c r="J35" s="791"/>
      <c r="K35" s="791"/>
      <c r="L35" s="791"/>
      <c r="M35" s="791"/>
      <c r="N35" s="791"/>
      <c r="O35" s="791"/>
      <c r="P35" s="791"/>
      <c r="Q35" s="792"/>
      <c r="R35" s="90"/>
      <c r="S35" s="91"/>
      <c r="T35" s="461"/>
      <c r="U35" s="460"/>
      <c r="V35" s="460"/>
      <c r="W35" s="799" t="s">
        <v>273</v>
      </c>
      <c r="X35" s="800"/>
      <c r="Y35" s="800"/>
      <c r="Z35" s="800"/>
      <c r="AA35" s="800"/>
      <c r="AB35" s="800"/>
      <c r="AC35" s="800"/>
      <c r="AD35" s="800"/>
      <c r="AE35" s="800"/>
      <c r="AF35" s="800"/>
      <c r="AG35" s="808"/>
      <c r="AH35" s="460"/>
    </row>
    <row r="36" spans="2:34" ht="16.5" customHeight="1">
      <c r="B36" s="90"/>
      <c r="C36" s="481"/>
      <c r="D36" s="482"/>
      <c r="E36" s="810" t="s">
        <v>274</v>
      </c>
      <c r="F36" s="811"/>
      <c r="G36" s="811"/>
      <c r="H36" s="811"/>
      <c r="I36" s="811"/>
      <c r="J36" s="811"/>
      <c r="K36" s="811"/>
      <c r="L36" s="811"/>
      <c r="M36" s="811"/>
      <c r="N36" s="811"/>
      <c r="O36" s="811"/>
      <c r="P36" s="811"/>
      <c r="Q36" s="812"/>
      <c r="R36" s="90"/>
      <c r="S36" s="91"/>
      <c r="T36" s="461"/>
      <c r="U36" s="460"/>
      <c r="V36" s="460"/>
      <c r="W36" s="802"/>
      <c r="X36" s="803"/>
      <c r="Y36" s="803"/>
      <c r="Z36" s="803"/>
      <c r="AA36" s="803"/>
      <c r="AB36" s="803"/>
      <c r="AC36" s="803"/>
      <c r="AD36" s="803"/>
      <c r="AE36" s="803"/>
      <c r="AF36" s="803"/>
      <c r="AG36" s="809"/>
      <c r="AH36" s="460"/>
    </row>
    <row r="37" spans="2:34" ht="16.5" customHeight="1">
      <c r="B37" s="90"/>
      <c r="C37" s="776">
        <f>★波及効果計算ｼｰﾄ!K47</f>
        <v>0</v>
      </c>
      <c r="D37" s="796"/>
      <c r="E37" s="797">
        <f>★波及効果計算ｼｰﾄ!L47</f>
        <v>0</v>
      </c>
      <c r="F37" s="777"/>
      <c r="G37" s="777"/>
      <c r="H37" s="777"/>
      <c r="I37" s="777"/>
      <c r="J37" s="777"/>
      <c r="K37" s="777"/>
      <c r="L37" s="777"/>
      <c r="M37" s="777"/>
      <c r="N37" s="777"/>
      <c r="O37" s="777"/>
      <c r="P37" s="777"/>
      <c r="Q37" s="778"/>
      <c r="R37" s="90"/>
      <c r="S37" s="91"/>
      <c r="T37" s="461"/>
      <c r="U37" s="460"/>
      <c r="V37" s="460"/>
      <c r="W37" s="776">
        <f>★波及効果計算ｼｰﾄ!O47</f>
        <v>0</v>
      </c>
      <c r="X37" s="777"/>
      <c r="Y37" s="777"/>
      <c r="Z37" s="777"/>
      <c r="AA37" s="777"/>
      <c r="AB37" s="777"/>
      <c r="AC37" s="777"/>
      <c r="AD37" s="777"/>
      <c r="AE37" s="777"/>
      <c r="AF37" s="777"/>
      <c r="AG37" s="778"/>
      <c r="AH37" s="460"/>
    </row>
    <row r="38" spans="2:34" ht="16.5" customHeight="1">
      <c r="B38" s="90"/>
      <c r="C38" s="90"/>
      <c r="D38" s="90"/>
      <c r="E38" s="90"/>
      <c r="F38" s="90"/>
      <c r="G38" s="90"/>
      <c r="H38" s="90"/>
      <c r="I38" s="90"/>
      <c r="J38" s="90"/>
      <c r="K38" s="91"/>
      <c r="L38" s="91"/>
      <c r="M38" s="91"/>
      <c r="N38" s="91"/>
      <c r="O38" s="91"/>
      <c r="P38" s="92"/>
      <c r="Q38" s="92"/>
      <c r="R38" s="92"/>
      <c r="S38" s="92"/>
      <c r="T38" s="460"/>
      <c r="U38" s="460"/>
      <c r="V38" s="460"/>
      <c r="W38" s="460"/>
      <c r="X38" s="460"/>
      <c r="Y38" s="460"/>
      <c r="Z38" s="460"/>
      <c r="AA38" s="460"/>
      <c r="AB38" s="460"/>
      <c r="AC38" s="460"/>
      <c r="AD38" s="460"/>
      <c r="AE38" s="460"/>
      <c r="AF38" s="460"/>
      <c r="AG38" s="460"/>
      <c r="AH38" s="460"/>
    </row>
    <row r="39" spans="2:34" ht="16.5" customHeight="1">
      <c r="B39" s="460"/>
      <c r="C39" s="465"/>
      <c r="D39" s="463"/>
      <c r="E39" s="463"/>
      <c r="F39" s="463"/>
      <c r="G39" s="463"/>
      <c r="H39" s="463"/>
      <c r="I39" s="461"/>
      <c r="J39" s="461"/>
      <c r="K39" s="460"/>
      <c r="L39" s="460"/>
      <c r="M39" s="460"/>
      <c r="N39" s="460"/>
      <c r="O39" s="460"/>
      <c r="P39" s="460"/>
      <c r="Q39" s="460"/>
      <c r="R39" s="460"/>
      <c r="S39" s="460"/>
      <c r="T39" s="460"/>
      <c r="U39" s="460"/>
      <c r="V39" s="460"/>
      <c r="W39" s="460"/>
      <c r="X39" s="460"/>
      <c r="Y39" s="460"/>
      <c r="Z39" s="460"/>
      <c r="AA39" s="460"/>
      <c r="AB39" s="461" t="s">
        <v>275</v>
      </c>
      <c r="AC39" s="460"/>
      <c r="AD39" s="460"/>
      <c r="AE39" s="460"/>
      <c r="AF39" s="460"/>
      <c r="AG39" s="460"/>
      <c r="AH39" s="460"/>
    </row>
    <row r="40" spans="2:34" ht="16.5" customHeight="1">
      <c r="B40" s="89" t="s">
        <v>191</v>
      </c>
      <c r="C40" s="90"/>
      <c r="D40" s="90"/>
      <c r="E40" s="90"/>
      <c r="F40" s="90"/>
      <c r="G40" s="90"/>
      <c r="H40" s="90"/>
      <c r="I40" s="91"/>
      <c r="J40" s="91"/>
      <c r="K40" s="92"/>
      <c r="L40" s="92"/>
      <c r="M40" s="92"/>
      <c r="N40" s="92"/>
      <c r="O40" s="460"/>
      <c r="P40" s="460"/>
      <c r="Q40" s="460"/>
      <c r="R40" s="460"/>
      <c r="S40" s="460"/>
      <c r="T40" s="460"/>
      <c r="U40" s="460"/>
      <c r="V40" s="460"/>
      <c r="W40" s="460"/>
      <c r="X40" s="460"/>
      <c r="Y40" s="460"/>
      <c r="Z40" s="460"/>
      <c r="AA40" s="460"/>
      <c r="AB40" s="460"/>
      <c r="AC40" s="460"/>
      <c r="AD40" s="460"/>
      <c r="AE40" s="460"/>
      <c r="AF40" s="460"/>
      <c r="AG40" s="460"/>
      <c r="AH40" s="460"/>
    </row>
    <row r="41" spans="2:34" ht="16.5" customHeight="1">
      <c r="B41" s="90"/>
      <c r="C41" s="770" t="s">
        <v>276</v>
      </c>
      <c r="D41" s="771"/>
      <c r="E41" s="771"/>
      <c r="F41" s="771"/>
      <c r="G41" s="771"/>
      <c r="H41" s="771"/>
      <c r="I41" s="771"/>
      <c r="J41" s="771"/>
      <c r="K41" s="771"/>
      <c r="L41" s="771"/>
      <c r="M41" s="772"/>
      <c r="N41" s="91"/>
      <c r="O41" s="774"/>
      <c r="P41" s="774"/>
      <c r="Q41" s="774"/>
      <c r="R41" s="774"/>
      <c r="S41" s="774"/>
      <c r="T41" s="774"/>
      <c r="U41" s="774"/>
      <c r="V41" s="775"/>
      <c r="W41" s="799" t="s">
        <v>277</v>
      </c>
      <c r="X41" s="800"/>
      <c r="Y41" s="800"/>
      <c r="Z41" s="800"/>
      <c r="AA41" s="800"/>
      <c r="AB41" s="800"/>
      <c r="AC41" s="800"/>
      <c r="AD41" s="800"/>
      <c r="AE41" s="800"/>
      <c r="AF41" s="801"/>
      <c r="AG41" s="805" t="s">
        <v>278</v>
      </c>
      <c r="AH41" s="460"/>
    </row>
    <row r="42" spans="2:34" ht="16.5" customHeight="1">
      <c r="B42" s="90"/>
      <c r="C42" s="773"/>
      <c r="D42" s="774"/>
      <c r="E42" s="774"/>
      <c r="F42" s="774"/>
      <c r="G42" s="774"/>
      <c r="H42" s="774"/>
      <c r="I42" s="774"/>
      <c r="J42" s="774"/>
      <c r="K42" s="774"/>
      <c r="L42" s="774"/>
      <c r="M42" s="775"/>
      <c r="N42" s="91"/>
      <c r="O42" s="460"/>
      <c r="P42" s="474" t="s">
        <v>279</v>
      </c>
      <c r="Q42" s="460"/>
      <c r="R42" s="475"/>
      <c r="S42" s="475"/>
      <c r="T42" s="475"/>
      <c r="U42" s="475"/>
      <c r="V42" s="475"/>
      <c r="W42" s="802"/>
      <c r="X42" s="803"/>
      <c r="Y42" s="803"/>
      <c r="Z42" s="803"/>
      <c r="AA42" s="803"/>
      <c r="AB42" s="803"/>
      <c r="AC42" s="803"/>
      <c r="AD42" s="803"/>
      <c r="AE42" s="803"/>
      <c r="AF42" s="804"/>
      <c r="AG42" s="806"/>
      <c r="AH42" s="460"/>
    </row>
    <row r="43" spans="2:34" ht="16.5" customHeight="1">
      <c r="B43" s="90"/>
      <c r="C43" s="776">
        <f>★波及効果計算ｼｰﾄ!Q47</f>
        <v>0</v>
      </c>
      <c r="D43" s="777"/>
      <c r="E43" s="777"/>
      <c r="F43" s="777"/>
      <c r="G43" s="777"/>
      <c r="H43" s="777"/>
      <c r="I43" s="777"/>
      <c r="J43" s="777"/>
      <c r="K43" s="777"/>
      <c r="L43" s="777"/>
      <c r="M43" s="778"/>
      <c r="N43" s="90"/>
      <c r="O43" s="461"/>
      <c r="P43" s="464"/>
      <c r="Q43" s="463" t="s">
        <v>280</v>
      </c>
      <c r="R43" s="461"/>
      <c r="S43" s="461"/>
      <c r="T43" s="460"/>
      <c r="U43" s="460"/>
      <c r="V43" s="460"/>
      <c r="W43" s="776">
        <f>★波及効果計算ｼｰﾄ!P47</f>
        <v>0</v>
      </c>
      <c r="X43" s="777"/>
      <c r="Y43" s="777"/>
      <c r="Z43" s="777"/>
      <c r="AA43" s="777"/>
      <c r="AB43" s="777"/>
      <c r="AC43" s="777"/>
      <c r="AD43" s="777"/>
      <c r="AE43" s="777"/>
      <c r="AF43" s="796"/>
      <c r="AG43" s="807"/>
      <c r="AH43" s="460"/>
    </row>
    <row r="44" spans="2:34" ht="16.5" customHeight="1">
      <c r="B44" s="90"/>
      <c r="C44" s="90"/>
      <c r="D44" s="90"/>
      <c r="E44" s="90"/>
      <c r="F44" s="90"/>
      <c r="G44" s="90"/>
      <c r="H44" s="90"/>
      <c r="I44" s="90"/>
      <c r="J44" s="90"/>
      <c r="K44" s="90"/>
      <c r="L44" s="91"/>
      <c r="M44" s="95"/>
      <c r="N44" s="90"/>
      <c r="O44" s="461"/>
      <c r="P44" s="461"/>
      <c r="Q44" s="460"/>
      <c r="R44" s="460"/>
      <c r="S44" s="460"/>
      <c r="T44" s="460"/>
      <c r="U44" s="460"/>
      <c r="V44" s="460"/>
      <c r="W44" s="460"/>
      <c r="X44" s="460"/>
      <c r="Y44" s="460"/>
      <c r="Z44" s="460"/>
      <c r="AA44" s="460"/>
      <c r="AB44" s="460"/>
      <c r="AC44" s="460"/>
      <c r="AD44" s="460"/>
      <c r="AE44" s="460"/>
      <c r="AF44" s="460"/>
      <c r="AG44" s="460"/>
      <c r="AH44" s="460"/>
    </row>
    <row r="45" spans="2:34" ht="16.5" customHeight="1">
      <c r="B45" s="90"/>
      <c r="C45" s="90"/>
      <c r="D45" s="90" t="s">
        <v>281</v>
      </c>
      <c r="E45" s="90"/>
      <c r="F45" s="90"/>
      <c r="G45" s="90"/>
      <c r="H45" s="90"/>
      <c r="I45" s="90"/>
      <c r="J45" s="90"/>
      <c r="K45" s="91"/>
      <c r="L45" s="90" t="s">
        <v>282</v>
      </c>
      <c r="M45" s="90"/>
      <c r="N45" s="91"/>
      <c r="O45" s="461"/>
      <c r="P45" s="461"/>
      <c r="Q45" s="460"/>
      <c r="R45" s="460"/>
      <c r="S45" s="460"/>
      <c r="T45" s="460"/>
      <c r="U45" s="460"/>
      <c r="V45" s="460"/>
      <c r="W45" s="460"/>
      <c r="X45" s="460"/>
      <c r="Y45" s="460"/>
      <c r="Z45" s="460"/>
      <c r="AA45" s="460"/>
      <c r="AB45" s="463"/>
      <c r="AC45" s="460"/>
      <c r="AD45" s="460"/>
      <c r="AE45" s="460"/>
      <c r="AF45" s="460"/>
      <c r="AG45" s="460"/>
      <c r="AH45" s="460"/>
    </row>
    <row r="46" spans="2:34" ht="16.5" customHeight="1">
      <c r="B46" s="90"/>
      <c r="C46" s="90"/>
      <c r="D46" s="90"/>
      <c r="E46" s="90"/>
      <c r="F46" s="90"/>
      <c r="G46" s="90"/>
      <c r="H46" s="90"/>
      <c r="I46" s="90"/>
      <c r="J46" s="90"/>
      <c r="K46" s="91"/>
      <c r="L46" s="91"/>
      <c r="M46" s="91"/>
      <c r="N46" s="91"/>
      <c r="O46" s="461"/>
      <c r="P46" s="461"/>
      <c r="Q46" s="460"/>
      <c r="R46" s="460"/>
      <c r="S46" s="460"/>
      <c r="T46" s="460"/>
      <c r="U46" s="460"/>
      <c r="V46" s="460"/>
      <c r="W46" s="460"/>
      <c r="X46" s="460"/>
      <c r="Y46" s="460"/>
      <c r="Z46" s="460"/>
      <c r="AA46" s="460"/>
      <c r="AB46" s="460"/>
      <c r="AC46" s="460"/>
      <c r="AD46" s="460"/>
      <c r="AE46" s="460"/>
      <c r="AF46" s="460"/>
      <c r="AG46" s="460"/>
      <c r="AH46" s="460"/>
    </row>
    <row r="47" spans="2:34" ht="16.5" customHeight="1">
      <c r="B47" s="90"/>
      <c r="C47" s="790" t="s">
        <v>283</v>
      </c>
      <c r="D47" s="791"/>
      <c r="E47" s="791"/>
      <c r="F47" s="791"/>
      <c r="G47" s="791"/>
      <c r="H47" s="791"/>
      <c r="I47" s="791"/>
      <c r="J47" s="791"/>
      <c r="K47" s="791"/>
      <c r="L47" s="792"/>
      <c r="M47" s="90"/>
      <c r="N47" s="91"/>
      <c r="O47" s="461"/>
      <c r="P47" s="461"/>
      <c r="Q47" s="461"/>
      <c r="R47" s="461"/>
      <c r="S47" s="460"/>
      <c r="T47" s="460"/>
      <c r="U47" s="460"/>
      <c r="V47" s="460"/>
      <c r="W47" s="460"/>
      <c r="X47" s="460"/>
      <c r="Y47" s="460"/>
      <c r="Z47" s="460"/>
      <c r="AA47" s="460"/>
      <c r="AB47" s="460"/>
      <c r="AC47" s="460"/>
      <c r="AD47" s="460"/>
      <c r="AE47" s="460"/>
      <c r="AF47" s="460"/>
      <c r="AG47" s="460"/>
      <c r="AH47" s="460"/>
    </row>
    <row r="48" spans="2:34" ht="16.5" customHeight="1">
      <c r="B48" s="90"/>
      <c r="C48" s="480"/>
      <c r="D48" s="475"/>
      <c r="E48" s="793" t="s">
        <v>284</v>
      </c>
      <c r="F48" s="794"/>
      <c r="G48" s="794"/>
      <c r="H48" s="794"/>
      <c r="I48" s="794"/>
      <c r="J48" s="794"/>
      <c r="K48" s="794"/>
      <c r="L48" s="795"/>
      <c r="M48" s="90"/>
      <c r="N48" s="96"/>
      <c r="O48" s="461"/>
      <c r="P48" s="461"/>
      <c r="Q48" s="461"/>
      <c r="R48" s="461"/>
      <c r="S48" s="460"/>
      <c r="T48" s="460"/>
      <c r="U48" s="460"/>
      <c r="V48" s="460"/>
      <c r="W48" s="460"/>
      <c r="X48" s="460"/>
      <c r="Y48" s="460"/>
      <c r="Z48" s="460"/>
      <c r="AA48" s="460"/>
      <c r="AB48" s="460"/>
      <c r="AC48" s="460"/>
      <c r="AD48" s="460"/>
      <c r="AE48" s="460"/>
      <c r="AF48" s="460"/>
      <c r="AG48" s="460"/>
      <c r="AH48" s="460"/>
    </row>
    <row r="49" spans="2:34" ht="16.5" customHeight="1">
      <c r="B49" s="90"/>
      <c r="C49" s="776">
        <f>★波及効果計算ｼｰﾄ!R47</f>
        <v>0</v>
      </c>
      <c r="D49" s="796"/>
      <c r="E49" s="797">
        <f>★波及効果計算ｼｰﾄ!S47</f>
        <v>0</v>
      </c>
      <c r="F49" s="777"/>
      <c r="G49" s="777"/>
      <c r="H49" s="777"/>
      <c r="I49" s="777"/>
      <c r="J49" s="777"/>
      <c r="K49" s="777"/>
      <c r="L49" s="778"/>
      <c r="M49" s="90"/>
      <c r="N49" s="91"/>
      <c r="O49" s="461"/>
      <c r="P49" s="461"/>
      <c r="Q49" s="461"/>
      <c r="R49" s="461"/>
      <c r="S49" s="460"/>
      <c r="T49" s="460"/>
      <c r="U49" s="460"/>
      <c r="V49" s="460"/>
      <c r="W49" s="460"/>
      <c r="X49" s="460"/>
      <c r="Y49" s="460"/>
      <c r="Z49" s="460"/>
      <c r="AA49" s="460"/>
      <c r="AB49" s="460"/>
      <c r="AC49" s="460"/>
      <c r="AD49" s="460"/>
      <c r="AE49" s="460"/>
      <c r="AF49" s="460"/>
      <c r="AG49" s="460"/>
      <c r="AH49" s="460"/>
    </row>
    <row r="50" spans="2:34" ht="16.5" customHeight="1">
      <c r="B50" s="90"/>
      <c r="C50" s="90"/>
      <c r="D50" s="90"/>
      <c r="E50" s="90"/>
      <c r="F50" s="90"/>
      <c r="G50" s="90"/>
      <c r="H50" s="90"/>
      <c r="I50" s="91"/>
      <c r="J50" s="91"/>
      <c r="K50" s="91"/>
      <c r="L50" s="91"/>
      <c r="M50" s="91"/>
      <c r="N50" s="91"/>
      <c r="O50" s="460"/>
      <c r="P50" s="460"/>
      <c r="Q50" s="460"/>
      <c r="R50" s="460"/>
      <c r="S50" s="460"/>
      <c r="T50" s="460"/>
      <c r="U50" s="460"/>
      <c r="V50" s="460"/>
      <c r="W50" s="460"/>
      <c r="X50" s="460"/>
      <c r="Y50" s="460"/>
      <c r="Z50" s="460"/>
      <c r="AA50" s="460"/>
      <c r="AB50" s="460"/>
      <c r="AC50" s="460"/>
      <c r="AD50" s="460"/>
      <c r="AE50" s="460"/>
      <c r="AF50" s="460"/>
      <c r="AG50" s="460"/>
      <c r="AH50" s="460"/>
    </row>
    <row r="51" spans="2:34" ht="16.5" customHeight="1">
      <c r="B51" s="463"/>
      <c r="C51" s="463"/>
      <c r="D51" s="463"/>
      <c r="E51" s="463"/>
      <c r="F51" s="463"/>
      <c r="G51" s="463"/>
      <c r="H51" s="463"/>
      <c r="I51" s="461"/>
      <c r="J51" s="461"/>
      <c r="K51" s="461"/>
      <c r="L51" s="461"/>
      <c r="M51" s="461"/>
      <c r="N51" s="461"/>
      <c r="O51" s="460"/>
      <c r="P51" s="460"/>
      <c r="Q51" s="460"/>
      <c r="R51" s="460"/>
      <c r="S51" s="460"/>
      <c r="T51" s="460"/>
      <c r="U51" s="460"/>
      <c r="V51" s="460"/>
      <c r="W51" s="460"/>
      <c r="X51" s="460"/>
      <c r="Y51" s="460"/>
      <c r="Z51" s="460"/>
      <c r="AA51" s="460"/>
      <c r="AB51" s="460"/>
      <c r="AC51" s="460"/>
      <c r="AD51" s="460"/>
      <c r="AE51" s="460"/>
      <c r="AF51" s="460"/>
      <c r="AG51" s="460"/>
      <c r="AH51" s="460"/>
    </row>
    <row r="52" spans="2:34" ht="20.25" customHeight="1">
      <c r="B52" s="695" t="s">
        <v>285</v>
      </c>
      <c r="C52" s="798"/>
      <c r="D52" s="798"/>
      <c r="E52" s="798"/>
      <c r="F52" s="798"/>
      <c r="G52" s="798"/>
      <c r="H52" s="798"/>
      <c r="I52" s="798"/>
      <c r="J52" s="798"/>
      <c r="K52" s="798"/>
      <c r="L52" s="696"/>
      <c r="M52" s="460"/>
      <c r="N52" s="460"/>
      <c r="O52" s="460"/>
      <c r="P52" s="460"/>
      <c r="Q52" s="460"/>
      <c r="R52" s="460"/>
      <c r="S52" s="460"/>
      <c r="T52" s="460"/>
      <c r="U52" s="460"/>
      <c r="V52" s="460"/>
      <c r="W52" s="460"/>
      <c r="X52" s="460"/>
      <c r="Y52" s="460"/>
      <c r="Z52" s="460"/>
      <c r="AA52" s="460"/>
      <c r="AB52" s="460"/>
      <c r="AC52" s="460"/>
      <c r="AD52" s="460"/>
      <c r="AE52" s="460"/>
      <c r="AF52" s="460"/>
      <c r="AG52" s="460"/>
      <c r="AH52" s="460"/>
    </row>
    <row r="53" spans="2:34" ht="9" customHeight="1">
      <c r="B53" s="459"/>
      <c r="C53" s="460"/>
      <c r="D53" s="460"/>
      <c r="E53" s="460"/>
      <c r="F53" s="460"/>
      <c r="G53" s="460"/>
      <c r="H53" s="460"/>
      <c r="I53" s="460"/>
      <c r="J53" s="460"/>
      <c r="K53" s="460"/>
      <c r="L53" s="460"/>
      <c r="M53" s="460"/>
      <c r="N53" s="460"/>
      <c r="O53" s="460"/>
      <c r="P53" s="460"/>
      <c r="Q53" s="460"/>
      <c r="R53" s="460"/>
      <c r="S53" s="460"/>
      <c r="T53" s="460"/>
      <c r="U53" s="460"/>
      <c r="V53" s="460"/>
      <c r="W53" s="460"/>
      <c r="X53" s="460"/>
      <c r="Y53" s="460"/>
      <c r="Z53" s="460"/>
      <c r="AA53" s="460"/>
      <c r="AB53" s="460"/>
      <c r="AC53" s="460"/>
      <c r="AD53" s="460"/>
      <c r="AE53" s="460"/>
      <c r="AF53" s="460"/>
      <c r="AG53" s="460"/>
      <c r="AH53" s="460"/>
    </row>
    <row r="54" spans="2:34" ht="15.75" customHeight="1">
      <c r="B54" s="461"/>
      <c r="C54" s="461"/>
      <c r="D54" s="461"/>
      <c r="E54" s="461"/>
      <c r="F54" s="461"/>
      <c r="G54" s="461"/>
      <c r="H54" s="461"/>
      <c r="I54" s="461"/>
      <c r="J54" s="461"/>
      <c r="K54" s="461"/>
      <c r="L54" s="460"/>
      <c r="M54" s="461"/>
      <c r="N54" s="461"/>
      <c r="O54" s="460"/>
      <c r="P54" s="460"/>
      <c r="Q54" s="460"/>
      <c r="R54" s="460"/>
      <c r="S54" s="460"/>
      <c r="T54" s="460"/>
      <c r="U54" s="460"/>
      <c r="V54" s="460"/>
      <c r="W54" s="460"/>
      <c r="X54" s="460"/>
      <c r="Y54" s="460"/>
      <c r="Z54" s="460"/>
      <c r="AA54" s="460"/>
      <c r="AB54" s="460"/>
      <c r="AC54" s="460"/>
      <c r="AD54" s="460"/>
      <c r="AE54" s="460"/>
      <c r="AF54" s="460"/>
      <c r="AG54" s="462" t="s">
        <v>286</v>
      </c>
      <c r="AH54" s="460"/>
    </row>
    <row r="55" spans="2:34" ht="15.75" customHeight="1">
      <c r="B55" s="461"/>
      <c r="C55" s="461"/>
      <c r="D55" s="461"/>
      <c r="E55" s="461"/>
      <c r="F55" s="461"/>
      <c r="G55" s="461"/>
      <c r="H55" s="461"/>
      <c r="I55" s="461"/>
      <c r="J55" s="461"/>
      <c r="K55" s="461"/>
      <c r="L55" s="460"/>
      <c r="M55" s="461"/>
      <c r="N55" s="461"/>
      <c r="O55" s="460"/>
      <c r="P55" s="460"/>
      <c r="Q55" s="460"/>
      <c r="R55" s="460"/>
      <c r="S55" s="460"/>
      <c r="T55" s="460"/>
      <c r="U55" s="460"/>
      <c r="V55" s="460"/>
      <c r="W55" s="460"/>
      <c r="X55" s="460"/>
      <c r="Y55" s="460"/>
      <c r="Z55" s="460"/>
      <c r="AA55" s="460"/>
      <c r="AB55" s="460"/>
      <c r="AC55" s="460"/>
      <c r="AD55" s="460"/>
      <c r="AE55" s="460"/>
      <c r="AF55" s="460"/>
      <c r="AG55" s="462"/>
      <c r="AH55" s="460"/>
    </row>
    <row r="56" spans="2:34" ht="15.75" customHeight="1">
      <c r="B56" s="461"/>
      <c r="C56" s="461"/>
      <c r="D56" s="461"/>
      <c r="E56" s="461"/>
      <c r="F56" s="461"/>
      <c r="G56" s="461"/>
      <c r="H56" s="461"/>
      <c r="I56" s="461"/>
      <c r="J56" s="461"/>
      <c r="K56" s="461"/>
      <c r="L56" s="460"/>
      <c r="M56" s="461"/>
      <c r="N56" s="461"/>
      <c r="O56" s="460"/>
      <c r="P56" s="460"/>
      <c r="Q56" s="460"/>
      <c r="R56" s="460"/>
      <c r="S56" s="460"/>
      <c r="T56" s="460"/>
      <c r="U56" s="460"/>
      <c r="V56" s="460"/>
      <c r="W56" s="460"/>
      <c r="X56" s="460"/>
      <c r="Y56" s="460"/>
      <c r="Z56" s="460"/>
      <c r="AA56" s="460"/>
      <c r="AB56" s="460"/>
      <c r="AC56" s="460"/>
      <c r="AD56" s="460"/>
      <c r="AE56" s="460"/>
      <c r="AF56" s="460"/>
      <c r="AG56" s="462"/>
      <c r="AH56" s="460"/>
    </row>
    <row r="57" spans="2:34" ht="15.75" customHeight="1">
      <c r="B57" s="461"/>
      <c r="C57" s="770" t="s">
        <v>569</v>
      </c>
      <c r="D57" s="771"/>
      <c r="E57" s="771"/>
      <c r="F57" s="771"/>
      <c r="G57" s="771"/>
      <c r="H57" s="771"/>
      <c r="I57" s="771"/>
      <c r="J57" s="771"/>
      <c r="K57" s="771"/>
      <c r="L57" s="771"/>
      <c r="M57" s="771"/>
      <c r="N57" s="771"/>
      <c r="O57" s="772"/>
      <c r="P57" s="463"/>
      <c r="Q57" s="463"/>
      <c r="R57" s="463"/>
      <c r="S57" s="460"/>
      <c r="T57" s="460"/>
      <c r="U57" s="460"/>
      <c r="V57" s="460"/>
      <c r="W57" s="460"/>
      <c r="X57" s="460"/>
      <c r="Y57" s="460"/>
      <c r="Z57" s="460"/>
      <c r="AA57" s="460"/>
      <c r="AB57" s="460"/>
      <c r="AC57" s="460"/>
      <c r="AD57" s="460"/>
      <c r="AE57" s="460"/>
      <c r="AF57" s="460"/>
      <c r="AG57" s="462"/>
      <c r="AH57" s="460"/>
    </row>
    <row r="58" spans="2:34" ht="15.75" customHeight="1">
      <c r="B58" s="461"/>
      <c r="C58" s="773"/>
      <c r="D58" s="774"/>
      <c r="E58" s="774"/>
      <c r="F58" s="774"/>
      <c r="G58" s="774"/>
      <c r="H58" s="774"/>
      <c r="I58" s="774"/>
      <c r="J58" s="774"/>
      <c r="K58" s="774"/>
      <c r="L58" s="774"/>
      <c r="M58" s="774"/>
      <c r="N58" s="774"/>
      <c r="O58" s="775"/>
      <c r="P58" s="463"/>
      <c r="Q58" s="463"/>
      <c r="R58" s="463"/>
      <c r="S58" s="460"/>
      <c r="T58" s="460"/>
      <c r="U58" s="460"/>
      <c r="V58" s="460"/>
      <c r="W58" s="460"/>
      <c r="X58" s="460"/>
      <c r="Y58" s="460"/>
      <c r="Z58" s="460"/>
      <c r="AA58" s="460"/>
      <c r="AB58" s="460"/>
      <c r="AC58" s="460"/>
      <c r="AD58" s="460"/>
      <c r="AE58" s="460"/>
      <c r="AF58" s="460"/>
      <c r="AG58" s="462"/>
      <c r="AH58" s="460"/>
    </row>
    <row r="59" spans="2:34" ht="15.75" customHeight="1">
      <c r="B59" s="461"/>
      <c r="C59" s="776">
        <f>★波及効果計算ｼｰﾄ!D47</f>
        <v>0</v>
      </c>
      <c r="D59" s="777"/>
      <c r="E59" s="777"/>
      <c r="F59" s="777"/>
      <c r="G59" s="777"/>
      <c r="H59" s="777"/>
      <c r="I59" s="777"/>
      <c r="J59" s="777"/>
      <c r="K59" s="777"/>
      <c r="L59" s="777"/>
      <c r="M59" s="777"/>
      <c r="N59" s="777"/>
      <c r="O59" s="778"/>
      <c r="P59" s="466"/>
      <c r="Q59" s="466"/>
      <c r="R59" s="466"/>
      <c r="S59" s="463"/>
      <c r="T59" s="463"/>
      <c r="U59" s="463"/>
      <c r="V59" s="463"/>
      <c r="W59" s="463"/>
      <c r="X59" s="463"/>
      <c r="Y59" s="463"/>
      <c r="Z59" s="463"/>
      <c r="AA59" s="463"/>
      <c r="AB59" s="463"/>
      <c r="AC59" s="463"/>
      <c r="AD59" s="463"/>
      <c r="AE59" s="463"/>
      <c r="AF59" s="463"/>
      <c r="AG59" s="463"/>
      <c r="AH59" s="460"/>
    </row>
    <row r="60" spans="2:34" ht="15.75" customHeight="1">
      <c r="B60" s="461"/>
      <c r="C60" s="460"/>
      <c r="D60" s="460"/>
      <c r="E60" s="460"/>
      <c r="F60" s="460"/>
      <c r="G60" s="460"/>
      <c r="H60" s="460"/>
      <c r="I60" s="460"/>
      <c r="J60" s="460"/>
      <c r="K60" s="460"/>
      <c r="L60" s="460"/>
      <c r="M60" s="460"/>
      <c r="N60" s="460"/>
      <c r="O60" s="460"/>
      <c r="P60" s="460"/>
      <c r="Q60" s="460"/>
      <c r="R60" s="460"/>
      <c r="S60" s="463"/>
      <c r="T60" s="463"/>
      <c r="U60" s="463"/>
      <c r="V60" s="463"/>
      <c r="W60" s="463"/>
      <c r="X60" s="463"/>
      <c r="Y60" s="463"/>
      <c r="Z60" s="463"/>
      <c r="AA60" s="463"/>
      <c r="AB60" s="463"/>
      <c r="AC60" s="463"/>
      <c r="AD60" s="463"/>
      <c r="AE60" s="463"/>
      <c r="AF60" s="463"/>
      <c r="AG60" s="463"/>
      <c r="AH60" s="460"/>
    </row>
    <row r="61" spans="2:34" ht="15.75" customHeight="1">
      <c r="B61" s="461"/>
      <c r="C61" s="460"/>
      <c r="D61" s="460"/>
      <c r="E61" s="460"/>
      <c r="F61" s="460"/>
      <c r="G61" s="460"/>
      <c r="H61" s="460"/>
      <c r="I61" s="460"/>
      <c r="J61" s="460"/>
      <c r="K61" s="460"/>
      <c r="L61" s="460"/>
      <c r="M61" s="460"/>
      <c r="N61" s="460"/>
      <c r="O61" s="460"/>
      <c r="P61" s="460"/>
      <c r="Q61" s="460"/>
      <c r="R61" s="460"/>
      <c r="S61" s="466"/>
      <c r="T61" s="466"/>
      <c r="U61" s="466"/>
      <c r="V61" s="466"/>
      <c r="W61" s="466"/>
      <c r="X61" s="466"/>
      <c r="Y61" s="466"/>
      <c r="Z61" s="466"/>
      <c r="AA61" s="466"/>
      <c r="AB61" s="466"/>
      <c r="AC61" s="466"/>
      <c r="AD61" s="466"/>
      <c r="AE61" s="466"/>
      <c r="AF61" s="466"/>
      <c r="AG61" s="466"/>
      <c r="AH61" s="460"/>
    </row>
    <row r="62" spans="2:34" ht="15.75" customHeight="1">
      <c r="B62" s="461"/>
      <c r="C62" s="461"/>
      <c r="D62" s="463"/>
      <c r="E62" s="463"/>
      <c r="F62" s="464"/>
      <c r="G62" s="463"/>
      <c r="H62" s="463"/>
      <c r="I62" s="463"/>
      <c r="J62" s="463"/>
      <c r="K62" s="463"/>
      <c r="L62" s="461"/>
      <c r="M62" s="461"/>
      <c r="N62" s="461"/>
      <c r="O62" s="460"/>
      <c r="P62" s="460"/>
      <c r="Q62" s="460"/>
      <c r="R62" s="460"/>
      <c r="S62" s="460"/>
      <c r="T62" s="460"/>
      <c r="U62" s="460"/>
      <c r="V62" s="460"/>
      <c r="W62" s="460"/>
      <c r="X62" s="460"/>
      <c r="Y62" s="460"/>
      <c r="Z62" s="460"/>
      <c r="AA62" s="460"/>
      <c r="AB62" s="460"/>
      <c r="AC62" s="460"/>
      <c r="AD62" s="460"/>
      <c r="AE62" s="460"/>
      <c r="AF62" s="460"/>
      <c r="AG62" s="460"/>
      <c r="AH62" s="460"/>
    </row>
    <row r="63" spans="2:34" ht="15.75" customHeight="1">
      <c r="B63" s="460"/>
      <c r="C63" s="463"/>
      <c r="D63" s="465"/>
      <c r="E63" s="463"/>
      <c r="F63" s="463"/>
      <c r="G63" s="463"/>
      <c r="H63" s="461"/>
      <c r="I63" s="463"/>
      <c r="J63" s="463"/>
      <c r="K63" s="463"/>
      <c r="L63" s="463"/>
      <c r="M63" s="461"/>
      <c r="N63" s="461"/>
      <c r="O63" s="460"/>
      <c r="P63" s="460"/>
      <c r="Q63" s="461"/>
      <c r="R63" s="460"/>
      <c r="S63" s="460"/>
      <c r="T63" s="460"/>
      <c r="U63" s="460"/>
      <c r="V63" s="460"/>
      <c r="W63" s="460"/>
      <c r="X63" s="460"/>
      <c r="Y63" s="460"/>
      <c r="Z63" s="460"/>
      <c r="AA63" s="460"/>
      <c r="AB63" s="460"/>
      <c r="AC63" s="460"/>
      <c r="AD63" s="460"/>
      <c r="AE63" s="460"/>
      <c r="AF63" s="460"/>
      <c r="AG63" s="460"/>
      <c r="AH63" s="460"/>
    </row>
    <row r="64" spans="2:34" ht="15.75" customHeight="1">
      <c r="B64" s="89" t="s">
        <v>260</v>
      </c>
      <c r="C64" s="90"/>
      <c r="D64" s="90"/>
      <c r="E64" s="90"/>
      <c r="F64" s="90"/>
      <c r="G64" s="90"/>
      <c r="H64" s="90"/>
      <c r="I64" s="90"/>
      <c r="J64" s="90"/>
      <c r="K64" s="90"/>
      <c r="L64" s="90"/>
      <c r="M64" s="90"/>
      <c r="N64" s="90"/>
      <c r="O64" s="97"/>
      <c r="P64" s="97"/>
      <c r="Q64" s="476"/>
      <c r="R64" s="476"/>
      <c r="S64" s="460"/>
      <c r="T64" s="460"/>
      <c r="U64" s="460"/>
      <c r="V64" s="460"/>
      <c r="W64" s="460"/>
      <c r="X64" s="460"/>
      <c r="Y64" s="461"/>
      <c r="Z64" s="460"/>
      <c r="AA64" s="461"/>
      <c r="AB64" s="460"/>
      <c r="AC64" s="460"/>
      <c r="AD64" s="460"/>
      <c r="AE64" s="460"/>
      <c r="AF64" s="460"/>
      <c r="AG64" s="460"/>
      <c r="AH64" s="460"/>
    </row>
    <row r="65" spans="2:34" ht="15.75" customHeight="1">
      <c r="B65" s="90"/>
      <c r="C65" s="770" t="s">
        <v>576</v>
      </c>
      <c r="D65" s="771"/>
      <c r="E65" s="771"/>
      <c r="F65" s="771"/>
      <c r="G65" s="771"/>
      <c r="H65" s="771"/>
      <c r="I65" s="771"/>
      <c r="J65" s="771"/>
      <c r="K65" s="771"/>
      <c r="L65" s="771"/>
      <c r="M65" s="771"/>
      <c r="N65" s="771"/>
      <c r="O65" s="772"/>
      <c r="P65" s="90"/>
      <c r="Q65" s="463"/>
      <c r="R65" s="463"/>
      <c r="S65" s="463"/>
      <c r="T65" s="463"/>
      <c r="U65" s="463"/>
      <c r="V65" s="463"/>
      <c r="W65" s="463"/>
      <c r="X65" s="463"/>
      <c r="Y65" s="461"/>
      <c r="Z65" s="463"/>
      <c r="AA65" s="463"/>
      <c r="AB65" s="463"/>
      <c r="AC65" s="463"/>
      <c r="AD65" s="463"/>
      <c r="AE65" s="463"/>
      <c r="AF65" s="463"/>
      <c r="AG65" s="460"/>
      <c r="AH65" s="460"/>
    </row>
    <row r="66" spans="2:34" ht="15.75" customHeight="1">
      <c r="B66" s="90"/>
      <c r="C66" s="773"/>
      <c r="D66" s="774"/>
      <c r="E66" s="774"/>
      <c r="F66" s="774"/>
      <c r="G66" s="774"/>
      <c r="H66" s="774"/>
      <c r="I66" s="774"/>
      <c r="J66" s="774"/>
      <c r="K66" s="774"/>
      <c r="L66" s="774"/>
      <c r="M66" s="774"/>
      <c r="N66" s="774"/>
      <c r="O66" s="775"/>
      <c r="P66" s="90"/>
      <c r="Q66" s="463"/>
      <c r="R66" s="463"/>
      <c r="S66" s="463"/>
      <c r="T66" s="463"/>
      <c r="U66" s="463"/>
      <c r="V66" s="463"/>
      <c r="W66" s="463"/>
      <c r="X66" s="463"/>
      <c r="Y66" s="463"/>
      <c r="Z66" s="463"/>
      <c r="AA66" s="463"/>
      <c r="AB66" s="463"/>
      <c r="AC66" s="463"/>
      <c r="AD66" s="463"/>
      <c r="AE66" s="463"/>
      <c r="AF66" s="463"/>
      <c r="AG66" s="460"/>
      <c r="AH66" s="460"/>
    </row>
    <row r="67" spans="2:34" ht="15.75" customHeight="1">
      <c r="B67" s="90"/>
      <c r="C67" s="776">
        <f>★波及効果計算ｼｰﾄ!E47</f>
        <v>0</v>
      </c>
      <c r="D67" s="777"/>
      <c r="E67" s="777"/>
      <c r="F67" s="777"/>
      <c r="G67" s="777"/>
      <c r="H67" s="777"/>
      <c r="I67" s="777"/>
      <c r="J67" s="777"/>
      <c r="K67" s="777"/>
      <c r="L67" s="777"/>
      <c r="M67" s="777"/>
      <c r="N67" s="777"/>
      <c r="O67" s="778"/>
      <c r="P67" s="99"/>
      <c r="Q67" s="466"/>
      <c r="R67" s="461" t="s">
        <v>287</v>
      </c>
      <c r="S67" s="466"/>
      <c r="T67" s="466"/>
      <c r="U67" s="461"/>
      <c r="V67" s="461"/>
      <c r="W67" s="461"/>
      <c r="X67" s="461"/>
      <c r="Y67" s="466"/>
      <c r="Z67" s="466"/>
      <c r="AA67" s="466"/>
      <c r="AB67" s="461" t="s">
        <v>288</v>
      </c>
      <c r="AC67" s="466"/>
      <c r="AD67" s="466"/>
      <c r="AE67" s="466"/>
      <c r="AF67" s="466"/>
      <c r="AG67" s="460"/>
      <c r="AH67" s="460"/>
    </row>
    <row r="68" spans="2:34" ht="15.75" customHeight="1">
      <c r="B68" s="90"/>
      <c r="C68" s="90"/>
      <c r="D68" s="90"/>
      <c r="E68" s="90"/>
      <c r="F68" s="90"/>
      <c r="G68" s="90"/>
      <c r="H68" s="90"/>
      <c r="I68" s="90"/>
      <c r="J68" s="90"/>
      <c r="K68" s="90"/>
      <c r="L68" s="90"/>
      <c r="M68" s="90"/>
      <c r="N68" s="90"/>
      <c r="O68" s="97"/>
      <c r="P68" s="97"/>
      <c r="Q68" s="476"/>
      <c r="R68" s="461"/>
      <c r="S68" s="460"/>
      <c r="T68" s="460"/>
      <c r="U68" s="460"/>
      <c r="V68" s="460"/>
      <c r="W68" s="460"/>
      <c r="X68" s="460"/>
      <c r="Y68" s="460"/>
      <c r="Z68" s="460"/>
      <c r="AA68" s="460"/>
      <c r="AB68" s="460"/>
      <c r="AC68" s="460"/>
      <c r="AD68" s="460"/>
      <c r="AE68" s="460"/>
      <c r="AF68" s="460"/>
      <c r="AG68" s="460"/>
      <c r="AH68" s="460"/>
    </row>
    <row r="69" spans="2:34" ht="15.75" customHeight="1">
      <c r="B69" s="461"/>
      <c r="C69" s="463"/>
      <c r="D69" s="465"/>
      <c r="E69" s="463"/>
      <c r="F69" s="463"/>
      <c r="G69" s="461"/>
      <c r="H69" s="463"/>
      <c r="I69" s="463"/>
      <c r="J69" s="463"/>
      <c r="K69" s="463"/>
      <c r="L69" s="463"/>
      <c r="M69" s="461"/>
      <c r="N69" s="461"/>
      <c r="O69" s="460"/>
      <c r="P69" s="460"/>
      <c r="Q69" s="460"/>
      <c r="R69" s="463"/>
      <c r="S69" s="460"/>
      <c r="T69" s="463"/>
      <c r="U69" s="460"/>
      <c r="V69" s="460"/>
      <c r="W69" s="460"/>
      <c r="X69" s="460"/>
      <c r="Y69" s="460"/>
      <c r="Z69" s="460"/>
      <c r="AA69" s="460"/>
      <c r="AB69" s="460"/>
      <c r="AC69" s="460"/>
      <c r="AD69" s="460"/>
      <c r="AE69" s="460"/>
      <c r="AF69" s="460"/>
      <c r="AG69" s="460"/>
      <c r="AH69" s="460"/>
    </row>
    <row r="70" spans="2:34" ht="15.75" customHeight="1">
      <c r="B70" s="463"/>
      <c r="C70" s="463"/>
      <c r="D70" s="463"/>
      <c r="E70" s="463"/>
      <c r="F70" s="463"/>
      <c r="G70" s="463"/>
      <c r="H70" s="463"/>
      <c r="I70" s="463"/>
      <c r="J70" s="463"/>
      <c r="K70" s="463"/>
      <c r="L70" s="463"/>
      <c r="M70" s="463"/>
      <c r="N70" s="463"/>
      <c r="O70" s="476"/>
      <c r="P70" s="476"/>
      <c r="Q70" s="476"/>
      <c r="R70" s="100" t="s">
        <v>260</v>
      </c>
      <c r="S70" s="101"/>
      <c r="T70" s="102"/>
      <c r="U70" s="102"/>
      <c r="V70" s="102"/>
      <c r="W70" s="102"/>
      <c r="X70" s="102"/>
      <c r="Y70" s="102"/>
      <c r="Z70" s="102"/>
      <c r="AA70" s="102"/>
      <c r="AB70" s="102"/>
      <c r="AC70" s="102"/>
      <c r="AD70" s="102"/>
      <c r="AE70" s="102"/>
      <c r="AF70" s="102"/>
      <c r="AG70" s="102"/>
      <c r="AH70" s="460"/>
    </row>
    <row r="71" spans="2:34" ht="15.75" customHeight="1">
      <c r="B71" s="463"/>
      <c r="C71" s="468"/>
      <c r="D71" s="468"/>
      <c r="E71" s="468"/>
      <c r="F71" s="468"/>
      <c r="G71" s="468"/>
      <c r="H71" s="468"/>
      <c r="I71" s="468"/>
      <c r="J71" s="468"/>
      <c r="K71" s="468"/>
      <c r="L71" s="468"/>
      <c r="M71" s="468"/>
      <c r="N71" s="468"/>
      <c r="O71" s="468"/>
      <c r="P71" s="468"/>
      <c r="Q71" s="468"/>
      <c r="R71" s="103"/>
      <c r="S71" s="779" t="s">
        <v>289</v>
      </c>
      <c r="T71" s="780"/>
      <c r="U71" s="780"/>
      <c r="V71" s="780"/>
      <c r="W71" s="780"/>
      <c r="X71" s="780"/>
      <c r="Y71" s="780"/>
      <c r="Z71" s="780"/>
      <c r="AA71" s="780"/>
      <c r="AB71" s="780"/>
      <c r="AC71" s="780"/>
      <c r="AD71" s="780"/>
      <c r="AE71" s="780"/>
      <c r="AF71" s="781"/>
      <c r="AG71" s="102"/>
      <c r="AH71" s="460"/>
    </row>
    <row r="72" spans="2:34" ht="15.75" customHeight="1">
      <c r="B72" s="463"/>
      <c r="C72" s="468"/>
      <c r="D72" s="468"/>
      <c r="E72" s="468"/>
      <c r="F72" s="468"/>
      <c r="G72" s="468"/>
      <c r="H72" s="468"/>
      <c r="I72" s="468"/>
      <c r="J72" s="468"/>
      <c r="K72" s="468"/>
      <c r="L72" s="468"/>
      <c r="M72" s="468"/>
      <c r="N72" s="468"/>
      <c r="O72" s="468"/>
      <c r="P72" s="468"/>
      <c r="Q72" s="468"/>
      <c r="R72" s="101"/>
      <c r="S72" s="477"/>
      <c r="T72" s="476"/>
      <c r="U72" s="782" t="s">
        <v>290</v>
      </c>
      <c r="V72" s="783"/>
      <c r="W72" s="783"/>
      <c r="X72" s="783"/>
      <c r="Y72" s="783"/>
      <c r="Z72" s="783"/>
      <c r="AA72" s="783"/>
      <c r="AB72" s="783"/>
      <c r="AC72" s="783"/>
      <c r="AD72" s="783"/>
      <c r="AE72" s="783"/>
      <c r="AF72" s="784"/>
      <c r="AG72" s="102"/>
      <c r="AH72" s="460"/>
    </row>
    <row r="73" spans="2:34" ht="15.75" customHeight="1">
      <c r="B73" s="463"/>
      <c r="C73" s="468"/>
      <c r="D73" s="468"/>
      <c r="E73" s="468"/>
      <c r="F73" s="468"/>
      <c r="G73" s="468"/>
      <c r="H73" s="468"/>
      <c r="I73" s="468"/>
      <c r="J73" s="468"/>
      <c r="K73" s="468"/>
      <c r="L73" s="468"/>
      <c r="M73" s="468"/>
      <c r="N73" s="468"/>
      <c r="O73" s="468"/>
      <c r="P73" s="468"/>
      <c r="Q73" s="468"/>
      <c r="R73" s="103"/>
      <c r="S73" s="785">
        <f>★波及効果計算ｼｰﾄ!D93</f>
        <v>0</v>
      </c>
      <c r="T73" s="789"/>
      <c r="U73" s="787">
        <f>★波及効果計算ｼｰﾄ!E93</f>
        <v>0</v>
      </c>
      <c r="V73" s="786"/>
      <c r="W73" s="786"/>
      <c r="X73" s="786"/>
      <c r="Y73" s="786"/>
      <c r="Z73" s="786"/>
      <c r="AA73" s="786"/>
      <c r="AB73" s="786"/>
      <c r="AC73" s="786"/>
      <c r="AD73" s="786"/>
      <c r="AE73" s="786"/>
      <c r="AF73" s="788"/>
      <c r="AG73" s="102"/>
      <c r="AH73" s="460"/>
    </row>
    <row r="74" spans="2:34" ht="15.75" customHeight="1">
      <c r="B74" s="463"/>
      <c r="C74" s="468"/>
      <c r="D74" s="468"/>
      <c r="E74" s="468"/>
      <c r="F74" s="468"/>
      <c r="G74" s="468"/>
      <c r="H74" s="468"/>
      <c r="I74" s="468"/>
      <c r="J74" s="468"/>
      <c r="K74" s="468"/>
      <c r="L74" s="468"/>
      <c r="M74" s="468"/>
      <c r="N74" s="468"/>
      <c r="O74" s="468"/>
      <c r="P74" s="468"/>
      <c r="Q74" s="468"/>
      <c r="R74" s="103"/>
      <c r="S74" s="103"/>
      <c r="T74" s="103"/>
      <c r="U74" s="103"/>
      <c r="V74" s="103"/>
      <c r="W74" s="103"/>
      <c r="X74" s="103"/>
      <c r="Y74" s="103"/>
      <c r="Z74" s="103"/>
      <c r="AA74" s="103"/>
      <c r="AB74" s="103"/>
      <c r="AC74" s="103"/>
      <c r="AD74" s="103"/>
      <c r="AE74" s="103"/>
      <c r="AF74" s="104"/>
      <c r="AG74" s="102"/>
      <c r="AH74" s="460"/>
    </row>
    <row r="75" spans="2:34" ht="15.75" customHeight="1">
      <c r="B75" s="460"/>
      <c r="C75" s="460"/>
      <c r="D75" s="460"/>
      <c r="E75" s="460"/>
      <c r="F75" s="460"/>
      <c r="G75" s="460"/>
      <c r="H75" s="460"/>
      <c r="I75" s="460"/>
      <c r="J75" s="460"/>
      <c r="K75" s="460"/>
      <c r="L75" s="460"/>
      <c r="M75" s="460"/>
      <c r="N75" s="460"/>
      <c r="O75" s="460"/>
      <c r="P75" s="460"/>
      <c r="Q75" s="460"/>
      <c r="R75" s="460"/>
      <c r="S75" s="460"/>
      <c r="T75" s="468"/>
      <c r="U75" s="468"/>
      <c r="V75" s="468"/>
      <c r="W75" s="468"/>
      <c r="X75" s="468"/>
      <c r="Y75" s="468"/>
      <c r="Z75" s="468"/>
      <c r="AA75" s="468"/>
      <c r="AB75" s="468"/>
      <c r="AC75" s="468"/>
      <c r="AD75" s="468"/>
      <c r="AE75" s="468"/>
      <c r="AF75" s="468"/>
      <c r="AG75" s="463"/>
      <c r="AH75" s="460"/>
    </row>
    <row r="76" spans="2:34" ht="15.75" customHeight="1">
      <c r="B76" s="89" t="s">
        <v>291</v>
      </c>
      <c r="C76" s="90"/>
      <c r="D76" s="90"/>
      <c r="E76" s="90"/>
      <c r="F76" s="90"/>
      <c r="G76" s="90"/>
      <c r="H76" s="90"/>
      <c r="I76" s="90"/>
      <c r="J76" s="90"/>
      <c r="K76" s="90"/>
      <c r="L76" s="90"/>
      <c r="M76" s="91"/>
      <c r="N76" s="91"/>
      <c r="O76" s="460"/>
      <c r="P76" s="460"/>
      <c r="Q76" s="460"/>
      <c r="R76" s="463"/>
      <c r="S76" s="463"/>
      <c r="T76" s="468"/>
      <c r="U76" s="468"/>
      <c r="V76" s="468"/>
      <c r="W76" s="468"/>
      <c r="X76" s="468"/>
      <c r="Y76" s="461"/>
      <c r="Z76" s="468"/>
      <c r="AA76" s="461"/>
      <c r="AB76" s="468"/>
      <c r="AC76" s="468"/>
      <c r="AD76" s="468"/>
      <c r="AE76" s="468"/>
      <c r="AF76" s="468"/>
      <c r="AG76" s="463"/>
      <c r="AH76" s="460"/>
    </row>
    <row r="77" spans="2:34" ht="15.75" customHeight="1">
      <c r="B77" s="91"/>
      <c r="C77" s="770" t="s">
        <v>292</v>
      </c>
      <c r="D77" s="771"/>
      <c r="E77" s="771"/>
      <c r="F77" s="771"/>
      <c r="G77" s="771"/>
      <c r="H77" s="771"/>
      <c r="I77" s="771"/>
      <c r="J77" s="771"/>
      <c r="K77" s="771"/>
      <c r="L77" s="771"/>
      <c r="M77" s="772"/>
      <c r="N77" s="90"/>
      <c r="O77" s="463"/>
      <c r="P77" s="463"/>
      <c r="Q77" s="463"/>
      <c r="R77" s="463"/>
      <c r="S77" s="463"/>
      <c r="T77" s="468"/>
      <c r="U77" s="468"/>
      <c r="V77" s="468"/>
      <c r="W77" s="468"/>
      <c r="X77" s="468"/>
      <c r="Y77" s="461"/>
      <c r="Z77" s="468"/>
      <c r="AA77" s="468"/>
      <c r="AB77" s="468"/>
      <c r="AC77" s="468"/>
      <c r="AD77" s="468"/>
      <c r="AE77" s="468"/>
      <c r="AF77" s="468"/>
      <c r="AG77" s="463"/>
      <c r="AH77" s="460"/>
    </row>
    <row r="78" spans="2:34" ht="15.75" customHeight="1">
      <c r="B78" s="91"/>
      <c r="C78" s="773"/>
      <c r="D78" s="774"/>
      <c r="E78" s="774"/>
      <c r="F78" s="774"/>
      <c r="G78" s="774"/>
      <c r="H78" s="774"/>
      <c r="I78" s="774"/>
      <c r="J78" s="774"/>
      <c r="K78" s="774"/>
      <c r="L78" s="774"/>
      <c r="M78" s="775"/>
      <c r="N78" s="90"/>
      <c r="O78" s="463"/>
      <c r="P78" s="463"/>
      <c r="Q78" s="463"/>
      <c r="R78" s="466"/>
      <c r="S78" s="466"/>
      <c r="T78" s="468"/>
      <c r="U78" s="468"/>
      <c r="V78" s="468"/>
      <c r="W78" s="468"/>
      <c r="X78" s="468"/>
      <c r="Y78" s="468"/>
      <c r="Z78" s="468"/>
      <c r="AA78" s="468"/>
      <c r="AB78" s="468"/>
      <c r="AC78" s="468"/>
      <c r="AD78" s="468"/>
      <c r="AE78" s="468"/>
      <c r="AF78" s="468"/>
      <c r="AG78" s="463"/>
      <c r="AH78" s="460"/>
    </row>
    <row r="79" spans="2:34" ht="15.75" customHeight="1">
      <c r="B79" s="91"/>
      <c r="C79" s="776">
        <f>★波及効果計算ｼｰﾄ!J47</f>
        <v>0</v>
      </c>
      <c r="D79" s="777"/>
      <c r="E79" s="777"/>
      <c r="F79" s="777"/>
      <c r="G79" s="777"/>
      <c r="H79" s="777"/>
      <c r="I79" s="777"/>
      <c r="J79" s="777"/>
      <c r="K79" s="777"/>
      <c r="L79" s="777"/>
      <c r="M79" s="778"/>
      <c r="N79" s="99"/>
      <c r="O79" s="466"/>
      <c r="P79" s="466"/>
      <c r="Q79" s="466"/>
      <c r="R79" s="461" t="s">
        <v>287</v>
      </c>
      <c r="S79" s="460"/>
      <c r="T79" s="468"/>
      <c r="U79" s="461"/>
      <c r="V79" s="468"/>
      <c r="W79" s="461"/>
      <c r="X79" s="461"/>
      <c r="Y79" s="468"/>
      <c r="Z79" s="468"/>
      <c r="AA79" s="468"/>
      <c r="AB79" s="461" t="s">
        <v>288</v>
      </c>
      <c r="AC79" s="468"/>
      <c r="AD79" s="468"/>
      <c r="AE79" s="468"/>
      <c r="AF79" s="468"/>
      <c r="AG79" s="463"/>
      <c r="AH79" s="460"/>
    </row>
    <row r="80" spans="2:34" ht="15.75" customHeight="1">
      <c r="B80" s="91"/>
      <c r="C80" s="90"/>
      <c r="D80" s="90"/>
      <c r="E80" s="90"/>
      <c r="F80" s="90"/>
      <c r="G80" s="90"/>
      <c r="H80" s="90"/>
      <c r="I80" s="90"/>
      <c r="J80" s="90"/>
      <c r="K80" s="90"/>
      <c r="L80" s="90"/>
      <c r="M80" s="91"/>
      <c r="N80" s="91"/>
      <c r="O80" s="460"/>
      <c r="P80" s="460"/>
      <c r="Q80" s="460"/>
      <c r="R80" s="461"/>
      <c r="S80" s="468"/>
      <c r="T80" s="468"/>
      <c r="U80" s="468"/>
      <c r="V80" s="468"/>
      <c r="W80" s="468"/>
      <c r="X80" s="468"/>
      <c r="Y80" s="468"/>
      <c r="Z80" s="468"/>
      <c r="AA80" s="468"/>
      <c r="AB80" s="468"/>
      <c r="AC80" s="468"/>
      <c r="AD80" s="468"/>
      <c r="AE80" s="468"/>
      <c r="AF80" s="468"/>
      <c r="AG80" s="463"/>
      <c r="AH80" s="460"/>
    </row>
    <row r="81" spans="2:34" ht="15.75" customHeight="1">
      <c r="B81" s="478"/>
      <c r="C81" s="466"/>
      <c r="D81" s="466"/>
      <c r="E81" s="466"/>
      <c r="F81" s="466"/>
      <c r="G81" s="466"/>
      <c r="H81" s="466"/>
      <c r="I81" s="466"/>
      <c r="J81" s="466"/>
      <c r="K81" s="466"/>
      <c r="L81" s="466"/>
      <c r="M81" s="466"/>
      <c r="N81" s="466"/>
      <c r="O81" s="466"/>
      <c r="P81" s="466"/>
      <c r="Q81" s="466"/>
      <c r="R81" s="466"/>
      <c r="S81" s="466"/>
      <c r="T81" s="466"/>
      <c r="U81" s="466"/>
      <c r="V81" s="466"/>
      <c r="W81" s="466"/>
      <c r="X81" s="466"/>
      <c r="Y81" s="466"/>
      <c r="Z81" s="466"/>
      <c r="AA81" s="466"/>
      <c r="AB81" s="466"/>
      <c r="AC81" s="466"/>
      <c r="AD81" s="466"/>
      <c r="AE81" s="466"/>
      <c r="AF81" s="466"/>
      <c r="AG81" s="478"/>
      <c r="AH81" s="470"/>
    </row>
    <row r="82" spans="2:34" ht="15.75" customHeight="1">
      <c r="B82" s="478"/>
      <c r="C82" s="466"/>
      <c r="D82" s="466"/>
      <c r="E82" s="466"/>
      <c r="F82" s="466"/>
      <c r="G82" s="466"/>
      <c r="H82" s="466"/>
      <c r="I82" s="466"/>
      <c r="J82" s="466"/>
      <c r="K82" s="466"/>
      <c r="L82" s="466"/>
      <c r="M82" s="466"/>
      <c r="N82" s="466"/>
      <c r="O82" s="466"/>
      <c r="P82" s="466"/>
      <c r="Q82" s="466"/>
      <c r="R82" s="100" t="s">
        <v>291</v>
      </c>
      <c r="S82" s="102"/>
      <c r="T82" s="102"/>
      <c r="U82" s="102"/>
      <c r="V82" s="102"/>
      <c r="W82" s="102"/>
      <c r="X82" s="102"/>
      <c r="Y82" s="102"/>
      <c r="Z82" s="102"/>
      <c r="AA82" s="102"/>
      <c r="AB82" s="102"/>
      <c r="AC82" s="102"/>
      <c r="AD82" s="102"/>
      <c r="AE82" s="102"/>
      <c r="AF82" s="470"/>
      <c r="AG82" s="470"/>
      <c r="AH82" s="470"/>
    </row>
    <row r="83" spans="2:34" ht="15.75" customHeight="1">
      <c r="B83" s="478"/>
      <c r="C83" s="466"/>
      <c r="D83" s="466"/>
      <c r="E83" s="466"/>
      <c r="F83" s="466"/>
      <c r="G83" s="466"/>
      <c r="H83" s="466"/>
      <c r="I83" s="466"/>
      <c r="J83" s="466"/>
      <c r="K83" s="466"/>
      <c r="L83" s="466"/>
      <c r="M83" s="466"/>
      <c r="N83" s="466"/>
      <c r="O83" s="466"/>
      <c r="P83" s="466"/>
      <c r="Q83" s="466"/>
      <c r="R83" s="102"/>
      <c r="S83" s="779" t="s">
        <v>293</v>
      </c>
      <c r="T83" s="780"/>
      <c r="U83" s="780"/>
      <c r="V83" s="780"/>
      <c r="W83" s="780"/>
      <c r="X83" s="780"/>
      <c r="Y83" s="780"/>
      <c r="Z83" s="780"/>
      <c r="AA83" s="780"/>
      <c r="AB83" s="780"/>
      <c r="AC83" s="780"/>
      <c r="AD83" s="781"/>
      <c r="AE83" s="102"/>
      <c r="AF83" s="470"/>
      <c r="AG83" s="470"/>
      <c r="AH83" s="470"/>
    </row>
    <row r="84" spans="2:34" ht="15.75" customHeight="1">
      <c r="B84" s="478"/>
      <c r="C84" s="466"/>
      <c r="D84" s="466"/>
      <c r="E84" s="466"/>
      <c r="F84" s="466"/>
      <c r="G84" s="466"/>
      <c r="H84" s="466"/>
      <c r="I84" s="466"/>
      <c r="J84" s="466"/>
      <c r="K84" s="466"/>
      <c r="L84" s="466"/>
      <c r="M84" s="466"/>
      <c r="N84" s="466"/>
      <c r="O84" s="466"/>
      <c r="P84" s="466"/>
      <c r="Q84" s="466"/>
      <c r="R84" s="101"/>
      <c r="S84" s="477"/>
      <c r="T84" s="476"/>
      <c r="U84" s="782" t="s">
        <v>294</v>
      </c>
      <c r="V84" s="783"/>
      <c r="W84" s="783"/>
      <c r="X84" s="783"/>
      <c r="Y84" s="783"/>
      <c r="Z84" s="783"/>
      <c r="AA84" s="783"/>
      <c r="AB84" s="783"/>
      <c r="AC84" s="783"/>
      <c r="AD84" s="784"/>
      <c r="AE84" s="102"/>
      <c r="AF84" s="470"/>
      <c r="AG84" s="470"/>
      <c r="AH84" s="470"/>
    </row>
    <row r="85" spans="2:34" ht="15.75" customHeight="1">
      <c r="B85" s="478"/>
      <c r="C85" s="466"/>
      <c r="D85" s="466"/>
      <c r="E85" s="466"/>
      <c r="F85" s="466"/>
      <c r="G85" s="466"/>
      <c r="H85" s="466"/>
      <c r="I85" s="466"/>
      <c r="J85" s="466"/>
      <c r="K85" s="466"/>
      <c r="L85" s="466"/>
      <c r="M85" s="466"/>
      <c r="N85" s="466"/>
      <c r="O85" s="466"/>
      <c r="P85" s="466"/>
      <c r="Q85" s="466"/>
      <c r="R85" s="103"/>
      <c r="S85" s="785">
        <f>★波及効果計算ｼｰﾄ!F93</f>
        <v>0</v>
      </c>
      <c r="T85" s="789"/>
      <c r="U85" s="787">
        <f>★波及効果計算ｼｰﾄ!G93</f>
        <v>0</v>
      </c>
      <c r="V85" s="786"/>
      <c r="W85" s="786"/>
      <c r="X85" s="786"/>
      <c r="Y85" s="786"/>
      <c r="Z85" s="786"/>
      <c r="AA85" s="786"/>
      <c r="AB85" s="786"/>
      <c r="AC85" s="786"/>
      <c r="AD85" s="788"/>
      <c r="AE85" s="102"/>
      <c r="AF85" s="470"/>
      <c r="AG85" s="470"/>
      <c r="AH85" s="470"/>
    </row>
    <row r="86" spans="2:34" ht="15.75" customHeight="1">
      <c r="B86" s="478"/>
      <c r="C86" s="466"/>
      <c r="D86" s="466"/>
      <c r="E86" s="466"/>
      <c r="F86" s="466"/>
      <c r="G86" s="466"/>
      <c r="H86" s="466"/>
      <c r="I86" s="466"/>
      <c r="J86" s="466"/>
      <c r="K86" s="466"/>
      <c r="L86" s="466"/>
      <c r="M86" s="466"/>
      <c r="N86" s="466"/>
      <c r="O86" s="466"/>
      <c r="P86" s="466"/>
      <c r="Q86" s="466"/>
      <c r="R86" s="103"/>
      <c r="S86" s="103"/>
      <c r="T86" s="103"/>
      <c r="U86" s="103"/>
      <c r="V86" s="103"/>
      <c r="W86" s="103"/>
      <c r="X86" s="103"/>
      <c r="Y86" s="103"/>
      <c r="Z86" s="103"/>
      <c r="AA86" s="103"/>
      <c r="AB86" s="103"/>
      <c r="AC86" s="103"/>
      <c r="AD86" s="104"/>
      <c r="AE86" s="102"/>
      <c r="AF86" s="470"/>
      <c r="AG86" s="470"/>
      <c r="AH86" s="470"/>
    </row>
    <row r="87" spans="2:34" ht="15.75" customHeight="1">
      <c r="B87" s="478"/>
      <c r="C87" s="466"/>
      <c r="D87" s="466"/>
      <c r="E87" s="466"/>
      <c r="F87" s="466"/>
      <c r="G87" s="466"/>
      <c r="H87" s="466"/>
      <c r="I87" s="466"/>
      <c r="J87" s="466"/>
      <c r="K87" s="466"/>
      <c r="L87" s="466"/>
      <c r="M87" s="466"/>
      <c r="N87" s="466"/>
      <c r="O87" s="466"/>
      <c r="P87" s="466"/>
      <c r="Q87" s="466"/>
      <c r="R87" s="466"/>
      <c r="S87" s="466"/>
      <c r="T87" s="466"/>
      <c r="U87" s="466"/>
      <c r="V87" s="466"/>
      <c r="W87" s="466"/>
      <c r="X87" s="466"/>
      <c r="Y87" s="466"/>
      <c r="Z87" s="466"/>
      <c r="AA87" s="466"/>
      <c r="AB87" s="466"/>
      <c r="AC87" s="466"/>
      <c r="AD87" s="466"/>
      <c r="AE87" s="466"/>
      <c r="AF87" s="466"/>
      <c r="AG87" s="478"/>
      <c r="AH87" s="470"/>
    </row>
    <row r="88" spans="2:34" ht="15.75" customHeight="1">
      <c r="B88" s="89" t="s">
        <v>295</v>
      </c>
      <c r="C88" s="90"/>
      <c r="D88" s="90"/>
      <c r="E88" s="90"/>
      <c r="F88" s="90"/>
      <c r="G88" s="90"/>
      <c r="H88" s="90"/>
      <c r="I88" s="90"/>
      <c r="J88" s="90"/>
      <c r="K88" s="90"/>
      <c r="L88" s="90"/>
      <c r="M88" s="461"/>
      <c r="N88" s="461"/>
      <c r="O88" s="460"/>
      <c r="P88" s="460"/>
      <c r="Q88" s="460"/>
      <c r="R88" s="463"/>
      <c r="S88" s="463"/>
      <c r="T88" s="468"/>
      <c r="U88" s="468"/>
      <c r="V88" s="468"/>
      <c r="W88" s="468"/>
      <c r="X88" s="468"/>
      <c r="Y88" s="461"/>
      <c r="Z88" s="468"/>
      <c r="AA88" s="461"/>
      <c r="AB88" s="468"/>
      <c r="AC88" s="468"/>
      <c r="AD88" s="468"/>
      <c r="AE88" s="468"/>
      <c r="AF88" s="468"/>
      <c r="AG88" s="463"/>
      <c r="AH88" s="460"/>
    </row>
    <row r="89" spans="2:34" ht="15.75" customHeight="1">
      <c r="B89" s="91"/>
      <c r="C89" s="770" t="s">
        <v>296</v>
      </c>
      <c r="D89" s="771"/>
      <c r="E89" s="771"/>
      <c r="F89" s="771"/>
      <c r="G89" s="771"/>
      <c r="H89" s="771"/>
      <c r="I89" s="771"/>
      <c r="J89" s="771"/>
      <c r="K89" s="772"/>
      <c r="L89" s="90"/>
      <c r="M89" s="463"/>
      <c r="N89" s="463"/>
      <c r="O89" s="463"/>
      <c r="P89" s="463"/>
      <c r="Q89" s="463"/>
      <c r="R89" s="463"/>
      <c r="S89" s="463"/>
      <c r="T89" s="468"/>
      <c r="U89" s="468"/>
      <c r="V89" s="468"/>
      <c r="W89" s="468"/>
      <c r="X89" s="468"/>
      <c r="Y89" s="461"/>
      <c r="Z89" s="468"/>
      <c r="AA89" s="468"/>
      <c r="AB89" s="468"/>
      <c r="AC89" s="468"/>
      <c r="AD89" s="468"/>
      <c r="AE89" s="468"/>
      <c r="AF89" s="468"/>
      <c r="AG89" s="463"/>
      <c r="AH89" s="460"/>
    </row>
    <row r="90" spans="2:34" ht="15.75" customHeight="1">
      <c r="B90" s="91"/>
      <c r="C90" s="773"/>
      <c r="D90" s="774"/>
      <c r="E90" s="774"/>
      <c r="F90" s="774"/>
      <c r="G90" s="774"/>
      <c r="H90" s="774"/>
      <c r="I90" s="774"/>
      <c r="J90" s="774"/>
      <c r="K90" s="775"/>
      <c r="L90" s="90"/>
      <c r="M90" s="463"/>
      <c r="N90" s="463"/>
      <c r="O90" s="463"/>
      <c r="P90" s="463"/>
      <c r="Q90" s="463"/>
      <c r="R90" s="466"/>
      <c r="S90" s="466"/>
      <c r="T90" s="468"/>
      <c r="U90" s="468"/>
      <c r="V90" s="468"/>
      <c r="W90" s="468"/>
      <c r="X90" s="468"/>
      <c r="Y90" s="468"/>
      <c r="Z90" s="468"/>
      <c r="AA90" s="468"/>
      <c r="AB90" s="468"/>
      <c r="AC90" s="468"/>
      <c r="AD90" s="468"/>
      <c r="AE90" s="468"/>
      <c r="AF90" s="468"/>
      <c r="AG90" s="463"/>
      <c r="AH90" s="460"/>
    </row>
    <row r="91" spans="2:34" ht="15.75" customHeight="1">
      <c r="B91" s="91"/>
      <c r="C91" s="776">
        <f>★波及効果計算ｼｰﾄ!Q47</f>
        <v>0</v>
      </c>
      <c r="D91" s="777"/>
      <c r="E91" s="777"/>
      <c r="F91" s="777"/>
      <c r="G91" s="777"/>
      <c r="H91" s="777"/>
      <c r="I91" s="777"/>
      <c r="J91" s="777"/>
      <c r="K91" s="778"/>
      <c r="L91" s="99"/>
      <c r="M91" s="466"/>
      <c r="N91" s="466"/>
      <c r="O91" s="466"/>
      <c r="P91" s="466"/>
      <c r="Q91" s="466"/>
      <c r="R91" s="461" t="s">
        <v>287</v>
      </c>
      <c r="S91" s="460"/>
      <c r="T91" s="468"/>
      <c r="U91" s="461"/>
      <c r="V91" s="468"/>
      <c r="W91" s="461"/>
      <c r="X91" s="461"/>
      <c r="Y91" s="468"/>
      <c r="Z91" s="468"/>
      <c r="AA91" s="468"/>
      <c r="AB91" s="461" t="s">
        <v>288</v>
      </c>
      <c r="AC91" s="468"/>
      <c r="AD91" s="468"/>
      <c r="AE91" s="468"/>
      <c r="AF91" s="468"/>
      <c r="AG91" s="463"/>
      <c r="AH91" s="460"/>
    </row>
    <row r="92" spans="2:34" ht="15.75" customHeight="1">
      <c r="B92" s="91"/>
      <c r="C92" s="90"/>
      <c r="D92" s="90"/>
      <c r="E92" s="90"/>
      <c r="F92" s="90"/>
      <c r="G92" s="90"/>
      <c r="H92" s="90"/>
      <c r="I92" s="90"/>
      <c r="J92" s="90"/>
      <c r="K92" s="90"/>
      <c r="L92" s="90"/>
      <c r="M92" s="461"/>
      <c r="N92" s="461"/>
      <c r="O92" s="460"/>
      <c r="P92" s="460"/>
      <c r="Q92" s="460"/>
      <c r="R92" s="461"/>
      <c r="S92" s="468"/>
      <c r="T92" s="468"/>
      <c r="U92" s="468"/>
      <c r="V92" s="468"/>
      <c r="W92" s="468"/>
      <c r="X92" s="468"/>
      <c r="Y92" s="468"/>
      <c r="Z92" s="468"/>
      <c r="AA92" s="468"/>
      <c r="AB92" s="468"/>
      <c r="AC92" s="468"/>
      <c r="AD92" s="468"/>
      <c r="AE92" s="468"/>
      <c r="AF92" s="468"/>
      <c r="AG92" s="463"/>
      <c r="AH92" s="460"/>
    </row>
    <row r="93" spans="2:34" ht="15.75" customHeight="1">
      <c r="B93" s="478"/>
      <c r="C93" s="466"/>
      <c r="D93" s="466"/>
      <c r="E93" s="466"/>
      <c r="F93" s="466"/>
      <c r="G93" s="466"/>
      <c r="H93" s="466"/>
      <c r="I93" s="466"/>
      <c r="J93" s="466"/>
      <c r="K93" s="466"/>
      <c r="L93" s="466"/>
      <c r="M93" s="466"/>
      <c r="N93" s="466"/>
      <c r="O93" s="466"/>
      <c r="P93" s="466"/>
      <c r="Q93" s="466"/>
      <c r="R93" s="466"/>
      <c r="S93" s="466"/>
      <c r="T93" s="466"/>
      <c r="U93" s="466"/>
      <c r="V93" s="466"/>
      <c r="W93" s="466"/>
      <c r="X93" s="466"/>
      <c r="Y93" s="466"/>
      <c r="Z93" s="466"/>
      <c r="AA93" s="466"/>
      <c r="AB93" s="466"/>
      <c r="AC93" s="466"/>
      <c r="AD93" s="466"/>
      <c r="AE93" s="466"/>
      <c r="AF93" s="466"/>
      <c r="AG93" s="478"/>
      <c r="AH93" s="470"/>
    </row>
    <row r="94" spans="2:34" ht="15.75" customHeight="1">
      <c r="B94" s="478"/>
      <c r="C94" s="466"/>
      <c r="D94" s="466"/>
      <c r="E94" s="466"/>
      <c r="F94" s="466"/>
      <c r="G94" s="466"/>
      <c r="H94" s="466"/>
      <c r="I94" s="466"/>
      <c r="J94" s="466"/>
      <c r="K94" s="466"/>
      <c r="L94" s="466"/>
      <c r="M94" s="466"/>
      <c r="N94" s="466"/>
      <c r="O94" s="466"/>
      <c r="P94" s="466"/>
      <c r="Q94" s="466"/>
      <c r="R94" s="100" t="s">
        <v>295</v>
      </c>
      <c r="S94" s="102"/>
      <c r="T94" s="102"/>
      <c r="U94" s="102"/>
      <c r="V94" s="102"/>
      <c r="W94" s="102"/>
      <c r="X94" s="102"/>
      <c r="Y94" s="102"/>
      <c r="Z94" s="102"/>
      <c r="AA94" s="102"/>
      <c r="AB94" s="102"/>
      <c r="AC94" s="102"/>
      <c r="AD94" s="460"/>
      <c r="AE94" s="460"/>
      <c r="AF94" s="470"/>
      <c r="AG94" s="470"/>
      <c r="AH94" s="470"/>
    </row>
    <row r="95" spans="2:34" ht="15.75" customHeight="1">
      <c r="B95" s="478"/>
      <c r="C95" s="466"/>
      <c r="D95" s="466"/>
      <c r="E95" s="466"/>
      <c r="F95" s="466"/>
      <c r="G95" s="466"/>
      <c r="H95" s="466"/>
      <c r="I95" s="466"/>
      <c r="J95" s="466"/>
      <c r="K95" s="466"/>
      <c r="L95" s="466"/>
      <c r="M95" s="466"/>
      <c r="N95" s="466"/>
      <c r="O95" s="466"/>
      <c r="P95" s="466"/>
      <c r="Q95" s="466"/>
      <c r="R95" s="102"/>
      <c r="S95" s="779" t="s">
        <v>297</v>
      </c>
      <c r="T95" s="780"/>
      <c r="U95" s="780"/>
      <c r="V95" s="780"/>
      <c r="W95" s="780"/>
      <c r="X95" s="780"/>
      <c r="Y95" s="780"/>
      <c r="Z95" s="780"/>
      <c r="AA95" s="780"/>
      <c r="AB95" s="781"/>
      <c r="AC95" s="101"/>
      <c r="AD95" s="476"/>
      <c r="AE95" s="460"/>
      <c r="AF95" s="470"/>
      <c r="AG95" s="470"/>
      <c r="AH95" s="470"/>
    </row>
    <row r="96" spans="2:34" ht="15.75" customHeight="1">
      <c r="B96" s="478"/>
      <c r="C96" s="466"/>
      <c r="D96" s="466"/>
      <c r="E96" s="466"/>
      <c r="F96" s="466"/>
      <c r="G96" s="466"/>
      <c r="H96" s="466"/>
      <c r="I96" s="466"/>
      <c r="J96" s="466"/>
      <c r="K96" s="466"/>
      <c r="L96" s="466"/>
      <c r="M96" s="466"/>
      <c r="N96" s="466"/>
      <c r="O96" s="466"/>
      <c r="P96" s="466"/>
      <c r="Q96" s="466"/>
      <c r="R96" s="101"/>
      <c r="S96" s="477"/>
      <c r="T96" s="476"/>
      <c r="U96" s="782" t="s">
        <v>298</v>
      </c>
      <c r="V96" s="783"/>
      <c r="W96" s="783"/>
      <c r="X96" s="783"/>
      <c r="Y96" s="783"/>
      <c r="Z96" s="783"/>
      <c r="AA96" s="783"/>
      <c r="AB96" s="784"/>
      <c r="AC96" s="101"/>
      <c r="AD96" s="476"/>
      <c r="AE96" s="460"/>
      <c r="AF96" s="470"/>
      <c r="AG96" s="470"/>
      <c r="AH96" s="470"/>
    </row>
    <row r="97" spans="2:34" ht="15.75" customHeight="1">
      <c r="B97" s="478"/>
      <c r="C97" s="466"/>
      <c r="D97" s="466"/>
      <c r="E97" s="466"/>
      <c r="F97" s="466"/>
      <c r="G97" s="466"/>
      <c r="H97" s="466"/>
      <c r="I97" s="466"/>
      <c r="J97" s="466"/>
      <c r="K97" s="466"/>
      <c r="L97" s="466"/>
      <c r="M97" s="466"/>
      <c r="N97" s="466"/>
      <c r="O97" s="466"/>
      <c r="P97" s="466"/>
      <c r="Q97" s="466"/>
      <c r="R97" s="103"/>
      <c r="S97" s="785">
        <f>★波及効果計算ｼｰﾄ!H93</f>
        <v>0</v>
      </c>
      <c r="T97" s="786"/>
      <c r="U97" s="787">
        <f>★波及効果計算ｼｰﾄ!I93</f>
        <v>0</v>
      </c>
      <c r="V97" s="786"/>
      <c r="W97" s="786"/>
      <c r="X97" s="786"/>
      <c r="Y97" s="786"/>
      <c r="Z97" s="786"/>
      <c r="AA97" s="786"/>
      <c r="AB97" s="788"/>
      <c r="AC97" s="105"/>
      <c r="AD97" s="479"/>
      <c r="AE97" s="460"/>
      <c r="AF97" s="470"/>
      <c r="AG97" s="470"/>
      <c r="AH97" s="470"/>
    </row>
    <row r="98" spans="2:34" ht="15.75" customHeight="1">
      <c r="B98" s="478"/>
      <c r="C98" s="466"/>
      <c r="D98" s="466"/>
      <c r="E98" s="466"/>
      <c r="F98" s="466"/>
      <c r="G98" s="466"/>
      <c r="H98" s="466"/>
      <c r="I98" s="466"/>
      <c r="J98" s="466"/>
      <c r="K98" s="466"/>
      <c r="L98" s="466"/>
      <c r="M98" s="466"/>
      <c r="N98" s="466"/>
      <c r="O98" s="466"/>
      <c r="P98" s="466"/>
      <c r="Q98" s="466"/>
      <c r="R98" s="103"/>
      <c r="S98" s="103"/>
      <c r="T98" s="103"/>
      <c r="U98" s="103"/>
      <c r="V98" s="103"/>
      <c r="W98" s="103"/>
      <c r="X98" s="103"/>
      <c r="Y98" s="103"/>
      <c r="Z98" s="103"/>
      <c r="AA98" s="103"/>
      <c r="AB98" s="103"/>
      <c r="AC98" s="103"/>
      <c r="AD98" s="463"/>
      <c r="AE98" s="460"/>
      <c r="AF98" s="470"/>
      <c r="AG98" s="470"/>
      <c r="AH98" s="470"/>
    </row>
    <row r="99" spans="2:34" ht="15.75" customHeight="1">
      <c r="B99" s="478"/>
      <c r="C99" s="466"/>
      <c r="D99" s="466"/>
      <c r="E99" s="466"/>
      <c r="F99" s="466"/>
      <c r="G99" s="466"/>
      <c r="H99" s="466"/>
      <c r="I99" s="466"/>
      <c r="J99" s="466"/>
      <c r="K99" s="466"/>
      <c r="L99" s="466"/>
      <c r="M99" s="466"/>
      <c r="N99" s="466"/>
      <c r="O99" s="466"/>
      <c r="P99" s="466"/>
      <c r="Q99" s="466"/>
      <c r="R99" s="466"/>
      <c r="S99" s="466"/>
      <c r="T99" s="466"/>
      <c r="U99" s="466"/>
      <c r="V99" s="466"/>
      <c r="W99" s="466"/>
      <c r="X99" s="466"/>
      <c r="Y99" s="466"/>
      <c r="Z99" s="466"/>
      <c r="AA99" s="466"/>
      <c r="AB99" s="466"/>
      <c r="AC99" s="466"/>
      <c r="AD99" s="466"/>
      <c r="AE99" s="466"/>
      <c r="AF99" s="466"/>
      <c r="AG99" s="478"/>
      <c r="AH99" s="470"/>
    </row>
    <row r="100" spans="2:34" ht="15.75" customHeight="1">
      <c r="B100" s="88"/>
      <c r="C100" s="88"/>
      <c r="D100" s="88"/>
      <c r="E100" s="88"/>
      <c r="F100" s="88"/>
      <c r="G100" s="88"/>
      <c r="H100" s="88"/>
      <c r="I100" s="88"/>
      <c r="J100" s="88"/>
      <c r="K100" s="88"/>
      <c r="L100" s="88"/>
      <c r="M100" s="88"/>
      <c r="N100" s="88"/>
      <c r="O100" s="98"/>
      <c r="P100" s="98"/>
      <c r="Q100" s="98"/>
      <c r="R100" s="98"/>
      <c r="S100" s="98"/>
      <c r="T100" s="98"/>
      <c r="U100" s="98"/>
      <c r="V100" s="98"/>
      <c r="W100" s="98"/>
      <c r="X100" s="98"/>
      <c r="Y100" s="98"/>
      <c r="Z100" s="98"/>
      <c r="AA100" s="98"/>
      <c r="AB100" s="98"/>
      <c r="AC100" s="98"/>
      <c r="AD100" s="98"/>
      <c r="AE100" s="98"/>
      <c r="AF100" s="98"/>
      <c r="AG100" s="98"/>
    </row>
  </sheetData>
  <sheetProtection sheet="1" selectLockedCells="1" selectUnlockedCells="1"/>
  <mergeCells count="54">
    <mergeCell ref="B2:L2"/>
    <mergeCell ref="C5:AG6"/>
    <mergeCell ref="C7:AG7"/>
    <mergeCell ref="S17:AF17"/>
    <mergeCell ref="U18:AF18"/>
    <mergeCell ref="L11:AF12"/>
    <mergeCell ref="L13:AF13"/>
    <mergeCell ref="S19:T19"/>
    <mergeCell ref="U19:AF19"/>
    <mergeCell ref="V23:AG24"/>
    <mergeCell ref="V25:AG25"/>
    <mergeCell ref="C23:R24"/>
    <mergeCell ref="C25:R25"/>
    <mergeCell ref="C29:R30"/>
    <mergeCell ref="W29:AG30"/>
    <mergeCell ref="C31:R31"/>
    <mergeCell ref="W31:AG31"/>
    <mergeCell ref="C35:Q35"/>
    <mergeCell ref="W35:AG36"/>
    <mergeCell ref="E36:Q36"/>
    <mergeCell ref="C37:D37"/>
    <mergeCell ref="E37:Q37"/>
    <mergeCell ref="W37:AG37"/>
    <mergeCell ref="C41:M42"/>
    <mergeCell ref="O41:V41"/>
    <mergeCell ref="W41:AF42"/>
    <mergeCell ref="AG41:AG43"/>
    <mergeCell ref="C43:M43"/>
    <mergeCell ref="W43:AF43"/>
    <mergeCell ref="S73:T73"/>
    <mergeCell ref="U73:AF73"/>
    <mergeCell ref="C47:L47"/>
    <mergeCell ref="E48:L48"/>
    <mergeCell ref="C49:D49"/>
    <mergeCell ref="E49:L49"/>
    <mergeCell ref="B52:L52"/>
    <mergeCell ref="C57:O58"/>
    <mergeCell ref="C59:O59"/>
    <mergeCell ref="C65:O66"/>
    <mergeCell ref="C67:O67"/>
    <mergeCell ref="S71:AF71"/>
    <mergeCell ref="U72:AF72"/>
    <mergeCell ref="C77:M78"/>
    <mergeCell ref="C79:M79"/>
    <mergeCell ref="S83:AD83"/>
    <mergeCell ref="U84:AD84"/>
    <mergeCell ref="S85:T85"/>
    <mergeCell ref="U85:AD85"/>
    <mergeCell ref="C89:K90"/>
    <mergeCell ref="C91:K91"/>
    <mergeCell ref="S95:AB95"/>
    <mergeCell ref="U96:AB96"/>
    <mergeCell ref="S97:T97"/>
    <mergeCell ref="U97:AB97"/>
  </mergeCells>
  <phoneticPr fontId="29"/>
  <pageMargins left="0.78740157480314965" right="0.78740157480314965" top="0.78740157480314965" bottom="0.78740157480314965" header="0" footer="0.19685039370078741"/>
  <pageSetup paperSize="9" scale="90" firstPageNumber="4" orientation="portrait" useFirstPageNumber="1" r:id="rId1"/>
  <headerFooter alignWithMargins="0">
    <oddFooter>&amp;P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view="pageBreakPreview" zoomScale="130" zoomScaleNormal="100" zoomScaleSheetLayoutView="130" workbookViewId="0"/>
  </sheetViews>
  <sheetFormatPr defaultColWidth="9.33203125" defaultRowHeight="25.5" customHeight="1"/>
  <cols>
    <col min="1" max="1" width="2.1640625" style="106" customWidth="1"/>
    <col min="2" max="2" width="6.1640625" style="106" customWidth="1"/>
    <col min="3" max="3" width="53.33203125" style="106" customWidth="1"/>
    <col min="4" max="4" width="35" style="106" customWidth="1"/>
    <col min="5" max="5" width="18.6640625" style="107" customWidth="1"/>
    <col min="6" max="16384" width="9.33203125" style="106"/>
  </cols>
  <sheetData>
    <row r="1" spans="2:5" ht="15" customHeight="1"/>
    <row r="2" spans="2:5" ht="20.25" customHeight="1">
      <c r="B2" s="815" t="s">
        <v>299</v>
      </c>
      <c r="C2" s="816"/>
      <c r="D2" s="483"/>
      <c r="E2" s="484"/>
    </row>
    <row r="3" spans="2:5" ht="20.25" customHeight="1">
      <c r="B3" s="485"/>
      <c r="C3" s="484"/>
      <c r="D3" s="484"/>
      <c r="E3" s="483"/>
    </row>
    <row r="4" spans="2:5" ht="20.25" customHeight="1">
      <c r="B4" s="486" t="s">
        <v>300</v>
      </c>
      <c r="C4" s="487" t="s">
        <v>301</v>
      </c>
      <c r="D4" s="109" t="s">
        <v>302</v>
      </c>
      <c r="E4" s="110" t="s">
        <v>303</v>
      </c>
    </row>
    <row r="5" spans="2:5" ht="39" customHeight="1">
      <c r="B5" s="111" t="s">
        <v>304</v>
      </c>
      <c r="C5" s="112" t="s">
        <v>579</v>
      </c>
      <c r="D5" s="113"/>
      <c r="E5" s="230"/>
    </row>
    <row r="6" spans="2:5" ht="39" customHeight="1">
      <c r="B6" s="111" t="s">
        <v>305</v>
      </c>
      <c r="C6" s="112" t="s">
        <v>580</v>
      </c>
      <c r="D6" s="220" t="s">
        <v>581</v>
      </c>
      <c r="E6" s="817" t="s">
        <v>29</v>
      </c>
    </row>
    <row r="7" spans="2:5" ht="39" customHeight="1">
      <c r="B7" s="111" t="s">
        <v>306</v>
      </c>
      <c r="C7" s="114" t="s">
        <v>646</v>
      </c>
      <c r="D7" s="113" t="s">
        <v>307</v>
      </c>
      <c r="E7" s="818"/>
    </row>
    <row r="8" spans="2:5" ht="39" customHeight="1">
      <c r="B8" s="111" t="s">
        <v>308</v>
      </c>
      <c r="C8" s="114" t="s">
        <v>583</v>
      </c>
      <c r="D8" s="113" t="s">
        <v>309</v>
      </c>
      <c r="E8" s="819"/>
    </row>
    <row r="9" spans="2:5" ht="39" customHeight="1">
      <c r="B9" s="111" t="s">
        <v>310</v>
      </c>
      <c r="C9" s="114" t="s">
        <v>584</v>
      </c>
      <c r="D9" s="113" t="s">
        <v>582</v>
      </c>
      <c r="E9" s="115"/>
    </row>
    <row r="10" spans="2:5" ht="39" customHeight="1">
      <c r="B10" s="221" t="s">
        <v>311</v>
      </c>
      <c r="C10" s="222"/>
      <c r="D10" s="223"/>
      <c r="E10" s="224"/>
    </row>
    <row r="11" spans="2:5" ht="39" customHeight="1">
      <c r="B11" s="111" t="s">
        <v>312</v>
      </c>
      <c r="C11" s="114" t="s">
        <v>640</v>
      </c>
      <c r="D11" s="113" t="s">
        <v>585</v>
      </c>
      <c r="E11" s="817" t="s">
        <v>313</v>
      </c>
    </row>
    <row r="12" spans="2:5" ht="39" customHeight="1">
      <c r="B12" s="111" t="s">
        <v>314</v>
      </c>
      <c r="C12" s="114" t="s">
        <v>644</v>
      </c>
      <c r="D12" s="113" t="s">
        <v>315</v>
      </c>
      <c r="E12" s="818"/>
    </row>
    <row r="13" spans="2:5" ht="39" customHeight="1">
      <c r="B13" s="111" t="s">
        <v>316</v>
      </c>
      <c r="C13" s="114" t="s">
        <v>645</v>
      </c>
      <c r="D13" s="113" t="s">
        <v>317</v>
      </c>
      <c r="E13" s="819"/>
    </row>
    <row r="14" spans="2:5" ht="39" customHeight="1">
      <c r="B14" s="111" t="s">
        <v>318</v>
      </c>
      <c r="C14" s="112" t="s">
        <v>319</v>
      </c>
      <c r="D14" s="113" t="s">
        <v>320</v>
      </c>
      <c r="E14" s="116"/>
    </row>
    <row r="15" spans="2:5" ht="39" customHeight="1">
      <c r="B15" s="111" t="s">
        <v>321</v>
      </c>
      <c r="C15" s="114" t="s">
        <v>322</v>
      </c>
      <c r="D15" s="113" t="s">
        <v>323</v>
      </c>
      <c r="E15" s="116"/>
    </row>
    <row r="16" spans="2:5" ht="39" customHeight="1">
      <c r="B16" s="111" t="s">
        <v>324</v>
      </c>
      <c r="C16" s="114" t="s">
        <v>325</v>
      </c>
      <c r="D16" s="113" t="s">
        <v>326</v>
      </c>
      <c r="E16" s="116"/>
    </row>
    <row r="17" spans="1:5" ht="39" customHeight="1">
      <c r="B17" s="111" t="s">
        <v>327</v>
      </c>
      <c r="C17" s="114" t="s">
        <v>328</v>
      </c>
      <c r="D17" s="113" t="s">
        <v>329</v>
      </c>
      <c r="E17" s="116"/>
    </row>
    <row r="18" spans="1:5" ht="39" customHeight="1">
      <c r="B18" s="111" t="s">
        <v>330</v>
      </c>
      <c r="C18" s="114" t="s">
        <v>331</v>
      </c>
      <c r="D18" s="113" t="s">
        <v>332</v>
      </c>
      <c r="E18" s="817" t="s">
        <v>333</v>
      </c>
    </row>
    <row r="19" spans="1:5" ht="39" customHeight="1">
      <c r="B19" s="111" t="s">
        <v>334</v>
      </c>
      <c r="C19" s="353" t="s">
        <v>642</v>
      </c>
      <c r="D19" s="113" t="s">
        <v>335</v>
      </c>
      <c r="E19" s="818"/>
    </row>
    <row r="20" spans="1:5" ht="39" customHeight="1">
      <c r="B20" s="111" t="s">
        <v>336</v>
      </c>
      <c r="C20" s="353" t="s">
        <v>643</v>
      </c>
      <c r="D20" s="113" t="s">
        <v>337</v>
      </c>
      <c r="E20" s="819"/>
    </row>
    <row r="21" spans="1:5" ht="39" customHeight="1">
      <c r="B21" s="111" t="s">
        <v>338</v>
      </c>
      <c r="C21" s="112" t="s">
        <v>339</v>
      </c>
      <c r="D21" s="113" t="s">
        <v>340</v>
      </c>
      <c r="E21" s="817" t="s">
        <v>341</v>
      </c>
    </row>
    <row r="22" spans="1:5" ht="39" customHeight="1">
      <c r="B22" s="111" t="s">
        <v>342</v>
      </c>
      <c r="C22" s="112" t="s">
        <v>343</v>
      </c>
      <c r="D22" s="113" t="s">
        <v>344</v>
      </c>
      <c r="E22" s="818"/>
    </row>
    <row r="23" spans="1:5" ht="39" customHeight="1">
      <c r="B23" s="117" t="s">
        <v>345</v>
      </c>
      <c r="C23" s="118" t="s">
        <v>346</v>
      </c>
      <c r="D23" s="119" t="s">
        <v>347</v>
      </c>
      <c r="E23" s="820"/>
    </row>
    <row r="24" spans="1:5" ht="39" customHeight="1">
      <c r="A24" s="120"/>
      <c r="B24" s="488"/>
      <c r="C24" s="489"/>
      <c r="D24" s="490"/>
      <c r="E24" s="491"/>
    </row>
    <row r="25" spans="1:5" ht="20.25" customHeight="1">
      <c r="B25" s="108" t="s">
        <v>300</v>
      </c>
      <c r="C25" s="109" t="s">
        <v>301</v>
      </c>
      <c r="D25" s="109" t="s">
        <v>302</v>
      </c>
      <c r="E25" s="110" t="s">
        <v>303</v>
      </c>
    </row>
    <row r="26" spans="1:5" ht="39" customHeight="1">
      <c r="B26" s="121" t="s">
        <v>348</v>
      </c>
      <c r="C26" s="122" t="s">
        <v>586</v>
      </c>
      <c r="D26" s="123" t="s">
        <v>349</v>
      </c>
      <c r="E26" s="819" t="s">
        <v>29</v>
      </c>
    </row>
    <row r="27" spans="1:5" ht="39" customHeight="1">
      <c r="B27" s="111" t="s">
        <v>350</v>
      </c>
      <c r="C27" s="114" t="s">
        <v>587</v>
      </c>
      <c r="D27" s="113" t="s">
        <v>351</v>
      </c>
      <c r="E27" s="813"/>
    </row>
    <row r="28" spans="1:5" ht="39" customHeight="1">
      <c r="B28" s="111" t="s">
        <v>352</v>
      </c>
      <c r="C28" s="114" t="s">
        <v>353</v>
      </c>
      <c r="D28" s="113" t="s">
        <v>354</v>
      </c>
      <c r="E28" s="813" t="s">
        <v>313</v>
      </c>
    </row>
    <row r="29" spans="1:5" ht="39" customHeight="1">
      <c r="B29" s="111" t="s">
        <v>355</v>
      </c>
      <c r="C29" s="114" t="s">
        <v>356</v>
      </c>
      <c r="D29" s="113" t="s">
        <v>357</v>
      </c>
      <c r="E29" s="813"/>
    </row>
    <row r="30" spans="1:5" ht="39" customHeight="1">
      <c r="B30" s="111" t="s">
        <v>358</v>
      </c>
      <c r="C30" s="114" t="s">
        <v>359</v>
      </c>
      <c r="D30" s="113" t="s">
        <v>360</v>
      </c>
      <c r="E30" s="813" t="s">
        <v>333</v>
      </c>
    </row>
    <row r="31" spans="1:5" ht="39" customHeight="1">
      <c r="B31" s="111" t="s">
        <v>361</v>
      </c>
      <c r="C31" s="114" t="s">
        <v>362</v>
      </c>
      <c r="D31" s="113" t="s">
        <v>363</v>
      </c>
      <c r="E31" s="813"/>
    </row>
    <row r="32" spans="1:5" ht="39" customHeight="1">
      <c r="B32" s="111" t="s">
        <v>364</v>
      </c>
      <c r="C32" s="114" t="s">
        <v>365</v>
      </c>
      <c r="D32" s="113" t="s">
        <v>366</v>
      </c>
      <c r="E32" s="813" t="s">
        <v>341</v>
      </c>
    </row>
    <row r="33" spans="2:5" ht="39" customHeight="1">
      <c r="B33" s="117" t="s">
        <v>367</v>
      </c>
      <c r="C33" s="124" t="s">
        <v>368</v>
      </c>
      <c r="D33" s="119" t="s">
        <v>369</v>
      </c>
      <c r="E33" s="814"/>
    </row>
    <row r="34" spans="2:5" ht="39" customHeight="1"/>
    <row r="35" spans="2:5" ht="39" customHeight="1"/>
    <row r="36" spans="2:5" ht="39" customHeight="1"/>
    <row r="37" spans="2:5" ht="39" customHeight="1"/>
  </sheetData>
  <sheetProtection sheet="1" selectLockedCells="1" selectUnlockedCells="1"/>
  <mergeCells count="9">
    <mergeCell ref="E28:E29"/>
    <mergeCell ref="E30:E31"/>
    <mergeCell ref="E32:E33"/>
    <mergeCell ref="B2:C2"/>
    <mergeCell ref="E6:E8"/>
    <mergeCell ref="E11:E13"/>
    <mergeCell ref="E18:E20"/>
    <mergeCell ref="E21:E23"/>
    <mergeCell ref="E26:E27"/>
  </mergeCells>
  <phoneticPr fontId="29"/>
  <pageMargins left="0.78740157480314965" right="0.78740157480314965" top="0.78740157480314965" bottom="0.78740157480314965" header="0" footer="0.19685039370078741"/>
  <pageSetup paperSize="9" scale="91" firstPageNumber="6" orientation="portrait" useFirstPageNumber="1" r:id="rId1"/>
  <headerFooter alignWithMargins="0">
    <oddFooter>&amp;P ページ</oddFooter>
  </headerFooter>
  <rowBreaks count="1" manualBreakCount="1">
    <brk id="23" min="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W183"/>
  <sheetViews>
    <sheetView view="pageBreakPreview" zoomScale="160" zoomScaleNormal="100" zoomScaleSheetLayoutView="160" workbookViewId="0"/>
  </sheetViews>
  <sheetFormatPr defaultColWidth="9.33203125" defaultRowHeight="18.75" customHeight="1"/>
  <cols>
    <col min="1" max="1" width="2.1640625" style="125" customWidth="1"/>
    <col min="2" max="2" width="3.5" style="125" bestFit="1" customWidth="1"/>
    <col min="3" max="3" width="33" style="125" bestFit="1" customWidth="1"/>
    <col min="4" max="4" width="11.5" style="125" customWidth="1"/>
    <col min="5" max="6" width="11.33203125" style="125" customWidth="1"/>
    <col min="7" max="7" width="10.83203125" style="125" customWidth="1"/>
    <col min="8" max="9" width="11" style="125" customWidth="1"/>
    <col min="10" max="16384" width="9.33203125" style="125"/>
  </cols>
  <sheetData>
    <row r="1" spans="2:23" ht="15" customHeight="1"/>
    <row r="2" spans="2:23" ht="20.25" customHeight="1">
      <c r="B2" s="815" t="s">
        <v>370</v>
      </c>
      <c r="C2" s="816"/>
      <c r="D2" s="517"/>
      <c r="E2" s="517"/>
      <c r="F2" s="517"/>
      <c r="G2" s="517"/>
      <c r="H2" s="517"/>
      <c r="I2" s="517"/>
      <c r="J2" s="517"/>
      <c r="K2" s="517"/>
    </row>
    <row r="3" spans="2:23" s="126" customFormat="1" ht="18.75" customHeight="1">
      <c r="B3" s="492"/>
      <c r="C3" s="492"/>
      <c r="D3" s="492"/>
      <c r="E3" s="492"/>
      <c r="F3" s="492"/>
      <c r="G3" s="492"/>
      <c r="H3" s="492"/>
      <c r="I3" s="521" t="s">
        <v>371</v>
      </c>
      <c r="J3" s="492"/>
      <c r="K3" s="492"/>
      <c r="W3" s="128"/>
    </row>
    <row r="4" spans="2:23" s="128" customFormat="1" ht="18.75" customHeight="1">
      <c r="B4" s="493"/>
      <c r="C4" s="494"/>
      <c r="D4" s="837" t="s">
        <v>588</v>
      </c>
      <c r="E4" s="830" t="s">
        <v>29</v>
      </c>
      <c r="F4" s="830"/>
      <c r="G4" s="825"/>
      <c r="H4" s="839" t="s">
        <v>590</v>
      </c>
      <c r="I4" s="841"/>
      <c r="J4" s="522"/>
      <c r="K4" s="522"/>
    </row>
    <row r="5" spans="2:23" s="132" customFormat="1" ht="36" customHeight="1">
      <c r="B5" s="495"/>
      <c r="C5" s="496"/>
      <c r="D5" s="838"/>
      <c r="E5" s="497" t="s">
        <v>589</v>
      </c>
      <c r="F5" s="497" t="s">
        <v>372</v>
      </c>
      <c r="G5" s="498" t="s">
        <v>373</v>
      </c>
      <c r="H5" s="840"/>
      <c r="I5" s="842"/>
      <c r="J5" s="523"/>
      <c r="K5" s="523"/>
    </row>
    <row r="6" spans="2:23" s="135" customFormat="1" ht="18.75" customHeight="1">
      <c r="B6" s="821" t="s">
        <v>300</v>
      </c>
      <c r="C6" s="822"/>
      <c r="D6" s="499" t="s">
        <v>374</v>
      </c>
      <c r="E6" s="499" t="s">
        <v>375</v>
      </c>
      <c r="F6" s="499" t="s">
        <v>376</v>
      </c>
      <c r="G6" s="500" t="s">
        <v>377</v>
      </c>
      <c r="H6" s="244" t="s">
        <v>378</v>
      </c>
      <c r="I6" s="212" t="s">
        <v>379</v>
      </c>
      <c r="J6" s="524"/>
      <c r="K6" s="524"/>
    </row>
    <row r="7" spans="2:23" s="136" customFormat="1" ht="18.75" customHeight="1">
      <c r="B7" s="828" t="s">
        <v>302</v>
      </c>
      <c r="C7" s="829"/>
      <c r="D7" s="501"/>
      <c r="E7" s="502" t="s">
        <v>304</v>
      </c>
      <c r="F7" s="501" t="s">
        <v>380</v>
      </c>
      <c r="G7" s="503" t="s">
        <v>381</v>
      </c>
      <c r="H7" s="245" t="s">
        <v>591</v>
      </c>
      <c r="I7" s="213"/>
      <c r="J7" s="525"/>
      <c r="K7" s="525"/>
    </row>
    <row r="8" spans="2:23" s="126" customFormat="1" ht="18.75" customHeight="1">
      <c r="B8" s="504" t="s">
        <v>206</v>
      </c>
      <c r="C8" s="505" t="s">
        <v>0</v>
      </c>
      <c r="D8" s="506">
        <f>★波及効果計算ｼｰﾄ!D8</f>
        <v>0</v>
      </c>
      <c r="E8" s="506">
        <f>★波及効果計算ｼｰﾄ!E8</f>
        <v>0</v>
      </c>
      <c r="F8" s="506">
        <f>★波及効果計算ｼｰﾄ!F8</f>
        <v>0</v>
      </c>
      <c r="G8" s="507">
        <f>★波及効果計算ｼｰﾄ!G8</f>
        <v>0</v>
      </c>
      <c r="H8" s="246">
        <f>★波及効果計算ｼｰﾄ!H8</f>
        <v>0</v>
      </c>
      <c r="I8" s="214"/>
      <c r="J8" s="492"/>
      <c r="K8" s="492"/>
    </row>
    <row r="9" spans="2:23" s="126" customFormat="1" ht="18.75" customHeight="1">
      <c r="B9" s="508" t="s">
        <v>207</v>
      </c>
      <c r="C9" s="509" t="s">
        <v>208</v>
      </c>
      <c r="D9" s="510">
        <f>★波及効果計算ｼｰﾄ!D9</f>
        <v>0</v>
      </c>
      <c r="E9" s="510">
        <f>★波及効果計算ｼｰﾄ!E9</f>
        <v>0</v>
      </c>
      <c r="F9" s="510">
        <f>★波及効果計算ｼｰﾄ!F9</f>
        <v>0</v>
      </c>
      <c r="G9" s="511">
        <f>★波及効果計算ｼｰﾄ!G9</f>
        <v>0</v>
      </c>
      <c r="H9" s="247">
        <f>★波及効果計算ｼｰﾄ!H9</f>
        <v>0</v>
      </c>
      <c r="I9" s="215"/>
      <c r="J9" s="492"/>
      <c r="K9" s="492"/>
    </row>
    <row r="10" spans="2:23" s="126" customFormat="1" ht="18.75" customHeight="1">
      <c r="B10" s="508" t="s">
        <v>209</v>
      </c>
      <c r="C10" s="509" t="s">
        <v>210</v>
      </c>
      <c r="D10" s="510">
        <f>★波及効果計算ｼｰﾄ!D10</f>
        <v>0</v>
      </c>
      <c r="E10" s="510">
        <f>★波及効果計算ｼｰﾄ!E10</f>
        <v>0</v>
      </c>
      <c r="F10" s="510">
        <f>★波及効果計算ｼｰﾄ!F10</f>
        <v>0</v>
      </c>
      <c r="G10" s="511">
        <f>★波及効果計算ｼｰﾄ!G10</f>
        <v>0</v>
      </c>
      <c r="H10" s="247">
        <f>★波及効果計算ｼｰﾄ!H10</f>
        <v>0</v>
      </c>
      <c r="I10" s="215"/>
      <c r="J10" s="492"/>
      <c r="K10" s="492"/>
    </row>
    <row r="11" spans="2:23" s="126" customFormat="1" ht="18.75" customHeight="1">
      <c r="B11" s="508" t="s">
        <v>211</v>
      </c>
      <c r="C11" s="509" t="s">
        <v>1</v>
      </c>
      <c r="D11" s="510">
        <f>★波及効果計算ｼｰﾄ!D11</f>
        <v>0</v>
      </c>
      <c r="E11" s="510">
        <f>★波及効果計算ｼｰﾄ!E11</f>
        <v>0</v>
      </c>
      <c r="F11" s="510">
        <f>★波及効果計算ｼｰﾄ!F11</f>
        <v>0</v>
      </c>
      <c r="G11" s="511">
        <f>★波及効果計算ｼｰﾄ!G11</f>
        <v>0</v>
      </c>
      <c r="H11" s="247">
        <f>★波及効果計算ｼｰﾄ!H11</f>
        <v>0</v>
      </c>
      <c r="I11" s="215"/>
      <c r="J11" s="492"/>
      <c r="K11" s="492"/>
    </row>
    <row r="12" spans="2:23" s="126" customFormat="1" ht="18.75" customHeight="1">
      <c r="B12" s="508" t="s">
        <v>212</v>
      </c>
      <c r="C12" s="509" t="s">
        <v>2</v>
      </c>
      <c r="D12" s="510">
        <f>★波及効果計算ｼｰﾄ!D12</f>
        <v>0</v>
      </c>
      <c r="E12" s="510">
        <f>★波及効果計算ｼｰﾄ!E12</f>
        <v>0</v>
      </c>
      <c r="F12" s="510">
        <f>★波及効果計算ｼｰﾄ!F12</f>
        <v>0</v>
      </c>
      <c r="G12" s="511">
        <f>★波及効果計算ｼｰﾄ!G12</f>
        <v>0</v>
      </c>
      <c r="H12" s="247">
        <f>★波及効果計算ｼｰﾄ!H12</f>
        <v>0</v>
      </c>
      <c r="I12" s="215"/>
      <c r="J12" s="492"/>
      <c r="K12" s="492"/>
    </row>
    <row r="13" spans="2:23" s="126" customFormat="1" ht="18.75" customHeight="1">
      <c r="B13" s="508" t="s">
        <v>213</v>
      </c>
      <c r="C13" s="509" t="s">
        <v>3</v>
      </c>
      <c r="D13" s="510">
        <f>★波及効果計算ｼｰﾄ!D13</f>
        <v>0</v>
      </c>
      <c r="E13" s="510">
        <f>★波及効果計算ｼｰﾄ!E13</f>
        <v>0</v>
      </c>
      <c r="F13" s="510">
        <f>★波及効果計算ｼｰﾄ!F13</f>
        <v>0</v>
      </c>
      <c r="G13" s="511">
        <f>★波及効果計算ｼｰﾄ!G13</f>
        <v>0</v>
      </c>
      <c r="H13" s="247">
        <f>★波及効果計算ｼｰﾄ!H13</f>
        <v>0</v>
      </c>
      <c r="I13" s="215"/>
      <c r="J13" s="492"/>
      <c r="K13" s="492"/>
    </row>
    <row r="14" spans="2:23" s="126" customFormat="1" ht="18.75" customHeight="1">
      <c r="B14" s="508" t="s">
        <v>214</v>
      </c>
      <c r="C14" s="512" t="s">
        <v>4</v>
      </c>
      <c r="D14" s="510">
        <f>★波及効果計算ｼｰﾄ!D14</f>
        <v>0</v>
      </c>
      <c r="E14" s="510">
        <f>★波及効果計算ｼｰﾄ!E14</f>
        <v>0</v>
      </c>
      <c r="F14" s="510">
        <f>★波及効果計算ｼｰﾄ!F14</f>
        <v>0</v>
      </c>
      <c r="G14" s="511">
        <f>★波及効果計算ｼｰﾄ!G14</f>
        <v>0</v>
      </c>
      <c r="H14" s="247">
        <f>★波及効果計算ｼｰﾄ!H14</f>
        <v>0</v>
      </c>
      <c r="I14" s="215"/>
      <c r="J14" s="492"/>
      <c r="K14" s="492"/>
    </row>
    <row r="15" spans="2:23" s="126" customFormat="1" ht="18.75" customHeight="1">
      <c r="B15" s="508" t="s">
        <v>215</v>
      </c>
      <c r="C15" s="509" t="s">
        <v>5</v>
      </c>
      <c r="D15" s="510">
        <f>★波及効果計算ｼｰﾄ!D15</f>
        <v>0</v>
      </c>
      <c r="E15" s="510">
        <f>★波及効果計算ｼｰﾄ!E15</f>
        <v>0</v>
      </c>
      <c r="F15" s="510">
        <f>★波及効果計算ｼｰﾄ!F15</f>
        <v>0</v>
      </c>
      <c r="G15" s="511">
        <f>★波及効果計算ｼｰﾄ!G15</f>
        <v>0</v>
      </c>
      <c r="H15" s="247">
        <f>★波及効果計算ｼｰﾄ!H15</f>
        <v>0</v>
      </c>
      <c r="I15" s="215"/>
      <c r="J15" s="492"/>
      <c r="K15" s="492"/>
    </row>
    <row r="16" spans="2:23" s="126" customFormat="1" ht="18.75" customHeight="1">
      <c r="B16" s="508" t="s">
        <v>216</v>
      </c>
      <c r="C16" s="512" t="s">
        <v>6</v>
      </c>
      <c r="D16" s="510">
        <f>★波及効果計算ｼｰﾄ!D16</f>
        <v>0</v>
      </c>
      <c r="E16" s="510">
        <f>★波及効果計算ｼｰﾄ!E16</f>
        <v>0</v>
      </c>
      <c r="F16" s="510">
        <f>★波及効果計算ｼｰﾄ!F16</f>
        <v>0</v>
      </c>
      <c r="G16" s="511">
        <f>★波及効果計算ｼｰﾄ!G16</f>
        <v>0</v>
      </c>
      <c r="H16" s="247">
        <f>★波及効果計算ｼｰﾄ!H16</f>
        <v>0</v>
      </c>
      <c r="I16" s="215"/>
      <c r="J16" s="492"/>
      <c r="K16" s="492"/>
    </row>
    <row r="17" spans="2:11" s="126" customFormat="1" ht="18.75" customHeight="1">
      <c r="B17" s="508" t="s">
        <v>217</v>
      </c>
      <c r="C17" s="512" t="s">
        <v>218</v>
      </c>
      <c r="D17" s="510">
        <f>★波及効果計算ｼｰﾄ!D17</f>
        <v>0</v>
      </c>
      <c r="E17" s="510">
        <f>★波及効果計算ｼｰﾄ!E17</f>
        <v>0</v>
      </c>
      <c r="F17" s="510">
        <f>★波及効果計算ｼｰﾄ!F17</f>
        <v>0</v>
      </c>
      <c r="G17" s="511">
        <f>★波及効果計算ｼｰﾄ!G17</f>
        <v>0</v>
      </c>
      <c r="H17" s="247">
        <f>★波及効果計算ｼｰﾄ!H17</f>
        <v>0</v>
      </c>
      <c r="I17" s="215"/>
      <c r="J17" s="492"/>
      <c r="K17" s="492"/>
    </row>
    <row r="18" spans="2:11" s="126" customFormat="1" ht="18.75" customHeight="1">
      <c r="B18" s="508" t="s">
        <v>219</v>
      </c>
      <c r="C18" s="509" t="s">
        <v>7</v>
      </c>
      <c r="D18" s="510">
        <f>★波及効果計算ｼｰﾄ!D18</f>
        <v>0</v>
      </c>
      <c r="E18" s="510">
        <f>★波及効果計算ｼｰﾄ!E18</f>
        <v>0</v>
      </c>
      <c r="F18" s="510">
        <f>★波及効果計算ｼｰﾄ!F18</f>
        <v>0</v>
      </c>
      <c r="G18" s="511">
        <f>★波及効果計算ｼｰﾄ!G18</f>
        <v>0</v>
      </c>
      <c r="H18" s="247">
        <f>★波及効果計算ｼｰﾄ!H18</f>
        <v>0</v>
      </c>
      <c r="I18" s="215"/>
      <c r="J18" s="492"/>
      <c r="K18" s="492"/>
    </row>
    <row r="19" spans="2:11" s="126" customFormat="1" ht="18.75" customHeight="1">
      <c r="B19" s="508" t="s">
        <v>220</v>
      </c>
      <c r="C19" s="509" t="s">
        <v>8</v>
      </c>
      <c r="D19" s="510">
        <f>★波及効果計算ｼｰﾄ!D19</f>
        <v>0</v>
      </c>
      <c r="E19" s="510">
        <f>★波及効果計算ｼｰﾄ!E19</f>
        <v>0</v>
      </c>
      <c r="F19" s="510">
        <f>★波及効果計算ｼｰﾄ!F19</f>
        <v>0</v>
      </c>
      <c r="G19" s="511">
        <f>★波及効果計算ｼｰﾄ!G19</f>
        <v>0</v>
      </c>
      <c r="H19" s="247">
        <f>★波及効果計算ｼｰﾄ!H19</f>
        <v>0</v>
      </c>
      <c r="I19" s="215"/>
      <c r="J19" s="492"/>
      <c r="K19" s="492"/>
    </row>
    <row r="20" spans="2:11" s="126" customFormat="1" ht="18.75" customHeight="1">
      <c r="B20" s="508" t="s">
        <v>221</v>
      </c>
      <c r="C20" s="509" t="s">
        <v>9</v>
      </c>
      <c r="D20" s="510">
        <f>★波及効果計算ｼｰﾄ!D20</f>
        <v>0</v>
      </c>
      <c r="E20" s="510">
        <f>★波及効果計算ｼｰﾄ!E20</f>
        <v>0</v>
      </c>
      <c r="F20" s="510">
        <f>★波及効果計算ｼｰﾄ!F20</f>
        <v>0</v>
      </c>
      <c r="G20" s="511">
        <f>★波及効果計算ｼｰﾄ!G20</f>
        <v>0</v>
      </c>
      <c r="H20" s="247">
        <f>★波及効果計算ｼｰﾄ!H20</f>
        <v>0</v>
      </c>
      <c r="I20" s="215"/>
      <c r="J20" s="492"/>
      <c r="K20" s="492"/>
    </row>
    <row r="21" spans="2:11" s="126" customFormat="1" ht="18.75" customHeight="1">
      <c r="B21" s="508" t="s">
        <v>222</v>
      </c>
      <c r="C21" s="509" t="s">
        <v>10</v>
      </c>
      <c r="D21" s="510">
        <f>★波及効果計算ｼｰﾄ!D21</f>
        <v>0</v>
      </c>
      <c r="E21" s="510">
        <f>★波及効果計算ｼｰﾄ!E21</f>
        <v>0</v>
      </c>
      <c r="F21" s="510">
        <f>★波及効果計算ｼｰﾄ!F21</f>
        <v>0</v>
      </c>
      <c r="G21" s="511">
        <f>★波及効果計算ｼｰﾄ!G21</f>
        <v>0</v>
      </c>
      <c r="H21" s="247">
        <f>★波及効果計算ｼｰﾄ!H21</f>
        <v>0</v>
      </c>
      <c r="I21" s="215"/>
      <c r="J21" s="492"/>
      <c r="K21" s="492"/>
    </row>
    <row r="22" spans="2:11" s="126" customFormat="1" ht="18.75" customHeight="1">
      <c r="B22" s="508" t="s">
        <v>223</v>
      </c>
      <c r="C22" s="509" t="s">
        <v>64</v>
      </c>
      <c r="D22" s="510">
        <f>★波及効果計算ｼｰﾄ!D22</f>
        <v>0</v>
      </c>
      <c r="E22" s="510">
        <f>★波及効果計算ｼｰﾄ!E22</f>
        <v>0</v>
      </c>
      <c r="F22" s="510">
        <f>★波及効果計算ｼｰﾄ!F22</f>
        <v>0</v>
      </c>
      <c r="G22" s="511">
        <f>★波及効果計算ｼｰﾄ!G22</f>
        <v>0</v>
      </c>
      <c r="H22" s="247">
        <f>★波及効果計算ｼｰﾄ!H22</f>
        <v>0</v>
      </c>
      <c r="I22" s="215"/>
      <c r="J22" s="492"/>
      <c r="K22" s="492"/>
    </row>
    <row r="23" spans="2:11" s="126" customFormat="1" ht="18.75" customHeight="1">
      <c r="B23" s="508" t="s">
        <v>224</v>
      </c>
      <c r="C23" s="509" t="s">
        <v>65</v>
      </c>
      <c r="D23" s="510">
        <f>★波及効果計算ｼｰﾄ!D23</f>
        <v>0</v>
      </c>
      <c r="E23" s="510">
        <f>★波及効果計算ｼｰﾄ!E23</f>
        <v>0</v>
      </c>
      <c r="F23" s="510">
        <f>★波及効果計算ｼｰﾄ!F23</f>
        <v>0</v>
      </c>
      <c r="G23" s="511">
        <f>★波及効果計算ｼｰﾄ!G23</f>
        <v>0</v>
      </c>
      <c r="H23" s="247">
        <f>★波及効果計算ｼｰﾄ!H23</f>
        <v>0</v>
      </c>
      <c r="I23" s="215"/>
      <c r="J23" s="492"/>
      <c r="K23" s="492"/>
    </row>
    <row r="24" spans="2:11" s="126" customFormat="1" ht="18.75" customHeight="1">
      <c r="B24" s="508" t="s">
        <v>225</v>
      </c>
      <c r="C24" s="509" t="s">
        <v>66</v>
      </c>
      <c r="D24" s="510">
        <f>★波及効果計算ｼｰﾄ!D24</f>
        <v>0</v>
      </c>
      <c r="E24" s="510">
        <f>★波及効果計算ｼｰﾄ!E24</f>
        <v>0</v>
      </c>
      <c r="F24" s="510">
        <f>★波及効果計算ｼｰﾄ!F24</f>
        <v>0</v>
      </c>
      <c r="G24" s="511">
        <f>★波及効果計算ｼｰﾄ!G24</f>
        <v>0</v>
      </c>
      <c r="H24" s="247">
        <f>★波及効果計算ｼｰﾄ!H24</f>
        <v>0</v>
      </c>
      <c r="I24" s="215"/>
      <c r="J24" s="492"/>
      <c r="K24" s="492"/>
    </row>
    <row r="25" spans="2:11" s="126" customFormat="1" ht="18.75" customHeight="1">
      <c r="B25" s="508" t="s">
        <v>226</v>
      </c>
      <c r="C25" s="509" t="s">
        <v>12</v>
      </c>
      <c r="D25" s="510">
        <f>★波及効果計算ｼｰﾄ!D25</f>
        <v>0</v>
      </c>
      <c r="E25" s="510">
        <f>★波及効果計算ｼｰﾄ!E25</f>
        <v>0</v>
      </c>
      <c r="F25" s="510">
        <f>★波及効果計算ｼｰﾄ!F25</f>
        <v>0</v>
      </c>
      <c r="G25" s="511">
        <f>★波及効果計算ｼｰﾄ!G25</f>
        <v>0</v>
      </c>
      <c r="H25" s="247">
        <f>★波及効果計算ｼｰﾄ!H25</f>
        <v>0</v>
      </c>
      <c r="I25" s="215"/>
      <c r="J25" s="492"/>
      <c r="K25" s="492"/>
    </row>
    <row r="26" spans="2:11" s="126" customFormat="1" ht="18.75" customHeight="1">
      <c r="B26" s="508" t="s">
        <v>227</v>
      </c>
      <c r="C26" s="509" t="s">
        <v>11</v>
      </c>
      <c r="D26" s="510">
        <f>★波及効果計算ｼｰﾄ!D26</f>
        <v>0</v>
      </c>
      <c r="E26" s="510">
        <f>★波及効果計算ｼｰﾄ!E26</f>
        <v>0</v>
      </c>
      <c r="F26" s="510">
        <f>★波及効果計算ｼｰﾄ!F26</f>
        <v>0</v>
      </c>
      <c r="G26" s="511">
        <f>★波及効果計算ｼｰﾄ!G26</f>
        <v>0</v>
      </c>
      <c r="H26" s="247">
        <f>★波及効果計算ｼｰﾄ!H26</f>
        <v>0</v>
      </c>
      <c r="I26" s="215"/>
      <c r="J26" s="492"/>
      <c r="K26" s="492"/>
    </row>
    <row r="27" spans="2:11" s="126" customFormat="1" ht="18.75" customHeight="1">
      <c r="B27" s="508" t="s">
        <v>228</v>
      </c>
      <c r="C27" s="509" t="s">
        <v>229</v>
      </c>
      <c r="D27" s="510">
        <f>★波及効果計算ｼｰﾄ!D27</f>
        <v>0</v>
      </c>
      <c r="E27" s="510">
        <f>★波及効果計算ｼｰﾄ!E27</f>
        <v>0</v>
      </c>
      <c r="F27" s="510">
        <f>★波及効果計算ｼｰﾄ!F27</f>
        <v>0</v>
      </c>
      <c r="G27" s="511">
        <f>★波及効果計算ｼｰﾄ!G27</f>
        <v>0</v>
      </c>
      <c r="H27" s="247">
        <f>★波及効果計算ｼｰﾄ!H27</f>
        <v>0</v>
      </c>
      <c r="I27" s="215"/>
      <c r="J27" s="492"/>
      <c r="K27" s="492"/>
    </row>
    <row r="28" spans="2:11" s="126" customFormat="1" ht="18.75" customHeight="1">
      <c r="B28" s="508" t="s">
        <v>230</v>
      </c>
      <c r="C28" s="509" t="s">
        <v>13</v>
      </c>
      <c r="D28" s="510">
        <f>★波及効果計算ｼｰﾄ!D28</f>
        <v>0</v>
      </c>
      <c r="E28" s="510">
        <f>★波及効果計算ｼｰﾄ!E28</f>
        <v>0</v>
      </c>
      <c r="F28" s="510">
        <f>★波及効果計算ｼｰﾄ!F28</f>
        <v>0</v>
      </c>
      <c r="G28" s="511">
        <f>★波及効果計算ｼｰﾄ!G28</f>
        <v>0</v>
      </c>
      <c r="H28" s="247">
        <f>★波及効果計算ｼｰﾄ!H28</f>
        <v>0</v>
      </c>
      <c r="I28" s="215"/>
      <c r="J28" s="492"/>
      <c r="K28" s="492"/>
    </row>
    <row r="29" spans="2:11" s="126" customFormat="1" ht="18.75" customHeight="1">
      <c r="B29" s="508" t="s">
        <v>231</v>
      </c>
      <c r="C29" s="509" t="s">
        <v>14</v>
      </c>
      <c r="D29" s="510">
        <f>★波及効果計算ｼｰﾄ!D29</f>
        <v>0</v>
      </c>
      <c r="E29" s="510">
        <f>★波及効果計算ｼｰﾄ!E29</f>
        <v>0</v>
      </c>
      <c r="F29" s="510">
        <f>★波及効果計算ｼｰﾄ!F29</f>
        <v>0</v>
      </c>
      <c r="G29" s="511">
        <f>★波及効果計算ｼｰﾄ!G29</f>
        <v>0</v>
      </c>
      <c r="H29" s="247">
        <f>★波及効果計算ｼｰﾄ!H29</f>
        <v>0</v>
      </c>
      <c r="I29" s="215"/>
      <c r="J29" s="492"/>
      <c r="K29" s="492"/>
    </row>
    <row r="30" spans="2:11" s="126" customFormat="1" ht="18.75" customHeight="1">
      <c r="B30" s="508" t="s">
        <v>232</v>
      </c>
      <c r="C30" s="509" t="s">
        <v>15</v>
      </c>
      <c r="D30" s="510">
        <f>★波及効果計算ｼｰﾄ!D30</f>
        <v>0</v>
      </c>
      <c r="E30" s="510">
        <f>★波及効果計算ｼｰﾄ!E30</f>
        <v>0</v>
      </c>
      <c r="F30" s="510">
        <f>★波及効果計算ｼｰﾄ!F30</f>
        <v>0</v>
      </c>
      <c r="G30" s="511">
        <f>★波及効果計算ｼｰﾄ!G30</f>
        <v>0</v>
      </c>
      <c r="H30" s="247">
        <f>★波及効果計算ｼｰﾄ!H30</f>
        <v>0</v>
      </c>
      <c r="I30" s="215"/>
      <c r="J30" s="492"/>
      <c r="K30" s="492"/>
    </row>
    <row r="31" spans="2:11" s="126" customFormat="1" ht="18.75" customHeight="1">
      <c r="B31" s="508" t="s">
        <v>233</v>
      </c>
      <c r="C31" s="509" t="s">
        <v>16</v>
      </c>
      <c r="D31" s="510">
        <f>★波及効果計算ｼｰﾄ!D31</f>
        <v>0</v>
      </c>
      <c r="E31" s="510">
        <f>★波及効果計算ｼｰﾄ!E31</f>
        <v>0</v>
      </c>
      <c r="F31" s="510">
        <f>★波及効果計算ｼｰﾄ!F31</f>
        <v>0</v>
      </c>
      <c r="G31" s="511">
        <f>★波及効果計算ｼｰﾄ!G31</f>
        <v>0</v>
      </c>
      <c r="H31" s="247">
        <f>★波及効果計算ｼｰﾄ!H31</f>
        <v>0</v>
      </c>
      <c r="I31" s="215"/>
      <c r="J31" s="492"/>
      <c r="K31" s="492"/>
    </row>
    <row r="32" spans="2:11" s="126" customFormat="1" ht="18.75" customHeight="1">
      <c r="B32" s="508" t="s">
        <v>234</v>
      </c>
      <c r="C32" s="509" t="s">
        <v>36</v>
      </c>
      <c r="D32" s="510">
        <f>★波及効果計算ｼｰﾄ!D32</f>
        <v>0</v>
      </c>
      <c r="E32" s="510">
        <f>★波及効果計算ｼｰﾄ!E32</f>
        <v>0</v>
      </c>
      <c r="F32" s="510">
        <f>★波及効果計算ｼｰﾄ!F32</f>
        <v>0</v>
      </c>
      <c r="G32" s="511">
        <f>★波及効果計算ｼｰﾄ!G32</f>
        <v>0</v>
      </c>
      <c r="H32" s="247">
        <f>★波及効果計算ｼｰﾄ!H32</f>
        <v>0</v>
      </c>
      <c r="I32" s="215"/>
      <c r="J32" s="492"/>
      <c r="K32" s="492"/>
    </row>
    <row r="33" spans="2:11" s="126" customFormat="1" ht="18.75" customHeight="1">
      <c r="B33" s="508" t="s">
        <v>235</v>
      </c>
      <c r="C33" s="509" t="s">
        <v>37</v>
      </c>
      <c r="D33" s="510">
        <f>★波及効果計算ｼｰﾄ!D33</f>
        <v>0</v>
      </c>
      <c r="E33" s="510">
        <f>★波及効果計算ｼｰﾄ!E33</f>
        <v>0</v>
      </c>
      <c r="F33" s="510">
        <f>★波及効果計算ｼｰﾄ!F33</f>
        <v>0</v>
      </c>
      <c r="G33" s="511">
        <f>★波及効果計算ｼｰﾄ!G33</f>
        <v>0</v>
      </c>
      <c r="H33" s="247">
        <f>★波及効果計算ｼｰﾄ!H33</f>
        <v>0</v>
      </c>
      <c r="I33" s="215"/>
      <c r="J33" s="492"/>
      <c r="K33" s="492"/>
    </row>
    <row r="34" spans="2:11" s="126" customFormat="1" ht="18.75" customHeight="1">
      <c r="B34" s="508" t="s">
        <v>236</v>
      </c>
      <c r="C34" s="509" t="s">
        <v>17</v>
      </c>
      <c r="D34" s="510">
        <f>★波及効果計算ｼｰﾄ!D34</f>
        <v>0</v>
      </c>
      <c r="E34" s="510">
        <f>★波及効果計算ｼｰﾄ!E34</f>
        <v>0</v>
      </c>
      <c r="F34" s="510">
        <f>★波及効果計算ｼｰﾄ!F34</f>
        <v>0</v>
      </c>
      <c r="G34" s="511">
        <f>★波及効果計算ｼｰﾄ!G34</f>
        <v>0</v>
      </c>
      <c r="H34" s="247">
        <f>★波及効果計算ｼｰﾄ!H34</f>
        <v>0</v>
      </c>
      <c r="I34" s="215"/>
      <c r="J34" s="492"/>
      <c r="K34" s="492"/>
    </row>
    <row r="35" spans="2:11" s="126" customFormat="1" ht="18.75" customHeight="1">
      <c r="B35" s="508" t="s">
        <v>237</v>
      </c>
      <c r="C35" s="509" t="s">
        <v>18</v>
      </c>
      <c r="D35" s="510">
        <f>★波及効果計算ｼｰﾄ!D35</f>
        <v>0</v>
      </c>
      <c r="E35" s="510">
        <f>★波及効果計算ｼｰﾄ!E35</f>
        <v>0</v>
      </c>
      <c r="F35" s="510">
        <f>★波及効果計算ｼｰﾄ!F35</f>
        <v>0</v>
      </c>
      <c r="G35" s="511">
        <f>★波及効果計算ｼｰﾄ!G35</f>
        <v>0</v>
      </c>
      <c r="H35" s="247">
        <f>★波及効果計算ｼｰﾄ!H35</f>
        <v>0</v>
      </c>
      <c r="I35" s="215"/>
      <c r="J35" s="492"/>
      <c r="K35" s="492"/>
    </row>
    <row r="36" spans="2:11" s="126" customFormat="1" ht="18.75" customHeight="1">
      <c r="B36" s="508" t="s">
        <v>238</v>
      </c>
      <c r="C36" s="509" t="s">
        <v>19</v>
      </c>
      <c r="D36" s="510">
        <f>★波及効果計算ｼｰﾄ!D36</f>
        <v>0</v>
      </c>
      <c r="E36" s="510">
        <f>★波及効果計算ｼｰﾄ!E36</f>
        <v>0</v>
      </c>
      <c r="F36" s="510">
        <f>★波及効果計算ｼｰﾄ!F36</f>
        <v>0</v>
      </c>
      <c r="G36" s="511">
        <f>★波及効果計算ｼｰﾄ!G36</f>
        <v>0</v>
      </c>
      <c r="H36" s="247">
        <f>★波及効果計算ｼｰﾄ!H36</f>
        <v>0</v>
      </c>
      <c r="I36" s="215"/>
      <c r="J36" s="492"/>
      <c r="K36" s="492"/>
    </row>
    <row r="37" spans="2:11" s="126" customFormat="1" ht="18.75" customHeight="1">
      <c r="B37" s="508" t="s">
        <v>239</v>
      </c>
      <c r="C37" s="509" t="s">
        <v>39</v>
      </c>
      <c r="D37" s="510">
        <f>★波及効果計算ｼｰﾄ!D37</f>
        <v>0</v>
      </c>
      <c r="E37" s="510">
        <f>★波及効果計算ｼｰﾄ!E37</f>
        <v>0</v>
      </c>
      <c r="F37" s="510">
        <f>★波及効果計算ｼｰﾄ!F37</f>
        <v>0</v>
      </c>
      <c r="G37" s="511">
        <f>★波及効果計算ｼｰﾄ!G37</f>
        <v>0</v>
      </c>
      <c r="H37" s="247">
        <f>★波及効果計算ｼｰﾄ!H37</f>
        <v>0</v>
      </c>
      <c r="I37" s="215"/>
      <c r="J37" s="492"/>
      <c r="K37" s="492"/>
    </row>
    <row r="38" spans="2:11" s="126" customFormat="1" ht="18.75" customHeight="1">
      <c r="B38" s="508" t="s">
        <v>240</v>
      </c>
      <c r="C38" s="509" t="s">
        <v>20</v>
      </c>
      <c r="D38" s="510">
        <f>★波及効果計算ｼｰﾄ!D38</f>
        <v>0</v>
      </c>
      <c r="E38" s="510">
        <f>★波及効果計算ｼｰﾄ!E38</f>
        <v>0</v>
      </c>
      <c r="F38" s="510">
        <f>★波及効果計算ｼｰﾄ!F38</f>
        <v>0</v>
      </c>
      <c r="G38" s="511">
        <f>★波及効果計算ｼｰﾄ!G38</f>
        <v>0</v>
      </c>
      <c r="H38" s="247">
        <f>★波及効果計算ｼｰﾄ!H38</f>
        <v>0</v>
      </c>
      <c r="I38" s="215"/>
      <c r="J38" s="492"/>
      <c r="K38" s="492"/>
    </row>
    <row r="39" spans="2:11" s="126" customFormat="1" ht="18.75" customHeight="1">
      <c r="B39" s="508" t="s">
        <v>241</v>
      </c>
      <c r="C39" s="509" t="s">
        <v>21</v>
      </c>
      <c r="D39" s="510">
        <f>★波及効果計算ｼｰﾄ!D39</f>
        <v>0</v>
      </c>
      <c r="E39" s="510">
        <f>★波及効果計算ｼｰﾄ!E39</f>
        <v>0</v>
      </c>
      <c r="F39" s="510">
        <f>★波及効果計算ｼｰﾄ!F39</f>
        <v>0</v>
      </c>
      <c r="G39" s="511">
        <f>★波及効果計算ｼｰﾄ!G39</f>
        <v>0</v>
      </c>
      <c r="H39" s="247">
        <f>★波及効果計算ｼｰﾄ!H39</f>
        <v>0</v>
      </c>
      <c r="I39" s="215"/>
      <c r="J39" s="492"/>
      <c r="K39" s="492"/>
    </row>
    <row r="40" spans="2:11" s="126" customFormat="1" ht="18.75" customHeight="1">
      <c r="B40" s="508" t="s">
        <v>242</v>
      </c>
      <c r="C40" s="509" t="s">
        <v>22</v>
      </c>
      <c r="D40" s="510">
        <f>★波及効果計算ｼｰﾄ!D40</f>
        <v>0</v>
      </c>
      <c r="E40" s="510">
        <f>★波及効果計算ｼｰﾄ!E40</f>
        <v>0</v>
      </c>
      <c r="F40" s="510">
        <f>★波及効果計算ｼｰﾄ!F40</f>
        <v>0</v>
      </c>
      <c r="G40" s="511">
        <f>★波及効果計算ｼｰﾄ!G40</f>
        <v>0</v>
      </c>
      <c r="H40" s="247">
        <f>★波及効果計算ｼｰﾄ!H40</f>
        <v>0</v>
      </c>
      <c r="I40" s="215"/>
      <c r="J40" s="492"/>
      <c r="K40" s="492"/>
    </row>
    <row r="41" spans="2:11" s="126" customFormat="1" ht="18.75" customHeight="1">
      <c r="B41" s="508" t="s">
        <v>243</v>
      </c>
      <c r="C41" s="509" t="s">
        <v>38</v>
      </c>
      <c r="D41" s="510">
        <f>★波及効果計算ｼｰﾄ!D41</f>
        <v>0</v>
      </c>
      <c r="E41" s="510">
        <f>★波及効果計算ｼｰﾄ!E41</f>
        <v>0</v>
      </c>
      <c r="F41" s="510">
        <f>★波及効果計算ｼｰﾄ!F41</f>
        <v>0</v>
      </c>
      <c r="G41" s="511">
        <f>★波及効果計算ｼｰﾄ!G41</f>
        <v>0</v>
      </c>
      <c r="H41" s="247">
        <f>★波及効果計算ｼｰﾄ!H41</f>
        <v>0</v>
      </c>
      <c r="I41" s="215"/>
      <c r="J41" s="492"/>
      <c r="K41" s="492"/>
    </row>
    <row r="42" spans="2:11" s="126" customFormat="1" ht="18.75" customHeight="1">
      <c r="B42" s="508" t="s">
        <v>244</v>
      </c>
      <c r="C42" s="509" t="s">
        <v>245</v>
      </c>
      <c r="D42" s="510">
        <f>★波及効果計算ｼｰﾄ!D42</f>
        <v>0</v>
      </c>
      <c r="E42" s="510">
        <f>★波及効果計算ｼｰﾄ!E42</f>
        <v>0</v>
      </c>
      <c r="F42" s="510">
        <f>★波及効果計算ｼｰﾄ!F42</f>
        <v>0</v>
      </c>
      <c r="G42" s="511">
        <f>★波及効果計算ｼｰﾄ!G42</f>
        <v>0</v>
      </c>
      <c r="H42" s="247">
        <f>★波及効果計算ｼｰﾄ!H42</f>
        <v>0</v>
      </c>
      <c r="I42" s="215"/>
      <c r="J42" s="492"/>
      <c r="K42" s="492"/>
    </row>
    <row r="43" spans="2:11" s="126" customFormat="1" ht="18.75" customHeight="1">
      <c r="B43" s="508" t="s">
        <v>246</v>
      </c>
      <c r="C43" s="509" t="s">
        <v>23</v>
      </c>
      <c r="D43" s="510">
        <f>★波及効果計算ｼｰﾄ!D43</f>
        <v>0</v>
      </c>
      <c r="E43" s="510">
        <f>★波及効果計算ｼｰﾄ!E43</f>
        <v>0</v>
      </c>
      <c r="F43" s="510">
        <f>★波及効果計算ｼｰﾄ!F43</f>
        <v>0</v>
      </c>
      <c r="G43" s="511">
        <f>★波及効果計算ｼｰﾄ!G43</f>
        <v>0</v>
      </c>
      <c r="H43" s="247">
        <f>★波及効果計算ｼｰﾄ!H43</f>
        <v>0</v>
      </c>
      <c r="I43" s="215"/>
      <c r="J43" s="492"/>
      <c r="K43" s="492"/>
    </row>
    <row r="44" spans="2:11" s="126" customFormat="1" ht="18.75" customHeight="1">
      <c r="B44" s="508" t="s">
        <v>247</v>
      </c>
      <c r="C44" s="509" t="s">
        <v>24</v>
      </c>
      <c r="D44" s="510">
        <f>★波及効果計算ｼｰﾄ!D44</f>
        <v>0</v>
      </c>
      <c r="E44" s="510">
        <f>★波及効果計算ｼｰﾄ!E44</f>
        <v>0</v>
      </c>
      <c r="F44" s="510">
        <f>★波及効果計算ｼｰﾄ!F44</f>
        <v>0</v>
      </c>
      <c r="G44" s="511">
        <f>★波及効果計算ｼｰﾄ!G44</f>
        <v>0</v>
      </c>
      <c r="H44" s="247">
        <f>★波及効果計算ｼｰﾄ!H44</f>
        <v>0</v>
      </c>
      <c r="I44" s="215"/>
      <c r="J44" s="492"/>
      <c r="K44" s="492"/>
    </row>
    <row r="45" spans="2:11" s="126" customFormat="1" ht="18.75" customHeight="1">
      <c r="B45" s="508" t="s">
        <v>248</v>
      </c>
      <c r="C45" s="509" t="s">
        <v>25</v>
      </c>
      <c r="D45" s="510">
        <f>★波及効果計算ｼｰﾄ!D45</f>
        <v>0</v>
      </c>
      <c r="E45" s="510">
        <f>★波及効果計算ｼｰﾄ!E45</f>
        <v>0</v>
      </c>
      <c r="F45" s="510">
        <f>★波及効果計算ｼｰﾄ!F45</f>
        <v>0</v>
      </c>
      <c r="G45" s="511">
        <f>★波及効果計算ｼｰﾄ!G45</f>
        <v>0</v>
      </c>
      <c r="H45" s="247">
        <f>★波及効果計算ｼｰﾄ!H45</f>
        <v>0</v>
      </c>
      <c r="I45" s="215"/>
      <c r="J45" s="492"/>
      <c r="K45" s="492"/>
    </row>
    <row r="46" spans="2:11" s="126" customFormat="1" ht="18.75" customHeight="1">
      <c r="B46" s="508" t="s">
        <v>249</v>
      </c>
      <c r="C46" s="509" t="s">
        <v>26</v>
      </c>
      <c r="D46" s="510">
        <f>★波及効果計算ｼｰﾄ!D46</f>
        <v>0</v>
      </c>
      <c r="E46" s="510">
        <f>★波及効果計算ｼｰﾄ!E46</f>
        <v>0</v>
      </c>
      <c r="F46" s="510">
        <f>★波及効果計算ｼｰﾄ!F46</f>
        <v>0</v>
      </c>
      <c r="G46" s="511">
        <f>★波及効果計算ｼｰﾄ!G46</f>
        <v>0</v>
      </c>
      <c r="H46" s="247">
        <f>★波及効果計算ｼｰﾄ!H46</f>
        <v>0</v>
      </c>
      <c r="I46" s="215"/>
      <c r="J46" s="492"/>
      <c r="K46" s="492"/>
    </row>
    <row r="47" spans="2:11" s="126" customFormat="1" ht="18.75" customHeight="1">
      <c r="B47" s="513"/>
      <c r="C47" s="514" t="s">
        <v>250</v>
      </c>
      <c r="D47" s="515">
        <f>★波及効果計算ｼｰﾄ!D47</f>
        <v>0</v>
      </c>
      <c r="E47" s="515">
        <f>★波及効果計算ｼｰﾄ!E47</f>
        <v>0</v>
      </c>
      <c r="F47" s="515">
        <f>★波及効果計算ｼｰﾄ!F47</f>
        <v>0</v>
      </c>
      <c r="G47" s="516">
        <f>★波及効果計算ｼｰﾄ!G47</f>
        <v>0</v>
      </c>
      <c r="H47" s="248">
        <f>★波及効果計算ｼｰﾄ!H47</f>
        <v>0</v>
      </c>
      <c r="I47" s="216"/>
      <c r="J47" s="492"/>
      <c r="K47" s="492"/>
    </row>
    <row r="48" spans="2:11" ht="18.75" customHeight="1">
      <c r="B48" s="517"/>
      <c r="C48" s="517"/>
      <c r="D48" s="517"/>
      <c r="E48" s="517"/>
      <c r="F48" s="517"/>
      <c r="G48" s="517"/>
      <c r="H48" s="517"/>
      <c r="I48" s="517"/>
      <c r="J48" s="517"/>
      <c r="K48" s="517"/>
    </row>
    <row r="49" spans="2:11" ht="18.75" customHeight="1">
      <c r="B49" s="493"/>
      <c r="C49" s="494"/>
      <c r="D49" s="830" t="s">
        <v>382</v>
      </c>
      <c r="E49" s="830"/>
      <c r="F49" s="830"/>
      <c r="G49" s="843" t="s">
        <v>383</v>
      </c>
      <c r="H49" s="837" t="s">
        <v>384</v>
      </c>
      <c r="I49" s="837" t="s">
        <v>385</v>
      </c>
      <c r="J49" s="835" t="s">
        <v>386</v>
      </c>
      <c r="K49" s="517"/>
    </row>
    <row r="50" spans="2:11" ht="36" customHeight="1">
      <c r="B50" s="495"/>
      <c r="C50" s="496"/>
      <c r="D50" s="497" t="s">
        <v>387</v>
      </c>
      <c r="E50" s="497" t="s">
        <v>388</v>
      </c>
      <c r="F50" s="497" t="s">
        <v>389</v>
      </c>
      <c r="G50" s="844"/>
      <c r="H50" s="838"/>
      <c r="I50" s="838"/>
      <c r="J50" s="836"/>
      <c r="K50" s="517"/>
    </row>
    <row r="51" spans="2:11" ht="18.75" customHeight="1">
      <c r="B51" s="821" t="s">
        <v>300</v>
      </c>
      <c r="C51" s="822"/>
      <c r="D51" s="499" t="s">
        <v>390</v>
      </c>
      <c r="E51" s="499" t="s">
        <v>391</v>
      </c>
      <c r="F51" s="499" t="s">
        <v>392</v>
      </c>
      <c r="G51" s="518" t="s">
        <v>393</v>
      </c>
      <c r="H51" s="499" t="s">
        <v>394</v>
      </c>
      <c r="I51" s="499" t="s">
        <v>395</v>
      </c>
      <c r="J51" s="526" t="s">
        <v>396</v>
      </c>
      <c r="K51" s="517"/>
    </row>
    <row r="52" spans="2:11" ht="18.75" customHeight="1">
      <c r="B52" s="828" t="s">
        <v>302</v>
      </c>
      <c r="C52" s="829"/>
      <c r="D52" s="519" t="s">
        <v>567</v>
      </c>
      <c r="E52" s="501" t="s">
        <v>397</v>
      </c>
      <c r="F52" s="501" t="s">
        <v>398</v>
      </c>
      <c r="G52" s="520" t="s">
        <v>399</v>
      </c>
      <c r="H52" s="533" t="s">
        <v>400</v>
      </c>
      <c r="I52" s="533" t="s">
        <v>401</v>
      </c>
      <c r="J52" s="527" t="s">
        <v>402</v>
      </c>
      <c r="K52" s="517"/>
    </row>
    <row r="53" spans="2:11" ht="18.75" customHeight="1">
      <c r="B53" s="504" t="s">
        <v>206</v>
      </c>
      <c r="C53" s="505" t="s">
        <v>0</v>
      </c>
      <c r="D53" s="506">
        <f>★波及効果計算ｼｰﾄ!J8</f>
        <v>0</v>
      </c>
      <c r="E53" s="506">
        <f>★波及効果計算ｼｰﾄ!K8</f>
        <v>0</v>
      </c>
      <c r="F53" s="506">
        <f>★波及効果計算ｼｰﾄ!L8</f>
        <v>0</v>
      </c>
      <c r="G53" s="832"/>
      <c r="H53" s="832"/>
      <c r="I53" s="510">
        <f>★波及効果計算ｼｰﾄ!O8</f>
        <v>0</v>
      </c>
      <c r="J53" s="528">
        <f>★波及効果計算ｼｰﾄ!P8</f>
        <v>0</v>
      </c>
      <c r="K53" s="517"/>
    </row>
    <row r="54" spans="2:11" ht="18.75" customHeight="1">
      <c r="B54" s="508" t="s">
        <v>207</v>
      </c>
      <c r="C54" s="509" t="s">
        <v>208</v>
      </c>
      <c r="D54" s="510">
        <f>★波及効果計算ｼｰﾄ!J9</f>
        <v>0</v>
      </c>
      <c r="E54" s="510">
        <f>★波及効果計算ｼｰﾄ!K9</f>
        <v>0</v>
      </c>
      <c r="F54" s="510">
        <f>★波及効果計算ｼｰﾄ!L9</f>
        <v>0</v>
      </c>
      <c r="G54" s="833"/>
      <c r="H54" s="833"/>
      <c r="I54" s="510">
        <f>★波及効果計算ｼｰﾄ!O9</f>
        <v>0</v>
      </c>
      <c r="J54" s="528">
        <f>★波及効果計算ｼｰﾄ!P9</f>
        <v>0</v>
      </c>
      <c r="K54" s="517"/>
    </row>
    <row r="55" spans="2:11" ht="18.75" customHeight="1">
      <c r="B55" s="508" t="s">
        <v>209</v>
      </c>
      <c r="C55" s="509" t="s">
        <v>210</v>
      </c>
      <c r="D55" s="510">
        <f>★波及効果計算ｼｰﾄ!J10</f>
        <v>0</v>
      </c>
      <c r="E55" s="510">
        <f>★波及効果計算ｼｰﾄ!K10</f>
        <v>0</v>
      </c>
      <c r="F55" s="510">
        <f>★波及効果計算ｼｰﾄ!L10</f>
        <v>0</v>
      </c>
      <c r="G55" s="833"/>
      <c r="H55" s="833"/>
      <c r="I55" s="510">
        <f>★波及効果計算ｼｰﾄ!O10</f>
        <v>0</v>
      </c>
      <c r="J55" s="528">
        <f>★波及効果計算ｼｰﾄ!P10</f>
        <v>0</v>
      </c>
      <c r="K55" s="517"/>
    </row>
    <row r="56" spans="2:11" ht="18.75" customHeight="1">
      <c r="B56" s="508" t="s">
        <v>211</v>
      </c>
      <c r="C56" s="509" t="s">
        <v>1</v>
      </c>
      <c r="D56" s="510">
        <f>★波及効果計算ｼｰﾄ!J11</f>
        <v>0</v>
      </c>
      <c r="E56" s="510">
        <f>★波及効果計算ｼｰﾄ!K11</f>
        <v>0</v>
      </c>
      <c r="F56" s="510">
        <f>★波及効果計算ｼｰﾄ!L11</f>
        <v>0</v>
      </c>
      <c r="G56" s="833"/>
      <c r="H56" s="833"/>
      <c r="I56" s="510">
        <f>★波及効果計算ｼｰﾄ!O11</f>
        <v>0</v>
      </c>
      <c r="J56" s="528">
        <f>★波及効果計算ｼｰﾄ!P11</f>
        <v>0</v>
      </c>
      <c r="K56" s="517"/>
    </row>
    <row r="57" spans="2:11" ht="18.75" customHeight="1">
      <c r="B57" s="508" t="s">
        <v>212</v>
      </c>
      <c r="C57" s="509" t="s">
        <v>2</v>
      </c>
      <c r="D57" s="510">
        <f>★波及効果計算ｼｰﾄ!J12</f>
        <v>0</v>
      </c>
      <c r="E57" s="510">
        <f>★波及効果計算ｼｰﾄ!K12</f>
        <v>0</v>
      </c>
      <c r="F57" s="510">
        <f>★波及効果計算ｼｰﾄ!L12</f>
        <v>0</v>
      </c>
      <c r="G57" s="833"/>
      <c r="H57" s="833"/>
      <c r="I57" s="510">
        <f>★波及効果計算ｼｰﾄ!O12</f>
        <v>0</v>
      </c>
      <c r="J57" s="528">
        <f>★波及効果計算ｼｰﾄ!P12</f>
        <v>0</v>
      </c>
      <c r="K57" s="517"/>
    </row>
    <row r="58" spans="2:11" ht="18.75" customHeight="1">
      <c r="B58" s="508" t="s">
        <v>213</v>
      </c>
      <c r="C58" s="509" t="s">
        <v>3</v>
      </c>
      <c r="D58" s="510">
        <f>★波及効果計算ｼｰﾄ!J13</f>
        <v>0</v>
      </c>
      <c r="E58" s="510">
        <f>★波及効果計算ｼｰﾄ!K13</f>
        <v>0</v>
      </c>
      <c r="F58" s="510">
        <f>★波及効果計算ｼｰﾄ!L13</f>
        <v>0</v>
      </c>
      <c r="G58" s="833"/>
      <c r="H58" s="833"/>
      <c r="I58" s="510">
        <f>★波及効果計算ｼｰﾄ!O13</f>
        <v>0</v>
      </c>
      <c r="J58" s="528">
        <f>★波及効果計算ｼｰﾄ!P13</f>
        <v>0</v>
      </c>
      <c r="K58" s="517"/>
    </row>
    <row r="59" spans="2:11" ht="18.75" customHeight="1">
      <c r="B59" s="508" t="s">
        <v>214</v>
      </c>
      <c r="C59" s="512" t="s">
        <v>4</v>
      </c>
      <c r="D59" s="510">
        <f>★波及効果計算ｼｰﾄ!J14</f>
        <v>0</v>
      </c>
      <c r="E59" s="510">
        <f>★波及効果計算ｼｰﾄ!K14</f>
        <v>0</v>
      </c>
      <c r="F59" s="510">
        <f>★波及効果計算ｼｰﾄ!L14</f>
        <v>0</v>
      </c>
      <c r="G59" s="833"/>
      <c r="H59" s="833"/>
      <c r="I59" s="510">
        <f>★波及効果計算ｼｰﾄ!O14</f>
        <v>0</v>
      </c>
      <c r="J59" s="528">
        <f>★波及効果計算ｼｰﾄ!P14</f>
        <v>0</v>
      </c>
      <c r="K59" s="517"/>
    </row>
    <row r="60" spans="2:11" ht="18.75" customHeight="1">
      <c r="B60" s="508" t="s">
        <v>215</v>
      </c>
      <c r="C60" s="509" t="s">
        <v>5</v>
      </c>
      <c r="D60" s="510">
        <f>★波及効果計算ｼｰﾄ!J15</f>
        <v>0</v>
      </c>
      <c r="E60" s="510">
        <f>★波及効果計算ｼｰﾄ!K15</f>
        <v>0</v>
      </c>
      <c r="F60" s="510">
        <f>★波及効果計算ｼｰﾄ!L15</f>
        <v>0</v>
      </c>
      <c r="G60" s="833"/>
      <c r="H60" s="833"/>
      <c r="I60" s="510">
        <f>★波及効果計算ｼｰﾄ!O15</f>
        <v>0</v>
      </c>
      <c r="J60" s="528">
        <f>★波及効果計算ｼｰﾄ!P15</f>
        <v>0</v>
      </c>
      <c r="K60" s="517"/>
    </row>
    <row r="61" spans="2:11" ht="18.75" customHeight="1">
      <c r="B61" s="508" t="s">
        <v>216</v>
      </c>
      <c r="C61" s="512" t="s">
        <v>6</v>
      </c>
      <c r="D61" s="510">
        <f>★波及効果計算ｼｰﾄ!J16</f>
        <v>0</v>
      </c>
      <c r="E61" s="510">
        <f>★波及効果計算ｼｰﾄ!K16</f>
        <v>0</v>
      </c>
      <c r="F61" s="510">
        <f>★波及効果計算ｼｰﾄ!L16</f>
        <v>0</v>
      </c>
      <c r="G61" s="833"/>
      <c r="H61" s="833"/>
      <c r="I61" s="510">
        <f>★波及効果計算ｼｰﾄ!O16</f>
        <v>0</v>
      </c>
      <c r="J61" s="528">
        <f>★波及効果計算ｼｰﾄ!P16</f>
        <v>0</v>
      </c>
      <c r="K61" s="517"/>
    </row>
    <row r="62" spans="2:11" ht="18.75" customHeight="1">
      <c r="B62" s="508" t="s">
        <v>217</v>
      </c>
      <c r="C62" s="512" t="s">
        <v>218</v>
      </c>
      <c r="D62" s="510">
        <f>★波及効果計算ｼｰﾄ!J17</f>
        <v>0</v>
      </c>
      <c r="E62" s="510">
        <f>★波及効果計算ｼｰﾄ!K17</f>
        <v>0</v>
      </c>
      <c r="F62" s="510">
        <f>★波及効果計算ｼｰﾄ!L17</f>
        <v>0</v>
      </c>
      <c r="G62" s="833"/>
      <c r="H62" s="833"/>
      <c r="I62" s="510">
        <f>★波及効果計算ｼｰﾄ!O17</f>
        <v>0</v>
      </c>
      <c r="J62" s="528">
        <f>★波及効果計算ｼｰﾄ!P17</f>
        <v>0</v>
      </c>
      <c r="K62" s="517"/>
    </row>
    <row r="63" spans="2:11" ht="18.75" customHeight="1">
      <c r="B63" s="508" t="s">
        <v>219</v>
      </c>
      <c r="C63" s="509" t="s">
        <v>7</v>
      </c>
      <c r="D63" s="510">
        <f>★波及効果計算ｼｰﾄ!J18</f>
        <v>0</v>
      </c>
      <c r="E63" s="510">
        <f>★波及効果計算ｼｰﾄ!K18</f>
        <v>0</v>
      </c>
      <c r="F63" s="510">
        <f>★波及効果計算ｼｰﾄ!L18</f>
        <v>0</v>
      </c>
      <c r="G63" s="833"/>
      <c r="H63" s="833"/>
      <c r="I63" s="510">
        <f>★波及効果計算ｼｰﾄ!O18</f>
        <v>0</v>
      </c>
      <c r="J63" s="528">
        <f>★波及効果計算ｼｰﾄ!P18</f>
        <v>0</v>
      </c>
      <c r="K63" s="517"/>
    </row>
    <row r="64" spans="2:11" ht="18.75" customHeight="1">
      <c r="B64" s="508" t="s">
        <v>220</v>
      </c>
      <c r="C64" s="509" t="s">
        <v>8</v>
      </c>
      <c r="D64" s="510">
        <f>★波及効果計算ｼｰﾄ!J19</f>
        <v>0</v>
      </c>
      <c r="E64" s="510">
        <f>★波及効果計算ｼｰﾄ!K19</f>
        <v>0</v>
      </c>
      <c r="F64" s="510">
        <f>★波及効果計算ｼｰﾄ!L19</f>
        <v>0</v>
      </c>
      <c r="G64" s="833"/>
      <c r="H64" s="833"/>
      <c r="I64" s="510">
        <f>★波及効果計算ｼｰﾄ!O19</f>
        <v>0</v>
      </c>
      <c r="J64" s="528">
        <f>★波及効果計算ｼｰﾄ!P19</f>
        <v>0</v>
      </c>
      <c r="K64" s="517"/>
    </row>
    <row r="65" spans="2:11" ht="18.75" customHeight="1">
      <c r="B65" s="508" t="s">
        <v>221</v>
      </c>
      <c r="C65" s="509" t="s">
        <v>9</v>
      </c>
      <c r="D65" s="510">
        <f>★波及効果計算ｼｰﾄ!J20</f>
        <v>0</v>
      </c>
      <c r="E65" s="510">
        <f>★波及効果計算ｼｰﾄ!K20</f>
        <v>0</v>
      </c>
      <c r="F65" s="510">
        <f>★波及効果計算ｼｰﾄ!L20</f>
        <v>0</v>
      </c>
      <c r="G65" s="833"/>
      <c r="H65" s="833"/>
      <c r="I65" s="510">
        <f>★波及効果計算ｼｰﾄ!O20</f>
        <v>0</v>
      </c>
      <c r="J65" s="528">
        <f>★波及効果計算ｼｰﾄ!P20</f>
        <v>0</v>
      </c>
      <c r="K65" s="517"/>
    </row>
    <row r="66" spans="2:11" ht="18.75" customHeight="1">
      <c r="B66" s="508" t="s">
        <v>222</v>
      </c>
      <c r="C66" s="509" t="s">
        <v>10</v>
      </c>
      <c r="D66" s="510">
        <f>★波及効果計算ｼｰﾄ!J21</f>
        <v>0</v>
      </c>
      <c r="E66" s="510">
        <f>★波及効果計算ｼｰﾄ!K21</f>
        <v>0</v>
      </c>
      <c r="F66" s="510">
        <f>★波及効果計算ｼｰﾄ!L21</f>
        <v>0</v>
      </c>
      <c r="G66" s="833"/>
      <c r="H66" s="833"/>
      <c r="I66" s="510">
        <f>★波及効果計算ｼｰﾄ!O21</f>
        <v>0</v>
      </c>
      <c r="J66" s="528">
        <f>★波及効果計算ｼｰﾄ!P21</f>
        <v>0</v>
      </c>
      <c r="K66" s="517"/>
    </row>
    <row r="67" spans="2:11" ht="18.75" customHeight="1">
      <c r="B67" s="508" t="s">
        <v>223</v>
      </c>
      <c r="C67" s="509" t="s">
        <v>64</v>
      </c>
      <c r="D67" s="510">
        <f>★波及効果計算ｼｰﾄ!J22</f>
        <v>0</v>
      </c>
      <c r="E67" s="510">
        <f>★波及効果計算ｼｰﾄ!K22</f>
        <v>0</v>
      </c>
      <c r="F67" s="510">
        <f>★波及効果計算ｼｰﾄ!L22</f>
        <v>0</v>
      </c>
      <c r="G67" s="833"/>
      <c r="H67" s="833"/>
      <c r="I67" s="510">
        <f>★波及効果計算ｼｰﾄ!O22</f>
        <v>0</v>
      </c>
      <c r="J67" s="528">
        <f>★波及効果計算ｼｰﾄ!P22</f>
        <v>0</v>
      </c>
      <c r="K67" s="517"/>
    </row>
    <row r="68" spans="2:11" ht="18.75" customHeight="1">
      <c r="B68" s="508" t="s">
        <v>224</v>
      </c>
      <c r="C68" s="509" t="s">
        <v>65</v>
      </c>
      <c r="D68" s="510">
        <f>★波及効果計算ｼｰﾄ!J23</f>
        <v>0</v>
      </c>
      <c r="E68" s="510">
        <f>★波及効果計算ｼｰﾄ!K23</f>
        <v>0</v>
      </c>
      <c r="F68" s="510">
        <f>★波及効果計算ｼｰﾄ!L23</f>
        <v>0</v>
      </c>
      <c r="G68" s="833"/>
      <c r="H68" s="833"/>
      <c r="I68" s="510">
        <f>★波及効果計算ｼｰﾄ!O23</f>
        <v>0</v>
      </c>
      <c r="J68" s="528">
        <f>★波及効果計算ｼｰﾄ!P23</f>
        <v>0</v>
      </c>
      <c r="K68" s="517"/>
    </row>
    <row r="69" spans="2:11" ht="18.75" customHeight="1">
      <c r="B69" s="508" t="s">
        <v>225</v>
      </c>
      <c r="C69" s="509" t="s">
        <v>66</v>
      </c>
      <c r="D69" s="510">
        <f>★波及効果計算ｼｰﾄ!J24</f>
        <v>0</v>
      </c>
      <c r="E69" s="510">
        <f>★波及効果計算ｼｰﾄ!K24</f>
        <v>0</v>
      </c>
      <c r="F69" s="510">
        <f>★波及効果計算ｼｰﾄ!L24</f>
        <v>0</v>
      </c>
      <c r="G69" s="833"/>
      <c r="H69" s="833"/>
      <c r="I69" s="510">
        <f>★波及効果計算ｼｰﾄ!O24</f>
        <v>0</v>
      </c>
      <c r="J69" s="528">
        <f>★波及効果計算ｼｰﾄ!P24</f>
        <v>0</v>
      </c>
      <c r="K69" s="517"/>
    </row>
    <row r="70" spans="2:11" ht="18.75" customHeight="1">
      <c r="B70" s="508" t="s">
        <v>226</v>
      </c>
      <c r="C70" s="509" t="s">
        <v>12</v>
      </c>
      <c r="D70" s="510">
        <f>★波及効果計算ｼｰﾄ!J25</f>
        <v>0</v>
      </c>
      <c r="E70" s="510">
        <f>★波及効果計算ｼｰﾄ!K25</f>
        <v>0</v>
      </c>
      <c r="F70" s="510">
        <f>★波及効果計算ｼｰﾄ!L25</f>
        <v>0</v>
      </c>
      <c r="G70" s="833"/>
      <c r="H70" s="833"/>
      <c r="I70" s="510">
        <f>★波及効果計算ｼｰﾄ!O25</f>
        <v>0</v>
      </c>
      <c r="J70" s="528">
        <f>★波及効果計算ｼｰﾄ!P25</f>
        <v>0</v>
      </c>
      <c r="K70" s="517"/>
    </row>
    <row r="71" spans="2:11" ht="18.75" customHeight="1">
      <c r="B71" s="508" t="s">
        <v>227</v>
      </c>
      <c r="C71" s="509" t="s">
        <v>11</v>
      </c>
      <c r="D71" s="510">
        <f>★波及効果計算ｼｰﾄ!J26</f>
        <v>0</v>
      </c>
      <c r="E71" s="510">
        <f>★波及効果計算ｼｰﾄ!K26</f>
        <v>0</v>
      </c>
      <c r="F71" s="510">
        <f>★波及効果計算ｼｰﾄ!L26</f>
        <v>0</v>
      </c>
      <c r="G71" s="833"/>
      <c r="H71" s="833"/>
      <c r="I71" s="510">
        <f>★波及効果計算ｼｰﾄ!O26</f>
        <v>0</v>
      </c>
      <c r="J71" s="528">
        <f>★波及効果計算ｼｰﾄ!P26</f>
        <v>0</v>
      </c>
      <c r="K71" s="517"/>
    </row>
    <row r="72" spans="2:11" ht="18.75" customHeight="1">
      <c r="B72" s="508" t="s">
        <v>228</v>
      </c>
      <c r="C72" s="509" t="s">
        <v>229</v>
      </c>
      <c r="D72" s="510">
        <f>★波及効果計算ｼｰﾄ!J27</f>
        <v>0</v>
      </c>
      <c r="E72" s="510">
        <f>★波及効果計算ｼｰﾄ!K27</f>
        <v>0</v>
      </c>
      <c r="F72" s="510">
        <f>★波及効果計算ｼｰﾄ!L27</f>
        <v>0</v>
      </c>
      <c r="G72" s="833"/>
      <c r="H72" s="833"/>
      <c r="I72" s="510">
        <f>★波及効果計算ｼｰﾄ!O27</f>
        <v>0</v>
      </c>
      <c r="J72" s="528">
        <f>★波及効果計算ｼｰﾄ!P27</f>
        <v>0</v>
      </c>
      <c r="K72" s="517"/>
    </row>
    <row r="73" spans="2:11" ht="18.75" customHeight="1">
      <c r="B73" s="508" t="s">
        <v>230</v>
      </c>
      <c r="C73" s="509" t="s">
        <v>13</v>
      </c>
      <c r="D73" s="510">
        <f>★波及効果計算ｼｰﾄ!J28</f>
        <v>0</v>
      </c>
      <c r="E73" s="510">
        <f>★波及効果計算ｼｰﾄ!K28</f>
        <v>0</v>
      </c>
      <c r="F73" s="510">
        <f>★波及効果計算ｼｰﾄ!L28</f>
        <v>0</v>
      </c>
      <c r="G73" s="833"/>
      <c r="H73" s="833"/>
      <c r="I73" s="510">
        <f>★波及効果計算ｼｰﾄ!O28</f>
        <v>0</v>
      </c>
      <c r="J73" s="528">
        <f>★波及効果計算ｼｰﾄ!P28</f>
        <v>0</v>
      </c>
      <c r="K73" s="517"/>
    </row>
    <row r="74" spans="2:11" ht="18.75" customHeight="1">
      <c r="B74" s="508" t="s">
        <v>231</v>
      </c>
      <c r="C74" s="509" t="s">
        <v>14</v>
      </c>
      <c r="D74" s="510">
        <f>★波及効果計算ｼｰﾄ!J29</f>
        <v>0</v>
      </c>
      <c r="E74" s="510">
        <f>★波及効果計算ｼｰﾄ!K29</f>
        <v>0</v>
      </c>
      <c r="F74" s="510">
        <f>★波及効果計算ｼｰﾄ!L29</f>
        <v>0</v>
      </c>
      <c r="G74" s="833"/>
      <c r="H74" s="833"/>
      <c r="I74" s="510">
        <f>★波及効果計算ｼｰﾄ!O29</f>
        <v>0</v>
      </c>
      <c r="J74" s="528">
        <f>★波及効果計算ｼｰﾄ!P29</f>
        <v>0</v>
      </c>
      <c r="K74" s="517"/>
    </row>
    <row r="75" spans="2:11" ht="18.75" customHeight="1">
      <c r="B75" s="508" t="s">
        <v>232</v>
      </c>
      <c r="C75" s="509" t="s">
        <v>15</v>
      </c>
      <c r="D75" s="510">
        <f>★波及効果計算ｼｰﾄ!J30</f>
        <v>0</v>
      </c>
      <c r="E75" s="510">
        <f>★波及効果計算ｼｰﾄ!K30</f>
        <v>0</v>
      </c>
      <c r="F75" s="510">
        <f>★波及効果計算ｼｰﾄ!L30</f>
        <v>0</v>
      </c>
      <c r="G75" s="833"/>
      <c r="H75" s="833"/>
      <c r="I75" s="510">
        <f>★波及効果計算ｼｰﾄ!O30</f>
        <v>0</v>
      </c>
      <c r="J75" s="528">
        <f>★波及効果計算ｼｰﾄ!P30</f>
        <v>0</v>
      </c>
      <c r="K75" s="517"/>
    </row>
    <row r="76" spans="2:11" ht="18.75" customHeight="1">
      <c r="B76" s="508" t="s">
        <v>233</v>
      </c>
      <c r="C76" s="509" t="s">
        <v>16</v>
      </c>
      <c r="D76" s="510">
        <f>★波及効果計算ｼｰﾄ!J31</f>
        <v>0</v>
      </c>
      <c r="E76" s="510">
        <f>★波及効果計算ｼｰﾄ!K31</f>
        <v>0</v>
      </c>
      <c r="F76" s="510">
        <f>★波及効果計算ｼｰﾄ!L31</f>
        <v>0</v>
      </c>
      <c r="G76" s="833"/>
      <c r="H76" s="833"/>
      <c r="I76" s="510">
        <f>★波及効果計算ｼｰﾄ!O31</f>
        <v>0</v>
      </c>
      <c r="J76" s="528">
        <f>★波及効果計算ｼｰﾄ!P31</f>
        <v>0</v>
      </c>
      <c r="K76" s="517"/>
    </row>
    <row r="77" spans="2:11" ht="18.75" customHeight="1">
      <c r="B77" s="508" t="s">
        <v>234</v>
      </c>
      <c r="C77" s="509" t="s">
        <v>36</v>
      </c>
      <c r="D77" s="510">
        <f>★波及効果計算ｼｰﾄ!J32</f>
        <v>0</v>
      </c>
      <c r="E77" s="510">
        <f>★波及効果計算ｼｰﾄ!K32</f>
        <v>0</v>
      </c>
      <c r="F77" s="510">
        <f>★波及効果計算ｼｰﾄ!L32</f>
        <v>0</v>
      </c>
      <c r="G77" s="833"/>
      <c r="H77" s="833"/>
      <c r="I77" s="510">
        <f>★波及効果計算ｼｰﾄ!O32</f>
        <v>0</v>
      </c>
      <c r="J77" s="528">
        <f>★波及効果計算ｼｰﾄ!P32</f>
        <v>0</v>
      </c>
      <c r="K77" s="517"/>
    </row>
    <row r="78" spans="2:11" ht="18.75" customHeight="1">
      <c r="B78" s="508" t="s">
        <v>235</v>
      </c>
      <c r="C78" s="509" t="s">
        <v>37</v>
      </c>
      <c r="D78" s="510">
        <f>★波及効果計算ｼｰﾄ!J33</f>
        <v>0</v>
      </c>
      <c r="E78" s="510">
        <f>★波及効果計算ｼｰﾄ!K33</f>
        <v>0</v>
      </c>
      <c r="F78" s="510">
        <f>★波及効果計算ｼｰﾄ!L33</f>
        <v>0</v>
      </c>
      <c r="G78" s="833"/>
      <c r="H78" s="833"/>
      <c r="I78" s="510">
        <f>★波及効果計算ｼｰﾄ!O33</f>
        <v>0</v>
      </c>
      <c r="J78" s="528">
        <f>★波及効果計算ｼｰﾄ!P33</f>
        <v>0</v>
      </c>
      <c r="K78" s="517"/>
    </row>
    <row r="79" spans="2:11" ht="18.75" customHeight="1">
      <c r="B79" s="508" t="s">
        <v>236</v>
      </c>
      <c r="C79" s="509" t="s">
        <v>17</v>
      </c>
      <c r="D79" s="510">
        <f>★波及効果計算ｼｰﾄ!J34</f>
        <v>0</v>
      </c>
      <c r="E79" s="510">
        <f>★波及効果計算ｼｰﾄ!K34</f>
        <v>0</v>
      </c>
      <c r="F79" s="510">
        <f>★波及効果計算ｼｰﾄ!L34</f>
        <v>0</v>
      </c>
      <c r="G79" s="833"/>
      <c r="H79" s="833"/>
      <c r="I79" s="510">
        <f>★波及効果計算ｼｰﾄ!O34</f>
        <v>0</v>
      </c>
      <c r="J79" s="528">
        <f>★波及効果計算ｼｰﾄ!P34</f>
        <v>0</v>
      </c>
      <c r="K79" s="517"/>
    </row>
    <row r="80" spans="2:11" ht="18.75" customHeight="1">
      <c r="B80" s="508" t="s">
        <v>237</v>
      </c>
      <c r="C80" s="509" t="s">
        <v>18</v>
      </c>
      <c r="D80" s="510">
        <f>★波及効果計算ｼｰﾄ!J35</f>
        <v>0</v>
      </c>
      <c r="E80" s="510">
        <f>★波及効果計算ｼｰﾄ!K35</f>
        <v>0</v>
      </c>
      <c r="F80" s="510">
        <f>★波及効果計算ｼｰﾄ!L35</f>
        <v>0</v>
      </c>
      <c r="G80" s="833"/>
      <c r="H80" s="833"/>
      <c r="I80" s="510">
        <f>★波及効果計算ｼｰﾄ!O35</f>
        <v>0</v>
      </c>
      <c r="J80" s="528">
        <f>★波及効果計算ｼｰﾄ!P35</f>
        <v>0</v>
      </c>
      <c r="K80" s="517"/>
    </row>
    <row r="81" spans="2:11" ht="18.75" customHeight="1">
      <c r="B81" s="508" t="s">
        <v>238</v>
      </c>
      <c r="C81" s="509" t="s">
        <v>19</v>
      </c>
      <c r="D81" s="510">
        <f>★波及効果計算ｼｰﾄ!J36</f>
        <v>0</v>
      </c>
      <c r="E81" s="510">
        <f>★波及効果計算ｼｰﾄ!K36</f>
        <v>0</v>
      </c>
      <c r="F81" s="510">
        <f>★波及効果計算ｼｰﾄ!L36</f>
        <v>0</v>
      </c>
      <c r="G81" s="833"/>
      <c r="H81" s="833"/>
      <c r="I81" s="510">
        <f>★波及効果計算ｼｰﾄ!O36</f>
        <v>0</v>
      </c>
      <c r="J81" s="528">
        <f>★波及効果計算ｼｰﾄ!P36</f>
        <v>0</v>
      </c>
      <c r="K81" s="517"/>
    </row>
    <row r="82" spans="2:11" ht="18.75" customHeight="1">
      <c r="B82" s="508" t="s">
        <v>239</v>
      </c>
      <c r="C82" s="509" t="s">
        <v>39</v>
      </c>
      <c r="D82" s="510">
        <f>★波及効果計算ｼｰﾄ!J37</f>
        <v>0</v>
      </c>
      <c r="E82" s="510">
        <f>★波及効果計算ｼｰﾄ!K37</f>
        <v>0</v>
      </c>
      <c r="F82" s="510">
        <f>★波及効果計算ｼｰﾄ!L37</f>
        <v>0</v>
      </c>
      <c r="G82" s="833"/>
      <c r="H82" s="833"/>
      <c r="I82" s="510">
        <f>★波及効果計算ｼｰﾄ!O37</f>
        <v>0</v>
      </c>
      <c r="J82" s="528">
        <f>★波及効果計算ｼｰﾄ!P37</f>
        <v>0</v>
      </c>
      <c r="K82" s="517"/>
    </row>
    <row r="83" spans="2:11" ht="18.75" customHeight="1">
      <c r="B83" s="508" t="s">
        <v>240</v>
      </c>
      <c r="C83" s="509" t="s">
        <v>20</v>
      </c>
      <c r="D83" s="510">
        <f>★波及効果計算ｼｰﾄ!J38</f>
        <v>0</v>
      </c>
      <c r="E83" s="510">
        <f>★波及効果計算ｼｰﾄ!K38</f>
        <v>0</v>
      </c>
      <c r="F83" s="510">
        <f>★波及効果計算ｼｰﾄ!L38</f>
        <v>0</v>
      </c>
      <c r="G83" s="833"/>
      <c r="H83" s="833"/>
      <c r="I83" s="510">
        <f>★波及効果計算ｼｰﾄ!O38</f>
        <v>0</v>
      </c>
      <c r="J83" s="528">
        <f>★波及効果計算ｼｰﾄ!P38</f>
        <v>0</v>
      </c>
      <c r="K83" s="517"/>
    </row>
    <row r="84" spans="2:11" ht="18.75" customHeight="1">
      <c r="B84" s="508" t="s">
        <v>241</v>
      </c>
      <c r="C84" s="509" t="s">
        <v>21</v>
      </c>
      <c r="D84" s="510">
        <f>★波及効果計算ｼｰﾄ!J39</f>
        <v>0</v>
      </c>
      <c r="E84" s="510">
        <f>★波及効果計算ｼｰﾄ!K39</f>
        <v>0</v>
      </c>
      <c r="F84" s="510">
        <f>★波及効果計算ｼｰﾄ!L39</f>
        <v>0</v>
      </c>
      <c r="G84" s="833"/>
      <c r="H84" s="833"/>
      <c r="I84" s="510">
        <f>★波及効果計算ｼｰﾄ!O39</f>
        <v>0</v>
      </c>
      <c r="J84" s="528">
        <f>★波及効果計算ｼｰﾄ!P39</f>
        <v>0</v>
      </c>
      <c r="K84" s="517"/>
    </row>
    <row r="85" spans="2:11" ht="18.75" customHeight="1">
      <c r="B85" s="508" t="s">
        <v>242</v>
      </c>
      <c r="C85" s="509" t="s">
        <v>22</v>
      </c>
      <c r="D85" s="510">
        <f>★波及効果計算ｼｰﾄ!J40</f>
        <v>0</v>
      </c>
      <c r="E85" s="510">
        <f>★波及効果計算ｼｰﾄ!K40</f>
        <v>0</v>
      </c>
      <c r="F85" s="510">
        <f>★波及効果計算ｼｰﾄ!L40</f>
        <v>0</v>
      </c>
      <c r="G85" s="833"/>
      <c r="H85" s="833"/>
      <c r="I85" s="510">
        <f>★波及効果計算ｼｰﾄ!O40</f>
        <v>0</v>
      </c>
      <c r="J85" s="528">
        <f>★波及効果計算ｼｰﾄ!P40</f>
        <v>0</v>
      </c>
      <c r="K85" s="517"/>
    </row>
    <row r="86" spans="2:11" ht="18.75" customHeight="1">
      <c r="B86" s="508" t="s">
        <v>243</v>
      </c>
      <c r="C86" s="509" t="s">
        <v>38</v>
      </c>
      <c r="D86" s="510">
        <f>★波及効果計算ｼｰﾄ!J41</f>
        <v>0</v>
      </c>
      <c r="E86" s="510">
        <f>★波及効果計算ｼｰﾄ!K41</f>
        <v>0</v>
      </c>
      <c r="F86" s="510">
        <f>★波及効果計算ｼｰﾄ!L41</f>
        <v>0</v>
      </c>
      <c r="G86" s="833"/>
      <c r="H86" s="833"/>
      <c r="I86" s="510">
        <f>★波及効果計算ｼｰﾄ!O41</f>
        <v>0</v>
      </c>
      <c r="J86" s="528">
        <f>★波及効果計算ｼｰﾄ!P41</f>
        <v>0</v>
      </c>
      <c r="K86" s="517"/>
    </row>
    <row r="87" spans="2:11" ht="18.75" customHeight="1">
      <c r="B87" s="508" t="s">
        <v>244</v>
      </c>
      <c r="C87" s="509" t="s">
        <v>245</v>
      </c>
      <c r="D87" s="510">
        <f>★波及効果計算ｼｰﾄ!J42</f>
        <v>0</v>
      </c>
      <c r="E87" s="510">
        <f>★波及効果計算ｼｰﾄ!K42</f>
        <v>0</v>
      </c>
      <c r="F87" s="510">
        <f>★波及効果計算ｼｰﾄ!L42</f>
        <v>0</v>
      </c>
      <c r="G87" s="833"/>
      <c r="H87" s="833"/>
      <c r="I87" s="510">
        <f>★波及効果計算ｼｰﾄ!O42</f>
        <v>0</v>
      </c>
      <c r="J87" s="528">
        <f>★波及効果計算ｼｰﾄ!P42</f>
        <v>0</v>
      </c>
      <c r="K87" s="517"/>
    </row>
    <row r="88" spans="2:11" ht="18.75" customHeight="1">
      <c r="B88" s="508" t="s">
        <v>246</v>
      </c>
      <c r="C88" s="509" t="s">
        <v>23</v>
      </c>
      <c r="D88" s="510">
        <f>★波及効果計算ｼｰﾄ!J43</f>
        <v>0</v>
      </c>
      <c r="E88" s="510">
        <f>★波及効果計算ｼｰﾄ!K43</f>
        <v>0</v>
      </c>
      <c r="F88" s="510">
        <f>★波及効果計算ｼｰﾄ!L43</f>
        <v>0</v>
      </c>
      <c r="G88" s="833"/>
      <c r="H88" s="833"/>
      <c r="I88" s="510">
        <f>★波及効果計算ｼｰﾄ!O43</f>
        <v>0</v>
      </c>
      <c r="J88" s="528">
        <f>★波及効果計算ｼｰﾄ!P43</f>
        <v>0</v>
      </c>
      <c r="K88" s="517"/>
    </row>
    <row r="89" spans="2:11" ht="18.75" customHeight="1">
      <c r="B89" s="508" t="s">
        <v>247</v>
      </c>
      <c r="C89" s="509" t="s">
        <v>24</v>
      </c>
      <c r="D89" s="510">
        <f>★波及効果計算ｼｰﾄ!J44</f>
        <v>0</v>
      </c>
      <c r="E89" s="510">
        <f>★波及効果計算ｼｰﾄ!K44</f>
        <v>0</v>
      </c>
      <c r="F89" s="510">
        <f>★波及効果計算ｼｰﾄ!L44</f>
        <v>0</v>
      </c>
      <c r="G89" s="833"/>
      <c r="H89" s="833"/>
      <c r="I89" s="510">
        <f>★波及効果計算ｼｰﾄ!O44</f>
        <v>0</v>
      </c>
      <c r="J89" s="528">
        <f>★波及効果計算ｼｰﾄ!P44</f>
        <v>0</v>
      </c>
      <c r="K89" s="517"/>
    </row>
    <row r="90" spans="2:11" ht="18.75" customHeight="1">
      <c r="B90" s="508" t="s">
        <v>248</v>
      </c>
      <c r="C90" s="509" t="s">
        <v>25</v>
      </c>
      <c r="D90" s="510">
        <f>★波及効果計算ｼｰﾄ!J45</f>
        <v>0</v>
      </c>
      <c r="E90" s="510">
        <f>★波及効果計算ｼｰﾄ!K45</f>
        <v>0</v>
      </c>
      <c r="F90" s="510">
        <f>★波及効果計算ｼｰﾄ!L45</f>
        <v>0</v>
      </c>
      <c r="G90" s="833"/>
      <c r="H90" s="833"/>
      <c r="I90" s="510">
        <f>★波及効果計算ｼｰﾄ!O45</f>
        <v>0</v>
      </c>
      <c r="J90" s="528">
        <f>★波及効果計算ｼｰﾄ!P45</f>
        <v>0</v>
      </c>
      <c r="K90" s="517"/>
    </row>
    <row r="91" spans="2:11" ht="18.75" customHeight="1">
      <c r="B91" s="508" t="s">
        <v>249</v>
      </c>
      <c r="C91" s="509" t="s">
        <v>26</v>
      </c>
      <c r="D91" s="510">
        <f>★波及効果計算ｼｰﾄ!J46</f>
        <v>0</v>
      </c>
      <c r="E91" s="510">
        <f>★波及効果計算ｼｰﾄ!K46</f>
        <v>0</v>
      </c>
      <c r="F91" s="510">
        <f>★波及効果計算ｼｰﾄ!L46</f>
        <v>0</v>
      </c>
      <c r="G91" s="834"/>
      <c r="H91" s="834"/>
      <c r="I91" s="510">
        <f>★波及効果計算ｼｰﾄ!O46</f>
        <v>0</v>
      </c>
      <c r="J91" s="528">
        <f>★波及効果計算ｼｰﾄ!P46</f>
        <v>0</v>
      </c>
      <c r="K91" s="517"/>
    </row>
    <row r="92" spans="2:11" ht="18.75" customHeight="1">
      <c r="B92" s="513"/>
      <c r="C92" s="514" t="s">
        <v>250</v>
      </c>
      <c r="D92" s="515">
        <f>★波及効果計算ｼｰﾄ!J47</f>
        <v>0</v>
      </c>
      <c r="E92" s="515">
        <f>★波及効果計算ｼｰﾄ!K47</f>
        <v>0</v>
      </c>
      <c r="F92" s="515">
        <f>★波及効果計算ｼｰﾄ!L47</f>
        <v>0</v>
      </c>
      <c r="G92" s="534">
        <f>★波及効果計算ｼｰﾄ!M47</f>
        <v>0</v>
      </c>
      <c r="H92" s="515">
        <f>★波及効果計算ｼｰﾄ!N47</f>
        <v>0</v>
      </c>
      <c r="I92" s="515">
        <f>★波及効果計算ｼｰﾄ!O47</f>
        <v>0</v>
      </c>
      <c r="J92" s="529">
        <f>★波及効果計算ｼｰﾄ!P47</f>
        <v>0</v>
      </c>
      <c r="K92" s="517"/>
    </row>
    <row r="93" spans="2:11" ht="18.75" customHeight="1">
      <c r="B93" s="517"/>
      <c r="C93" s="517"/>
      <c r="D93" s="517"/>
      <c r="E93" s="517"/>
      <c r="F93" s="517"/>
      <c r="G93" s="517"/>
      <c r="H93" s="517"/>
      <c r="I93" s="517"/>
      <c r="J93" s="517"/>
      <c r="K93" s="517"/>
    </row>
    <row r="94" spans="2:11" ht="18.75" customHeight="1">
      <c r="B94" s="493"/>
      <c r="C94" s="494"/>
      <c r="D94" s="830" t="s">
        <v>403</v>
      </c>
      <c r="E94" s="830"/>
      <c r="F94" s="830"/>
      <c r="G94" s="830" t="s">
        <v>341</v>
      </c>
      <c r="H94" s="830"/>
      <c r="I94" s="831"/>
      <c r="J94" s="517"/>
      <c r="K94" s="517"/>
    </row>
    <row r="95" spans="2:11" ht="36" customHeight="1">
      <c r="B95" s="495"/>
      <c r="C95" s="496"/>
      <c r="D95" s="497" t="s">
        <v>404</v>
      </c>
      <c r="E95" s="497" t="s">
        <v>405</v>
      </c>
      <c r="F95" s="497" t="s">
        <v>406</v>
      </c>
      <c r="G95" s="497" t="s">
        <v>407</v>
      </c>
      <c r="H95" s="497" t="s">
        <v>408</v>
      </c>
      <c r="I95" s="530" t="s">
        <v>409</v>
      </c>
      <c r="J95" s="517"/>
      <c r="K95" s="517"/>
    </row>
    <row r="96" spans="2:11" ht="18.75" customHeight="1">
      <c r="B96" s="821" t="s">
        <v>300</v>
      </c>
      <c r="C96" s="822"/>
      <c r="D96" s="499" t="s">
        <v>410</v>
      </c>
      <c r="E96" s="499" t="s">
        <v>411</v>
      </c>
      <c r="F96" s="499" t="s">
        <v>412</v>
      </c>
      <c r="G96" s="499" t="s">
        <v>413</v>
      </c>
      <c r="H96" s="499" t="s">
        <v>414</v>
      </c>
      <c r="I96" s="526" t="s">
        <v>415</v>
      </c>
      <c r="J96" s="517"/>
      <c r="K96" s="517"/>
    </row>
    <row r="97" spans="2:11" ht="18.75" customHeight="1">
      <c r="B97" s="823" t="s">
        <v>302</v>
      </c>
      <c r="C97" s="824"/>
      <c r="D97" s="533" t="s">
        <v>416</v>
      </c>
      <c r="E97" s="533" t="s">
        <v>417</v>
      </c>
      <c r="F97" s="533" t="s">
        <v>418</v>
      </c>
      <c r="G97" s="533" t="s">
        <v>419</v>
      </c>
      <c r="H97" s="533" t="s">
        <v>420</v>
      </c>
      <c r="I97" s="527" t="s">
        <v>421</v>
      </c>
      <c r="J97" s="517"/>
      <c r="K97" s="517"/>
    </row>
    <row r="98" spans="2:11" ht="18.75" customHeight="1">
      <c r="B98" s="508" t="s">
        <v>206</v>
      </c>
      <c r="C98" s="509" t="s">
        <v>0</v>
      </c>
      <c r="D98" s="510">
        <f>★波及効果計算ｼｰﾄ!Q8</f>
        <v>0</v>
      </c>
      <c r="E98" s="510">
        <f>★波及効果計算ｼｰﾄ!R8</f>
        <v>0</v>
      </c>
      <c r="F98" s="510">
        <f>★波及効果計算ｼｰﾄ!S8</f>
        <v>0</v>
      </c>
      <c r="G98" s="535">
        <f>★波及効果計算ｼｰﾄ!T8</f>
        <v>0</v>
      </c>
      <c r="H98" s="510">
        <f>★波及効果計算ｼｰﾄ!U8</f>
        <v>0</v>
      </c>
      <c r="I98" s="528">
        <f>★波及効果計算ｼｰﾄ!V8</f>
        <v>0</v>
      </c>
      <c r="J98" s="517"/>
      <c r="K98" s="517"/>
    </row>
    <row r="99" spans="2:11" ht="18.75" customHeight="1">
      <c r="B99" s="508" t="s">
        <v>207</v>
      </c>
      <c r="C99" s="509" t="s">
        <v>208</v>
      </c>
      <c r="D99" s="510">
        <f>★波及効果計算ｼｰﾄ!Q9</f>
        <v>0</v>
      </c>
      <c r="E99" s="510">
        <f>★波及効果計算ｼｰﾄ!R9</f>
        <v>0</v>
      </c>
      <c r="F99" s="510">
        <f>★波及効果計算ｼｰﾄ!S9</f>
        <v>0</v>
      </c>
      <c r="G99" s="535">
        <f>★波及効果計算ｼｰﾄ!T9</f>
        <v>0</v>
      </c>
      <c r="H99" s="510">
        <f>★波及効果計算ｼｰﾄ!U9</f>
        <v>0</v>
      </c>
      <c r="I99" s="528">
        <f>★波及効果計算ｼｰﾄ!V9</f>
        <v>0</v>
      </c>
      <c r="J99" s="517"/>
      <c r="K99" s="517"/>
    </row>
    <row r="100" spans="2:11" ht="18.75" customHeight="1">
      <c r="B100" s="508" t="s">
        <v>209</v>
      </c>
      <c r="C100" s="509" t="s">
        <v>210</v>
      </c>
      <c r="D100" s="510">
        <f>★波及効果計算ｼｰﾄ!Q10</f>
        <v>0</v>
      </c>
      <c r="E100" s="510">
        <f>★波及効果計算ｼｰﾄ!R10</f>
        <v>0</v>
      </c>
      <c r="F100" s="510">
        <f>★波及効果計算ｼｰﾄ!S10</f>
        <v>0</v>
      </c>
      <c r="G100" s="535">
        <f>★波及効果計算ｼｰﾄ!T10</f>
        <v>0</v>
      </c>
      <c r="H100" s="510">
        <f>★波及効果計算ｼｰﾄ!U10</f>
        <v>0</v>
      </c>
      <c r="I100" s="528">
        <f>★波及効果計算ｼｰﾄ!V10</f>
        <v>0</v>
      </c>
      <c r="J100" s="517"/>
      <c r="K100" s="517"/>
    </row>
    <row r="101" spans="2:11" ht="18.75" customHeight="1">
      <c r="B101" s="508" t="s">
        <v>211</v>
      </c>
      <c r="C101" s="509" t="s">
        <v>1</v>
      </c>
      <c r="D101" s="510">
        <f>★波及効果計算ｼｰﾄ!Q11</f>
        <v>0</v>
      </c>
      <c r="E101" s="510">
        <f>★波及効果計算ｼｰﾄ!R11</f>
        <v>0</v>
      </c>
      <c r="F101" s="510">
        <f>★波及効果計算ｼｰﾄ!S11</f>
        <v>0</v>
      </c>
      <c r="G101" s="535">
        <f>★波及効果計算ｼｰﾄ!T11</f>
        <v>0</v>
      </c>
      <c r="H101" s="510">
        <f>★波及効果計算ｼｰﾄ!U11</f>
        <v>0</v>
      </c>
      <c r="I101" s="528">
        <f>★波及効果計算ｼｰﾄ!V11</f>
        <v>0</v>
      </c>
      <c r="J101" s="517"/>
      <c r="K101" s="517"/>
    </row>
    <row r="102" spans="2:11" ht="18.75" customHeight="1">
      <c r="B102" s="508" t="s">
        <v>212</v>
      </c>
      <c r="C102" s="509" t="s">
        <v>2</v>
      </c>
      <c r="D102" s="510">
        <f>★波及効果計算ｼｰﾄ!Q12</f>
        <v>0</v>
      </c>
      <c r="E102" s="510">
        <f>★波及効果計算ｼｰﾄ!R12</f>
        <v>0</v>
      </c>
      <c r="F102" s="510">
        <f>★波及効果計算ｼｰﾄ!S12</f>
        <v>0</v>
      </c>
      <c r="G102" s="535">
        <f>★波及効果計算ｼｰﾄ!T12</f>
        <v>0</v>
      </c>
      <c r="H102" s="510">
        <f>★波及効果計算ｼｰﾄ!U12</f>
        <v>0</v>
      </c>
      <c r="I102" s="528">
        <f>★波及効果計算ｼｰﾄ!V12</f>
        <v>0</v>
      </c>
      <c r="J102" s="517"/>
      <c r="K102" s="517"/>
    </row>
    <row r="103" spans="2:11" ht="18.75" customHeight="1">
      <c r="B103" s="508" t="s">
        <v>213</v>
      </c>
      <c r="C103" s="509" t="s">
        <v>3</v>
      </c>
      <c r="D103" s="510">
        <f>★波及効果計算ｼｰﾄ!Q13</f>
        <v>0</v>
      </c>
      <c r="E103" s="510">
        <f>★波及効果計算ｼｰﾄ!R13</f>
        <v>0</v>
      </c>
      <c r="F103" s="510">
        <f>★波及効果計算ｼｰﾄ!S13</f>
        <v>0</v>
      </c>
      <c r="G103" s="535">
        <f>★波及効果計算ｼｰﾄ!T13</f>
        <v>0</v>
      </c>
      <c r="H103" s="510">
        <f>★波及効果計算ｼｰﾄ!U13</f>
        <v>0</v>
      </c>
      <c r="I103" s="528">
        <f>★波及効果計算ｼｰﾄ!V13</f>
        <v>0</v>
      </c>
      <c r="J103" s="517"/>
      <c r="K103" s="517"/>
    </row>
    <row r="104" spans="2:11" ht="18.75" customHeight="1">
      <c r="B104" s="508" t="s">
        <v>214</v>
      </c>
      <c r="C104" s="512" t="s">
        <v>4</v>
      </c>
      <c r="D104" s="510">
        <f>★波及効果計算ｼｰﾄ!Q14</f>
        <v>0</v>
      </c>
      <c r="E104" s="510">
        <f>★波及効果計算ｼｰﾄ!R14</f>
        <v>0</v>
      </c>
      <c r="F104" s="510">
        <f>★波及効果計算ｼｰﾄ!S14</f>
        <v>0</v>
      </c>
      <c r="G104" s="535">
        <f>★波及効果計算ｼｰﾄ!T14</f>
        <v>0</v>
      </c>
      <c r="H104" s="510">
        <f>★波及効果計算ｼｰﾄ!U14</f>
        <v>0</v>
      </c>
      <c r="I104" s="528">
        <f>★波及効果計算ｼｰﾄ!V14</f>
        <v>0</v>
      </c>
      <c r="J104" s="517"/>
      <c r="K104" s="517"/>
    </row>
    <row r="105" spans="2:11" ht="18.75" customHeight="1">
      <c r="B105" s="508" t="s">
        <v>215</v>
      </c>
      <c r="C105" s="509" t="s">
        <v>5</v>
      </c>
      <c r="D105" s="510">
        <f>★波及効果計算ｼｰﾄ!Q15</f>
        <v>0</v>
      </c>
      <c r="E105" s="510">
        <f>★波及効果計算ｼｰﾄ!R15</f>
        <v>0</v>
      </c>
      <c r="F105" s="510">
        <f>★波及効果計算ｼｰﾄ!S15</f>
        <v>0</v>
      </c>
      <c r="G105" s="535">
        <f>★波及効果計算ｼｰﾄ!T15</f>
        <v>0</v>
      </c>
      <c r="H105" s="510">
        <f>★波及効果計算ｼｰﾄ!U15</f>
        <v>0</v>
      </c>
      <c r="I105" s="528">
        <f>★波及効果計算ｼｰﾄ!V15</f>
        <v>0</v>
      </c>
      <c r="J105" s="517"/>
      <c r="K105" s="517"/>
    </row>
    <row r="106" spans="2:11" ht="18.75" customHeight="1">
      <c r="B106" s="508" t="s">
        <v>216</v>
      </c>
      <c r="C106" s="512" t="s">
        <v>6</v>
      </c>
      <c r="D106" s="510">
        <f>★波及効果計算ｼｰﾄ!Q16</f>
        <v>0</v>
      </c>
      <c r="E106" s="510">
        <f>★波及効果計算ｼｰﾄ!R16</f>
        <v>0</v>
      </c>
      <c r="F106" s="510">
        <f>★波及効果計算ｼｰﾄ!S16</f>
        <v>0</v>
      </c>
      <c r="G106" s="535">
        <f>★波及効果計算ｼｰﾄ!T16</f>
        <v>0</v>
      </c>
      <c r="H106" s="510">
        <f>★波及効果計算ｼｰﾄ!U16</f>
        <v>0</v>
      </c>
      <c r="I106" s="528">
        <f>★波及効果計算ｼｰﾄ!V16</f>
        <v>0</v>
      </c>
      <c r="J106" s="517"/>
      <c r="K106" s="517"/>
    </row>
    <row r="107" spans="2:11" ht="18.75" customHeight="1">
      <c r="B107" s="508" t="s">
        <v>217</v>
      </c>
      <c r="C107" s="512" t="s">
        <v>218</v>
      </c>
      <c r="D107" s="510">
        <f>★波及効果計算ｼｰﾄ!Q17</f>
        <v>0</v>
      </c>
      <c r="E107" s="510">
        <f>★波及効果計算ｼｰﾄ!R17</f>
        <v>0</v>
      </c>
      <c r="F107" s="510">
        <f>★波及効果計算ｼｰﾄ!S17</f>
        <v>0</v>
      </c>
      <c r="G107" s="535">
        <f>★波及効果計算ｼｰﾄ!T17</f>
        <v>0</v>
      </c>
      <c r="H107" s="510">
        <f>★波及効果計算ｼｰﾄ!U17</f>
        <v>0</v>
      </c>
      <c r="I107" s="528">
        <f>★波及効果計算ｼｰﾄ!V17</f>
        <v>0</v>
      </c>
      <c r="J107" s="517"/>
      <c r="K107" s="517"/>
    </row>
    <row r="108" spans="2:11" ht="18.75" customHeight="1">
      <c r="B108" s="508" t="s">
        <v>219</v>
      </c>
      <c r="C108" s="509" t="s">
        <v>7</v>
      </c>
      <c r="D108" s="510">
        <f>★波及効果計算ｼｰﾄ!Q18</f>
        <v>0</v>
      </c>
      <c r="E108" s="510">
        <f>★波及効果計算ｼｰﾄ!R18</f>
        <v>0</v>
      </c>
      <c r="F108" s="510">
        <f>★波及効果計算ｼｰﾄ!S18</f>
        <v>0</v>
      </c>
      <c r="G108" s="535">
        <f>★波及効果計算ｼｰﾄ!T18</f>
        <v>0</v>
      </c>
      <c r="H108" s="510">
        <f>★波及効果計算ｼｰﾄ!U18</f>
        <v>0</v>
      </c>
      <c r="I108" s="528">
        <f>★波及効果計算ｼｰﾄ!V18</f>
        <v>0</v>
      </c>
      <c r="J108" s="517"/>
      <c r="K108" s="517"/>
    </row>
    <row r="109" spans="2:11" ht="18.75" customHeight="1">
      <c r="B109" s="508" t="s">
        <v>220</v>
      </c>
      <c r="C109" s="509" t="s">
        <v>8</v>
      </c>
      <c r="D109" s="510">
        <f>★波及効果計算ｼｰﾄ!Q19</f>
        <v>0</v>
      </c>
      <c r="E109" s="510">
        <f>★波及効果計算ｼｰﾄ!R19</f>
        <v>0</v>
      </c>
      <c r="F109" s="510">
        <f>★波及効果計算ｼｰﾄ!S19</f>
        <v>0</v>
      </c>
      <c r="G109" s="535">
        <f>★波及効果計算ｼｰﾄ!T19</f>
        <v>0</v>
      </c>
      <c r="H109" s="510">
        <f>★波及効果計算ｼｰﾄ!U19</f>
        <v>0</v>
      </c>
      <c r="I109" s="528">
        <f>★波及効果計算ｼｰﾄ!V19</f>
        <v>0</v>
      </c>
      <c r="J109" s="517"/>
      <c r="K109" s="517"/>
    </row>
    <row r="110" spans="2:11" ht="18.75" customHeight="1">
      <c r="B110" s="508" t="s">
        <v>221</v>
      </c>
      <c r="C110" s="509" t="s">
        <v>9</v>
      </c>
      <c r="D110" s="510">
        <f>★波及効果計算ｼｰﾄ!Q20</f>
        <v>0</v>
      </c>
      <c r="E110" s="510">
        <f>★波及効果計算ｼｰﾄ!R20</f>
        <v>0</v>
      </c>
      <c r="F110" s="510">
        <f>★波及効果計算ｼｰﾄ!S20</f>
        <v>0</v>
      </c>
      <c r="G110" s="535">
        <f>★波及効果計算ｼｰﾄ!T20</f>
        <v>0</v>
      </c>
      <c r="H110" s="510">
        <f>★波及効果計算ｼｰﾄ!U20</f>
        <v>0</v>
      </c>
      <c r="I110" s="528">
        <f>★波及効果計算ｼｰﾄ!V20</f>
        <v>0</v>
      </c>
      <c r="J110" s="517"/>
      <c r="K110" s="517"/>
    </row>
    <row r="111" spans="2:11" ht="18.75" customHeight="1">
      <c r="B111" s="508" t="s">
        <v>222</v>
      </c>
      <c r="C111" s="509" t="s">
        <v>10</v>
      </c>
      <c r="D111" s="510">
        <f>★波及効果計算ｼｰﾄ!Q21</f>
        <v>0</v>
      </c>
      <c r="E111" s="510">
        <f>★波及効果計算ｼｰﾄ!R21</f>
        <v>0</v>
      </c>
      <c r="F111" s="510">
        <f>★波及効果計算ｼｰﾄ!S21</f>
        <v>0</v>
      </c>
      <c r="G111" s="535">
        <f>★波及効果計算ｼｰﾄ!T21</f>
        <v>0</v>
      </c>
      <c r="H111" s="510">
        <f>★波及効果計算ｼｰﾄ!U21</f>
        <v>0</v>
      </c>
      <c r="I111" s="528">
        <f>★波及効果計算ｼｰﾄ!V21</f>
        <v>0</v>
      </c>
      <c r="J111" s="517"/>
      <c r="K111" s="517"/>
    </row>
    <row r="112" spans="2:11" ht="18.75" customHeight="1">
      <c r="B112" s="508" t="s">
        <v>223</v>
      </c>
      <c r="C112" s="509" t="s">
        <v>64</v>
      </c>
      <c r="D112" s="510">
        <f>★波及効果計算ｼｰﾄ!Q22</f>
        <v>0</v>
      </c>
      <c r="E112" s="510">
        <f>★波及効果計算ｼｰﾄ!R22</f>
        <v>0</v>
      </c>
      <c r="F112" s="510">
        <f>★波及効果計算ｼｰﾄ!S22</f>
        <v>0</v>
      </c>
      <c r="G112" s="535">
        <f>★波及効果計算ｼｰﾄ!T22</f>
        <v>0</v>
      </c>
      <c r="H112" s="510">
        <f>★波及効果計算ｼｰﾄ!U22</f>
        <v>0</v>
      </c>
      <c r="I112" s="528">
        <f>★波及効果計算ｼｰﾄ!V22</f>
        <v>0</v>
      </c>
      <c r="J112" s="517"/>
      <c r="K112" s="517"/>
    </row>
    <row r="113" spans="2:11" ht="18.75" customHeight="1">
      <c r="B113" s="508" t="s">
        <v>224</v>
      </c>
      <c r="C113" s="509" t="s">
        <v>65</v>
      </c>
      <c r="D113" s="510">
        <f>★波及効果計算ｼｰﾄ!Q23</f>
        <v>0</v>
      </c>
      <c r="E113" s="510">
        <f>★波及効果計算ｼｰﾄ!R23</f>
        <v>0</v>
      </c>
      <c r="F113" s="510">
        <f>★波及効果計算ｼｰﾄ!S23</f>
        <v>0</v>
      </c>
      <c r="G113" s="535">
        <f>★波及効果計算ｼｰﾄ!T23</f>
        <v>0</v>
      </c>
      <c r="H113" s="510">
        <f>★波及効果計算ｼｰﾄ!U23</f>
        <v>0</v>
      </c>
      <c r="I113" s="528">
        <f>★波及効果計算ｼｰﾄ!V23</f>
        <v>0</v>
      </c>
      <c r="J113" s="517"/>
      <c r="K113" s="517"/>
    </row>
    <row r="114" spans="2:11" ht="18.75" customHeight="1">
      <c r="B114" s="508" t="s">
        <v>225</v>
      </c>
      <c r="C114" s="509" t="s">
        <v>66</v>
      </c>
      <c r="D114" s="510">
        <f>★波及効果計算ｼｰﾄ!Q24</f>
        <v>0</v>
      </c>
      <c r="E114" s="510">
        <f>★波及効果計算ｼｰﾄ!R24</f>
        <v>0</v>
      </c>
      <c r="F114" s="510">
        <f>★波及効果計算ｼｰﾄ!S24</f>
        <v>0</v>
      </c>
      <c r="G114" s="535">
        <f>★波及効果計算ｼｰﾄ!T24</f>
        <v>0</v>
      </c>
      <c r="H114" s="510">
        <f>★波及効果計算ｼｰﾄ!U24</f>
        <v>0</v>
      </c>
      <c r="I114" s="528">
        <f>★波及効果計算ｼｰﾄ!V24</f>
        <v>0</v>
      </c>
      <c r="J114" s="517"/>
      <c r="K114" s="517"/>
    </row>
    <row r="115" spans="2:11" ht="18.75" customHeight="1">
      <c r="B115" s="508" t="s">
        <v>226</v>
      </c>
      <c r="C115" s="509" t="s">
        <v>12</v>
      </c>
      <c r="D115" s="510">
        <f>★波及効果計算ｼｰﾄ!Q25</f>
        <v>0</v>
      </c>
      <c r="E115" s="510">
        <f>★波及効果計算ｼｰﾄ!R25</f>
        <v>0</v>
      </c>
      <c r="F115" s="510">
        <f>★波及効果計算ｼｰﾄ!S25</f>
        <v>0</v>
      </c>
      <c r="G115" s="535">
        <f>★波及効果計算ｼｰﾄ!T25</f>
        <v>0</v>
      </c>
      <c r="H115" s="510">
        <f>★波及効果計算ｼｰﾄ!U25</f>
        <v>0</v>
      </c>
      <c r="I115" s="528">
        <f>★波及効果計算ｼｰﾄ!V25</f>
        <v>0</v>
      </c>
      <c r="J115" s="517"/>
      <c r="K115" s="517"/>
    </row>
    <row r="116" spans="2:11" ht="18.75" customHeight="1">
      <c r="B116" s="508" t="s">
        <v>227</v>
      </c>
      <c r="C116" s="509" t="s">
        <v>11</v>
      </c>
      <c r="D116" s="510">
        <f>★波及効果計算ｼｰﾄ!Q26</f>
        <v>0</v>
      </c>
      <c r="E116" s="510">
        <f>★波及効果計算ｼｰﾄ!R26</f>
        <v>0</v>
      </c>
      <c r="F116" s="510">
        <f>★波及効果計算ｼｰﾄ!S26</f>
        <v>0</v>
      </c>
      <c r="G116" s="535">
        <f>★波及効果計算ｼｰﾄ!T26</f>
        <v>0</v>
      </c>
      <c r="H116" s="510">
        <f>★波及効果計算ｼｰﾄ!U26</f>
        <v>0</v>
      </c>
      <c r="I116" s="528">
        <f>★波及効果計算ｼｰﾄ!V26</f>
        <v>0</v>
      </c>
      <c r="J116" s="517"/>
      <c r="K116" s="517"/>
    </row>
    <row r="117" spans="2:11" ht="18.75" customHeight="1">
      <c r="B117" s="508" t="s">
        <v>228</v>
      </c>
      <c r="C117" s="509" t="s">
        <v>229</v>
      </c>
      <c r="D117" s="510">
        <f>★波及効果計算ｼｰﾄ!Q27</f>
        <v>0</v>
      </c>
      <c r="E117" s="510">
        <f>★波及効果計算ｼｰﾄ!R27</f>
        <v>0</v>
      </c>
      <c r="F117" s="510">
        <f>★波及効果計算ｼｰﾄ!S27</f>
        <v>0</v>
      </c>
      <c r="G117" s="535">
        <f>★波及効果計算ｼｰﾄ!T27</f>
        <v>0</v>
      </c>
      <c r="H117" s="510">
        <f>★波及効果計算ｼｰﾄ!U27</f>
        <v>0</v>
      </c>
      <c r="I117" s="528">
        <f>★波及効果計算ｼｰﾄ!V27</f>
        <v>0</v>
      </c>
      <c r="J117" s="517"/>
      <c r="K117" s="517"/>
    </row>
    <row r="118" spans="2:11" ht="18.75" customHeight="1">
      <c r="B118" s="508" t="s">
        <v>230</v>
      </c>
      <c r="C118" s="509" t="s">
        <v>13</v>
      </c>
      <c r="D118" s="510">
        <f>★波及効果計算ｼｰﾄ!Q28</f>
        <v>0</v>
      </c>
      <c r="E118" s="510">
        <f>★波及効果計算ｼｰﾄ!R28</f>
        <v>0</v>
      </c>
      <c r="F118" s="510">
        <f>★波及効果計算ｼｰﾄ!S28</f>
        <v>0</v>
      </c>
      <c r="G118" s="535">
        <f>★波及効果計算ｼｰﾄ!T28</f>
        <v>0</v>
      </c>
      <c r="H118" s="510">
        <f>★波及効果計算ｼｰﾄ!U28</f>
        <v>0</v>
      </c>
      <c r="I118" s="528">
        <f>★波及効果計算ｼｰﾄ!V28</f>
        <v>0</v>
      </c>
      <c r="J118" s="517"/>
      <c r="K118" s="517"/>
    </row>
    <row r="119" spans="2:11" ht="18.75" customHeight="1">
      <c r="B119" s="508" t="s">
        <v>231</v>
      </c>
      <c r="C119" s="509" t="s">
        <v>14</v>
      </c>
      <c r="D119" s="510">
        <f>★波及効果計算ｼｰﾄ!Q29</f>
        <v>0</v>
      </c>
      <c r="E119" s="510">
        <f>★波及効果計算ｼｰﾄ!R29</f>
        <v>0</v>
      </c>
      <c r="F119" s="510">
        <f>★波及効果計算ｼｰﾄ!S29</f>
        <v>0</v>
      </c>
      <c r="G119" s="535">
        <f>★波及効果計算ｼｰﾄ!T29</f>
        <v>0</v>
      </c>
      <c r="H119" s="510">
        <f>★波及効果計算ｼｰﾄ!U29</f>
        <v>0</v>
      </c>
      <c r="I119" s="528">
        <f>★波及効果計算ｼｰﾄ!V29</f>
        <v>0</v>
      </c>
      <c r="J119" s="517"/>
      <c r="K119" s="517"/>
    </row>
    <row r="120" spans="2:11" ht="18.75" customHeight="1">
      <c r="B120" s="508" t="s">
        <v>232</v>
      </c>
      <c r="C120" s="509" t="s">
        <v>15</v>
      </c>
      <c r="D120" s="510">
        <f>★波及効果計算ｼｰﾄ!Q30</f>
        <v>0</v>
      </c>
      <c r="E120" s="510">
        <f>★波及効果計算ｼｰﾄ!R30</f>
        <v>0</v>
      </c>
      <c r="F120" s="510">
        <f>★波及効果計算ｼｰﾄ!S30</f>
        <v>0</v>
      </c>
      <c r="G120" s="535">
        <f>★波及効果計算ｼｰﾄ!T30</f>
        <v>0</v>
      </c>
      <c r="H120" s="510">
        <f>★波及効果計算ｼｰﾄ!U30</f>
        <v>0</v>
      </c>
      <c r="I120" s="528">
        <f>★波及効果計算ｼｰﾄ!V30</f>
        <v>0</v>
      </c>
      <c r="J120" s="517"/>
      <c r="K120" s="517"/>
    </row>
    <row r="121" spans="2:11" ht="18.75" customHeight="1">
      <c r="B121" s="508" t="s">
        <v>233</v>
      </c>
      <c r="C121" s="509" t="s">
        <v>16</v>
      </c>
      <c r="D121" s="510">
        <f>★波及効果計算ｼｰﾄ!Q31</f>
        <v>0</v>
      </c>
      <c r="E121" s="510">
        <f>★波及効果計算ｼｰﾄ!R31</f>
        <v>0</v>
      </c>
      <c r="F121" s="510">
        <f>★波及効果計算ｼｰﾄ!S31</f>
        <v>0</v>
      </c>
      <c r="G121" s="535">
        <f>★波及効果計算ｼｰﾄ!T31</f>
        <v>0</v>
      </c>
      <c r="H121" s="510">
        <f>★波及効果計算ｼｰﾄ!U31</f>
        <v>0</v>
      </c>
      <c r="I121" s="528">
        <f>★波及効果計算ｼｰﾄ!V31</f>
        <v>0</v>
      </c>
      <c r="J121" s="517"/>
      <c r="K121" s="517"/>
    </row>
    <row r="122" spans="2:11" ht="18.75" customHeight="1">
      <c r="B122" s="508" t="s">
        <v>234</v>
      </c>
      <c r="C122" s="509" t="s">
        <v>36</v>
      </c>
      <c r="D122" s="510">
        <f>★波及効果計算ｼｰﾄ!Q32</f>
        <v>0</v>
      </c>
      <c r="E122" s="510">
        <f>★波及効果計算ｼｰﾄ!R32</f>
        <v>0</v>
      </c>
      <c r="F122" s="510">
        <f>★波及効果計算ｼｰﾄ!S32</f>
        <v>0</v>
      </c>
      <c r="G122" s="535">
        <f>★波及効果計算ｼｰﾄ!T32</f>
        <v>0</v>
      </c>
      <c r="H122" s="510">
        <f>★波及効果計算ｼｰﾄ!U32</f>
        <v>0</v>
      </c>
      <c r="I122" s="528">
        <f>★波及効果計算ｼｰﾄ!V32</f>
        <v>0</v>
      </c>
      <c r="J122" s="517"/>
      <c r="K122" s="517"/>
    </row>
    <row r="123" spans="2:11" ht="18.75" customHeight="1">
      <c r="B123" s="508" t="s">
        <v>235</v>
      </c>
      <c r="C123" s="509" t="s">
        <v>37</v>
      </c>
      <c r="D123" s="510">
        <f>★波及効果計算ｼｰﾄ!Q33</f>
        <v>0</v>
      </c>
      <c r="E123" s="510">
        <f>★波及効果計算ｼｰﾄ!R33</f>
        <v>0</v>
      </c>
      <c r="F123" s="510">
        <f>★波及効果計算ｼｰﾄ!S33</f>
        <v>0</v>
      </c>
      <c r="G123" s="535">
        <f>★波及効果計算ｼｰﾄ!T33</f>
        <v>0</v>
      </c>
      <c r="H123" s="510">
        <f>★波及効果計算ｼｰﾄ!U33</f>
        <v>0</v>
      </c>
      <c r="I123" s="528">
        <f>★波及効果計算ｼｰﾄ!V33</f>
        <v>0</v>
      </c>
      <c r="J123" s="517"/>
      <c r="K123" s="517"/>
    </row>
    <row r="124" spans="2:11" ht="18.75" customHeight="1">
      <c r="B124" s="508" t="s">
        <v>236</v>
      </c>
      <c r="C124" s="509" t="s">
        <v>17</v>
      </c>
      <c r="D124" s="510">
        <f>★波及効果計算ｼｰﾄ!Q34</f>
        <v>0</v>
      </c>
      <c r="E124" s="510">
        <f>★波及効果計算ｼｰﾄ!R34</f>
        <v>0</v>
      </c>
      <c r="F124" s="510">
        <f>★波及効果計算ｼｰﾄ!S34</f>
        <v>0</v>
      </c>
      <c r="G124" s="535">
        <f>★波及効果計算ｼｰﾄ!T34</f>
        <v>0</v>
      </c>
      <c r="H124" s="510">
        <f>★波及効果計算ｼｰﾄ!U34</f>
        <v>0</v>
      </c>
      <c r="I124" s="528">
        <f>★波及効果計算ｼｰﾄ!V34</f>
        <v>0</v>
      </c>
      <c r="J124" s="517"/>
      <c r="K124" s="517"/>
    </row>
    <row r="125" spans="2:11" ht="18.75" customHeight="1">
      <c r="B125" s="508" t="s">
        <v>237</v>
      </c>
      <c r="C125" s="509" t="s">
        <v>18</v>
      </c>
      <c r="D125" s="510">
        <f>★波及効果計算ｼｰﾄ!Q35</f>
        <v>0</v>
      </c>
      <c r="E125" s="510">
        <f>★波及効果計算ｼｰﾄ!R35</f>
        <v>0</v>
      </c>
      <c r="F125" s="510">
        <f>★波及効果計算ｼｰﾄ!S35</f>
        <v>0</v>
      </c>
      <c r="G125" s="535">
        <f>★波及効果計算ｼｰﾄ!T35</f>
        <v>0</v>
      </c>
      <c r="H125" s="510">
        <f>★波及効果計算ｼｰﾄ!U35</f>
        <v>0</v>
      </c>
      <c r="I125" s="528">
        <f>★波及効果計算ｼｰﾄ!V35</f>
        <v>0</v>
      </c>
      <c r="J125" s="517"/>
      <c r="K125" s="517"/>
    </row>
    <row r="126" spans="2:11" ht="18.75" customHeight="1">
      <c r="B126" s="508" t="s">
        <v>238</v>
      </c>
      <c r="C126" s="509" t="s">
        <v>19</v>
      </c>
      <c r="D126" s="510">
        <f>★波及効果計算ｼｰﾄ!Q36</f>
        <v>0</v>
      </c>
      <c r="E126" s="510">
        <f>★波及効果計算ｼｰﾄ!R36</f>
        <v>0</v>
      </c>
      <c r="F126" s="510">
        <f>★波及効果計算ｼｰﾄ!S36</f>
        <v>0</v>
      </c>
      <c r="G126" s="535">
        <f>★波及効果計算ｼｰﾄ!T36</f>
        <v>0</v>
      </c>
      <c r="H126" s="510">
        <f>★波及効果計算ｼｰﾄ!U36</f>
        <v>0</v>
      </c>
      <c r="I126" s="528">
        <f>★波及効果計算ｼｰﾄ!V36</f>
        <v>0</v>
      </c>
      <c r="J126" s="517"/>
      <c r="K126" s="517"/>
    </row>
    <row r="127" spans="2:11" ht="18.75" customHeight="1">
      <c r="B127" s="508" t="s">
        <v>239</v>
      </c>
      <c r="C127" s="509" t="s">
        <v>39</v>
      </c>
      <c r="D127" s="510">
        <f>★波及効果計算ｼｰﾄ!Q37</f>
        <v>0</v>
      </c>
      <c r="E127" s="510">
        <f>★波及効果計算ｼｰﾄ!R37</f>
        <v>0</v>
      </c>
      <c r="F127" s="510">
        <f>★波及効果計算ｼｰﾄ!S37</f>
        <v>0</v>
      </c>
      <c r="G127" s="535">
        <f>★波及効果計算ｼｰﾄ!T37</f>
        <v>0</v>
      </c>
      <c r="H127" s="510">
        <f>★波及効果計算ｼｰﾄ!U37</f>
        <v>0</v>
      </c>
      <c r="I127" s="528">
        <f>★波及効果計算ｼｰﾄ!V37</f>
        <v>0</v>
      </c>
      <c r="J127" s="517"/>
      <c r="K127" s="517"/>
    </row>
    <row r="128" spans="2:11" ht="18.75" customHeight="1">
      <c r="B128" s="508" t="s">
        <v>240</v>
      </c>
      <c r="C128" s="509" t="s">
        <v>20</v>
      </c>
      <c r="D128" s="510">
        <f>★波及効果計算ｼｰﾄ!Q38</f>
        <v>0</v>
      </c>
      <c r="E128" s="510">
        <f>★波及効果計算ｼｰﾄ!R38</f>
        <v>0</v>
      </c>
      <c r="F128" s="510">
        <f>★波及効果計算ｼｰﾄ!S38</f>
        <v>0</v>
      </c>
      <c r="G128" s="535">
        <f>★波及効果計算ｼｰﾄ!T38</f>
        <v>0</v>
      </c>
      <c r="H128" s="510">
        <f>★波及効果計算ｼｰﾄ!U38</f>
        <v>0</v>
      </c>
      <c r="I128" s="528">
        <f>★波及効果計算ｼｰﾄ!V38</f>
        <v>0</v>
      </c>
      <c r="J128" s="517"/>
      <c r="K128" s="517"/>
    </row>
    <row r="129" spans="2:11" ht="18.75" customHeight="1">
      <c r="B129" s="508" t="s">
        <v>241</v>
      </c>
      <c r="C129" s="509" t="s">
        <v>21</v>
      </c>
      <c r="D129" s="510">
        <f>★波及効果計算ｼｰﾄ!Q39</f>
        <v>0</v>
      </c>
      <c r="E129" s="510">
        <f>★波及効果計算ｼｰﾄ!R39</f>
        <v>0</v>
      </c>
      <c r="F129" s="510">
        <f>★波及効果計算ｼｰﾄ!S39</f>
        <v>0</v>
      </c>
      <c r="G129" s="535">
        <f>★波及効果計算ｼｰﾄ!T39</f>
        <v>0</v>
      </c>
      <c r="H129" s="510">
        <f>★波及効果計算ｼｰﾄ!U39</f>
        <v>0</v>
      </c>
      <c r="I129" s="528">
        <f>★波及効果計算ｼｰﾄ!V39</f>
        <v>0</v>
      </c>
      <c r="J129" s="517"/>
      <c r="K129" s="517"/>
    </row>
    <row r="130" spans="2:11" ht="18.75" customHeight="1">
      <c r="B130" s="508" t="s">
        <v>242</v>
      </c>
      <c r="C130" s="509" t="s">
        <v>22</v>
      </c>
      <c r="D130" s="510">
        <f>★波及効果計算ｼｰﾄ!Q40</f>
        <v>0</v>
      </c>
      <c r="E130" s="510">
        <f>★波及効果計算ｼｰﾄ!R40</f>
        <v>0</v>
      </c>
      <c r="F130" s="510">
        <f>★波及効果計算ｼｰﾄ!S40</f>
        <v>0</v>
      </c>
      <c r="G130" s="535">
        <f>★波及効果計算ｼｰﾄ!T40</f>
        <v>0</v>
      </c>
      <c r="H130" s="510">
        <f>★波及効果計算ｼｰﾄ!U40</f>
        <v>0</v>
      </c>
      <c r="I130" s="528">
        <f>★波及効果計算ｼｰﾄ!V40</f>
        <v>0</v>
      </c>
      <c r="J130" s="517"/>
      <c r="K130" s="517"/>
    </row>
    <row r="131" spans="2:11" ht="18.75" customHeight="1">
      <c r="B131" s="508" t="s">
        <v>243</v>
      </c>
      <c r="C131" s="509" t="s">
        <v>38</v>
      </c>
      <c r="D131" s="510">
        <f>★波及効果計算ｼｰﾄ!Q41</f>
        <v>0</v>
      </c>
      <c r="E131" s="510">
        <f>★波及効果計算ｼｰﾄ!R41</f>
        <v>0</v>
      </c>
      <c r="F131" s="510">
        <f>★波及効果計算ｼｰﾄ!S41</f>
        <v>0</v>
      </c>
      <c r="G131" s="510">
        <f>★波及効果計算ｼｰﾄ!T41</f>
        <v>0</v>
      </c>
      <c r="H131" s="510">
        <f>★波及効果計算ｼｰﾄ!U41</f>
        <v>0</v>
      </c>
      <c r="I131" s="528">
        <f>★波及効果計算ｼｰﾄ!V41</f>
        <v>0</v>
      </c>
      <c r="J131" s="517"/>
      <c r="K131" s="517"/>
    </row>
    <row r="132" spans="2:11" ht="18.75" customHeight="1">
      <c r="B132" s="508" t="s">
        <v>244</v>
      </c>
      <c r="C132" s="509" t="s">
        <v>245</v>
      </c>
      <c r="D132" s="510">
        <f>★波及効果計算ｼｰﾄ!Q42</f>
        <v>0</v>
      </c>
      <c r="E132" s="510">
        <f>★波及効果計算ｼｰﾄ!R42</f>
        <v>0</v>
      </c>
      <c r="F132" s="510">
        <f>★波及効果計算ｼｰﾄ!S42</f>
        <v>0</v>
      </c>
      <c r="G132" s="510">
        <f>★波及効果計算ｼｰﾄ!T42</f>
        <v>0</v>
      </c>
      <c r="H132" s="510">
        <f>★波及効果計算ｼｰﾄ!U42</f>
        <v>0</v>
      </c>
      <c r="I132" s="528">
        <f>★波及効果計算ｼｰﾄ!V42</f>
        <v>0</v>
      </c>
      <c r="J132" s="517"/>
      <c r="K132" s="517"/>
    </row>
    <row r="133" spans="2:11" ht="18.75" customHeight="1">
      <c r="B133" s="508" t="s">
        <v>246</v>
      </c>
      <c r="C133" s="509" t="s">
        <v>23</v>
      </c>
      <c r="D133" s="510">
        <f>★波及効果計算ｼｰﾄ!Q43</f>
        <v>0</v>
      </c>
      <c r="E133" s="510">
        <f>★波及効果計算ｼｰﾄ!R43</f>
        <v>0</v>
      </c>
      <c r="F133" s="510">
        <f>★波及効果計算ｼｰﾄ!S43</f>
        <v>0</v>
      </c>
      <c r="G133" s="510">
        <f>★波及効果計算ｼｰﾄ!T43</f>
        <v>0</v>
      </c>
      <c r="H133" s="510">
        <f>★波及効果計算ｼｰﾄ!U43</f>
        <v>0</v>
      </c>
      <c r="I133" s="528">
        <f>★波及効果計算ｼｰﾄ!V43</f>
        <v>0</v>
      </c>
      <c r="J133" s="517"/>
      <c r="K133" s="517"/>
    </row>
    <row r="134" spans="2:11" ht="18.75" customHeight="1">
      <c r="B134" s="508" t="s">
        <v>247</v>
      </c>
      <c r="C134" s="509" t="s">
        <v>24</v>
      </c>
      <c r="D134" s="510">
        <f>★波及効果計算ｼｰﾄ!Q44</f>
        <v>0</v>
      </c>
      <c r="E134" s="510">
        <f>★波及効果計算ｼｰﾄ!R44</f>
        <v>0</v>
      </c>
      <c r="F134" s="510">
        <f>★波及効果計算ｼｰﾄ!S44</f>
        <v>0</v>
      </c>
      <c r="G134" s="510">
        <f>★波及効果計算ｼｰﾄ!T44</f>
        <v>0</v>
      </c>
      <c r="H134" s="510">
        <f>★波及効果計算ｼｰﾄ!U44</f>
        <v>0</v>
      </c>
      <c r="I134" s="528">
        <f>★波及効果計算ｼｰﾄ!V44</f>
        <v>0</v>
      </c>
      <c r="J134" s="517"/>
      <c r="K134" s="517"/>
    </row>
    <row r="135" spans="2:11" ht="18.75" customHeight="1">
      <c r="B135" s="508" t="s">
        <v>248</v>
      </c>
      <c r="C135" s="509" t="s">
        <v>25</v>
      </c>
      <c r="D135" s="510">
        <f>★波及効果計算ｼｰﾄ!Q45</f>
        <v>0</v>
      </c>
      <c r="E135" s="510">
        <f>★波及効果計算ｼｰﾄ!R45</f>
        <v>0</v>
      </c>
      <c r="F135" s="510">
        <f>★波及効果計算ｼｰﾄ!S45</f>
        <v>0</v>
      </c>
      <c r="G135" s="510">
        <f>★波及効果計算ｼｰﾄ!T45</f>
        <v>0</v>
      </c>
      <c r="H135" s="510">
        <f>★波及効果計算ｼｰﾄ!U45</f>
        <v>0</v>
      </c>
      <c r="I135" s="528">
        <f>★波及効果計算ｼｰﾄ!V45</f>
        <v>0</v>
      </c>
      <c r="J135" s="517"/>
      <c r="K135" s="517"/>
    </row>
    <row r="136" spans="2:11" ht="18.75" customHeight="1">
      <c r="B136" s="508" t="s">
        <v>249</v>
      </c>
      <c r="C136" s="509" t="s">
        <v>26</v>
      </c>
      <c r="D136" s="510">
        <f>★波及効果計算ｼｰﾄ!Q46</f>
        <v>0</v>
      </c>
      <c r="E136" s="510">
        <f>★波及効果計算ｼｰﾄ!R46</f>
        <v>0</v>
      </c>
      <c r="F136" s="510">
        <f>★波及効果計算ｼｰﾄ!S46</f>
        <v>0</v>
      </c>
      <c r="G136" s="510">
        <f>★波及効果計算ｼｰﾄ!T46</f>
        <v>0</v>
      </c>
      <c r="H136" s="510">
        <f>★波及効果計算ｼｰﾄ!U46</f>
        <v>0</v>
      </c>
      <c r="I136" s="528">
        <f>★波及効果計算ｼｰﾄ!V46</f>
        <v>0</v>
      </c>
      <c r="J136" s="517"/>
      <c r="K136" s="517"/>
    </row>
    <row r="137" spans="2:11" ht="18.75" customHeight="1">
      <c r="B137" s="513"/>
      <c r="C137" s="514" t="s">
        <v>250</v>
      </c>
      <c r="D137" s="515">
        <f>★波及効果計算ｼｰﾄ!Q47</f>
        <v>0</v>
      </c>
      <c r="E137" s="515">
        <f>★波及効果計算ｼｰﾄ!R47</f>
        <v>0</v>
      </c>
      <c r="F137" s="515">
        <f>★波及効果計算ｼｰﾄ!S47</f>
        <v>0</v>
      </c>
      <c r="G137" s="515">
        <f>★波及効果計算ｼｰﾄ!T47</f>
        <v>0</v>
      </c>
      <c r="H137" s="515">
        <f>★波及効果計算ｼｰﾄ!U47</f>
        <v>0</v>
      </c>
      <c r="I137" s="529">
        <f>★波及効果計算ｼｰﾄ!V47</f>
        <v>0</v>
      </c>
      <c r="J137" s="517"/>
      <c r="K137" s="517"/>
    </row>
    <row r="138" spans="2:11" ht="18.75" customHeight="1">
      <c r="B138" s="536"/>
      <c r="C138" s="537"/>
      <c r="D138" s="538"/>
      <c r="E138" s="538"/>
      <c r="F138" s="538"/>
      <c r="G138" s="538"/>
      <c r="H138" s="538"/>
      <c r="I138" s="538"/>
      <c r="J138" s="517"/>
      <c r="K138" s="517"/>
    </row>
    <row r="139" spans="2:11" ht="18.75" customHeight="1">
      <c r="B139" s="517"/>
      <c r="C139" s="517"/>
      <c r="D139" s="517"/>
      <c r="E139" s="517"/>
      <c r="F139" s="517"/>
      <c r="G139" s="517"/>
      <c r="H139" s="517"/>
      <c r="I139" s="517"/>
      <c r="J139" s="517"/>
      <c r="K139" s="521" t="s">
        <v>422</v>
      </c>
    </row>
    <row r="140" spans="2:11" ht="18.75" customHeight="1">
      <c r="B140" s="493"/>
      <c r="C140" s="494"/>
      <c r="D140" s="825" t="s">
        <v>29</v>
      </c>
      <c r="E140" s="826"/>
      <c r="F140" s="825" t="s">
        <v>382</v>
      </c>
      <c r="G140" s="826"/>
      <c r="H140" s="825" t="s">
        <v>403</v>
      </c>
      <c r="I140" s="826"/>
      <c r="J140" s="825" t="s">
        <v>341</v>
      </c>
      <c r="K140" s="827"/>
    </row>
    <row r="141" spans="2:11" ht="31.5">
      <c r="B141" s="495"/>
      <c r="C141" s="496"/>
      <c r="D141" s="497" t="s">
        <v>423</v>
      </c>
      <c r="E141" s="497" t="s">
        <v>424</v>
      </c>
      <c r="F141" s="497" t="s">
        <v>425</v>
      </c>
      <c r="G141" s="497" t="s">
        <v>426</v>
      </c>
      <c r="H141" s="497" t="s">
        <v>427</v>
      </c>
      <c r="I141" s="497" t="s">
        <v>428</v>
      </c>
      <c r="J141" s="497" t="s">
        <v>429</v>
      </c>
      <c r="K141" s="530" t="s">
        <v>430</v>
      </c>
    </row>
    <row r="142" spans="2:11" ht="18.75" customHeight="1">
      <c r="B142" s="821" t="s">
        <v>300</v>
      </c>
      <c r="C142" s="822"/>
      <c r="D142" s="499" t="s">
        <v>431</v>
      </c>
      <c r="E142" s="499" t="s">
        <v>432</v>
      </c>
      <c r="F142" s="499" t="s">
        <v>433</v>
      </c>
      <c r="G142" s="499" t="s">
        <v>434</v>
      </c>
      <c r="H142" s="499" t="s">
        <v>435</v>
      </c>
      <c r="I142" s="499" t="s">
        <v>436</v>
      </c>
      <c r="J142" s="499" t="s">
        <v>437</v>
      </c>
      <c r="K142" s="526" t="s">
        <v>438</v>
      </c>
    </row>
    <row r="143" spans="2:11" ht="18.75" customHeight="1">
      <c r="B143" s="823" t="s">
        <v>302</v>
      </c>
      <c r="C143" s="824"/>
      <c r="D143" s="533" t="s">
        <v>439</v>
      </c>
      <c r="E143" s="533" t="s">
        <v>440</v>
      </c>
      <c r="F143" s="533" t="s">
        <v>441</v>
      </c>
      <c r="G143" s="533" t="s">
        <v>442</v>
      </c>
      <c r="H143" s="533" t="s">
        <v>443</v>
      </c>
      <c r="I143" s="533" t="s">
        <v>444</v>
      </c>
      <c r="J143" s="531" t="s">
        <v>445</v>
      </c>
      <c r="K143" s="532" t="s">
        <v>446</v>
      </c>
    </row>
    <row r="144" spans="2:11" ht="18.75" customHeight="1">
      <c r="B144" s="508" t="s">
        <v>206</v>
      </c>
      <c r="C144" s="509" t="s">
        <v>0</v>
      </c>
      <c r="D144" s="510">
        <f>★波及効果計算ｼｰﾄ!D54</f>
        <v>0</v>
      </c>
      <c r="E144" s="510">
        <f>★波及効果計算ｼｰﾄ!E54</f>
        <v>0</v>
      </c>
      <c r="F144" s="510">
        <f>★波及効果計算ｼｰﾄ!F54</f>
        <v>0</v>
      </c>
      <c r="G144" s="510">
        <f>★波及効果計算ｼｰﾄ!G54</f>
        <v>0</v>
      </c>
      <c r="H144" s="510">
        <f>★波及効果計算ｼｰﾄ!H54</f>
        <v>0</v>
      </c>
      <c r="I144" s="510">
        <f>★波及効果計算ｼｰﾄ!I54</f>
        <v>0</v>
      </c>
      <c r="J144" s="510">
        <f>★波及効果計算ｼｰﾄ!J54</f>
        <v>0</v>
      </c>
      <c r="K144" s="528">
        <f>★波及効果計算ｼｰﾄ!K54</f>
        <v>0</v>
      </c>
    </row>
    <row r="145" spans="2:11" ht="18.75" customHeight="1">
      <c r="B145" s="508" t="s">
        <v>207</v>
      </c>
      <c r="C145" s="509" t="s">
        <v>208</v>
      </c>
      <c r="D145" s="510">
        <f>★波及効果計算ｼｰﾄ!D55</f>
        <v>0</v>
      </c>
      <c r="E145" s="510">
        <f>★波及効果計算ｼｰﾄ!E55</f>
        <v>0</v>
      </c>
      <c r="F145" s="510">
        <f>★波及効果計算ｼｰﾄ!F55</f>
        <v>0</v>
      </c>
      <c r="G145" s="510">
        <f>★波及効果計算ｼｰﾄ!G55</f>
        <v>0</v>
      </c>
      <c r="H145" s="510">
        <f>★波及効果計算ｼｰﾄ!H55</f>
        <v>0</v>
      </c>
      <c r="I145" s="510">
        <f>★波及効果計算ｼｰﾄ!I55</f>
        <v>0</v>
      </c>
      <c r="J145" s="510">
        <f>★波及効果計算ｼｰﾄ!J55</f>
        <v>0</v>
      </c>
      <c r="K145" s="528">
        <f>★波及効果計算ｼｰﾄ!K55</f>
        <v>0</v>
      </c>
    </row>
    <row r="146" spans="2:11" ht="18.75" customHeight="1">
      <c r="B146" s="508" t="s">
        <v>209</v>
      </c>
      <c r="C146" s="509" t="s">
        <v>210</v>
      </c>
      <c r="D146" s="510">
        <f>★波及効果計算ｼｰﾄ!D56</f>
        <v>0</v>
      </c>
      <c r="E146" s="510">
        <f>★波及効果計算ｼｰﾄ!E56</f>
        <v>0</v>
      </c>
      <c r="F146" s="510">
        <f>★波及効果計算ｼｰﾄ!F56</f>
        <v>0</v>
      </c>
      <c r="G146" s="510">
        <f>★波及効果計算ｼｰﾄ!G56</f>
        <v>0</v>
      </c>
      <c r="H146" s="510">
        <f>★波及効果計算ｼｰﾄ!H56</f>
        <v>0</v>
      </c>
      <c r="I146" s="510">
        <f>★波及効果計算ｼｰﾄ!I56</f>
        <v>0</v>
      </c>
      <c r="J146" s="510">
        <f>★波及効果計算ｼｰﾄ!J56</f>
        <v>0</v>
      </c>
      <c r="K146" s="528">
        <f>★波及効果計算ｼｰﾄ!K56</f>
        <v>0</v>
      </c>
    </row>
    <row r="147" spans="2:11" ht="18.75" customHeight="1">
      <c r="B147" s="508" t="s">
        <v>211</v>
      </c>
      <c r="C147" s="509" t="s">
        <v>1</v>
      </c>
      <c r="D147" s="510">
        <f>★波及効果計算ｼｰﾄ!D57</f>
        <v>0</v>
      </c>
      <c r="E147" s="510">
        <f>★波及効果計算ｼｰﾄ!E57</f>
        <v>0</v>
      </c>
      <c r="F147" s="510">
        <f>★波及効果計算ｼｰﾄ!F57</f>
        <v>0</v>
      </c>
      <c r="G147" s="510">
        <f>★波及効果計算ｼｰﾄ!G57</f>
        <v>0</v>
      </c>
      <c r="H147" s="510">
        <f>★波及効果計算ｼｰﾄ!H57</f>
        <v>0</v>
      </c>
      <c r="I147" s="510">
        <f>★波及効果計算ｼｰﾄ!I57</f>
        <v>0</v>
      </c>
      <c r="J147" s="510">
        <f>★波及効果計算ｼｰﾄ!J57</f>
        <v>0</v>
      </c>
      <c r="K147" s="528">
        <f>★波及効果計算ｼｰﾄ!K57</f>
        <v>0</v>
      </c>
    </row>
    <row r="148" spans="2:11" ht="18.75" customHeight="1">
      <c r="B148" s="508" t="s">
        <v>212</v>
      </c>
      <c r="C148" s="509" t="s">
        <v>2</v>
      </c>
      <c r="D148" s="510">
        <f>★波及効果計算ｼｰﾄ!D58</f>
        <v>0</v>
      </c>
      <c r="E148" s="510">
        <f>★波及効果計算ｼｰﾄ!E58</f>
        <v>0</v>
      </c>
      <c r="F148" s="510">
        <f>★波及効果計算ｼｰﾄ!F58</f>
        <v>0</v>
      </c>
      <c r="G148" s="510">
        <f>★波及効果計算ｼｰﾄ!G58</f>
        <v>0</v>
      </c>
      <c r="H148" s="510">
        <f>★波及効果計算ｼｰﾄ!H58</f>
        <v>0</v>
      </c>
      <c r="I148" s="510">
        <f>★波及効果計算ｼｰﾄ!I58</f>
        <v>0</v>
      </c>
      <c r="J148" s="510">
        <f>★波及効果計算ｼｰﾄ!J58</f>
        <v>0</v>
      </c>
      <c r="K148" s="528">
        <f>★波及効果計算ｼｰﾄ!K58</f>
        <v>0</v>
      </c>
    </row>
    <row r="149" spans="2:11" ht="18.75" customHeight="1">
      <c r="B149" s="508" t="s">
        <v>213</v>
      </c>
      <c r="C149" s="509" t="s">
        <v>3</v>
      </c>
      <c r="D149" s="510">
        <f>★波及効果計算ｼｰﾄ!D59</f>
        <v>0</v>
      </c>
      <c r="E149" s="510">
        <f>★波及効果計算ｼｰﾄ!E59</f>
        <v>0</v>
      </c>
      <c r="F149" s="510">
        <f>★波及効果計算ｼｰﾄ!F59</f>
        <v>0</v>
      </c>
      <c r="G149" s="510">
        <f>★波及効果計算ｼｰﾄ!G59</f>
        <v>0</v>
      </c>
      <c r="H149" s="510">
        <f>★波及効果計算ｼｰﾄ!H59</f>
        <v>0</v>
      </c>
      <c r="I149" s="510">
        <f>★波及効果計算ｼｰﾄ!I59</f>
        <v>0</v>
      </c>
      <c r="J149" s="510">
        <f>★波及効果計算ｼｰﾄ!J59</f>
        <v>0</v>
      </c>
      <c r="K149" s="528">
        <f>★波及効果計算ｼｰﾄ!K59</f>
        <v>0</v>
      </c>
    </row>
    <row r="150" spans="2:11" ht="18.75" customHeight="1">
      <c r="B150" s="508" t="s">
        <v>214</v>
      </c>
      <c r="C150" s="512" t="s">
        <v>4</v>
      </c>
      <c r="D150" s="510">
        <f>★波及効果計算ｼｰﾄ!D60</f>
        <v>0</v>
      </c>
      <c r="E150" s="510">
        <f>★波及効果計算ｼｰﾄ!E60</f>
        <v>0</v>
      </c>
      <c r="F150" s="510">
        <f>★波及効果計算ｼｰﾄ!F60</f>
        <v>0</v>
      </c>
      <c r="G150" s="510">
        <f>★波及効果計算ｼｰﾄ!G60</f>
        <v>0</v>
      </c>
      <c r="H150" s="510">
        <f>★波及効果計算ｼｰﾄ!H60</f>
        <v>0</v>
      </c>
      <c r="I150" s="510">
        <f>★波及効果計算ｼｰﾄ!I60</f>
        <v>0</v>
      </c>
      <c r="J150" s="510">
        <f>★波及効果計算ｼｰﾄ!J60</f>
        <v>0</v>
      </c>
      <c r="K150" s="528">
        <f>★波及効果計算ｼｰﾄ!K60</f>
        <v>0</v>
      </c>
    </row>
    <row r="151" spans="2:11" ht="18.75" customHeight="1">
      <c r="B151" s="508" t="s">
        <v>215</v>
      </c>
      <c r="C151" s="509" t="s">
        <v>5</v>
      </c>
      <c r="D151" s="510">
        <f>★波及効果計算ｼｰﾄ!D61</f>
        <v>0</v>
      </c>
      <c r="E151" s="510">
        <f>★波及効果計算ｼｰﾄ!E61</f>
        <v>0</v>
      </c>
      <c r="F151" s="510">
        <f>★波及効果計算ｼｰﾄ!F61</f>
        <v>0</v>
      </c>
      <c r="G151" s="510">
        <f>★波及効果計算ｼｰﾄ!G61</f>
        <v>0</v>
      </c>
      <c r="H151" s="510">
        <f>★波及効果計算ｼｰﾄ!H61</f>
        <v>0</v>
      </c>
      <c r="I151" s="510">
        <f>★波及効果計算ｼｰﾄ!I61</f>
        <v>0</v>
      </c>
      <c r="J151" s="510">
        <f>★波及効果計算ｼｰﾄ!J61</f>
        <v>0</v>
      </c>
      <c r="K151" s="528">
        <f>★波及効果計算ｼｰﾄ!K61</f>
        <v>0</v>
      </c>
    </row>
    <row r="152" spans="2:11" ht="18.75" customHeight="1">
      <c r="B152" s="508" t="s">
        <v>216</v>
      </c>
      <c r="C152" s="512" t="s">
        <v>6</v>
      </c>
      <c r="D152" s="510">
        <f>★波及効果計算ｼｰﾄ!D62</f>
        <v>0</v>
      </c>
      <c r="E152" s="510">
        <f>★波及効果計算ｼｰﾄ!E62</f>
        <v>0</v>
      </c>
      <c r="F152" s="510">
        <f>★波及効果計算ｼｰﾄ!F62</f>
        <v>0</v>
      </c>
      <c r="G152" s="510">
        <f>★波及効果計算ｼｰﾄ!G62</f>
        <v>0</v>
      </c>
      <c r="H152" s="510">
        <f>★波及効果計算ｼｰﾄ!H62</f>
        <v>0</v>
      </c>
      <c r="I152" s="510">
        <f>★波及効果計算ｼｰﾄ!I62</f>
        <v>0</v>
      </c>
      <c r="J152" s="510">
        <f>★波及効果計算ｼｰﾄ!J62</f>
        <v>0</v>
      </c>
      <c r="K152" s="528">
        <f>★波及効果計算ｼｰﾄ!K62</f>
        <v>0</v>
      </c>
    </row>
    <row r="153" spans="2:11" ht="18.75" customHeight="1">
      <c r="B153" s="508" t="s">
        <v>217</v>
      </c>
      <c r="C153" s="512" t="s">
        <v>218</v>
      </c>
      <c r="D153" s="510">
        <f>★波及効果計算ｼｰﾄ!D63</f>
        <v>0</v>
      </c>
      <c r="E153" s="510">
        <f>★波及効果計算ｼｰﾄ!E63</f>
        <v>0</v>
      </c>
      <c r="F153" s="510">
        <f>★波及効果計算ｼｰﾄ!F63</f>
        <v>0</v>
      </c>
      <c r="G153" s="510">
        <f>★波及効果計算ｼｰﾄ!G63</f>
        <v>0</v>
      </c>
      <c r="H153" s="510">
        <f>★波及効果計算ｼｰﾄ!H63</f>
        <v>0</v>
      </c>
      <c r="I153" s="510">
        <f>★波及効果計算ｼｰﾄ!I63</f>
        <v>0</v>
      </c>
      <c r="J153" s="510">
        <f>★波及効果計算ｼｰﾄ!J63</f>
        <v>0</v>
      </c>
      <c r="K153" s="528">
        <f>★波及効果計算ｼｰﾄ!K63</f>
        <v>0</v>
      </c>
    </row>
    <row r="154" spans="2:11" ht="18.75" customHeight="1">
      <c r="B154" s="508" t="s">
        <v>219</v>
      </c>
      <c r="C154" s="509" t="s">
        <v>7</v>
      </c>
      <c r="D154" s="510">
        <f>★波及効果計算ｼｰﾄ!D64</f>
        <v>0</v>
      </c>
      <c r="E154" s="510">
        <f>★波及効果計算ｼｰﾄ!E64</f>
        <v>0</v>
      </c>
      <c r="F154" s="510">
        <f>★波及効果計算ｼｰﾄ!F64</f>
        <v>0</v>
      </c>
      <c r="G154" s="510">
        <f>★波及効果計算ｼｰﾄ!G64</f>
        <v>0</v>
      </c>
      <c r="H154" s="510">
        <f>★波及効果計算ｼｰﾄ!H64</f>
        <v>0</v>
      </c>
      <c r="I154" s="510">
        <f>★波及効果計算ｼｰﾄ!I64</f>
        <v>0</v>
      </c>
      <c r="J154" s="510">
        <f>★波及効果計算ｼｰﾄ!J64</f>
        <v>0</v>
      </c>
      <c r="K154" s="528">
        <f>★波及効果計算ｼｰﾄ!K64</f>
        <v>0</v>
      </c>
    </row>
    <row r="155" spans="2:11" ht="18.75" customHeight="1">
      <c r="B155" s="508" t="s">
        <v>220</v>
      </c>
      <c r="C155" s="509" t="s">
        <v>8</v>
      </c>
      <c r="D155" s="510">
        <f>★波及効果計算ｼｰﾄ!D65</f>
        <v>0</v>
      </c>
      <c r="E155" s="510">
        <f>★波及効果計算ｼｰﾄ!E65</f>
        <v>0</v>
      </c>
      <c r="F155" s="510">
        <f>★波及効果計算ｼｰﾄ!F65</f>
        <v>0</v>
      </c>
      <c r="G155" s="510">
        <f>★波及効果計算ｼｰﾄ!G65</f>
        <v>0</v>
      </c>
      <c r="H155" s="510">
        <f>★波及効果計算ｼｰﾄ!H65</f>
        <v>0</v>
      </c>
      <c r="I155" s="510">
        <f>★波及効果計算ｼｰﾄ!I65</f>
        <v>0</v>
      </c>
      <c r="J155" s="510">
        <f>★波及効果計算ｼｰﾄ!J65</f>
        <v>0</v>
      </c>
      <c r="K155" s="528">
        <f>★波及効果計算ｼｰﾄ!K65</f>
        <v>0</v>
      </c>
    </row>
    <row r="156" spans="2:11" ht="18.75" customHeight="1">
      <c r="B156" s="508" t="s">
        <v>221</v>
      </c>
      <c r="C156" s="509" t="s">
        <v>9</v>
      </c>
      <c r="D156" s="510">
        <f>★波及効果計算ｼｰﾄ!D66</f>
        <v>0</v>
      </c>
      <c r="E156" s="510">
        <f>★波及効果計算ｼｰﾄ!E66</f>
        <v>0</v>
      </c>
      <c r="F156" s="510">
        <f>★波及効果計算ｼｰﾄ!F66</f>
        <v>0</v>
      </c>
      <c r="G156" s="510">
        <f>★波及効果計算ｼｰﾄ!G66</f>
        <v>0</v>
      </c>
      <c r="H156" s="510">
        <f>★波及効果計算ｼｰﾄ!H66</f>
        <v>0</v>
      </c>
      <c r="I156" s="510">
        <f>★波及効果計算ｼｰﾄ!I66</f>
        <v>0</v>
      </c>
      <c r="J156" s="510">
        <f>★波及効果計算ｼｰﾄ!J66</f>
        <v>0</v>
      </c>
      <c r="K156" s="528">
        <f>★波及効果計算ｼｰﾄ!K66</f>
        <v>0</v>
      </c>
    </row>
    <row r="157" spans="2:11" ht="18.75" customHeight="1">
      <c r="B157" s="508" t="s">
        <v>222</v>
      </c>
      <c r="C157" s="509" t="s">
        <v>10</v>
      </c>
      <c r="D157" s="510">
        <f>★波及効果計算ｼｰﾄ!D67</f>
        <v>0</v>
      </c>
      <c r="E157" s="510">
        <f>★波及効果計算ｼｰﾄ!E67</f>
        <v>0</v>
      </c>
      <c r="F157" s="510">
        <f>★波及効果計算ｼｰﾄ!F67</f>
        <v>0</v>
      </c>
      <c r="G157" s="510">
        <f>★波及効果計算ｼｰﾄ!G67</f>
        <v>0</v>
      </c>
      <c r="H157" s="510">
        <f>★波及効果計算ｼｰﾄ!H67</f>
        <v>0</v>
      </c>
      <c r="I157" s="510">
        <f>★波及効果計算ｼｰﾄ!I67</f>
        <v>0</v>
      </c>
      <c r="J157" s="510">
        <f>★波及効果計算ｼｰﾄ!J67</f>
        <v>0</v>
      </c>
      <c r="K157" s="528">
        <f>★波及効果計算ｼｰﾄ!K67</f>
        <v>0</v>
      </c>
    </row>
    <row r="158" spans="2:11" ht="18.75" customHeight="1">
      <c r="B158" s="508" t="s">
        <v>223</v>
      </c>
      <c r="C158" s="509" t="s">
        <v>64</v>
      </c>
      <c r="D158" s="510">
        <f>★波及効果計算ｼｰﾄ!D68</f>
        <v>0</v>
      </c>
      <c r="E158" s="510">
        <f>★波及効果計算ｼｰﾄ!E68</f>
        <v>0</v>
      </c>
      <c r="F158" s="510">
        <f>★波及効果計算ｼｰﾄ!F68</f>
        <v>0</v>
      </c>
      <c r="G158" s="510">
        <f>★波及効果計算ｼｰﾄ!G68</f>
        <v>0</v>
      </c>
      <c r="H158" s="510">
        <f>★波及効果計算ｼｰﾄ!H68</f>
        <v>0</v>
      </c>
      <c r="I158" s="510">
        <f>★波及効果計算ｼｰﾄ!I68</f>
        <v>0</v>
      </c>
      <c r="J158" s="510">
        <f>★波及効果計算ｼｰﾄ!J68</f>
        <v>0</v>
      </c>
      <c r="K158" s="528">
        <f>★波及効果計算ｼｰﾄ!K68</f>
        <v>0</v>
      </c>
    </row>
    <row r="159" spans="2:11" ht="18.75" customHeight="1">
      <c r="B159" s="508" t="s">
        <v>224</v>
      </c>
      <c r="C159" s="509" t="s">
        <v>65</v>
      </c>
      <c r="D159" s="510">
        <f>★波及効果計算ｼｰﾄ!D69</f>
        <v>0</v>
      </c>
      <c r="E159" s="510">
        <f>★波及効果計算ｼｰﾄ!E69</f>
        <v>0</v>
      </c>
      <c r="F159" s="510">
        <f>★波及効果計算ｼｰﾄ!F69</f>
        <v>0</v>
      </c>
      <c r="G159" s="510">
        <f>★波及効果計算ｼｰﾄ!G69</f>
        <v>0</v>
      </c>
      <c r="H159" s="510">
        <f>★波及効果計算ｼｰﾄ!H69</f>
        <v>0</v>
      </c>
      <c r="I159" s="510">
        <f>★波及効果計算ｼｰﾄ!I69</f>
        <v>0</v>
      </c>
      <c r="J159" s="510">
        <f>★波及効果計算ｼｰﾄ!J69</f>
        <v>0</v>
      </c>
      <c r="K159" s="528">
        <f>★波及効果計算ｼｰﾄ!K69</f>
        <v>0</v>
      </c>
    </row>
    <row r="160" spans="2:11" ht="18.75" customHeight="1">
      <c r="B160" s="508" t="s">
        <v>225</v>
      </c>
      <c r="C160" s="509" t="s">
        <v>66</v>
      </c>
      <c r="D160" s="510">
        <f>★波及効果計算ｼｰﾄ!D70</f>
        <v>0</v>
      </c>
      <c r="E160" s="510">
        <f>★波及効果計算ｼｰﾄ!E70</f>
        <v>0</v>
      </c>
      <c r="F160" s="510">
        <f>★波及効果計算ｼｰﾄ!F70</f>
        <v>0</v>
      </c>
      <c r="G160" s="510">
        <f>★波及効果計算ｼｰﾄ!G70</f>
        <v>0</v>
      </c>
      <c r="H160" s="510">
        <f>★波及効果計算ｼｰﾄ!H70</f>
        <v>0</v>
      </c>
      <c r="I160" s="510">
        <f>★波及効果計算ｼｰﾄ!I70</f>
        <v>0</v>
      </c>
      <c r="J160" s="510">
        <f>★波及効果計算ｼｰﾄ!J70</f>
        <v>0</v>
      </c>
      <c r="K160" s="528">
        <f>★波及効果計算ｼｰﾄ!K70</f>
        <v>0</v>
      </c>
    </row>
    <row r="161" spans="2:11" ht="18.75" customHeight="1">
      <c r="B161" s="508" t="s">
        <v>226</v>
      </c>
      <c r="C161" s="509" t="s">
        <v>12</v>
      </c>
      <c r="D161" s="510">
        <f>★波及効果計算ｼｰﾄ!D71</f>
        <v>0</v>
      </c>
      <c r="E161" s="510">
        <f>★波及効果計算ｼｰﾄ!E71</f>
        <v>0</v>
      </c>
      <c r="F161" s="510">
        <f>★波及効果計算ｼｰﾄ!F71</f>
        <v>0</v>
      </c>
      <c r="G161" s="510">
        <f>★波及効果計算ｼｰﾄ!G71</f>
        <v>0</v>
      </c>
      <c r="H161" s="510">
        <f>★波及効果計算ｼｰﾄ!H71</f>
        <v>0</v>
      </c>
      <c r="I161" s="510">
        <f>★波及効果計算ｼｰﾄ!I71</f>
        <v>0</v>
      </c>
      <c r="J161" s="510">
        <f>★波及効果計算ｼｰﾄ!J71</f>
        <v>0</v>
      </c>
      <c r="K161" s="528">
        <f>★波及効果計算ｼｰﾄ!K71</f>
        <v>0</v>
      </c>
    </row>
    <row r="162" spans="2:11" ht="18.75" customHeight="1">
      <c r="B162" s="508" t="s">
        <v>227</v>
      </c>
      <c r="C162" s="509" t="s">
        <v>11</v>
      </c>
      <c r="D162" s="510">
        <f>★波及効果計算ｼｰﾄ!D72</f>
        <v>0</v>
      </c>
      <c r="E162" s="510">
        <f>★波及効果計算ｼｰﾄ!E72</f>
        <v>0</v>
      </c>
      <c r="F162" s="510">
        <f>★波及効果計算ｼｰﾄ!F72</f>
        <v>0</v>
      </c>
      <c r="G162" s="510">
        <f>★波及効果計算ｼｰﾄ!G72</f>
        <v>0</v>
      </c>
      <c r="H162" s="510">
        <f>★波及効果計算ｼｰﾄ!H72</f>
        <v>0</v>
      </c>
      <c r="I162" s="510">
        <f>★波及効果計算ｼｰﾄ!I72</f>
        <v>0</v>
      </c>
      <c r="J162" s="510">
        <f>★波及効果計算ｼｰﾄ!J72</f>
        <v>0</v>
      </c>
      <c r="K162" s="528">
        <f>★波及効果計算ｼｰﾄ!K72</f>
        <v>0</v>
      </c>
    </row>
    <row r="163" spans="2:11" ht="18.75" customHeight="1">
      <c r="B163" s="508" t="s">
        <v>228</v>
      </c>
      <c r="C163" s="509" t="s">
        <v>229</v>
      </c>
      <c r="D163" s="510">
        <f>★波及効果計算ｼｰﾄ!D73</f>
        <v>0</v>
      </c>
      <c r="E163" s="510">
        <f>★波及効果計算ｼｰﾄ!E73</f>
        <v>0</v>
      </c>
      <c r="F163" s="510">
        <f>★波及効果計算ｼｰﾄ!F73</f>
        <v>0</v>
      </c>
      <c r="G163" s="510">
        <f>★波及効果計算ｼｰﾄ!G73</f>
        <v>0</v>
      </c>
      <c r="H163" s="510">
        <f>★波及効果計算ｼｰﾄ!H73</f>
        <v>0</v>
      </c>
      <c r="I163" s="510">
        <f>★波及効果計算ｼｰﾄ!I73</f>
        <v>0</v>
      </c>
      <c r="J163" s="510">
        <f>★波及効果計算ｼｰﾄ!J73</f>
        <v>0</v>
      </c>
      <c r="K163" s="528">
        <f>★波及効果計算ｼｰﾄ!K73</f>
        <v>0</v>
      </c>
    </row>
    <row r="164" spans="2:11" ht="18.75" customHeight="1">
      <c r="B164" s="508" t="s">
        <v>230</v>
      </c>
      <c r="C164" s="509" t="s">
        <v>13</v>
      </c>
      <c r="D164" s="510">
        <f>★波及効果計算ｼｰﾄ!D74</f>
        <v>0</v>
      </c>
      <c r="E164" s="510">
        <f>★波及効果計算ｼｰﾄ!E74</f>
        <v>0</v>
      </c>
      <c r="F164" s="510">
        <f>★波及効果計算ｼｰﾄ!F74</f>
        <v>0</v>
      </c>
      <c r="G164" s="510">
        <f>★波及効果計算ｼｰﾄ!G74</f>
        <v>0</v>
      </c>
      <c r="H164" s="510">
        <f>★波及効果計算ｼｰﾄ!H74</f>
        <v>0</v>
      </c>
      <c r="I164" s="510">
        <f>★波及効果計算ｼｰﾄ!I74</f>
        <v>0</v>
      </c>
      <c r="J164" s="510">
        <f>★波及効果計算ｼｰﾄ!J74</f>
        <v>0</v>
      </c>
      <c r="K164" s="528">
        <f>★波及効果計算ｼｰﾄ!K74</f>
        <v>0</v>
      </c>
    </row>
    <row r="165" spans="2:11" ht="18.75" customHeight="1">
      <c r="B165" s="508" t="s">
        <v>231</v>
      </c>
      <c r="C165" s="509" t="s">
        <v>14</v>
      </c>
      <c r="D165" s="510">
        <f>★波及効果計算ｼｰﾄ!D75</f>
        <v>0</v>
      </c>
      <c r="E165" s="510">
        <f>★波及効果計算ｼｰﾄ!E75</f>
        <v>0</v>
      </c>
      <c r="F165" s="510">
        <f>★波及効果計算ｼｰﾄ!F75</f>
        <v>0</v>
      </c>
      <c r="G165" s="510">
        <f>★波及効果計算ｼｰﾄ!G75</f>
        <v>0</v>
      </c>
      <c r="H165" s="510">
        <f>★波及効果計算ｼｰﾄ!H75</f>
        <v>0</v>
      </c>
      <c r="I165" s="510">
        <f>★波及効果計算ｼｰﾄ!I75</f>
        <v>0</v>
      </c>
      <c r="J165" s="510">
        <f>★波及効果計算ｼｰﾄ!J75</f>
        <v>0</v>
      </c>
      <c r="K165" s="528">
        <f>★波及効果計算ｼｰﾄ!K75</f>
        <v>0</v>
      </c>
    </row>
    <row r="166" spans="2:11" ht="18.75" customHeight="1">
      <c r="B166" s="508" t="s">
        <v>232</v>
      </c>
      <c r="C166" s="509" t="s">
        <v>15</v>
      </c>
      <c r="D166" s="510">
        <f>★波及効果計算ｼｰﾄ!D76</f>
        <v>0</v>
      </c>
      <c r="E166" s="510">
        <f>★波及効果計算ｼｰﾄ!E76</f>
        <v>0</v>
      </c>
      <c r="F166" s="510">
        <f>★波及効果計算ｼｰﾄ!F76</f>
        <v>0</v>
      </c>
      <c r="G166" s="510">
        <f>★波及効果計算ｼｰﾄ!G76</f>
        <v>0</v>
      </c>
      <c r="H166" s="510">
        <f>★波及効果計算ｼｰﾄ!H76</f>
        <v>0</v>
      </c>
      <c r="I166" s="510">
        <f>★波及効果計算ｼｰﾄ!I76</f>
        <v>0</v>
      </c>
      <c r="J166" s="510">
        <f>★波及効果計算ｼｰﾄ!J76</f>
        <v>0</v>
      </c>
      <c r="K166" s="528">
        <f>★波及効果計算ｼｰﾄ!K76</f>
        <v>0</v>
      </c>
    </row>
    <row r="167" spans="2:11" ht="18.75" customHeight="1">
      <c r="B167" s="508" t="s">
        <v>233</v>
      </c>
      <c r="C167" s="509" t="s">
        <v>16</v>
      </c>
      <c r="D167" s="510">
        <f>★波及効果計算ｼｰﾄ!D77</f>
        <v>0</v>
      </c>
      <c r="E167" s="510">
        <f>★波及効果計算ｼｰﾄ!E77</f>
        <v>0</v>
      </c>
      <c r="F167" s="510">
        <f>★波及効果計算ｼｰﾄ!F77</f>
        <v>0</v>
      </c>
      <c r="G167" s="510">
        <f>★波及効果計算ｼｰﾄ!G77</f>
        <v>0</v>
      </c>
      <c r="H167" s="510">
        <f>★波及効果計算ｼｰﾄ!H77</f>
        <v>0</v>
      </c>
      <c r="I167" s="510">
        <f>★波及効果計算ｼｰﾄ!I77</f>
        <v>0</v>
      </c>
      <c r="J167" s="510">
        <f>★波及効果計算ｼｰﾄ!J77</f>
        <v>0</v>
      </c>
      <c r="K167" s="528">
        <f>★波及効果計算ｼｰﾄ!K77</f>
        <v>0</v>
      </c>
    </row>
    <row r="168" spans="2:11" ht="18.75" customHeight="1">
      <c r="B168" s="508" t="s">
        <v>234</v>
      </c>
      <c r="C168" s="509" t="s">
        <v>36</v>
      </c>
      <c r="D168" s="510">
        <f>★波及効果計算ｼｰﾄ!D78</f>
        <v>0</v>
      </c>
      <c r="E168" s="510">
        <f>★波及効果計算ｼｰﾄ!E78</f>
        <v>0</v>
      </c>
      <c r="F168" s="510">
        <f>★波及効果計算ｼｰﾄ!F78</f>
        <v>0</v>
      </c>
      <c r="G168" s="510">
        <f>★波及効果計算ｼｰﾄ!G78</f>
        <v>0</v>
      </c>
      <c r="H168" s="510">
        <f>★波及効果計算ｼｰﾄ!H78</f>
        <v>0</v>
      </c>
      <c r="I168" s="510">
        <f>★波及効果計算ｼｰﾄ!I78</f>
        <v>0</v>
      </c>
      <c r="J168" s="510">
        <f>★波及効果計算ｼｰﾄ!J78</f>
        <v>0</v>
      </c>
      <c r="K168" s="528">
        <f>★波及効果計算ｼｰﾄ!K78</f>
        <v>0</v>
      </c>
    </row>
    <row r="169" spans="2:11" ht="18.75" customHeight="1">
      <c r="B169" s="508" t="s">
        <v>235</v>
      </c>
      <c r="C169" s="509" t="s">
        <v>37</v>
      </c>
      <c r="D169" s="510">
        <f>★波及効果計算ｼｰﾄ!D79</f>
        <v>0</v>
      </c>
      <c r="E169" s="510">
        <f>★波及効果計算ｼｰﾄ!E79</f>
        <v>0</v>
      </c>
      <c r="F169" s="510">
        <f>★波及効果計算ｼｰﾄ!F79</f>
        <v>0</v>
      </c>
      <c r="G169" s="510">
        <f>★波及効果計算ｼｰﾄ!G79</f>
        <v>0</v>
      </c>
      <c r="H169" s="510">
        <f>★波及効果計算ｼｰﾄ!H79</f>
        <v>0</v>
      </c>
      <c r="I169" s="510">
        <f>★波及効果計算ｼｰﾄ!I79</f>
        <v>0</v>
      </c>
      <c r="J169" s="510">
        <f>★波及効果計算ｼｰﾄ!J79</f>
        <v>0</v>
      </c>
      <c r="K169" s="528">
        <f>★波及効果計算ｼｰﾄ!K79</f>
        <v>0</v>
      </c>
    </row>
    <row r="170" spans="2:11" ht="18.75" customHeight="1">
      <c r="B170" s="508" t="s">
        <v>236</v>
      </c>
      <c r="C170" s="509" t="s">
        <v>17</v>
      </c>
      <c r="D170" s="510">
        <f>★波及効果計算ｼｰﾄ!D80</f>
        <v>0</v>
      </c>
      <c r="E170" s="510">
        <f>★波及効果計算ｼｰﾄ!E80</f>
        <v>0</v>
      </c>
      <c r="F170" s="510">
        <f>★波及効果計算ｼｰﾄ!F80</f>
        <v>0</v>
      </c>
      <c r="G170" s="510">
        <f>★波及効果計算ｼｰﾄ!G80</f>
        <v>0</v>
      </c>
      <c r="H170" s="510">
        <f>★波及効果計算ｼｰﾄ!H80</f>
        <v>0</v>
      </c>
      <c r="I170" s="510">
        <f>★波及効果計算ｼｰﾄ!I80</f>
        <v>0</v>
      </c>
      <c r="J170" s="510">
        <f>★波及効果計算ｼｰﾄ!J80</f>
        <v>0</v>
      </c>
      <c r="K170" s="528">
        <f>★波及効果計算ｼｰﾄ!K80</f>
        <v>0</v>
      </c>
    </row>
    <row r="171" spans="2:11" ht="18.75" customHeight="1">
      <c r="B171" s="508" t="s">
        <v>237</v>
      </c>
      <c r="C171" s="509" t="s">
        <v>18</v>
      </c>
      <c r="D171" s="510">
        <f>★波及効果計算ｼｰﾄ!D81</f>
        <v>0</v>
      </c>
      <c r="E171" s="510">
        <f>★波及効果計算ｼｰﾄ!E81</f>
        <v>0</v>
      </c>
      <c r="F171" s="510">
        <f>★波及効果計算ｼｰﾄ!F81</f>
        <v>0</v>
      </c>
      <c r="G171" s="510">
        <f>★波及効果計算ｼｰﾄ!G81</f>
        <v>0</v>
      </c>
      <c r="H171" s="510">
        <f>★波及効果計算ｼｰﾄ!H81</f>
        <v>0</v>
      </c>
      <c r="I171" s="510">
        <f>★波及効果計算ｼｰﾄ!I81</f>
        <v>0</v>
      </c>
      <c r="J171" s="510">
        <f>★波及効果計算ｼｰﾄ!J81</f>
        <v>0</v>
      </c>
      <c r="K171" s="528">
        <f>★波及効果計算ｼｰﾄ!K81</f>
        <v>0</v>
      </c>
    </row>
    <row r="172" spans="2:11" ht="18.75" customHeight="1">
      <c r="B172" s="508" t="s">
        <v>238</v>
      </c>
      <c r="C172" s="509" t="s">
        <v>19</v>
      </c>
      <c r="D172" s="510">
        <f>★波及効果計算ｼｰﾄ!D82</f>
        <v>0</v>
      </c>
      <c r="E172" s="510">
        <f>★波及効果計算ｼｰﾄ!E82</f>
        <v>0</v>
      </c>
      <c r="F172" s="510">
        <f>★波及効果計算ｼｰﾄ!F82</f>
        <v>0</v>
      </c>
      <c r="G172" s="510">
        <f>★波及効果計算ｼｰﾄ!G82</f>
        <v>0</v>
      </c>
      <c r="H172" s="510">
        <f>★波及効果計算ｼｰﾄ!H82</f>
        <v>0</v>
      </c>
      <c r="I172" s="510">
        <f>★波及効果計算ｼｰﾄ!I82</f>
        <v>0</v>
      </c>
      <c r="J172" s="510">
        <f>★波及効果計算ｼｰﾄ!J82</f>
        <v>0</v>
      </c>
      <c r="K172" s="528">
        <f>★波及効果計算ｼｰﾄ!K82</f>
        <v>0</v>
      </c>
    </row>
    <row r="173" spans="2:11" ht="18.75" customHeight="1">
      <c r="B173" s="508" t="s">
        <v>239</v>
      </c>
      <c r="C173" s="509" t="s">
        <v>39</v>
      </c>
      <c r="D173" s="510">
        <f>★波及効果計算ｼｰﾄ!D83</f>
        <v>0</v>
      </c>
      <c r="E173" s="510">
        <f>★波及効果計算ｼｰﾄ!E83</f>
        <v>0</v>
      </c>
      <c r="F173" s="510">
        <f>★波及効果計算ｼｰﾄ!F83</f>
        <v>0</v>
      </c>
      <c r="G173" s="510">
        <f>★波及効果計算ｼｰﾄ!G83</f>
        <v>0</v>
      </c>
      <c r="H173" s="510">
        <f>★波及効果計算ｼｰﾄ!H83</f>
        <v>0</v>
      </c>
      <c r="I173" s="510">
        <f>★波及効果計算ｼｰﾄ!I83</f>
        <v>0</v>
      </c>
      <c r="J173" s="510">
        <f>★波及効果計算ｼｰﾄ!J83</f>
        <v>0</v>
      </c>
      <c r="K173" s="528">
        <f>★波及効果計算ｼｰﾄ!K83</f>
        <v>0</v>
      </c>
    </row>
    <row r="174" spans="2:11" ht="18.75" customHeight="1">
      <c r="B174" s="508" t="s">
        <v>240</v>
      </c>
      <c r="C174" s="509" t="s">
        <v>20</v>
      </c>
      <c r="D174" s="510">
        <f>★波及効果計算ｼｰﾄ!D84</f>
        <v>0</v>
      </c>
      <c r="E174" s="510">
        <f>★波及効果計算ｼｰﾄ!E84</f>
        <v>0</v>
      </c>
      <c r="F174" s="510">
        <f>★波及効果計算ｼｰﾄ!F84</f>
        <v>0</v>
      </c>
      <c r="G174" s="510">
        <f>★波及効果計算ｼｰﾄ!G84</f>
        <v>0</v>
      </c>
      <c r="H174" s="510">
        <f>★波及効果計算ｼｰﾄ!H84</f>
        <v>0</v>
      </c>
      <c r="I174" s="510">
        <f>★波及効果計算ｼｰﾄ!I84</f>
        <v>0</v>
      </c>
      <c r="J174" s="510">
        <f>★波及効果計算ｼｰﾄ!J84</f>
        <v>0</v>
      </c>
      <c r="K174" s="528">
        <f>★波及効果計算ｼｰﾄ!K84</f>
        <v>0</v>
      </c>
    </row>
    <row r="175" spans="2:11" ht="18.75" customHeight="1">
      <c r="B175" s="508" t="s">
        <v>241</v>
      </c>
      <c r="C175" s="509" t="s">
        <v>21</v>
      </c>
      <c r="D175" s="510">
        <f>★波及効果計算ｼｰﾄ!D85</f>
        <v>0</v>
      </c>
      <c r="E175" s="510">
        <f>★波及効果計算ｼｰﾄ!E85</f>
        <v>0</v>
      </c>
      <c r="F175" s="510">
        <f>★波及効果計算ｼｰﾄ!F85</f>
        <v>0</v>
      </c>
      <c r="G175" s="510">
        <f>★波及効果計算ｼｰﾄ!G85</f>
        <v>0</v>
      </c>
      <c r="H175" s="510">
        <f>★波及効果計算ｼｰﾄ!H85</f>
        <v>0</v>
      </c>
      <c r="I175" s="510">
        <f>★波及効果計算ｼｰﾄ!I85</f>
        <v>0</v>
      </c>
      <c r="J175" s="510">
        <f>★波及効果計算ｼｰﾄ!J85</f>
        <v>0</v>
      </c>
      <c r="K175" s="528">
        <f>★波及効果計算ｼｰﾄ!K85</f>
        <v>0</v>
      </c>
    </row>
    <row r="176" spans="2:11" ht="18.75" customHeight="1">
      <c r="B176" s="508" t="s">
        <v>242</v>
      </c>
      <c r="C176" s="509" t="s">
        <v>22</v>
      </c>
      <c r="D176" s="510">
        <f>★波及効果計算ｼｰﾄ!D86</f>
        <v>0</v>
      </c>
      <c r="E176" s="510">
        <f>★波及効果計算ｼｰﾄ!E86</f>
        <v>0</v>
      </c>
      <c r="F176" s="510">
        <f>★波及効果計算ｼｰﾄ!F86</f>
        <v>0</v>
      </c>
      <c r="G176" s="510">
        <f>★波及効果計算ｼｰﾄ!G86</f>
        <v>0</v>
      </c>
      <c r="H176" s="510">
        <f>★波及効果計算ｼｰﾄ!H86</f>
        <v>0</v>
      </c>
      <c r="I176" s="510">
        <f>★波及効果計算ｼｰﾄ!I86</f>
        <v>0</v>
      </c>
      <c r="J176" s="510">
        <f>★波及効果計算ｼｰﾄ!J86</f>
        <v>0</v>
      </c>
      <c r="K176" s="528">
        <f>★波及効果計算ｼｰﾄ!K86</f>
        <v>0</v>
      </c>
    </row>
    <row r="177" spans="2:11" ht="18.75" customHeight="1">
      <c r="B177" s="508" t="s">
        <v>243</v>
      </c>
      <c r="C177" s="509" t="s">
        <v>38</v>
      </c>
      <c r="D177" s="510">
        <f>★波及効果計算ｼｰﾄ!D87</f>
        <v>0</v>
      </c>
      <c r="E177" s="510">
        <f>★波及効果計算ｼｰﾄ!E87</f>
        <v>0</v>
      </c>
      <c r="F177" s="510">
        <f>★波及効果計算ｼｰﾄ!F87</f>
        <v>0</v>
      </c>
      <c r="G177" s="510">
        <f>★波及効果計算ｼｰﾄ!G87</f>
        <v>0</v>
      </c>
      <c r="H177" s="510">
        <f>★波及効果計算ｼｰﾄ!H87</f>
        <v>0</v>
      </c>
      <c r="I177" s="510">
        <f>★波及効果計算ｼｰﾄ!I87</f>
        <v>0</v>
      </c>
      <c r="J177" s="510">
        <f>★波及効果計算ｼｰﾄ!J87</f>
        <v>0</v>
      </c>
      <c r="K177" s="528">
        <f>★波及効果計算ｼｰﾄ!K87</f>
        <v>0</v>
      </c>
    </row>
    <row r="178" spans="2:11" ht="18.75" customHeight="1">
      <c r="B178" s="508" t="s">
        <v>244</v>
      </c>
      <c r="C178" s="509" t="s">
        <v>245</v>
      </c>
      <c r="D178" s="510">
        <f>★波及効果計算ｼｰﾄ!D88</f>
        <v>0</v>
      </c>
      <c r="E178" s="510">
        <f>★波及効果計算ｼｰﾄ!E88</f>
        <v>0</v>
      </c>
      <c r="F178" s="510">
        <f>★波及効果計算ｼｰﾄ!F88</f>
        <v>0</v>
      </c>
      <c r="G178" s="510">
        <f>★波及効果計算ｼｰﾄ!G88</f>
        <v>0</v>
      </c>
      <c r="H178" s="510">
        <f>★波及効果計算ｼｰﾄ!H88</f>
        <v>0</v>
      </c>
      <c r="I178" s="510">
        <f>★波及効果計算ｼｰﾄ!I88</f>
        <v>0</v>
      </c>
      <c r="J178" s="510">
        <f>★波及効果計算ｼｰﾄ!J88</f>
        <v>0</v>
      </c>
      <c r="K178" s="528">
        <f>★波及効果計算ｼｰﾄ!K88</f>
        <v>0</v>
      </c>
    </row>
    <row r="179" spans="2:11" ht="18.75" customHeight="1">
      <c r="B179" s="508" t="s">
        <v>246</v>
      </c>
      <c r="C179" s="509" t="s">
        <v>23</v>
      </c>
      <c r="D179" s="510">
        <f>★波及効果計算ｼｰﾄ!D89</f>
        <v>0</v>
      </c>
      <c r="E179" s="510">
        <f>★波及効果計算ｼｰﾄ!E89</f>
        <v>0</v>
      </c>
      <c r="F179" s="510">
        <f>★波及効果計算ｼｰﾄ!F89</f>
        <v>0</v>
      </c>
      <c r="G179" s="510">
        <f>★波及効果計算ｼｰﾄ!G89</f>
        <v>0</v>
      </c>
      <c r="H179" s="510">
        <f>★波及効果計算ｼｰﾄ!H89</f>
        <v>0</v>
      </c>
      <c r="I179" s="510">
        <f>★波及効果計算ｼｰﾄ!I89</f>
        <v>0</v>
      </c>
      <c r="J179" s="510">
        <f>★波及効果計算ｼｰﾄ!J89</f>
        <v>0</v>
      </c>
      <c r="K179" s="528">
        <f>★波及効果計算ｼｰﾄ!K89</f>
        <v>0</v>
      </c>
    </row>
    <row r="180" spans="2:11" ht="18.75" customHeight="1">
      <c r="B180" s="508" t="s">
        <v>247</v>
      </c>
      <c r="C180" s="509" t="s">
        <v>24</v>
      </c>
      <c r="D180" s="510">
        <f>★波及効果計算ｼｰﾄ!D90</f>
        <v>0</v>
      </c>
      <c r="E180" s="510">
        <f>★波及効果計算ｼｰﾄ!E90</f>
        <v>0</v>
      </c>
      <c r="F180" s="510">
        <f>★波及効果計算ｼｰﾄ!F90</f>
        <v>0</v>
      </c>
      <c r="G180" s="510">
        <f>★波及効果計算ｼｰﾄ!G90</f>
        <v>0</v>
      </c>
      <c r="H180" s="510">
        <f>★波及効果計算ｼｰﾄ!H90</f>
        <v>0</v>
      </c>
      <c r="I180" s="510">
        <f>★波及効果計算ｼｰﾄ!I90</f>
        <v>0</v>
      </c>
      <c r="J180" s="510">
        <f>★波及効果計算ｼｰﾄ!J90</f>
        <v>0</v>
      </c>
      <c r="K180" s="528">
        <f>★波及効果計算ｼｰﾄ!K90</f>
        <v>0</v>
      </c>
    </row>
    <row r="181" spans="2:11" ht="18.75" customHeight="1">
      <c r="B181" s="508" t="s">
        <v>248</v>
      </c>
      <c r="C181" s="509" t="s">
        <v>25</v>
      </c>
      <c r="D181" s="510">
        <f>★波及効果計算ｼｰﾄ!D91</f>
        <v>0</v>
      </c>
      <c r="E181" s="510">
        <f>★波及効果計算ｼｰﾄ!E91</f>
        <v>0</v>
      </c>
      <c r="F181" s="510">
        <f>★波及効果計算ｼｰﾄ!F91</f>
        <v>0</v>
      </c>
      <c r="G181" s="510">
        <f>★波及効果計算ｼｰﾄ!G91</f>
        <v>0</v>
      </c>
      <c r="H181" s="510">
        <f>★波及効果計算ｼｰﾄ!H91</f>
        <v>0</v>
      </c>
      <c r="I181" s="510">
        <f>★波及効果計算ｼｰﾄ!I91</f>
        <v>0</v>
      </c>
      <c r="J181" s="510">
        <f>★波及効果計算ｼｰﾄ!J91</f>
        <v>0</v>
      </c>
      <c r="K181" s="528">
        <f>★波及効果計算ｼｰﾄ!K91</f>
        <v>0</v>
      </c>
    </row>
    <row r="182" spans="2:11" ht="18.75" customHeight="1">
      <c r="B182" s="508" t="s">
        <v>249</v>
      </c>
      <c r="C182" s="509" t="s">
        <v>26</v>
      </c>
      <c r="D182" s="510">
        <f>★波及効果計算ｼｰﾄ!D92</f>
        <v>0</v>
      </c>
      <c r="E182" s="510">
        <f>★波及効果計算ｼｰﾄ!E92</f>
        <v>0</v>
      </c>
      <c r="F182" s="510">
        <f>★波及効果計算ｼｰﾄ!F92</f>
        <v>0</v>
      </c>
      <c r="G182" s="510">
        <f>★波及効果計算ｼｰﾄ!G92</f>
        <v>0</v>
      </c>
      <c r="H182" s="510">
        <f>★波及効果計算ｼｰﾄ!H92</f>
        <v>0</v>
      </c>
      <c r="I182" s="510">
        <f>★波及効果計算ｼｰﾄ!I92</f>
        <v>0</v>
      </c>
      <c r="J182" s="510">
        <f>★波及効果計算ｼｰﾄ!J92</f>
        <v>0</v>
      </c>
      <c r="K182" s="528">
        <f>★波及効果計算ｼｰﾄ!K92</f>
        <v>0</v>
      </c>
    </row>
    <row r="183" spans="2:11" ht="18.75" customHeight="1">
      <c r="B183" s="513"/>
      <c r="C183" s="514" t="s">
        <v>250</v>
      </c>
      <c r="D183" s="515">
        <f>★波及効果計算ｼｰﾄ!D93</f>
        <v>0</v>
      </c>
      <c r="E183" s="515">
        <f>★波及効果計算ｼｰﾄ!E93</f>
        <v>0</v>
      </c>
      <c r="F183" s="515">
        <f>★波及効果計算ｼｰﾄ!F93</f>
        <v>0</v>
      </c>
      <c r="G183" s="515">
        <f>★波及効果計算ｼｰﾄ!G93</f>
        <v>0</v>
      </c>
      <c r="H183" s="515">
        <f>★波及効果計算ｼｰﾄ!H93</f>
        <v>0</v>
      </c>
      <c r="I183" s="515">
        <f>★波及効果計算ｼｰﾄ!I93</f>
        <v>0</v>
      </c>
      <c r="J183" s="515">
        <f>★波及効果計算ｼｰﾄ!J93</f>
        <v>0</v>
      </c>
      <c r="K183" s="529">
        <f>★波及効果計算ｼｰﾄ!K93</f>
        <v>0</v>
      </c>
    </row>
  </sheetData>
  <sheetProtection sheet="1" selectLockedCells="1" selectUnlockedCells="1"/>
  <mergeCells count="26">
    <mergeCell ref="J49:J50"/>
    <mergeCell ref="B2:C2"/>
    <mergeCell ref="D4:D5"/>
    <mergeCell ref="E4:G4"/>
    <mergeCell ref="H4:H5"/>
    <mergeCell ref="I4:I5"/>
    <mergeCell ref="B6:C6"/>
    <mergeCell ref="B7:C7"/>
    <mergeCell ref="D49:F49"/>
    <mergeCell ref="G49:G50"/>
    <mergeCell ref="H49:H50"/>
    <mergeCell ref="I49:I50"/>
    <mergeCell ref="F140:G140"/>
    <mergeCell ref="H140:I140"/>
    <mergeCell ref="J140:K140"/>
    <mergeCell ref="B51:C51"/>
    <mergeCell ref="B52:C52"/>
    <mergeCell ref="D94:F94"/>
    <mergeCell ref="G94:I94"/>
    <mergeCell ref="G53:G91"/>
    <mergeCell ref="H53:H91"/>
    <mergeCell ref="B142:C142"/>
    <mergeCell ref="B143:C143"/>
    <mergeCell ref="B96:C96"/>
    <mergeCell ref="B97:C97"/>
    <mergeCell ref="D140:E140"/>
  </mergeCells>
  <phoneticPr fontId="29"/>
  <pageMargins left="0.78740157480314965" right="0.78740157480314965" top="0.78740157480314965" bottom="0.78740157480314965" header="0" footer="0.19685039370078741"/>
  <pageSetup paperSize="9" scale="86"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X61"/>
  <sheetViews>
    <sheetView view="pageBreakPreview" zoomScale="175" zoomScaleNormal="100" zoomScaleSheetLayoutView="175" workbookViewId="0">
      <selection activeCell="C62" sqref="C62"/>
    </sheetView>
  </sheetViews>
  <sheetFormatPr defaultColWidth="13.5" defaultRowHeight="18.75" customHeight="1"/>
  <cols>
    <col min="1" max="1" width="2.1640625" style="120" customWidth="1"/>
    <col min="2" max="2" width="3.5" style="120" customWidth="1"/>
    <col min="3" max="3" width="33" style="120" bestFit="1" customWidth="1"/>
    <col min="4" max="10" width="16.83203125" style="120" customWidth="1"/>
    <col min="11" max="18" width="13.5" style="120" customWidth="1"/>
    <col min="19" max="24" width="13.5" style="120" hidden="1" customWidth="1"/>
    <col min="25" max="16384" width="13.5" style="120"/>
  </cols>
  <sheetData>
    <row r="2" spans="2:10" ht="20.25" customHeight="1">
      <c r="B2" s="815" t="s">
        <v>447</v>
      </c>
      <c r="C2" s="816"/>
      <c r="D2" s="581"/>
      <c r="E2" s="582"/>
      <c r="F2" s="582"/>
      <c r="G2" s="582"/>
      <c r="H2" s="582"/>
      <c r="I2" s="582"/>
      <c r="J2" s="582"/>
    </row>
    <row r="3" spans="2:10" s="126" customFormat="1" ht="18.75" customHeight="1">
      <c r="B3" s="492"/>
      <c r="C3" s="492"/>
      <c r="D3" s="492"/>
      <c r="E3" s="492"/>
      <c r="F3" s="492"/>
      <c r="G3" s="492"/>
      <c r="H3" s="492"/>
      <c r="I3" s="492"/>
      <c r="J3" s="492"/>
    </row>
    <row r="4" spans="2:10" s="126" customFormat="1" ht="52.5" customHeight="1">
      <c r="B4" s="539"/>
      <c r="C4" s="540"/>
      <c r="D4" s="541" t="s">
        <v>448</v>
      </c>
      <c r="E4" s="541" t="s">
        <v>449</v>
      </c>
      <c r="F4" s="541" t="s">
        <v>450</v>
      </c>
      <c r="G4" s="541" t="s">
        <v>72</v>
      </c>
      <c r="H4" s="542" t="s">
        <v>451</v>
      </c>
      <c r="I4" s="543" t="s">
        <v>621</v>
      </c>
      <c r="J4" s="544" t="s">
        <v>622</v>
      </c>
    </row>
    <row r="5" spans="2:10" s="149" customFormat="1" ht="18.75" customHeight="1">
      <c r="B5" s="545"/>
      <c r="C5" s="546"/>
      <c r="D5" s="547" t="s">
        <v>454</v>
      </c>
      <c r="E5" s="547" t="s">
        <v>455</v>
      </c>
      <c r="F5" s="547" t="s">
        <v>456</v>
      </c>
      <c r="G5" s="547" t="s">
        <v>457</v>
      </c>
      <c r="H5" s="548" t="s">
        <v>458</v>
      </c>
      <c r="I5" s="549" t="s">
        <v>459</v>
      </c>
      <c r="J5" s="550" t="s">
        <v>460</v>
      </c>
    </row>
    <row r="6" spans="2:10" s="126" customFormat="1" ht="18.75" customHeight="1">
      <c r="B6" s="504" t="s">
        <v>206</v>
      </c>
      <c r="C6" s="505" t="s">
        <v>0</v>
      </c>
      <c r="D6" s="551">
        <f>★波及効果計算ｼｰﾄ!D99</f>
        <v>0.51620899999999992</v>
      </c>
      <c r="E6" s="551">
        <f>★波及効果計算ｼｰﾄ!E99</f>
        <v>0.51296200000000003</v>
      </c>
      <c r="F6" s="551">
        <f>★波及効果計算ｼｰﾄ!F99</f>
        <v>0.149426</v>
      </c>
      <c r="G6" s="845"/>
      <c r="H6" s="552">
        <f>★波及効果計算ｼｰﾄ!J99</f>
        <v>1.1224E-2</v>
      </c>
      <c r="I6" s="552">
        <f>★波及効果計算ｼｰﾄ!K99</f>
        <v>0.23086499999999999</v>
      </c>
      <c r="J6" s="553">
        <f>★波及効果計算ｼｰﾄ!L99</f>
        <v>5.1589999999999997E-2</v>
      </c>
    </row>
    <row r="7" spans="2:10" s="126" customFormat="1" ht="18.75" customHeight="1">
      <c r="B7" s="508" t="s">
        <v>207</v>
      </c>
      <c r="C7" s="509" t="s">
        <v>208</v>
      </c>
      <c r="D7" s="554">
        <f>★波及効果計算ｼｰﾄ!D100</f>
        <v>0.73091600000000001</v>
      </c>
      <c r="E7" s="554">
        <f>★波及効果計算ｼｰﾄ!E100</f>
        <v>0.62305299999999997</v>
      </c>
      <c r="F7" s="554">
        <f>★波及効果計算ｼｰﾄ!F100</f>
        <v>0.22922999999999999</v>
      </c>
      <c r="G7" s="846"/>
      <c r="H7" s="555">
        <f>★波及効果計算ｼｰﾄ!J100</f>
        <v>5.5800000000000001E-4</v>
      </c>
      <c r="I7" s="555">
        <f>★波及効果計算ｼｰﾄ!K100</f>
        <v>8.591E-2</v>
      </c>
      <c r="J7" s="556">
        <f>★波及効果計算ｼｰﾄ!L100</f>
        <v>8.0284999999999995E-2</v>
      </c>
    </row>
    <row r="8" spans="2:10" s="126" customFormat="1" ht="18.75" customHeight="1">
      <c r="B8" s="508" t="s">
        <v>209</v>
      </c>
      <c r="C8" s="509" t="s">
        <v>210</v>
      </c>
      <c r="D8" s="554">
        <f>★波及効果計算ｼｰﾄ!D101</f>
        <v>0.24327200000000004</v>
      </c>
      <c r="E8" s="554">
        <f>★波及効果計算ｼｰﾄ!E101</f>
        <v>0.66085499999999997</v>
      </c>
      <c r="F8" s="554">
        <f>★波及効果計算ｼｰﾄ!F101</f>
        <v>0.18427399999999999</v>
      </c>
      <c r="G8" s="846"/>
      <c r="H8" s="555">
        <f>★波及効果計算ｼｰﾄ!J101</f>
        <v>9.7900000000000005E-4</v>
      </c>
      <c r="I8" s="555">
        <f>★波及効果計算ｼｰﾄ!K101</f>
        <v>0.20581199999999999</v>
      </c>
      <c r="J8" s="556">
        <f>★波及効果計算ｼｰﾄ!L101</f>
        <v>6.4273999999999998E-2</v>
      </c>
    </row>
    <row r="9" spans="2:10" s="126" customFormat="1" ht="18.75" customHeight="1">
      <c r="B9" s="508" t="s">
        <v>211</v>
      </c>
      <c r="C9" s="509" t="s">
        <v>1</v>
      </c>
      <c r="D9" s="554">
        <f>★波及効果計算ｼｰﾄ!D102</f>
        <v>4.134199999999999E-2</v>
      </c>
      <c r="E9" s="554">
        <f>★波及効果計算ｼｰﾄ!E102</f>
        <v>0.568774</v>
      </c>
      <c r="F9" s="554">
        <f>★波及効果計算ｼｰﾄ!F102</f>
        <v>0.18184800000000001</v>
      </c>
      <c r="G9" s="846"/>
      <c r="H9" s="555">
        <f>★波及効果計算ｼｰﾄ!J102</f>
        <v>0</v>
      </c>
      <c r="I9" s="555">
        <f>★波及効果計算ｼｰﾄ!K102</f>
        <v>5.0134999999999999E-2</v>
      </c>
      <c r="J9" s="556">
        <f>★波及効果計算ｼｰﾄ!L102</f>
        <v>4.9055000000000001E-2</v>
      </c>
    </row>
    <row r="10" spans="2:10" s="126" customFormat="1" ht="18.75" customHeight="1">
      <c r="B10" s="508" t="s">
        <v>212</v>
      </c>
      <c r="C10" s="509" t="s">
        <v>2</v>
      </c>
      <c r="D10" s="554">
        <f>★波及効果計算ｼｰﾄ!D103</f>
        <v>0.17811699999999997</v>
      </c>
      <c r="E10" s="554">
        <f>★波及効果計算ｼｰﾄ!E103</f>
        <v>0.31477899999999998</v>
      </c>
      <c r="F10" s="554">
        <f>★波及効果計算ｼｰﾄ!F103</f>
        <v>0.13731099999999999</v>
      </c>
      <c r="G10" s="846"/>
      <c r="H10" s="555">
        <f>★波及効果計算ｼｰﾄ!J103</f>
        <v>9.0998999999999997E-2</v>
      </c>
      <c r="I10" s="555">
        <f>★波及効果計算ｼｰﾄ!K103</f>
        <v>7.6066999999999996E-2</v>
      </c>
      <c r="J10" s="556">
        <f>★波及効果計算ｼｰﾄ!L103</f>
        <v>7.6020000000000004E-2</v>
      </c>
    </row>
    <row r="11" spans="2:10" s="126" customFormat="1" ht="18.75" customHeight="1">
      <c r="B11" s="508" t="s">
        <v>213</v>
      </c>
      <c r="C11" s="509" t="s">
        <v>3</v>
      </c>
      <c r="D11" s="554">
        <f>★波及効果計算ｼｰﾄ!D104</f>
        <v>4.8938000000000037E-2</v>
      </c>
      <c r="E11" s="554">
        <f>★波及効果計算ｼｰﾄ!E104</f>
        <v>0.43597799999999998</v>
      </c>
      <c r="F11" s="554">
        <f>★波及効果計算ｼｰﾄ!F104</f>
        <v>0.32128099999999998</v>
      </c>
      <c r="G11" s="846"/>
      <c r="H11" s="555">
        <f>★波及効果計算ｼｰﾄ!J104</f>
        <v>1.8828000000000001E-2</v>
      </c>
      <c r="I11" s="555">
        <f>★波及効果計算ｼｰﾄ!K104</f>
        <v>0.105836</v>
      </c>
      <c r="J11" s="556">
        <f>★波及効果計算ｼｰﾄ!L104</f>
        <v>0.10580000000000001</v>
      </c>
    </row>
    <row r="12" spans="2:10" s="126" customFormat="1" ht="18.75" customHeight="1">
      <c r="B12" s="508" t="s">
        <v>214</v>
      </c>
      <c r="C12" s="512" t="s">
        <v>4</v>
      </c>
      <c r="D12" s="554">
        <f>★波及効果計算ｼｰﾄ!D105</f>
        <v>0.18819699999999995</v>
      </c>
      <c r="E12" s="554">
        <f>★波及効果計算ｼｰﾄ!E105</f>
        <v>0.33929799999999999</v>
      </c>
      <c r="F12" s="554">
        <f>★波及効果計算ｼｰﾄ!F105</f>
        <v>0.13960600000000001</v>
      </c>
      <c r="G12" s="846"/>
      <c r="H12" s="555">
        <f>★波及効果計算ｼｰﾄ!J105</f>
        <v>1.2830000000000001E-3</v>
      </c>
      <c r="I12" s="555">
        <f>★波及効果計算ｼｰﾄ!K105</f>
        <v>3.2967999999999997E-2</v>
      </c>
      <c r="J12" s="556">
        <f>★波及効果計算ｼｰﾄ!L105</f>
        <v>3.295E-2</v>
      </c>
    </row>
    <row r="13" spans="2:10" s="126" customFormat="1" ht="18.75" customHeight="1">
      <c r="B13" s="508" t="s">
        <v>215</v>
      </c>
      <c r="C13" s="509" t="s">
        <v>5</v>
      </c>
      <c r="D13" s="554">
        <f>★波及効果計算ｼｰﾄ!D106</f>
        <v>3.4070999999999962E-2</v>
      </c>
      <c r="E13" s="554">
        <f>★波及効果計算ｼｰﾄ!E106</f>
        <v>0.41248800000000002</v>
      </c>
      <c r="F13" s="554">
        <f>★波及効果計算ｼｰﾄ!F106</f>
        <v>0.108401</v>
      </c>
      <c r="G13" s="846"/>
      <c r="H13" s="555">
        <f>★波及効果計算ｼｰﾄ!J106</f>
        <v>1.2918000000000001E-2</v>
      </c>
      <c r="I13" s="555">
        <f>★波及効果計算ｼｰﾄ!K106</f>
        <v>2.7455E-2</v>
      </c>
      <c r="J13" s="556">
        <f>★波及効果計算ｼｰﾄ!L106</f>
        <v>2.7455E-2</v>
      </c>
    </row>
    <row r="14" spans="2:10" s="126" customFormat="1" ht="18.75" customHeight="1">
      <c r="B14" s="508" t="s">
        <v>216</v>
      </c>
      <c r="C14" s="512" t="s">
        <v>6</v>
      </c>
      <c r="D14" s="554">
        <f>★波及効果計算ｼｰﾄ!D107</f>
        <v>5.0819999999999976E-2</v>
      </c>
      <c r="E14" s="554">
        <f>★波及効果計算ｼｰﾄ!E107</f>
        <v>0.469225</v>
      </c>
      <c r="F14" s="554">
        <f>★波及効果計算ｼｰﾄ!F107</f>
        <v>8.6463999999999999E-2</v>
      </c>
      <c r="G14" s="846"/>
      <c r="H14" s="555">
        <f>★波及効果計算ｼｰﾄ!J107</f>
        <v>1.2262E-2</v>
      </c>
      <c r="I14" s="555">
        <f>★波及効果計算ｼｰﾄ!K107</f>
        <v>1.7052999999999999E-2</v>
      </c>
      <c r="J14" s="556">
        <f>★波及効果計算ｼｰﾄ!L107</f>
        <v>1.7052999999999999E-2</v>
      </c>
    </row>
    <row r="15" spans="2:10" s="126" customFormat="1" ht="18.75" customHeight="1">
      <c r="B15" s="508" t="s">
        <v>217</v>
      </c>
      <c r="C15" s="512" t="s">
        <v>218</v>
      </c>
      <c r="D15" s="554">
        <f>★波及効果計算ｼｰﾄ!D108</f>
        <v>0.133884</v>
      </c>
      <c r="E15" s="554">
        <f>★波及効果計算ｼｰﾄ!E108</f>
        <v>0.44791799999999998</v>
      </c>
      <c r="F15" s="554">
        <f>★波及効果計算ｼｰﾄ!F108</f>
        <v>0.24796799999999999</v>
      </c>
      <c r="G15" s="846"/>
      <c r="H15" s="555">
        <f>★波及効果計算ｼｰﾄ!J108</f>
        <v>2.7810000000000001E-3</v>
      </c>
      <c r="I15" s="555">
        <f>★波及効果計算ｼｰﾄ!K108</f>
        <v>7.5322E-2</v>
      </c>
      <c r="J15" s="556">
        <f>★波及効果計算ｼｰﾄ!L108</f>
        <v>7.5322E-2</v>
      </c>
    </row>
    <row r="16" spans="2:10" s="126" customFormat="1" ht="18.75" customHeight="1">
      <c r="B16" s="508" t="s">
        <v>219</v>
      </c>
      <c r="C16" s="509" t="s">
        <v>7</v>
      </c>
      <c r="D16" s="554">
        <f>★波及効果計算ｼｰﾄ!D109</f>
        <v>0.34493600000000002</v>
      </c>
      <c r="E16" s="554">
        <f>★波及効果計算ｼｰﾄ!E109</f>
        <v>0.51767799999999997</v>
      </c>
      <c r="F16" s="554">
        <f>★波及効果計算ｼｰﾄ!F109</f>
        <v>0.23307</v>
      </c>
      <c r="G16" s="846"/>
      <c r="H16" s="555">
        <f>★波及効果計算ｼｰﾄ!J109</f>
        <v>3.4099999999999999E-4</v>
      </c>
      <c r="I16" s="555">
        <f>★波及効果計算ｼｰﾄ!K109</f>
        <v>3.7969999999999997E-2</v>
      </c>
      <c r="J16" s="556">
        <f>★波及効果計算ｼｰﾄ!L109</f>
        <v>3.7969999999999997E-2</v>
      </c>
    </row>
    <row r="17" spans="2:10" s="126" customFormat="1" ht="18.75" customHeight="1">
      <c r="B17" s="508" t="s">
        <v>220</v>
      </c>
      <c r="C17" s="509" t="s">
        <v>8</v>
      </c>
      <c r="D17" s="554">
        <f>★波及効果計算ｼｰﾄ!D110</f>
        <v>0.15676199999999996</v>
      </c>
      <c r="E17" s="554">
        <f>★波及効果計算ｼｰﾄ!E110</f>
        <v>0.44448199999999999</v>
      </c>
      <c r="F17" s="554">
        <f>★波及効果計算ｼｰﾄ!F110</f>
        <v>0.158583</v>
      </c>
      <c r="G17" s="846"/>
      <c r="H17" s="555">
        <f>★波及効果計算ｼｰﾄ!J110</f>
        <v>2.1000000000000001E-4</v>
      </c>
      <c r="I17" s="555">
        <f>★波及効果計算ｼｰﾄ!K110</f>
        <v>4.1530999999999998E-2</v>
      </c>
      <c r="J17" s="556">
        <f>★波及効果計算ｼｰﾄ!L110</f>
        <v>4.1530999999999998E-2</v>
      </c>
    </row>
    <row r="18" spans="2:10" s="126" customFormat="1" ht="18.75" customHeight="1">
      <c r="B18" s="508" t="s">
        <v>221</v>
      </c>
      <c r="C18" s="509" t="s">
        <v>9</v>
      </c>
      <c r="D18" s="554">
        <f>★波及効果計算ｼｰﾄ!D111</f>
        <v>1.9214999999999982E-2</v>
      </c>
      <c r="E18" s="554">
        <f>★波及効果計算ｼｰﾄ!E111</f>
        <v>0.234567</v>
      </c>
      <c r="F18" s="554">
        <f>★波及効果計算ｼｰﾄ!F111</f>
        <v>7.4335999999999999E-2</v>
      </c>
      <c r="G18" s="846"/>
      <c r="H18" s="555">
        <f>★波及効果計算ｼｰﾄ!J111</f>
        <v>5.6800000000000004E-4</v>
      </c>
      <c r="I18" s="555">
        <f>★波及効果計算ｼｰﾄ!K111</f>
        <v>1.8825000000000001E-2</v>
      </c>
      <c r="J18" s="556">
        <f>★波及効果計算ｼｰﾄ!L111</f>
        <v>1.8825000000000001E-2</v>
      </c>
    </row>
    <row r="19" spans="2:10" s="126" customFormat="1" ht="18.75" customHeight="1">
      <c r="B19" s="508" t="s">
        <v>222</v>
      </c>
      <c r="C19" s="509" t="s">
        <v>10</v>
      </c>
      <c r="D19" s="554">
        <f>★波及効果計算ｼｰﾄ!D112</f>
        <v>0.21021199999999995</v>
      </c>
      <c r="E19" s="554">
        <f>★波及効果計算ｼｰﾄ!E112</f>
        <v>0.50836499999999996</v>
      </c>
      <c r="F19" s="554">
        <f>★波及効果計算ｼｰﾄ!F112</f>
        <v>0.29224800000000001</v>
      </c>
      <c r="G19" s="846"/>
      <c r="H19" s="555">
        <f>★波及効果計算ｼｰﾄ!J112</f>
        <v>8.2899999999999998E-4</v>
      </c>
      <c r="I19" s="555">
        <f>★波及効果計算ｼｰﾄ!K112</f>
        <v>6.2030000000000002E-2</v>
      </c>
      <c r="J19" s="556">
        <f>★波及効果計算ｼｰﾄ!L112</f>
        <v>6.2030000000000002E-2</v>
      </c>
    </row>
    <row r="20" spans="2:10" s="126" customFormat="1" ht="18.75" customHeight="1">
      <c r="B20" s="508" t="s">
        <v>223</v>
      </c>
      <c r="C20" s="509" t="s">
        <v>64</v>
      </c>
      <c r="D20" s="554">
        <f>★波及効果計算ｼｰﾄ!D113</f>
        <v>1.6699999999999493E-3</v>
      </c>
      <c r="E20" s="554">
        <f>★波及効果計算ｼｰﾄ!E113</f>
        <v>0.49989099999999997</v>
      </c>
      <c r="F20" s="554">
        <f>★波及効果計算ｼｰﾄ!F113</f>
        <v>0.31005199999999999</v>
      </c>
      <c r="G20" s="846"/>
      <c r="H20" s="555">
        <f>★波及効果計算ｼｰﾄ!J113</f>
        <v>4.1999999999999998E-5</v>
      </c>
      <c r="I20" s="555">
        <f>★波及効果計算ｼｰﾄ!K113</f>
        <v>8.3876999999999993E-2</v>
      </c>
      <c r="J20" s="556">
        <f>★波及効果計算ｼｰﾄ!L113</f>
        <v>8.3876999999999993E-2</v>
      </c>
    </row>
    <row r="21" spans="2:10" s="126" customFormat="1" ht="18.75" customHeight="1">
      <c r="B21" s="508" t="s">
        <v>224</v>
      </c>
      <c r="C21" s="509" t="s">
        <v>65</v>
      </c>
      <c r="D21" s="554">
        <f>★波及効果計算ｼｰﾄ!D114</f>
        <v>0.11378500000000003</v>
      </c>
      <c r="E21" s="554">
        <f>★波及効果計算ｼｰﾄ!E114</f>
        <v>0.46971499999999999</v>
      </c>
      <c r="F21" s="554">
        <f>★波及効果計算ｼｰﾄ!F114</f>
        <v>0.29608200000000001</v>
      </c>
      <c r="G21" s="846"/>
      <c r="H21" s="555">
        <f>★波及効果計算ｼｰﾄ!J114</f>
        <v>1.9000000000000001E-5</v>
      </c>
      <c r="I21" s="555">
        <f>★波及効果計算ｼｰﾄ!K114</f>
        <v>6.4284999999999995E-2</v>
      </c>
      <c r="J21" s="556">
        <f>★波及効果計算ｼｰﾄ!L114</f>
        <v>6.4270999999999995E-2</v>
      </c>
    </row>
    <row r="22" spans="2:10" s="126" customFormat="1" ht="18.75" customHeight="1">
      <c r="B22" s="508" t="s">
        <v>225</v>
      </c>
      <c r="C22" s="509" t="s">
        <v>66</v>
      </c>
      <c r="D22" s="554">
        <f>★波及効果計算ｼｰﾄ!D115</f>
        <v>0.103379</v>
      </c>
      <c r="E22" s="554">
        <f>★波及効果計算ｼｰﾄ!E115</f>
        <v>0.38527600000000001</v>
      </c>
      <c r="F22" s="554">
        <f>★波及効果計算ｼｰﾄ!F115</f>
        <v>0.29391499999999998</v>
      </c>
      <c r="G22" s="846"/>
      <c r="H22" s="555">
        <f>★波及効果計算ｼｰﾄ!J115</f>
        <v>2.92E-4</v>
      </c>
      <c r="I22" s="555">
        <f>★波及効果計算ｼｰﾄ!K115</f>
        <v>4.6435999999999998E-2</v>
      </c>
      <c r="J22" s="556">
        <f>★波及効果計算ｼｰﾄ!L115</f>
        <v>4.6435999999999998E-2</v>
      </c>
    </row>
    <row r="23" spans="2:10" s="126" customFormat="1" ht="18.75" customHeight="1">
      <c r="B23" s="508" t="s">
        <v>226</v>
      </c>
      <c r="C23" s="509" t="s">
        <v>12</v>
      </c>
      <c r="D23" s="554">
        <f>★波及効果計算ｼｰﾄ!D116</f>
        <v>0.12775899999999996</v>
      </c>
      <c r="E23" s="554">
        <f>★波及効果計算ｼｰﾄ!E116</f>
        <v>0.33567000000000002</v>
      </c>
      <c r="F23" s="554">
        <f>★波及効果計算ｼｰﾄ!F116</f>
        <v>0.246309</v>
      </c>
      <c r="G23" s="846"/>
      <c r="H23" s="555">
        <f>★波及効果計算ｼｰﾄ!J116</f>
        <v>1.07E-4</v>
      </c>
      <c r="I23" s="555">
        <f>★波及効果計算ｼｰﾄ!K116</f>
        <v>3.6773E-2</v>
      </c>
      <c r="J23" s="556">
        <f>★波及効果計算ｼｰﾄ!L116</f>
        <v>3.6773E-2</v>
      </c>
    </row>
    <row r="24" spans="2:10" s="126" customFormat="1" ht="18.75" customHeight="1">
      <c r="B24" s="508" t="s">
        <v>227</v>
      </c>
      <c r="C24" s="509" t="s">
        <v>11</v>
      </c>
      <c r="D24" s="554">
        <f>★波及効果計算ｼｰﾄ!D117</f>
        <v>1.2999999999996348E-4</v>
      </c>
      <c r="E24" s="554">
        <f>★波及効果計算ｼｰﾄ!E117</f>
        <v>0.353829</v>
      </c>
      <c r="F24" s="554">
        <f>★波及効果計算ｼｰﾄ!F117</f>
        <v>0.19761400000000001</v>
      </c>
      <c r="G24" s="846"/>
      <c r="H24" s="555">
        <f>★波及効果計算ｼｰﾄ!J117</f>
        <v>1.1495999999999999E-2</v>
      </c>
      <c r="I24" s="555">
        <f>★波及効果計算ｼｰﾄ!K117</f>
        <v>7.4369000000000005E-2</v>
      </c>
      <c r="J24" s="556">
        <f>★波及効果計算ｼｰﾄ!L117</f>
        <v>7.4369000000000005E-2</v>
      </c>
    </row>
    <row r="25" spans="2:10" s="126" customFormat="1" ht="18.75" customHeight="1">
      <c r="B25" s="508" t="s">
        <v>228</v>
      </c>
      <c r="C25" s="509" t="s">
        <v>229</v>
      </c>
      <c r="D25" s="554">
        <f>★波及効果計算ｼｰﾄ!D118</f>
        <v>0</v>
      </c>
      <c r="E25" s="554">
        <f>★波及効果計算ｼｰﾄ!E118</f>
        <v>0.385791</v>
      </c>
      <c r="F25" s="554">
        <f>★波及効果計算ｼｰﾄ!F118</f>
        <v>0.21624699999999999</v>
      </c>
      <c r="G25" s="846"/>
      <c r="H25" s="555">
        <f>★波及効果計算ｼｰﾄ!J118</f>
        <v>1.1963E-2</v>
      </c>
      <c r="I25" s="555">
        <f>★波及効果計算ｼｰﾄ!K118</f>
        <v>0.12510599999999999</v>
      </c>
      <c r="J25" s="556">
        <f>★波及効果計算ｼｰﾄ!L118</f>
        <v>0.12510599999999999</v>
      </c>
    </row>
    <row r="26" spans="2:10" s="126" customFormat="1" ht="18.75" customHeight="1">
      <c r="B26" s="508" t="s">
        <v>230</v>
      </c>
      <c r="C26" s="509" t="s">
        <v>13</v>
      </c>
      <c r="D26" s="554">
        <f>★波及効果計算ｼｰﾄ!D119</f>
        <v>5.4920000000000524E-3</v>
      </c>
      <c r="E26" s="554">
        <f>★波及効果計算ｼｰﾄ!E119</f>
        <v>0.263013</v>
      </c>
      <c r="F26" s="554">
        <f>★波及効果計算ｼｰﾄ!F119</f>
        <v>0.19570399999999999</v>
      </c>
      <c r="G26" s="846"/>
      <c r="H26" s="555">
        <f>★波及効果計算ｼｰﾄ!J119</f>
        <v>1.8232000000000002E-2</v>
      </c>
      <c r="I26" s="555">
        <f>★波及効果計算ｼｰﾄ!K119</f>
        <v>4.5523000000000001E-2</v>
      </c>
      <c r="J26" s="556">
        <f>★波及効果計算ｼｰﾄ!L119</f>
        <v>4.5523000000000001E-2</v>
      </c>
    </row>
    <row r="27" spans="2:10" s="126" customFormat="1" ht="18.75" customHeight="1">
      <c r="B27" s="508" t="s">
        <v>231</v>
      </c>
      <c r="C27" s="509" t="s">
        <v>14</v>
      </c>
      <c r="D27" s="554">
        <f>★波及効果計算ｼｰﾄ!D120</f>
        <v>0.15450900000000001</v>
      </c>
      <c r="E27" s="554">
        <f>★波及効果計算ｼｰﾄ!E120</f>
        <v>0.44815300000000002</v>
      </c>
      <c r="F27" s="554">
        <f>★波及効果計算ｼｰﾄ!F120</f>
        <v>0.28448200000000001</v>
      </c>
      <c r="G27" s="846"/>
      <c r="H27" s="555">
        <f>★波及効果計算ｼｰﾄ!J120</f>
        <v>8.541E-3</v>
      </c>
      <c r="I27" s="555">
        <f>★波及効果計算ｼｰﾄ!K120</f>
        <v>9.5101000000000005E-2</v>
      </c>
      <c r="J27" s="556">
        <f>★波及効果計算ｼｰﾄ!L120</f>
        <v>9.4006000000000006E-2</v>
      </c>
    </row>
    <row r="28" spans="2:10" s="126" customFormat="1" ht="18.75" customHeight="1">
      <c r="B28" s="508" t="s">
        <v>232</v>
      </c>
      <c r="C28" s="509" t="s">
        <v>15</v>
      </c>
      <c r="D28" s="554">
        <f>★波及効果計算ｼｰﾄ!D121</f>
        <v>1</v>
      </c>
      <c r="E28" s="554">
        <f>★波及効果計算ｼｰﾄ!E121</f>
        <v>0.49907600000000002</v>
      </c>
      <c r="F28" s="554">
        <f>★波及効果計算ｼｰﾄ!F121</f>
        <v>0.34902100000000003</v>
      </c>
      <c r="G28" s="846"/>
      <c r="H28" s="555">
        <f>★波及効果計算ｼｰﾄ!J121</f>
        <v>0</v>
      </c>
      <c r="I28" s="555">
        <f>★波及効果計算ｼｰﾄ!K121</f>
        <v>7.9978999999999995E-2</v>
      </c>
      <c r="J28" s="556">
        <f>★波及効果計算ｼｰﾄ!L121</f>
        <v>6.7444000000000004E-2</v>
      </c>
    </row>
    <row r="29" spans="2:10" s="126" customFormat="1" ht="18.75" customHeight="1">
      <c r="B29" s="508" t="s">
        <v>233</v>
      </c>
      <c r="C29" s="509" t="s">
        <v>16</v>
      </c>
      <c r="D29" s="554">
        <f>★波及効果計算ｼｰﾄ!D122</f>
        <v>0.80632999999999999</v>
      </c>
      <c r="E29" s="554">
        <f>★波及効果計算ｼｰﾄ!E122</f>
        <v>0.46501599999999998</v>
      </c>
      <c r="F29" s="554">
        <f>★波及効果計算ｼｰﾄ!F122</f>
        <v>7.6690999999999995E-2</v>
      </c>
      <c r="G29" s="846"/>
      <c r="H29" s="555">
        <f>★波及効果計算ｼｰﾄ!J122</f>
        <v>2.0920000000000001E-2</v>
      </c>
      <c r="I29" s="555">
        <f>★波及効果計算ｼｰﾄ!K122</f>
        <v>5.6129999999999999E-3</v>
      </c>
      <c r="J29" s="556">
        <f>★波及効果計算ｼｰﾄ!L122</f>
        <v>5.6129999999999999E-3</v>
      </c>
    </row>
    <row r="30" spans="2:10" s="126" customFormat="1" ht="18.75" customHeight="1">
      <c r="B30" s="508" t="s">
        <v>234</v>
      </c>
      <c r="C30" s="509" t="s">
        <v>36</v>
      </c>
      <c r="D30" s="554">
        <f>★波及効果計算ｼｰﾄ!D123</f>
        <v>0.99995000000000001</v>
      </c>
      <c r="E30" s="554">
        <f>★波及効果計算ｼｰﾄ!E123</f>
        <v>0.47894700000000001</v>
      </c>
      <c r="F30" s="554">
        <f>★波及効果計算ｼｰﾄ!F123</f>
        <v>0.119759</v>
      </c>
      <c r="G30" s="846"/>
      <c r="H30" s="555">
        <f>★波及効果計算ｼｰﾄ!J123</f>
        <v>9.2099999999999994E-3</v>
      </c>
      <c r="I30" s="555">
        <f>★波及効果計算ｼｰﾄ!K123</f>
        <v>1.0496999999999999E-2</v>
      </c>
      <c r="J30" s="556">
        <f>★波及効果計算ｼｰﾄ!L123</f>
        <v>1.0496999999999999E-2</v>
      </c>
    </row>
    <row r="31" spans="2:10" s="126" customFormat="1" ht="18.75" customHeight="1">
      <c r="B31" s="508" t="s">
        <v>235</v>
      </c>
      <c r="C31" s="509" t="s">
        <v>37</v>
      </c>
      <c r="D31" s="554">
        <f>★波及効果計算ｼｰﾄ!D124</f>
        <v>0.952762</v>
      </c>
      <c r="E31" s="554">
        <f>★波及効果計算ｼｰﾄ!E124</f>
        <v>0.652617</v>
      </c>
      <c r="F31" s="554">
        <f>★波及効果計算ｼｰﾄ!F124</f>
        <v>0.45719799999999999</v>
      </c>
      <c r="G31" s="846"/>
      <c r="H31" s="555">
        <f>★波及効果計算ｼｰﾄ!J124</f>
        <v>1.0758999999999999E-2</v>
      </c>
      <c r="I31" s="555">
        <f>★波及効果計算ｼｰﾄ!K124</f>
        <v>5.5663999999999998E-2</v>
      </c>
      <c r="J31" s="556">
        <f>★波及効果計算ｼｰﾄ!L124</f>
        <v>5.1702999999999999E-2</v>
      </c>
    </row>
    <row r="32" spans="2:10" s="126" customFormat="1" ht="18.75" customHeight="1">
      <c r="B32" s="508" t="s">
        <v>236</v>
      </c>
      <c r="C32" s="509" t="s">
        <v>17</v>
      </c>
      <c r="D32" s="554">
        <f>★波及効果計算ｼｰﾄ!D125</f>
        <v>0.53067500000000001</v>
      </c>
      <c r="E32" s="554">
        <f>★波及効果計算ｼｰﾄ!E125</f>
        <v>0.61299400000000004</v>
      </c>
      <c r="F32" s="554">
        <f>★波及効果計算ｼｰﾄ!F125</f>
        <v>0.39685999999999999</v>
      </c>
      <c r="G32" s="846"/>
      <c r="H32" s="555">
        <f>★波及効果計算ｼｰﾄ!J125</f>
        <v>0.14466399999999999</v>
      </c>
      <c r="I32" s="555">
        <f>★波及効果計算ｼｰﾄ!K125</f>
        <v>0.150866</v>
      </c>
      <c r="J32" s="556">
        <f>★波及効果計算ｼｰﾄ!L125</f>
        <v>0.135293</v>
      </c>
    </row>
    <row r="33" spans="2:10" s="126" customFormat="1" ht="18.75" customHeight="1">
      <c r="B33" s="508" t="s">
        <v>237</v>
      </c>
      <c r="C33" s="509" t="s">
        <v>18</v>
      </c>
      <c r="D33" s="554">
        <f>★波及効果計算ｼｰﾄ!D126</f>
        <v>0.81060500000000002</v>
      </c>
      <c r="E33" s="554">
        <f>★波及効果計算ｼｰﾄ!E126</f>
        <v>0.63050700000000004</v>
      </c>
      <c r="F33" s="554">
        <f>★波及効果計算ｼｰﾄ!F126</f>
        <v>0.30407299999999998</v>
      </c>
      <c r="G33" s="846"/>
      <c r="H33" s="555">
        <f>★波及効果計算ｼｰﾄ!J126</f>
        <v>5.8931999999999998E-2</v>
      </c>
      <c r="I33" s="555">
        <f>★波及効果計算ｼｰﾄ!K126</f>
        <v>2.0900999999999999E-2</v>
      </c>
      <c r="J33" s="556">
        <f>★波及効果計算ｼｰﾄ!L126</f>
        <v>1.9324000000000001E-2</v>
      </c>
    </row>
    <row r="34" spans="2:10" s="126" customFormat="1" ht="18.75" customHeight="1">
      <c r="B34" s="508" t="s">
        <v>238</v>
      </c>
      <c r="C34" s="509" t="s">
        <v>19</v>
      </c>
      <c r="D34" s="554">
        <f>★波及効果計算ｼｰﾄ!D127</f>
        <v>0.88586200000000004</v>
      </c>
      <c r="E34" s="554">
        <f>★波及効果計算ｼｰﾄ!E127</f>
        <v>0.84993399999999997</v>
      </c>
      <c r="F34" s="554">
        <f>★波及効果計算ｼｰﾄ!F127</f>
        <v>2.6121999999999999E-2</v>
      </c>
      <c r="G34" s="846"/>
      <c r="H34" s="555">
        <f>★波及効果計算ｼｰﾄ!J127</f>
        <v>0.219054</v>
      </c>
      <c r="I34" s="555">
        <f>★波及効果計算ｼｰﾄ!K127</f>
        <v>9.0830000000000008E-3</v>
      </c>
      <c r="J34" s="556">
        <f>★波及効果計算ｼｰﾄ!L127</f>
        <v>7.3889999999999997E-3</v>
      </c>
    </row>
    <row r="35" spans="2:10" s="126" customFormat="1" ht="18.75" customHeight="1">
      <c r="B35" s="508" t="s">
        <v>239</v>
      </c>
      <c r="C35" s="509" t="s">
        <v>39</v>
      </c>
      <c r="D35" s="554">
        <f>★波及効果計算ｼｰﾄ!D128</f>
        <v>0.68113699999999999</v>
      </c>
      <c r="E35" s="554">
        <f>★波及効果計算ｼｰﾄ!E128</f>
        <v>0.45240599999999997</v>
      </c>
      <c r="F35" s="554">
        <f>★波及効果計算ｼｰﾄ!F128</f>
        <v>0.30842999999999998</v>
      </c>
      <c r="G35" s="846"/>
      <c r="H35" s="555">
        <f>★波及効果計算ｼｰﾄ!J128</f>
        <v>3.3269E-2</v>
      </c>
      <c r="I35" s="555">
        <f>★波及効果計算ｼｰﾄ!K128</f>
        <v>6.3157000000000005E-2</v>
      </c>
      <c r="J35" s="556">
        <f>★波及効果計算ｼｰﾄ!L128</f>
        <v>6.2574000000000005E-2</v>
      </c>
    </row>
    <row r="36" spans="2:10" s="126" customFormat="1" ht="18.75" customHeight="1">
      <c r="B36" s="508" t="s">
        <v>240</v>
      </c>
      <c r="C36" s="509" t="s">
        <v>20</v>
      </c>
      <c r="D36" s="554">
        <f>★波及効果計算ｼｰﾄ!D129</f>
        <v>0.57168700000000006</v>
      </c>
      <c r="E36" s="554">
        <f>★波及効果計算ｼｰﾄ!E129</f>
        <v>0.48500799999999999</v>
      </c>
      <c r="F36" s="554">
        <f>★波及効果計算ｼｰﾄ!F129</f>
        <v>0.14447299999999999</v>
      </c>
      <c r="G36" s="846"/>
      <c r="H36" s="555">
        <f>★波及効果計算ｼｰﾄ!J129</f>
        <v>5.1503E-2</v>
      </c>
      <c r="I36" s="555">
        <f>★波及効果計算ｼｰﾄ!K129</f>
        <v>2.0421999999999999E-2</v>
      </c>
      <c r="J36" s="556">
        <f>★波及効果計算ｼｰﾄ!L129</f>
        <v>1.9474999999999999E-2</v>
      </c>
    </row>
    <row r="37" spans="2:10" s="126" customFormat="1" ht="18.75" customHeight="1">
      <c r="B37" s="508" t="s">
        <v>241</v>
      </c>
      <c r="C37" s="509" t="s">
        <v>21</v>
      </c>
      <c r="D37" s="554">
        <f>★波及効果計算ｼｰﾄ!D130</f>
        <v>1</v>
      </c>
      <c r="E37" s="554">
        <f>★波及効果計算ｼｰﾄ!E130</f>
        <v>0.72101499999999996</v>
      </c>
      <c r="F37" s="554">
        <f>★波及効果計算ｼｰﾄ!F130</f>
        <v>0.344167</v>
      </c>
      <c r="G37" s="846"/>
      <c r="H37" s="555">
        <f>★波及効果計算ｼｰﾄ!J130</f>
        <v>3.7399999999999998E-3</v>
      </c>
      <c r="I37" s="555">
        <f>★波及効果計算ｼｰﾄ!K130</f>
        <v>6.5609000000000001E-2</v>
      </c>
      <c r="J37" s="556">
        <f>★波及効果計算ｼｰﾄ!L130</f>
        <v>6.5609000000000001E-2</v>
      </c>
    </row>
    <row r="38" spans="2:10" s="126" customFormat="1" ht="18.75" customHeight="1">
      <c r="B38" s="508" t="s">
        <v>242</v>
      </c>
      <c r="C38" s="509" t="s">
        <v>22</v>
      </c>
      <c r="D38" s="554">
        <f>★波及効果計算ｼｰﾄ!D131</f>
        <v>0.86503099999999999</v>
      </c>
      <c r="E38" s="554">
        <f>★波及効果計算ｼｰﾄ!E131</f>
        <v>0.71847000000000005</v>
      </c>
      <c r="F38" s="554">
        <f>★波及効果計算ｼｰﾄ!F131</f>
        <v>0.478045</v>
      </c>
      <c r="G38" s="846"/>
      <c r="H38" s="555">
        <f>★波及効果計算ｼｰﾄ!J131</f>
        <v>3.2432999999999997E-2</v>
      </c>
      <c r="I38" s="555">
        <f>★波及効果計算ｼｰﾄ!K131</f>
        <v>4.7759999999999997E-2</v>
      </c>
      <c r="J38" s="556">
        <f>★波及効果計算ｼｰﾄ!L131</f>
        <v>4.5555999999999999E-2</v>
      </c>
    </row>
    <row r="39" spans="2:10" s="126" customFormat="1" ht="18.75" customHeight="1">
      <c r="B39" s="508" t="s">
        <v>243</v>
      </c>
      <c r="C39" s="509" t="s">
        <v>38</v>
      </c>
      <c r="D39" s="554">
        <f>★波及効果計算ｼｰﾄ!D132</f>
        <v>0.96843100000000004</v>
      </c>
      <c r="E39" s="554">
        <f>★波及効果計算ｼｰﾄ!E132</f>
        <v>0.59179499999999996</v>
      </c>
      <c r="F39" s="554">
        <f>★波及効果計算ｼｰﾄ!F132</f>
        <v>0.51492800000000005</v>
      </c>
      <c r="G39" s="846"/>
      <c r="H39" s="555">
        <f>★波及効果計算ｼｰﾄ!J132</f>
        <v>7.9316999999999999E-2</v>
      </c>
      <c r="I39" s="555">
        <f>★波及効果計算ｼｰﾄ!K132</f>
        <v>0.10686</v>
      </c>
      <c r="J39" s="556">
        <f>★波及効果計算ｼｰﾄ!L132</f>
        <v>0.104764</v>
      </c>
    </row>
    <row r="40" spans="2:10" s="126" customFormat="1" ht="18.75" customHeight="1">
      <c r="B40" s="508" t="s">
        <v>244</v>
      </c>
      <c r="C40" s="509" t="s">
        <v>245</v>
      </c>
      <c r="D40" s="554">
        <f>★波及効果計算ｼｰﾄ!D133</f>
        <v>0.994452</v>
      </c>
      <c r="E40" s="554">
        <f>★波及効果計算ｼｰﾄ!E133</f>
        <v>0.59497299999999997</v>
      </c>
      <c r="F40" s="554">
        <f>★波及効果計算ｼｰﾄ!F133</f>
        <v>0.525088</v>
      </c>
      <c r="G40" s="846"/>
      <c r="H40" s="555">
        <f>★波及効果計算ｼｰﾄ!J133</f>
        <v>2.0087000000000001E-2</v>
      </c>
      <c r="I40" s="555">
        <f>★波及効果計算ｼｰﾄ!K133</f>
        <v>0.12709500000000001</v>
      </c>
      <c r="J40" s="556">
        <f>★波及効果計算ｼｰﾄ!L133</f>
        <v>0.1197</v>
      </c>
    </row>
    <row r="41" spans="2:10" s="126" customFormat="1" ht="18.75" customHeight="1">
      <c r="B41" s="508" t="s">
        <v>246</v>
      </c>
      <c r="C41" s="509" t="s">
        <v>23</v>
      </c>
      <c r="D41" s="554">
        <f>★波及効果計算ｼｰﾄ!D134</f>
        <v>0.52847699999999997</v>
      </c>
      <c r="E41" s="554">
        <f>★波及効果計算ｼｰﾄ!E134</f>
        <v>0.59412600000000004</v>
      </c>
      <c r="F41" s="554">
        <f>★波及効果計算ｼｰﾄ!F134</f>
        <v>0.36177799999999999</v>
      </c>
      <c r="G41" s="846"/>
      <c r="H41" s="555">
        <f>★波及効果計算ｼｰﾄ!J134</f>
        <v>1.4847000000000001E-2</v>
      </c>
      <c r="I41" s="555">
        <f>★波及効果計算ｼｰﾄ!K134</f>
        <v>9.7421999999999995E-2</v>
      </c>
      <c r="J41" s="556">
        <f>★波及効果計算ｼｰﾄ!L134</f>
        <v>8.5857000000000003E-2</v>
      </c>
    </row>
    <row r="42" spans="2:10" s="126" customFormat="1" ht="18.75" customHeight="1">
      <c r="B42" s="508" t="s">
        <v>247</v>
      </c>
      <c r="C42" s="509" t="s">
        <v>24</v>
      </c>
      <c r="D42" s="554">
        <f>★波及効果計算ｼｰﾄ!D135</f>
        <v>0.73982799999999993</v>
      </c>
      <c r="E42" s="554">
        <f>★波及効果計算ｼｰﾄ!E135</f>
        <v>0.54114399999999996</v>
      </c>
      <c r="F42" s="554">
        <f>★波及効果計算ｼｰﾄ!F135</f>
        <v>0.31149300000000002</v>
      </c>
      <c r="G42" s="846"/>
      <c r="H42" s="555">
        <f>★波及効果計算ｼｰﾄ!J135</f>
        <v>9.6326999999999996E-2</v>
      </c>
      <c r="I42" s="555">
        <f>★波及効果計算ｼｰﾄ!K135</f>
        <v>0.23658799999999999</v>
      </c>
      <c r="J42" s="556">
        <f>★波及効果計算ｼｰﾄ!L135</f>
        <v>0.18510499999999999</v>
      </c>
    </row>
    <row r="43" spans="2:10" s="126" customFormat="1" ht="18.75" customHeight="1">
      <c r="B43" s="508" t="s">
        <v>248</v>
      </c>
      <c r="C43" s="509" t="s">
        <v>25</v>
      </c>
      <c r="D43" s="554">
        <f>★波及効果計算ｼｰﾄ!D136</f>
        <v>1</v>
      </c>
      <c r="E43" s="554">
        <f>★波及効果計算ｼｰﾄ!E136</f>
        <v>0</v>
      </c>
      <c r="F43" s="554">
        <f>★波及効果計算ｼｰﾄ!F136</f>
        <v>0</v>
      </c>
      <c r="G43" s="846"/>
      <c r="H43" s="555">
        <f>★波及効果計算ｼｰﾄ!J136</f>
        <v>0</v>
      </c>
      <c r="I43" s="555">
        <f>★波及効果計算ｼｰﾄ!K136</f>
        <v>0</v>
      </c>
      <c r="J43" s="556">
        <f>★波及効果計算ｼｰﾄ!L136</f>
        <v>0</v>
      </c>
    </row>
    <row r="44" spans="2:10" s="126" customFormat="1" ht="18.75" customHeight="1">
      <c r="B44" s="508" t="s">
        <v>249</v>
      </c>
      <c r="C44" s="509" t="s">
        <v>26</v>
      </c>
      <c r="D44" s="554">
        <f>★波及効果計算ｼｰﾄ!D137</f>
        <v>0.64418399999999998</v>
      </c>
      <c r="E44" s="554">
        <f>★波及効果計算ｼｰﾄ!E137</f>
        <v>0.65032500000000004</v>
      </c>
      <c r="F44" s="554">
        <f>★波及効果計算ｼｰﾄ!F137</f>
        <v>7.4260000000000003E-3</v>
      </c>
      <c r="G44" s="847"/>
      <c r="H44" s="555">
        <f>★波及効果計算ｼｰﾄ!J137</f>
        <v>4.66E-4</v>
      </c>
      <c r="I44" s="555">
        <f>★波及効果計算ｼｰﾄ!K137</f>
        <v>0.25379499999999999</v>
      </c>
      <c r="J44" s="556">
        <f>★波及効果計算ｼｰﾄ!L137</f>
        <v>0.20743200000000001</v>
      </c>
    </row>
    <row r="45" spans="2:10" s="126" customFormat="1" ht="18.75" customHeight="1">
      <c r="B45" s="513"/>
      <c r="C45" s="514" t="s">
        <v>250</v>
      </c>
      <c r="D45" s="557" t="s">
        <v>461</v>
      </c>
      <c r="E45" s="557" t="s">
        <v>461</v>
      </c>
      <c r="F45" s="557" t="s">
        <v>461</v>
      </c>
      <c r="G45" s="558">
        <f>★波及効果計算ｼｰﾄ!I138</f>
        <v>0.56056399999999995</v>
      </c>
      <c r="H45" s="559">
        <f>★波及効果計算ｼｰﾄ!J138</f>
        <v>0.99999999999999989</v>
      </c>
      <c r="I45" s="559">
        <f>★波及効果計算ｼｰﾄ!K138</f>
        <v>7.8061000000000005E-2</v>
      </c>
      <c r="J45" s="560">
        <f>★波及効果計算ｼｰﾄ!L138</f>
        <v>6.5894999999999995E-2</v>
      </c>
    </row>
    <row r="46" spans="2:10" s="126" customFormat="1" ht="18.75" customHeight="1">
      <c r="B46" s="492" t="s">
        <v>462</v>
      </c>
      <c r="C46" s="492"/>
      <c r="D46" s="492"/>
      <c r="E46" s="492"/>
      <c r="F46" s="492"/>
      <c r="G46" s="492"/>
      <c r="H46" s="492"/>
      <c r="I46" s="492"/>
      <c r="J46" s="492"/>
    </row>
    <row r="47" spans="2:10" s="126" customFormat="1" ht="18.75" customHeight="1">
      <c r="B47" s="492"/>
      <c r="C47" s="492"/>
      <c r="D47" s="492"/>
      <c r="E47" s="492"/>
      <c r="F47" s="492"/>
      <c r="G47" s="492"/>
      <c r="H47" s="492"/>
      <c r="I47" s="492"/>
      <c r="J47" s="492"/>
    </row>
    <row r="48" spans="2:10" s="149" customFormat="1" ht="18.75" customHeight="1">
      <c r="B48" s="561" t="s">
        <v>463</v>
      </c>
      <c r="C48" s="561"/>
      <c r="D48" s="562"/>
      <c r="E48" s="563"/>
      <c r="F48" s="563"/>
      <c r="G48" s="563"/>
      <c r="H48" s="563"/>
      <c r="I48" s="563"/>
      <c r="J48" s="563"/>
    </row>
    <row r="49" spans="2:10" s="149" customFormat="1" ht="18.75" customHeight="1">
      <c r="B49" s="848" t="s">
        <v>464</v>
      </c>
      <c r="C49" s="849"/>
      <c r="D49" s="850" t="s">
        <v>465</v>
      </c>
      <c r="E49" s="851"/>
      <c r="F49" s="851"/>
      <c r="G49" s="851"/>
      <c r="H49" s="852"/>
      <c r="I49" s="563"/>
      <c r="J49" s="563"/>
    </row>
    <row r="50" spans="2:10" s="149" customFormat="1" ht="18.75" customHeight="1">
      <c r="B50" s="564" t="s">
        <v>454</v>
      </c>
      <c r="C50" s="565" t="s">
        <v>448</v>
      </c>
      <c r="D50" s="566" t="s">
        <v>466</v>
      </c>
      <c r="E50" s="567"/>
      <c r="F50" s="567"/>
      <c r="G50" s="567"/>
      <c r="H50" s="568"/>
      <c r="I50" s="563"/>
      <c r="J50" s="563"/>
    </row>
    <row r="51" spans="2:10" s="149" customFormat="1" ht="18.75" customHeight="1">
      <c r="B51" s="564" t="s">
        <v>455</v>
      </c>
      <c r="C51" s="565" t="s">
        <v>449</v>
      </c>
      <c r="D51" s="566" t="s">
        <v>467</v>
      </c>
      <c r="E51" s="567"/>
      <c r="F51" s="567"/>
      <c r="G51" s="567"/>
      <c r="H51" s="568"/>
      <c r="I51" s="563"/>
      <c r="J51" s="563"/>
    </row>
    <row r="52" spans="2:10" s="149" customFormat="1" ht="18.75" customHeight="1">
      <c r="B52" s="564" t="s">
        <v>456</v>
      </c>
      <c r="C52" s="565" t="s">
        <v>450</v>
      </c>
      <c r="D52" s="566" t="s">
        <v>468</v>
      </c>
      <c r="E52" s="567"/>
      <c r="F52" s="567"/>
      <c r="G52" s="567"/>
      <c r="H52" s="568"/>
      <c r="I52" s="563"/>
      <c r="J52" s="563"/>
    </row>
    <row r="53" spans="2:10" s="149" customFormat="1" ht="18.75" customHeight="1">
      <c r="B53" s="564" t="s">
        <v>469</v>
      </c>
      <c r="C53" s="565" t="s">
        <v>470</v>
      </c>
      <c r="D53" s="566" t="s">
        <v>471</v>
      </c>
      <c r="E53" s="567"/>
      <c r="F53" s="567"/>
      <c r="G53" s="567"/>
      <c r="H53" s="568"/>
      <c r="I53" s="563"/>
      <c r="J53" s="563"/>
    </row>
    <row r="54" spans="2:10" s="149" customFormat="1" ht="18.75" customHeight="1">
      <c r="B54" s="564" t="s">
        <v>472</v>
      </c>
      <c r="C54" s="565" t="s">
        <v>473</v>
      </c>
      <c r="D54" s="566" t="s">
        <v>474</v>
      </c>
      <c r="E54" s="567"/>
      <c r="F54" s="567"/>
      <c r="G54" s="567"/>
      <c r="H54" s="568"/>
      <c r="I54" s="563"/>
      <c r="J54" s="563"/>
    </row>
    <row r="55" spans="2:10" s="149" customFormat="1" ht="18.75" customHeight="1">
      <c r="B55" s="853" t="s">
        <v>457</v>
      </c>
      <c r="C55" s="855" t="s">
        <v>72</v>
      </c>
      <c r="D55" s="857" t="s">
        <v>475</v>
      </c>
      <c r="E55" s="858"/>
      <c r="F55" s="858"/>
      <c r="G55" s="858"/>
      <c r="H55" s="859"/>
      <c r="I55" s="563"/>
      <c r="J55" s="563"/>
    </row>
    <row r="56" spans="2:10" s="149" customFormat="1" ht="18.75" customHeight="1">
      <c r="B56" s="854"/>
      <c r="C56" s="856"/>
      <c r="D56" s="860"/>
      <c r="E56" s="861"/>
      <c r="F56" s="861"/>
      <c r="G56" s="861"/>
      <c r="H56" s="862"/>
      <c r="I56" s="563"/>
      <c r="J56" s="563"/>
    </row>
    <row r="57" spans="2:10" s="149" customFormat="1" ht="18.75" customHeight="1">
      <c r="B57" s="569" t="s">
        <v>458</v>
      </c>
      <c r="C57" s="565" t="s">
        <v>451</v>
      </c>
      <c r="D57" s="566" t="s">
        <v>476</v>
      </c>
      <c r="E57" s="570"/>
      <c r="F57" s="570"/>
      <c r="G57" s="570"/>
      <c r="H57" s="571"/>
      <c r="I57" s="563"/>
      <c r="J57" s="563"/>
    </row>
    <row r="58" spans="2:10" s="149" customFormat="1" ht="18.75" customHeight="1">
      <c r="B58" s="564" t="s">
        <v>459</v>
      </c>
      <c r="C58" s="565" t="s">
        <v>452</v>
      </c>
      <c r="D58" s="572" t="s">
        <v>627</v>
      </c>
      <c r="E58" s="573"/>
      <c r="F58" s="573"/>
      <c r="G58" s="573"/>
      <c r="H58" s="574"/>
      <c r="I58" s="563"/>
      <c r="J58" s="563"/>
    </row>
    <row r="59" spans="2:10" s="149" customFormat="1" ht="18.75" customHeight="1">
      <c r="B59" s="575" t="s">
        <v>477</v>
      </c>
      <c r="C59" s="576" t="s">
        <v>453</v>
      </c>
      <c r="D59" s="577" t="s">
        <v>641</v>
      </c>
      <c r="E59" s="578"/>
      <c r="F59" s="578"/>
      <c r="G59" s="578"/>
      <c r="H59" s="579"/>
      <c r="I59" s="563"/>
      <c r="J59" s="563"/>
    </row>
    <row r="60" spans="2:10" s="149" customFormat="1" ht="18.75" customHeight="1">
      <c r="B60" s="561" t="s">
        <v>661</v>
      </c>
      <c r="C60" s="580"/>
      <c r="D60" s="562"/>
      <c r="E60" s="563"/>
      <c r="F60" s="563"/>
      <c r="G60" s="563"/>
      <c r="H60" s="563"/>
      <c r="I60" s="563"/>
      <c r="J60" s="563"/>
    </row>
    <row r="61" spans="2:10" s="149" customFormat="1" ht="18.75" customHeight="1">
      <c r="B61" s="561" t="s">
        <v>478</v>
      </c>
      <c r="C61" s="580"/>
      <c r="D61" s="562"/>
      <c r="E61" s="563"/>
      <c r="F61" s="563"/>
      <c r="G61" s="563"/>
      <c r="H61" s="563"/>
      <c r="I61" s="563"/>
      <c r="J61" s="563"/>
    </row>
  </sheetData>
  <sheetProtection sheet="1" selectLockedCells="1" selectUnlockedCells="1"/>
  <mergeCells count="7">
    <mergeCell ref="B2:C2"/>
    <mergeCell ref="G6:G44"/>
    <mergeCell ref="B49:C49"/>
    <mergeCell ref="D49:H49"/>
    <mergeCell ref="B55:B56"/>
    <mergeCell ref="C55:C56"/>
    <mergeCell ref="D55:H56"/>
  </mergeCells>
  <phoneticPr fontId="29"/>
  <pageMargins left="0.78740157480314965" right="0.78740157480314965" top="0.78740157480314965" bottom="0.78740157480314965" header="0" footer="0.19685039370078741"/>
  <pageSetup paperSize="9" scale="68" firstPageNumber="12" orientation="portrait" useFirstPageNumber="1" r:id="rId1"/>
  <headerFooter alignWithMargins="0">
    <oddFooter>&amp;P ページ</oddFooter>
  </headerFooter>
  <rowBreaks count="1" manualBreakCount="1">
    <brk id="46"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AQ45"/>
  <sheetViews>
    <sheetView view="pageBreakPreview" zoomScale="175" zoomScaleNormal="100" zoomScaleSheetLayoutView="175" workbookViewId="0">
      <selection activeCell="E19" sqref="E19"/>
    </sheetView>
  </sheetViews>
  <sheetFormatPr defaultColWidth="10.33203125" defaultRowHeight="11.25"/>
  <cols>
    <col min="1" max="1" width="4.6640625" style="5" bestFit="1" customWidth="1"/>
    <col min="2" max="2" width="31.6640625" style="5" bestFit="1" customWidth="1"/>
    <col min="3" max="16384" width="10.33203125" style="5"/>
  </cols>
  <sheetData>
    <row r="1" spans="1:43" ht="21" customHeight="1">
      <c r="A1" s="583" t="s">
        <v>61</v>
      </c>
      <c r="B1" s="584"/>
      <c r="C1" s="584" t="s">
        <v>662</v>
      </c>
      <c r="D1" s="584"/>
      <c r="E1" s="584"/>
      <c r="F1" s="584"/>
      <c r="G1" s="584"/>
      <c r="H1" s="584"/>
      <c r="I1" s="584"/>
      <c r="J1" s="583"/>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c r="AN1" s="584"/>
      <c r="AO1" s="584"/>
      <c r="AP1" s="584"/>
      <c r="AQ1" s="597"/>
    </row>
    <row r="2" spans="1:43">
      <c r="A2" s="585"/>
      <c r="B2" s="586"/>
      <c r="C2" s="598">
        <v>1</v>
      </c>
      <c r="D2" s="599">
        <v>2</v>
      </c>
      <c r="E2" s="599">
        <v>3</v>
      </c>
      <c r="F2" s="599">
        <v>4</v>
      </c>
      <c r="G2" s="599">
        <v>5</v>
      </c>
      <c r="H2" s="599">
        <v>6</v>
      </c>
      <c r="I2" s="599">
        <v>7</v>
      </c>
      <c r="J2" s="599">
        <v>8</v>
      </c>
      <c r="K2" s="599">
        <v>9</v>
      </c>
      <c r="L2" s="599">
        <v>10</v>
      </c>
      <c r="M2" s="599">
        <v>11</v>
      </c>
      <c r="N2" s="599">
        <v>12</v>
      </c>
      <c r="O2" s="599">
        <v>13</v>
      </c>
      <c r="P2" s="599">
        <v>14</v>
      </c>
      <c r="Q2" s="599">
        <v>15</v>
      </c>
      <c r="R2" s="599">
        <v>16</v>
      </c>
      <c r="S2" s="599">
        <v>17</v>
      </c>
      <c r="T2" s="599">
        <v>18</v>
      </c>
      <c r="U2" s="599">
        <v>19</v>
      </c>
      <c r="V2" s="599">
        <v>20</v>
      </c>
      <c r="W2" s="599">
        <v>21</v>
      </c>
      <c r="X2" s="599">
        <v>22</v>
      </c>
      <c r="Y2" s="599">
        <v>23</v>
      </c>
      <c r="Z2" s="599">
        <v>24</v>
      </c>
      <c r="AA2" s="599">
        <v>25</v>
      </c>
      <c r="AB2" s="599">
        <v>26</v>
      </c>
      <c r="AC2" s="599">
        <v>27</v>
      </c>
      <c r="AD2" s="599">
        <v>28</v>
      </c>
      <c r="AE2" s="599">
        <v>29</v>
      </c>
      <c r="AF2" s="599">
        <v>30</v>
      </c>
      <c r="AG2" s="599">
        <v>31</v>
      </c>
      <c r="AH2" s="599">
        <v>32</v>
      </c>
      <c r="AI2" s="599">
        <v>33</v>
      </c>
      <c r="AJ2" s="599">
        <v>34</v>
      </c>
      <c r="AK2" s="599">
        <v>35</v>
      </c>
      <c r="AL2" s="599">
        <v>36</v>
      </c>
      <c r="AM2" s="599">
        <v>37</v>
      </c>
      <c r="AN2" s="599">
        <v>38</v>
      </c>
      <c r="AO2" s="600">
        <v>39</v>
      </c>
      <c r="AP2" s="601"/>
      <c r="AQ2" s="601"/>
    </row>
    <row r="3" spans="1:43" ht="33.75">
      <c r="A3" s="587"/>
      <c r="B3" s="588"/>
      <c r="C3" s="602" t="s">
        <v>0</v>
      </c>
      <c r="D3" s="603" t="s">
        <v>62</v>
      </c>
      <c r="E3" s="603" t="s">
        <v>63</v>
      </c>
      <c r="F3" s="603" t="s">
        <v>1</v>
      </c>
      <c r="G3" s="603" t="s">
        <v>2</v>
      </c>
      <c r="H3" s="603" t="s">
        <v>3</v>
      </c>
      <c r="I3" s="603" t="s">
        <v>4</v>
      </c>
      <c r="J3" s="603" t="s">
        <v>5</v>
      </c>
      <c r="K3" s="603" t="s">
        <v>6</v>
      </c>
      <c r="L3" s="603" t="s">
        <v>218</v>
      </c>
      <c r="M3" s="603" t="s">
        <v>7</v>
      </c>
      <c r="N3" s="603" t="s">
        <v>8</v>
      </c>
      <c r="O3" s="603" t="s">
        <v>9</v>
      </c>
      <c r="P3" s="603" t="s">
        <v>10</v>
      </c>
      <c r="Q3" s="603" t="s">
        <v>64</v>
      </c>
      <c r="R3" s="603" t="s">
        <v>65</v>
      </c>
      <c r="S3" s="603" t="s">
        <v>66</v>
      </c>
      <c r="T3" s="603" t="s">
        <v>12</v>
      </c>
      <c r="U3" s="603" t="s">
        <v>11</v>
      </c>
      <c r="V3" s="603" t="s">
        <v>229</v>
      </c>
      <c r="W3" s="603" t="s">
        <v>13</v>
      </c>
      <c r="X3" s="603" t="s">
        <v>14</v>
      </c>
      <c r="Y3" s="603" t="s">
        <v>15</v>
      </c>
      <c r="Z3" s="603" t="s">
        <v>16</v>
      </c>
      <c r="AA3" s="603" t="s">
        <v>36</v>
      </c>
      <c r="AB3" s="603" t="s">
        <v>37</v>
      </c>
      <c r="AC3" s="603" t="s">
        <v>17</v>
      </c>
      <c r="AD3" s="603" t="s">
        <v>18</v>
      </c>
      <c r="AE3" s="603" t="s">
        <v>19</v>
      </c>
      <c r="AF3" s="603" t="s">
        <v>39</v>
      </c>
      <c r="AG3" s="603" t="s">
        <v>20</v>
      </c>
      <c r="AH3" s="603" t="s">
        <v>21</v>
      </c>
      <c r="AI3" s="603" t="s">
        <v>22</v>
      </c>
      <c r="AJ3" s="603" t="s">
        <v>38</v>
      </c>
      <c r="AK3" s="603" t="s">
        <v>245</v>
      </c>
      <c r="AL3" s="603" t="s">
        <v>23</v>
      </c>
      <c r="AM3" s="603" t="s">
        <v>24</v>
      </c>
      <c r="AN3" s="603" t="s">
        <v>25</v>
      </c>
      <c r="AO3" s="604" t="s">
        <v>26</v>
      </c>
      <c r="AP3" s="605" t="s">
        <v>49</v>
      </c>
      <c r="AQ3" s="605" t="s">
        <v>50</v>
      </c>
    </row>
    <row r="4" spans="1:43">
      <c r="A4" s="589">
        <v>1</v>
      </c>
      <c r="B4" s="586" t="s">
        <v>0</v>
      </c>
      <c r="C4" s="282">
        <v>1.0553079999999999</v>
      </c>
      <c r="D4" s="283">
        <v>1.0089999999999999E-3</v>
      </c>
      <c r="E4" s="283">
        <v>1.124E-3</v>
      </c>
      <c r="F4" s="283">
        <v>1.9000000000000001E-5</v>
      </c>
      <c r="G4" s="283">
        <v>0.14306199999999999</v>
      </c>
      <c r="H4" s="283">
        <v>2.0000000000000001E-4</v>
      </c>
      <c r="I4" s="283">
        <v>1.799E-3</v>
      </c>
      <c r="J4" s="283">
        <v>1.4679999999999999E-3</v>
      </c>
      <c r="K4" s="283">
        <v>1.2999999999999999E-5</v>
      </c>
      <c r="L4" s="283">
        <v>1.6199999999999999E-3</v>
      </c>
      <c r="M4" s="283">
        <v>3.4999999999999997E-5</v>
      </c>
      <c r="N4" s="283">
        <v>1.2E-5</v>
      </c>
      <c r="O4" s="283">
        <v>1.9000000000000001E-5</v>
      </c>
      <c r="P4" s="283">
        <v>1.1E-5</v>
      </c>
      <c r="Q4" s="283">
        <v>1.4E-5</v>
      </c>
      <c r="R4" s="283">
        <v>1.2999999999999999E-5</v>
      </c>
      <c r="S4" s="283">
        <v>2.9E-5</v>
      </c>
      <c r="T4" s="283">
        <v>1.8E-5</v>
      </c>
      <c r="U4" s="283">
        <v>2.3E-5</v>
      </c>
      <c r="V4" s="283">
        <v>2.4000000000000001E-5</v>
      </c>
      <c r="W4" s="283">
        <v>2.0000000000000002E-5</v>
      </c>
      <c r="X4" s="283">
        <v>1.4549999999999999E-3</v>
      </c>
      <c r="Y4" s="283">
        <v>5.2599999999999999E-4</v>
      </c>
      <c r="Z4" s="283">
        <v>2.1999999999999999E-5</v>
      </c>
      <c r="AA4" s="283">
        <v>6.2000000000000003E-5</v>
      </c>
      <c r="AB4" s="283">
        <v>2.0000000000000002E-5</v>
      </c>
      <c r="AC4" s="283">
        <v>1.22E-4</v>
      </c>
      <c r="AD4" s="283">
        <v>2.3E-5</v>
      </c>
      <c r="AE4" s="283">
        <v>1.8E-5</v>
      </c>
      <c r="AF4" s="283">
        <v>3.3000000000000003E-5</v>
      </c>
      <c r="AG4" s="283">
        <v>1.01E-4</v>
      </c>
      <c r="AH4" s="283">
        <v>4.3000000000000002E-5</v>
      </c>
      <c r="AI4" s="283">
        <v>8.0900000000000004E-4</v>
      </c>
      <c r="AJ4" s="283">
        <v>1.384E-3</v>
      </c>
      <c r="AK4" s="283">
        <v>1.1559999999999999E-3</v>
      </c>
      <c r="AL4" s="283">
        <v>3.6000000000000001E-5</v>
      </c>
      <c r="AM4" s="283">
        <v>9.2680000000000002E-3</v>
      </c>
      <c r="AN4" s="283">
        <v>2.03E-4</v>
      </c>
      <c r="AO4" s="284">
        <v>1.4300000000000001E-4</v>
      </c>
      <c r="AP4" s="285">
        <v>1.2212620000000001</v>
      </c>
      <c r="AQ4" s="285">
        <v>0.97638000000000003</v>
      </c>
    </row>
    <row r="5" spans="1:43">
      <c r="A5" s="590">
        <v>2</v>
      </c>
      <c r="B5" s="591" t="s">
        <v>62</v>
      </c>
      <c r="C5" s="286">
        <v>6.0499999999999996E-4</v>
      </c>
      <c r="D5" s="287">
        <v>1.167635</v>
      </c>
      <c r="E5" s="287">
        <v>4.8000000000000001E-5</v>
      </c>
      <c r="F5" s="287">
        <v>1.4999999999999999E-4</v>
      </c>
      <c r="G5" s="287">
        <v>1.0250000000000001E-3</v>
      </c>
      <c r="H5" s="287">
        <v>6.7000000000000002E-5</v>
      </c>
      <c r="I5" s="287">
        <v>6.7252000000000006E-2</v>
      </c>
      <c r="J5" s="287">
        <v>8.2799999999999996E-4</v>
      </c>
      <c r="K5" s="287">
        <v>2.8E-5</v>
      </c>
      <c r="L5" s="287">
        <v>1E-4</v>
      </c>
      <c r="M5" s="287">
        <v>3.1100000000000002E-4</v>
      </c>
      <c r="N5" s="287">
        <v>3.3000000000000003E-5</v>
      </c>
      <c r="O5" s="287">
        <v>2.6999999999999999E-5</v>
      </c>
      <c r="P5" s="287">
        <v>5.3999999999999998E-5</v>
      </c>
      <c r="Q5" s="287">
        <v>4.1999999999999998E-5</v>
      </c>
      <c r="R5" s="287">
        <v>3.0000000000000001E-5</v>
      </c>
      <c r="S5" s="287">
        <v>1.3999999999999999E-4</v>
      </c>
      <c r="T5" s="287">
        <v>7.1000000000000005E-5</v>
      </c>
      <c r="U5" s="287">
        <v>8.2000000000000001E-5</v>
      </c>
      <c r="V5" s="287">
        <v>9.7E-5</v>
      </c>
      <c r="W5" s="287">
        <v>3.1999999999999999E-5</v>
      </c>
      <c r="X5" s="287">
        <v>7.8399999999999997E-4</v>
      </c>
      <c r="Y5" s="287">
        <v>5.5599999999999996E-4</v>
      </c>
      <c r="Z5" s="287">
        <v>8.7999999999999998E-5</v>
      </c>
      <c r="AA5" s="287">
        <v>1.07E-4</v>
      </c>
      <c r="AB5" s="287">
        <v>9.5000000000000005E-5</v>
      </c>
      <c r="AC5" s="287">
        <v>1.26E-4</v>
      </c>
      <c r="AD5" s="287">
        <v>1.03E-4</v>
      </c>
      <c r="AE5" s="287">
        <v>2.3E-5</v>
      </c>
      <c r="AF5" s="287">
        <v>7.7999999999999999E-5</v>
      </c>
      <c r="AG5" s="287">
        <v>2.3599999999999999E-4</v>
      </c>
      <c r="AH5" s="287">
        <v>5.3000000000000001E-5</v>
      </c>
      <c r="AI5" s="287">
        <v>1.5699999999999999E-4</v>
      </c>
      <c r="AJ5" s="287">
        <v>2.0000000000000001E-4</v>
      </c>
      <c r="AK5" s="287">
        <v>2.9999999999999997E-4</v>
      </c>
      <c r="AL5" s="287">
        <v>1.12E-4</v>
      </c>
      <c r="AM5" s="287">
        <v>1.0920000000000001E-3</v>
      </c>
      <c r="AN5" s="287">
        <v>5.5100000000000001E-3</v>
      </c>
      <c r="AO5" s="288">
        <v>4.1E-5</v>
      </c>
      <c r="AP5" s="289">
        <v>1.2483200000000001</v>
      </c>
      <c r="AQ5" s="289">
        <v>0.99801200000000001</v>
      </c>
    </row>
    <row r="6" spans="1:43">
      <c r="A6" s="590">
        <v>3</v>
      </c>
      <c r="B6" s="591" t="s">
        <v>63</v>
      </c>
      <c r="C6" s="286">
        <v>2.3E-5</v>
      </c>
      <c r="D6" s="287">
        <v>3.9999999999999998E-6</v>
      </c>
      <c r="E6" s="287">
        <v>1.0018450000000001</v>
      </c>
      <c r="F6" s="287">
        <v>0</v>
      </c>
      <c r="G6" s="287">
        <v>1.474E-3</v>
      </c>
      <c r="H6" s="287">
        <v>9.9999999999999995E-7</v>
      </c>
      <c r="I6" s="287">
        <v>1.9999999999999999E-6</v>
      </c>
      <c r="J6" s="287">
        <v>3.3000000000000003E-5</v>
      </c>
      <c r="K6" s="287">
        <v>0</v>
      </c>
      <c r="L6" s="287">
        <v>0</v>
      </c>
      <c r="M6" s="287">
        <v>0</v>
      </c>
      <c r="N6" s="287">
        <v>0</v>
      </c>
      <c r="O6" s="287">
        <v>9.9999999999999995E-7</v>
      </c>
      <c r="P6" s="287">
        <v>0</v>
      </c>
      <c r="Q6" s="287">
        <v>0</v>
      </c>
      <c r="R6" s="287">
        <v>0</v>
      </c>
      <c r="S6" s="287">
        <v>0</v>
      </c>
      <c r="T6" s="287">
        <v>0</v>
      </c>
      <c r="U6" s="287">
        <v>0</v>
      </c>
      <c r="V6" s="287">
        <v>0</v>
      </c>
      <c r="W6" s="287">
        <v>0</v>
      </c>
      <c r="X6" s="287">
        <v>6.7999999999999999E-5</v>
      </c>
      <c r="Y6" s="287">
        <v>9.9999999999999995E-7</v>
      </c>
      <c r="Z6" s="287">
        <v>0</v>
      </c>
      <c r="AA6" s="287">
        <v>9.9999999999999995E-7</v>
      </c>
      <c r="AB6" s="287">
        <v>0</v>
      </c>
      <c r="AC6" s="287">
        <v>9.9999999999999995E-7</v>
      </c>
      <c r="AD6" s="287">
        <v>9.9999999999999995E-7</v>
      </c>
      <c r="AE6" s="287">
        <v>9.9999999999999995E-7</v>
      </c>
      <c r="AF6" s="287">
        <v>9.9999999999999995E-7</v>
      </c>
      <c r="AG6" s="287">
        <v>7.9999999999999996E-6</v>
      </c>
      <c r="AH6" s="287">
        <v>1.9999999999999999E-6</v>
      </c>
      <c r="AI6" s="287">
        <v>2.1999999999999999E-5</v>
      </c>
      <c r="AJ6" s="287">
        <v>1.0399999999999999E-4</v>
      </c>
      <c r="AK6" s="287">
        <v>3.0000000000000001E-6</v>
      </c>
      <c r="AL6" s="287">
        <v>1.9999999999999999E-6</v>
      </c>
      <c r="AM6" s="287">
        <v>9.2000000000000003E-4</v>
      </c>
      <c r="AN6" s="287">
        <v>1.9999999999999999E-6</v>
      </c>
      <c r="AO6" s="288">
        <v>3.9999999999999998E-6</v>
      </c>
      <c r="AP6" s="289">
        <v>1.004526</v>
      </c>
      <c r="AQ6" s="289">
        <v>0.80310199999999998</v>
      </c>
    </row>
    <row r="7" spans="1:43">
      <c r="A7" s="590">
        <v>4</v>
      </c>
      <c r="B7" s="591" t="s">
        <v>1</v>
      </c>
      <c r="C7" s="286">
        <v>1.03E-4</v>
      </c>
      <c r="D7" s="287">
        <v>8.0000000000000007E-5</v>
      </c>
      <c r="E7" s="287">
        <v>3.4E-5</v>
      </c>
      <c r="F7" s="287">
        <v>1.000356</v>
      </c>
      <c r="G7" s="287">
        <v>1.25E-4</v>
      </c>
      <c r="H7" s="287">
        <v>1.36E-4</v>
      </c>
      <c r="I7" s="287">
        <v>5.0199999999999995E-4</v>
      </c>
      <c r="J7" s="287">
        <v>5.0299999999999997E-4</v>
      </c>
      <c r="K7" s="287">
        <v>2.2759999999999998E-3</v>
      </c>
      <c r="L7" s="287">
        <v>2.02E-4</v>
      </c>
      <c r="M7" s="287">
        <v>1.7129999999999999E-3</v>
      </c>
      <c r="N7" s="287">
        <v>5.7700000000000004E-4</v>
      </c>
      <c r="O7" s="287">
        <v>1.3402000000000001E-2</v>
      </c>
      <c r="P7" s="287">
        <v>1.55E-4</v>
      </c>
      <c r="Q7" s="287">
        <v>1.4300000000000001E-4</v>
      </c>
      <c r="R7" s="287">
        <v>1E-4</v>
      </c>
      <c r="S7" s="287">
        <v>1.4300000000000001E-4</v>
      </c>
      <c r="T7" s="287">
        <v>2.31E-4</v>
      </c>
      <c r="U7" s="287">
        <v>9.8999999999999994E-5</v>
      </c>
      <c r="V7" s="287">
        <v>7.2999999999999999E-5</v>
      </c>
      <c r="W7" s="287">
        <v>1.15E-4</v>
      </c>
      <c r="X7" s="287">
        <v>1.6699999999999999E-4</v>
      </c>
      <c r="Y7" s="287">
        <v>1.74E-4</v>
      </c>
      <c r="Z7" s="287">
        <v>8.0450000000000001E-3</v>
      </c>
      <c r="AA7" s="287">
        <v>3.9899999999999999E-4</v>
      </c>
      <c r="AB7" s="287">
        <v>4.66E-4</v>
      </c>
      <c r="AC7" s="287">
        <v>2.04E-4</v>
      </c>
      <c r="AD7" s="287">
        <v>5.1999999999999997E-5</v>
      </c>
      <c r="AE7" s="287">
        <v>1.9000000000000001E-5</v>
      </c>
      <c r="AF7" s="287">
        <v>8.0000000000000007E-5</v>
      </c>
      <c r="AG7" s="287">
        <v>8.2999999999999998E-5</v>
      </c>
      <c r="AH7" s="287">
        <v>9.7E-5</v>
      </c>
      <c r="AI7" s="287">
        <v>1.27E-4</v>
      </c>
      <c r="AJ7" s="287">
        <v>1.06E-4</v>
      </c>
      <c r="AK7" s="287">
        <v>4.8000000000000001E-5</v>
      </c>
      <c r="AL7" s="287">
        <v>5.5000000000000002E-5</v>
      </c>
      <c r="AM7" s="287">
        <v>2.3699999999999999E-4</v>
      </c>
      <c r="AN7" s="287">
        <v>8.0000000000000007E-5</v>
      </c>
      <c r="AO7" s="288">
        <v>5.3999999999999998E-5</v>
      </c>
      <c r="AP7" s="289">
        <v>1.0315559999999999</v>
      </c>
      <c r="AQ7" s="289">
        <v>0.824712</v>
      </c>
    </row>
    <row r="8" spans="1:43">
      <c r="A8" s="592">
        <v>5</v>
      </c>
      <c r="B8" s="593" t="s">
        <v>2</v>
      </c>
      <c r="C8" s="290">
        <v>1.5596E-2</v>
      </c>
      <c r="D8" s="291">
        <v>2.8040000000000001E-3</v>
      </c>
      <c r="E8" s="291">
        <v>7.9330000000000008E-3</v>
      </c>
      <c r="F8" s="291">
        <v>1.5E-5</v>
      </c>
      <c r="G8" s="291">
        <v>1.036762</v>
      </c>
      <c r="H8" s="291">
        <v>1.9599999999999999E-4</v>
      </c>
      <c r="I8" s="291">
        <v>7.0799999999999997E-4</v>
      </c>
      <c r="J8" s="291">
        <v>2.0249999999999999E-3</v>
      </c>
      <c r="K8" s="291">
        <v>1.8E-5</v>
      </c>
      <c r="L8" s="291">
        <v>4.8000000000000001E-5</v>
      </c>
      <c r="M8" s="291">
        <v>8.5000000000000006E-5</v>
      </c>
      <c r="N8" s="291">
        <v>1.2999999999999999E-5</v>
      </c>
      <c r="O8" s="291">
        <v>7.9999999999999996E-6</v>
      </c>
      <c r="P8" s="291">
        <v>9.0000000000000002E-6</v>
      </c>
      <c r="Q8" s="291">
        <v>1.2E-5</v>
      </c>
      <c r="R8" s="291">
        <v>1.0000000000000001E-5</v>
      </c>
      <c r="S8" s="291">
        <v>1.1E-5</v>
      </c>
      <c r="T8" s="291">
        <v>1.4E-5</v>
      </c>
      <c r="U8" s="291">
        <v>1.0000000000000001E-5</v>
      </c>
      <c r="V8" s="291">
        <v>1.0000000000000001E-5</v>
      </c>
      <c r="W8" s="291">
        <v>6.9999999999999999E-6</v>
      </c>
      <c r="X8" s="291">
        <v>2.8899999999999998E-4</v>
      </c>
      <c r="Y8" s="291">
        <v>5.3000000000000001E-5</v>
      </c>
      <c r="Z8" s="291">
        <v>1.2E-5</v>
      </c>
      <c r="AA8" s="291">
        <v>2.6999999999999999E-5</v>
      </c>
      <c r="AB8" s="291">
        <v>1.4E-5</v>
      </c>
      <c r="AC8" s="291">
        <v>5.1999999999999997E-5</v>
      </c>
      <c r="AD8" s="291">
        <v>2.4000000000000001E-5</v>
      </c>
      <c r="AE8" s="291">
        <v>1.2999999999999999E-5</v>
      </c>
      <c r="AF8" s="291">
        <v>2.9E-5</v>
      </c>
      <c r="AG8" s="291">
        <v>1.7799999999999999E-4</v>
      </c>
      <c r="AH8" s="291">
        <v>1.46E-4</v>
      </c>
      <c r="AI8" s="291">
        <v>9.5299999999999996E-4</v>
      </c>
      <c r="AJ8" s="291">
        <v>1.8469999999999999E-3</v>
      </c>
      <c r="AK8" s="291">
        <v>3.4000000000000002E-4</v>
      </c>
      <c r="AL8" s="291">
        <v>4.8000000000000001E-5</v>
      </c>
      <c r="AM8" s="291">
        <v>1.9852000000000002E-2</v>
      </c>
      <c r="AN8" s="291">
        <v>7.2999999999999999E-5</v>
      </c>
      <c r="AO8" s="292">
        <v>7.9199999999999995E-4</v>
      </c>
      <c r="AP8" s="293">
        <v>1.091035</v>
      </c>
      <c r="AQ8" s="293">
        <v>0.87226599999999999</v>
      </c>
    </row>
    <row r="9" spans="1:43">
      <c r="A9" s="590">
        <v>6</v>
      </c>
      <c r="B9" s="591" t="s">
        <v>3</v>
      </c>
      <c r="C9" s="286">
        <v>2.1100000000000001E-4</v>
      </c>
      <c r="D9" s="287">
        <v>7.7000000000000001E-5</v>
      </c>
      <c r="E9" s="287">
        <v>1.302E-3</v>
      </c>
      <c r="F9" s="287">
        <v>1.8900000000000001E-4</v>
      </c>
      <c r="G9" s="287">
        <v>9.8999999999999994E-5</v>
      </c>
      <c r="H9" s="287">
        <v>1.0133399999999999</v>
      </c>
      <c r="I9" s="287">
        <v>1.27E-4</v>
      </c>
      <c r="J9" s="287">
        <v>1.1900000000000001E-4</v>
      </c>
      <c r="K9" s="287">
        <v>4.1E-5</v>
      </c>
      <c r="L9" s="287">
        <v>1.6100000000000001E-4</v>
      </c>
      <c r="M9" s="287">
        <v>1.1400000000000001E-4</v>
      </c>
      <c r="N9" s="287">
        <v>8.5000000000000006E-5</v>
      </c>
      <c r="O9" s="287">
        <v>2.0999999999999999E-5</v>
      </c>
      <c r="P9" s="287">
        <v>7.3999999999999996E-5</v>
      </c>
      <c r="Q9" s="287">
        <v>8.2000000000000001E-5</v>
      </c>
      <c r="R9" s="287">
        <v>6.8999999999999997E-5</v>
      </c>
      <c r="S9" s="287">
        <v>1.3200000000000001E-4</v>
      </c>
      <c r="T9" s="287">
        <v>1.63E-4</v>
      </c>
      <c r="U9" s="287">
        <v>6.0000000000000002E-5</v>
      </c>
      <c r="V9" s="287">
        <v>6.3E-5</v>
      </c>
      <c r="W9" s="287">
        <v>7.6000000000000004E-5</v>
      </c>
      <c r="X9" s="287">
        <v>2.1800000000000001E-4</v>
      </c>
      <c r="Y9" s="287">
        <v>1.8699999999999999E-4</v>
      </c>
      <c r="Z9" s="287">
        <v>2.9E-5</v>
      </c>
      <c r="AA9" s="287">
        <v>8.5000000000000006E-5</v>
      </c>
      <c r="AB9" s="287">
        <v>1.5699999999999999E-4</v>
      </c>
      <c r="AC9" s="287">
        <v>2.41E-4</v>
      </c>
      <c r="AD9" s="287">
        <v>9.2E-5</v>
      </c>
      <c r="AE9" s="287">
        <v>1.1E-5</v>
      </c>
      <c r="AF9" s="287">
        <v>9.2E-5</v>
      </c>
      <c r="AG9" s="287">
        <v>5.8E-5</v>
      </c>
      <c r="AH9" s="287">
        <v>2.34E-4</v>
      </c>
      <c r="AI9" s="287">
        <v>4.6E-5</v>
      </c>
      <c r="AJ9" s="287">
        <v>2.02E-4</v>
      </c>
      <c r="AK9" s="287">
        <v>1.354E-3</v>
      </c>
      <c r="AL9" s="287">
        <v>1.16E-4</v>
      </c>
      <c r="AM9" s="287">
        <v>2.5900000000000001E-4</v>
      </c>
      <c r="AN9" s="287">
        <v>1.0449999999999999E-3</v>
      </c>
      <c r="AO9" s="288">
        <v>4.6E-5</v>
      </c>
      <c r="AP9" s="289">
        <v>1.021075</v>
      </c>
      <c r="AQ9" s="289">
        <v>0.81633299999999998</v>
      </c>
    </row>
    <row r="10" spans="1:43">
      <c r="A10" s="590">
        <v>7</v>
      </c>
      <c r="B10" s="591" t="s">
        <v>4</v>
      </c>
      <c r="C10" s="286">
        <v>4.346E-3</v>
      </c>
      <c r="D10" s="287">
        <v>4.5649999999999996E-3</v>
      </c>
      <c r="E10" s="287">
        <v>6.4499999999999996E-4</v>
      </c>
      <c r="F10" s="287">
        <v>8.8699999999999998E-4</v>
      </c>
      <c r="G10" s="287">
        <v>3.9680000000000002E-3</v>
      </c>
      <c r="H10" s="287">
        <v>1.0139999999999999E-3</v>
      </c>
      <c r="I10" s="287">
        <v>1.0538860000000001</v>
      </c>
      <c r="J10" s="287">
        <v>5.006E-3</v>
      </c>
      <c r="K10" s="287">
        <v>4.15E-4</v>
      </c>
      <c r="L10" s="287">
        <v>1.506E-3</v>
      </c>
      <c r="M10" s="287">
        <v>4.8459999999999996E-3</v>
      </c>
      <c r="N10" s="287">
        <v>5.0600000000000005E-4</v>
      </c>
      <c r="O10" s="287">
        <v>3.8900000000000002E-4</v>
      </c>
      <c r="P10" s="287">
        <v>8.3900000000000001E-4</v>
      </c>
      <c r="Q10" s="287">
        <v>6.4700000000000001E-4</v>
      </c>
      <c r="R10" s="287">
        <v>4.5600000000000003E-4</v>
      </c>
      <c r="S10" s="287">
        <v>2.183E-3</v>
      </c>
      <c r="T10" s="287">
        <v>1.0859999999999999E-3</v>
      </c>
      <c r="U10" s="287">
        <v>1.271E-3</v>
      </c>
      <c r="V10" s="287">
        <v>1.5039999999999999E-3</v>
      </c>
      <c r="W10" s="287">
        <v>4.9200000000000003E-4</v>
      </c>
      <c r="X10" s="287">
        <v>1.0872E-2</v>
      </c>
      <c r="Y10" s="287">
        <v>7.5909999999999997E-3</v>
      </c>
      <c r="Z10" s="287">
        <v>1.338E-3</v>
      </c>
      <c r="AA10" s="287">
        <v>1.6000000000000001E-3</v>
      </c>
      <c r="AB10" s="287">
        <v>1.475E-3</v>
      </c>
      <c r="AC10" s="287">
        <v>1.9580000000000001E-3</v>
      </c>
      <c r="AD10" s="287">
        <v>1.591E-3</v>
      </c>
      <c r="AE10" s="287">
        <v>3.3799999999999998E-4</v>
      </c>
      <c r="AF10" s="287">
        <v>1.2030000000000001E-3</v>
      </c>
      <c r="AG10" s="287">
        <v>3.5460000000000001E-3</v>
      </c>
      <c r="AH10" s="287">
        <v>7.67E-4</v>
      </c>
      <c r="AI10" s="287">
        <v>1.861E-3</v>
      </c>
      <c r="AJ10" s="287">
        <v>2.003E-3</v>
      </c>
      <c r="AK10" s="287">
        <v>4.6499999999999996E-3</v>
      </c>
      <c r="AL10" s="287">
        <v>1.72E-3</v>
      </c>
      <c r="AM10" s="287">
        <v>1.5900000000000001E-3</v>
      </c>
      <c r="AN10" s="287">
        <v>8.6304000000000006E-2</v>
      </c>
      <c r="AO10" s="288">
        <v>5.6899999999999995E-4</v>
      </c>
      <c r="AP10" s="289">
        <v>1.2214320000000001</v>
      </c>
      <c r="AQ10" s="289">
        <v>0.97651600000000005</v>
      </c>
    </row>
    <row r="11" spans="1:43">
      <c r="A11" s="590">
        <v>8</v>
      </c>
      <c r="B11" s="591" t="s">
        <v>5</v>
      </c>
      <c r="C11" s="286">
        <v>2.3570000000000002E-3</v>
      </c>
      <c r="D11" s="287">
        <v>6.0999999999999999E-5</v>
      </c>
      <c r="E11" s="287">
        <v>1.26E-4</v>
      </c>
      <c r="F11" s="287">
        <v>1.35E-4</v>
      </c>
      <c r="G11" s="287">
        <v>5.6499999999999996E-4</v>
      </c>
      <c r="H11" s="287">
        <v>1.1349999999999999E-3</v>
      </c>
      <c r="I11" s="287">
        <v>1.9550000000000001E-3</v>
      </c>
      <c r="J11" s="287">
        <v>1.0080849999999999</v>
      </c>
      <c r="K11" s="287">
        <v>1.291E-3</v>
      </c>
      <c r="L11" s="287">
        <v>5.3540000000000003E-3</v>
      </c>
      <c r="M11" s="287">
        <v>9.3800000000000003E-4</v>
      </c>
      <c r="N11" s="287">
        <v>1.46E-4</v>
      </c>
      <c r="O11" s="287">
        <v>1.1E-4</v>
      </c>
      <c r="P11" s="287">
        <v>3.8900000000000002E-4</v>
      </c>
      <c r="Q11" s="287">
        <v>1.8799999999999999E-4</v>
      </c>
      <c r="R11" s="287">
        <v>1.6200000000000001E-4</v>
      </c>
      <c r="S11" s="287">
        <v>5.5800000000000001E-4</v>
      </c>
      <c r="T11" s="287">
        <v>4.0499999999999998E-4</v>
      </c>
      <c r="U11" s="287">
        <v>3.8200000000000002E-4</v>
      </c>
      <c r="V11" s="287">
        <v>3.5500000000000001E-4</v>
      </c>
      <c r="W11" s="287">
        <v>6.8800000000000003E-4</v>
      </c>
      <c r="X11" s="287">
        <v>1.01E-3</v>
      </c>
      <c r="Y11" s="287">
        <v>2.2100000000000001E-4</v>
      </c>
      <c r="Z11" s="287">
        <v>5.1999999999999997E-5</v>
      </c>
      <c r="AA11" s="287">
        <v>3.86E-4</v>
      </c>
      <c r="AB11" s="287">
        <v>5.5999999999999995E-4</v>
      </c>
      <c r="AC11" s="287">
        <v>3.1999999999999999E-5</v>
      </c>
      <c r="AD11" s="287">
        <v>3.3000000000000003E-5</v>
      </c>
      <c r="AE11" s="287">
        <v>1.0000000000000001E-5</v>
      </c>
      <c r="AF11" s="287">
        <v>6.3E-5</v>
      </c>
      <c r="AG11" s="287">
        <v>7.8999999999999996E-5</v>
      </c>
      <c r="AH11" s="287">
        <v>7.1000000000000005E-5</v>
      </c>
      <c r="AI11" s="287">
        <v>2.4699999999999999E-4</v>
      </c>
      <c r="AJ11" s="287">
        <v>5.365E-3</v>
      </c>
      <c r="AK11" s="287">
        <v>1.3100000000000001E-4</v>
      </c>
      <c r="AL11" s="287">
        <v>1.9599999999999999E-4</v>
      </c>
      <c r="AM11" s="287">
        <v>3.7300000000000001E-4</v>
      </c>
      <c r="AN11" s="287">
        <v>5.4600000000000004E-4</v>
      </c>
      <c r="AO11" s="288">
        <v>1.5799999999999999E-4</v>
      </c>
      <c r="AP11" s="289">
        <v>1.034918</v>
      </c>
      <c r="AQ11" s="289">
        <v>0.82740000000000002</v>
      </c>
    </row>
    <row r="12" spans="1:43">
      <c r="A12" s="590">
        <v>9</v>
      </c>
      <c r="B12" s="591" t="s">
        <v>6</v>
      </c>
      <c r="C12" s="286">
        <v>7.8700000000000005E-4</v>
      </c>
      <c r="D12" s="287">
        <v>9.0799999999999995E-4</v>
      </c>
      <c r="E12" s="287">
        <v>2.9589999999999998E-3</v>
      </c>
      <c r="F12" s="287">
        <v>1.4239999999999999E-3</v>
      </c>
      <c r="G12" s="287">
        <v>4.7199999999999998E-4</v>
      </c>
      <c r="H12" s="287">
        <v>2.9E-4</v>
      </c>
      <c r="I12" s="287">
        <v>6.96E-4</v>
      </c>
      <c r="J12" s="287">
        <v>5.9299999999999999E-4</v>
      </c>
      <c r="K12" s="287">
        <v>1.012535</v>
      </c>
      <c r="L12" s="287">
        <v>2.4399999999999999E-4</v>
      </c>
      <c r="M12" s="287">
        <v>1.2440000000000001E-3</v>
      </c>
      <c r="N12" s="287">
        <v>8.52E-4</v>
      </c>
      <c r="O12" s="287">
        <v>8.8500000000000004E-4</v>
      </c>
      <c r="P12" s="287">
        <v>3.9300000000000001E-4</v>
      </c>
      <c r="Q12" s="287">
        <v>2.4000000000000001E-4</v>
      </c>
      <c r="R12" s="287">
        <v>1.93E-4</v>
      </c>
      <c r="S12" s="287">
        <v>2.7500000000000002E-4</v>
      </c>
      <c r="T12" s="287">
        <v>2.1699999999999999E-4</v>
      </c>
      <c r="U12" s="287">
        <v>1.92E-4</v>
      </c>
      <c r="V12" s="287">
        <v>1.35E-4</v>
      </c>
      <c r="W12" s="287">
        <v>2.2100000000000001E-4</v>
      </c>
      <c r="X12" s="287">
        <v>6.4899999999999995E-4</v>
      </c>
      <c r="Y12" s="287">
        <v>1.0679999999999999E-3</v>
      </c>
      <c r="Z12" s="287">
        <v>2.052E-3</v>
      </c>
      <c r="AA12" s="287">
        <v>9.1E-4</v>
      </c>
      <c r="AB12" s="287">
        <v>1.1529999999999999E-3</v>
      </c>
      <c r="AC12" s="287">
        <v>7.5500000000000003E-4</v>
      </c>
      <c r="AD12" s="287">
        <v>2.5999999999999998E-4</v>
      </c>
      <c r="AE12" s="287">
        <v>5.8E-5</v>
      </c>
      <c r="AF12" s="287">
        <v>7.0489999999999997E-3</v>
      </c>
      <c r="AG12" s="287">
        <v>2.4699999999999999E-4</v>
      </c>
      <c r="AH12" s="287">
        <v>6.7599999999999995E-4</v>
      </c>
      <c r="AI12" s="287">
        <v>3.8400000000000001E-4</v>
      </c>
      <c r="AJ12" s="287">
        <v>2.6699999999999998E-4</v>
      </c>
      <c r="AK12" s="287">
        <v>4.4000000000000002E-4</v>
      </c>
      <c r="AL12" s="287">
        <v>2.6499999999999999E-4</v>
      </c>
      <c r="AM12" s="287">
        <v>5.44E-4</v>
      </c>
      <c r="AN12" s="287">
        <v>4.6700000000000002E-4</v>
      </c>
      <c r="AO12" s="288">
        <v>8.2700000000000004E-4</v>
      </c>
      <c r="AP12" s="289">
        <v>1.043828</v>
      </c>
      <c r="AQ12" s="289">
        <v>0.83452400000000004</v>
      </c>
    </row>
    <row r="13" spans="1:43">
      <c r="A13" s="592">
        <v>10</v>
      </c>
      <c r="B13" s="593" t="s">
        <v>218</v>
      </c>
      <c r="C13" s="290">
        <v>1.023E-3</v>
      </c>
      <c r="D13" s="291">
        <v>1.1980000000000001E-3</v>
      </c>
      <c r="E13" s="291">
        <v>2.7209999999999999E-3</v>
      </c>
      <c r="F13" s="291">
        <v>1.1019999999999999E-3</v>
      </c>
      <c r="G13" s="291">
        <v>2.1389999999999998E-3</v>
      </c>
      <c r="H13" s="291">
        <v>6.9099999999999999E-4</v>
      </c>
      <c r="I13" s="291">
        <v>1.235E-3</v>
      </c>
      <c r="J13" s="291">
        <v>6.927E-3</v>
      </c>
      <c r="K13" s="291">
        <v>2.6899999999999998E-4</v>
      </c>
      <c r="L13" s="291">
        <v>1.0273289999999999</v>
      </c>
      <c r="M13" s="291">
        <v>1.14E-3</v>
      </c>
      <c r="N13" s="291">
        <v>4.0499999999999998E-4</v>
      </c>
      <c r="O13" s="291">
        <v>3.4600000000000001E-4</v>
      </c>
      <c r="P13" s="291">
        <v>5.9800000000000001E-4</v>
      </c>
      <c r="Q13" s="291">
        <v>1.439E-3</v>
      </c>
      <c r="R13" s="291">
        <v>1.9269999999999999E-3</v>
      </c>
      <c r="S13" s="291">
        <v>9.1789999999999997E-3</v>
      </c>
      <c r="T13" s="291">
        <v>1.8730000000000001E-3</v>
      </c>
      <c r="U13" s="291">
        <v>7.0280000000000004E-3</v>
      </c>
      <c r="V13" s="291">
        <v>6.5820000000000002E-3</v>
      </c>
      <c r="W13" s="291">
        <v>7.6579999999999999E-3</v>
      </c>
      <c r="X13" s="291">
        <v>7.1260000000000004E-3</v>
      </c>
      <c r="Y13" s="291">
        <v>2.1770000000000001E-3</v>
      </c>
      <c r="Z13" s="291">
        <v>2.72E-4</v>
      </c>
      <c r="AA13" s="291">
        <v>5.8900000000000003E-3</v>
      </c>
      <c r="AB13" s="291">
        <v>3.0330000000000001E-3</v>
      </c>
      <c r="AC13" s="291">
        <v>1.1590000000000001E-3</v>
      </c>
      <c r="AD13" s="291">
        <v>6.8300000000000001E-4</v>
      </c>
      <c r="AE13" s="291">
        <v>1.83E-4</v>
      </c>
      <c r="AF13" s="291">
        <v>1.0280000000000001E-3</v>
      </c>
      <c r="AG13" s="291">
        <v>6.3900000000000003E-4</v>
      </c>
      <c r="AH13" s="291">
        <v>5.4900000000000001E-4</v>
      </c>
      <c r="AI13" s="291">
        <v>6.5600000000000001E-4</v>
      </c>
      <c r="AJ13" s="291">
        <v>5.62E-4</v>
      </c>
      <c r="AK13" s="291">
        <v>1.4920000000000001E-3</v>
      </c>
      <c r="AL13" s="291">
        <v>2.1549999999999998E-3</v>
      </c>
      <c r="AM13" s="291">
        <v>7.3499999999999998E-4</v>
      </c>
      <c r="AN13" s="291">
        <v>6.8199999999999997E-3</v>
      </c>
      <c r="AO13" s="292">
        <v>5.2300000000000003E-4</v>
      </c>
      <c r="AP13" s="293">
        <v>1.1184909999999999</v>
      </c>
      <c r="AQ13" s="293">
        <v>0.89421600000000001</v>
      </c>
    </row>
    <row r="14" spans="1:43">
      <c r="A14" s="590">
        <v>11</v>
      </c>
      <c r="B14" s="591" t="s">
        <v>7</v>
      </c>
      <c r="C14" s="286">
        <v>1.1689999999999999E-3</v>
      </c>
      <c r="D14" s="287">
        <v>1.8699999999999999E-4</v>
      </c>
      <c r="E14" s="287">
        <v>8.2000000000000001E-5</v>
      </c>
      <c r="F14" s="287">
        <v>6.7500000000000004E-4</v>
      </c>
      <c r="G14" s="287">
        <v>1.4120000000000001E-3</v>
      </c>
      <c r="H14" s="287">
        <v>1.7799999999999999E-4</v>
      </c>
      <c r="I14" s="287">
        <v>5.7200000000000003E-4</v>
      </c>
      <c r="J14" s="287">
        <v>4.934E-3</v>
      </c>
      <c r="K14" s="287">
        <v>9.5080000000000008E-3</v>
      </c>
      <c r="L14" s="287">
        <v>1.2099999999999999E-3</v>
      </c>
      <c r="M14" s="287">
        <v>1.0362150000000001</v>
      </c>
      <c r="N14" s="287">
        <v>5.0049999999999999E-3</v>
      </c>
      <c r="O14" s="287">
        <v>6.0599999999999998E-4</v>
      </c>
      <c r="P14" s="287">
        <v>2.5119999999999999E-3</v>
      </c>
      <c r="Q14" s="287">
        <v>4.9150000000000001E-3</v>
      </c>
      <c r="R14" s="287">
        <v>1.895E-3</v>
      </c>
      <c r="S14" s="287">
        <v>7.6509999999999998E-3</v>
      </c>
      <c r="T14" s="287">
        <v>1.4566000000000001E-2</v>
      </c>
      <c r="U14" s="287">
        <v>2.3730000000000001E-3</v>
      </c>
      <c r="V14" s="287">
        <v>1.4469999999999999E-3</v>
      </c>
      <c r="W14" s="287">
        <v>1.147E-3</v>
      </c>
      <c r="X14" s="287">
        <v>2.0950000000000001E-3</v>
      </c>
      <c r="Y14" s="287">
        <v>1.9554999999999999E-2</v>
      </c>
      <c r="Z14" s="287">
        <v>4.9399999999999997E-4</v>
      </c>
      <c r="AA14" s="287">
        <v>3.0209999999999998E-3</v>
      </c>
      <c r="AB14" s="287">
        <v>3.6000000000000002E-4</v>
      </c>
      <c r="AC14" s="287">
        <v>2.7300000000000002E-4</v>
      </c>
      <c r="AD14" s="287">
        <v>1.83E-4</v>
      </c>
      <c r="AE14" s="287">
        <v>3.57E-4</v>
      </c>
      <c r="AF14" s="287">
        <v>4.0200000000000001E-4</v>
      </c>
      <c r="AG14" s="287">
        <v>2.42E-4</v>
      </c>
      <c r="AH14" s="287">
        <v>3.39E-4</v>
      </c>
      <c r="AI14" s="287">
        <v>1.0560000000000001E-3</v>
      </c>
      <c r="AJ14" s="287">
        <v>4.4099999999999999E-4</v>
      </c>
      <c r="AK14" s="287">
        <v>3.6200000000000002E-4</v>
      </c>
      <c r="AL14" s="287">
        <v>6.8199999999999999E-4</v>
      </c>
      <c r="AM14" s="287">
        <v>5.8399999999999999E-4</v>
      </c>
      <c r="AN14" s="287">
        <v>2.1570000000000001E-3</v>
      </c>
      <c r="AO14" s="288">
        <v>1.3699999999999999E-3</v>
      </c>
      <c r="AP14" s="289">
        <v>1.1322350000000001</v>
      </c>
      <c r="AQ14" s="289">
        <v>0.90520400000000001</v>
      </c>
    </row>
    <row r="15" spans="1:43">
      <c r="A15" s="590">
        <v>12</v>
      </c>
      <c r="B15" s="591" t="s">
        <v>8</v>
      </c>
      <c r="C15" s="286">
        <v>6.0999999999999999E-5</v>
      </c>
      <c r="D15" s="287">
        <v>2.9E-5</v>
      </c>
      <c r="E15" s="287">
        <v>2.5999999999999998E-5</v>
      </c>
      <c r="F15" s="287">
        <v>1.1689999999999999E-3</v>
      </c>
      <c r="G15" s="287">
        <v>6.7999999999999999E-5</v>
      </c>
      <c r="H15" s="287">
        <v>5.3000000000000001E-5</v>
      </c>
      <c r="I15" s="287">
        <v>2.2499999999999999E-4</v>
      </c>
      <c r="J15" s="287">
        <v>1.6000000000000001E-4</v>
      </c>
      <c r="K15" s="287">
        <v>6.0999999999999999E-5</v>
      </c>
      <c r="L15" s="287">
        <v>4.8899999999999996E-4</v>
      </c>
      <c r="M15" s="287">
        <v>1.8779999999999999E-3</v>
      </c>
      <c r="N15" s="287">
        <v>1.0533410000000001</v>
      </c>
      <c r="O15" s="287">
        <v>9.3999999999999994E-5</v>
      </c>
      <c r="P15" s="287">
        <v>3.5031E-2</v>
      </c>
      <c r="Q15" s="287">
        <v>1.6546999999999999E-2</v>
      </c>
      <c r="R15" s="287">
        <v>1.4432E-2</v>
      </c>
      <c r="S15" s="287">
        <v>3.0439999999999998E-3</v>
      </c>
      <c r="T15" s="287">
        <v>2.1120000000000002E-3</v>
      </c>
      <c r="U15" s="287">
        <v>6.1339999999999997E-3</v>
      </c>
      <c r="V15" s="287">
        <v>2.124E-3</v>
      </c>
      <c r="W15" s="287">
        <v>8.1560000000000001E-3</v>
      </c>
      <c r="X15" s="287">
        <v>1.0820000000000001E-3</v>
      </c>
      <c r="Y15" s="287">
        <v>3.604E-3</v>
      </c>
      <c r="Z15" s="287">
        <v>9.6000000000000002E-5</v>
      </c>
      <c r="AA15" s="287">
        <v>2.3000000000000001E-4</v>
      </c>
      <c r="AB15" s="287">
        <v>3.4E-5</v>
      </c>
      <c r="AC15" s="287">
        <v>5.5000000000000002E-5</v>
      </c>
      <c r="AD15" s="287">
        <v>3.4999999999999997E-5</v>
      </c>
      <c r="AE15" s="287">
        <v>6.3E-5</v>
      </c>
      <c r="AF15" s="287">
        <v>8.6000000000000003E-5</v>
      </c>
      <c r="AG15" s="287">
        <v>4.6999999999999997E-5</v>
      </c>
      <c r="AH15" s="287">
        <v>7.6000000000000004E-5</v>
      </c>
      <c r="AI15" s="287">
        <v>4.3000000000000002E-5</v>
      </c>
      <c r="AJ15" s="287">
        <v>3.1000000000000001E-5</v>
      </c>
      <c r="AK15" s="287">
        <v>5.1999999999999997E-5</v>
      </c>
      <c r="AL15" s="287">
        <v>1.06E-4</v>
      </c>
      <c r="AM15" s="287">
        <v>5.5000000000000002E-5</v>
      </c>
      <c r="AN15" s="287">
        <v>7.6000000000000004E-5</v>
      </c>
      <c r="AO15" s="288">
        <v>5.1199999999999998E-4</v>
      </c>
      <c r="AP15" s="289">
        <v>1.151516</v>
      </c>
      <c r="AQ15" s="289">
        <v>0.92061899999999997</v>
      </c>
    </row>
    <row r="16" spans="1:43">
      <c r="A16" s="590">
        <v>13</v>
      </c>
      <c r="B16" s="591" t="s">
        <v>9</v>
      </c>
      <c r="C16" s="286">
        <v>3.9999999999999998E-6</v>
      </c>
      <c r="D16" s="287">
        <v>1.9999999999999999E-6</v>
      </c>
      <c r="E16" s="287">
        <v>1.9999999999999999E-6</v>
      </c>
      <c r="F16" s="287">
        <v>3.1999999999999999E-5</v>
      </c>
      <c r="G16" s="287">
        <v>4.6999999999999997E-5</v>
      </c>
      <c r="H16" s="287">
        <v>3.9999999999999998E-6</v>
      </c>
      <c r="I16" s="287">
        <v>1.5E-5</v>
      </c>
      <c r="J16" s="287">
        <v>1.1900000000000001E-4</v>
      </c>
      <c r="K16" s="287">
        <v>3.9999999999999998E-6</v>
      </c>
      <c r="L16" s="287">
        <v>4.8999999999999998E-5</v>
      </c>
      <c r="M16" s="287">
        <v>9.0000000000000006E-5</v>
      </c>
      <c r="N16" s="287">
        <v>2.3E-5</v>
      </c>
      <c r="O16" s="287">
        <v>1.004202</v>
      </c>
      <c r="P16" s="287">
        <v>9.6299999999999999E-4</v>
      </c>
      <c r="Q16" s="287">
        <v>6.2600000000000004E-4</v>
      </c>
      <c r="R16" s="287">
        <v>4.0499999999999998E-4</v>
      </c>
      <c r="S16" s="287">
        <v>1.4300000000000001E-3</v>
      </c>
      <c r="T16" s="287">
        <v>1.3979999999999999E-3</v>
      </c>
      <c r="U16" s="287">
        <v>1.1230000000000001E-3</v>
      </c>
      <c r="V16" s="287">
        <v>1.073E-3</v>
      </c>
      <c r="W16" s="287">
        <v>5.6800000000000004E-4</v>
      </c>
      <c r="X16" s="287">
        <v>2.92E-4</v>
      </c>
      <c r="Y16" s="287">
        <v>2.1499999999999999E-4</v>
      </c>
      <c r="Z16" s="287">
        <v>1.8E-5</v>
      </c>
      <c r="AA16" s="287">
        <v>1.9000000000000001E-5</v>
      </c>
      <c r="AB16" s="287">
        <v>3.9999999999999998E-6</v>
      </c>
      <c r="AC16" s="287">
        <v>3.9999999999999998E-6</v>
      </c>
      <c r="AD16" s="287">
        <v>3.9999999999999998E-6</v>
      </c>
      <c r="AE16" s="287">
        <v>3.9999999999999998E-6</v>
      </c>
      <c r="AF16" s="287">
        <v>5.0000000000000004E-6</v>
      </c>
      <c r="AG16" s="287">
        <v>7.9999999999999996E-6</v>
      </c>
      <c r="AH16" s="287">
        <v>9.0000000000000002E-6</v>
      </c>
      <c r="AI16" s="287">
        <v>5.0000000000000004E-6</v>
      </c>
      <c r="AJ16" s="287">
        <v>3.3000000000000003E-5</v>
      </c>
      <c r="AK16" s="287">
        <v>9.0000000000000002E-6</v>
      </c>
      <c r="AL16" s="287">
        <v>1.5999999999999999E-5</v>
      </c>
      <c r="AM16" s="287">
        <v>1.1E-5</v>
      </c>
      <c r="AN16" s="287">
        <v>3.6000000000000001E-5</v>
      </c>
      <c r="AO16" s="288">
        <v>4.6999999999999997E-5</v>
      </c>
      <c r="AP16" s="289">
        <v>1.0129170000000001</v>
      </c>
      <c r="AQ16" s="289">
        <v>0.80981099999999995</v>
      </c>
    </row>
    <row r="17" spans="1:43">
      <c r="A17" s="590">
        <v>14</v>
      </c>
      <c r="B17" s="591" t="s">
        <v>10</v>
      </c>
      <c r="C17" s="286">
        <v>8.7799999999999998E-4</v>
      </c>
      <c r="D17" s="287">
        <v>3.5799999999999997E-4</v>
      </c>
      <c r="E17" s="287">
        <v>4.37E-4</v>
      </c>
      <c r="F17" s="287">
        <v>3.9399999999999999E-3</v>
      </c>
      <c r="G17" s="287">
        <v>1.3780000000000001E-3</v>
      </c>
      <c r="H17" s="287">
        <v>7.36E-4</v>
      </c>
      <c r="I17" s="287">
        <v>1.196E-3</v>
      </c>
      <c r="J17" s="287">
        <v>3.7720000000000002E-3</v>
      </c>
      <c r="K17" s="287">
        <v>2.4600000000000002E-4</v>
      </c>
      <c r="L17" s="287">
        <v>2.0539999999999998E-3</v>
      </c>
      <c r="M17" s="287">
        <v>2.1610000000000002E-3</v>
      </c>
      <c r="N17" s="287">
        <v>1.0169999999999999E-3</v>
      </c>
      <c r="O17" s="287">
        <v>3.4200000000000002E-4</v>
      </c>
      <c r="P17" s="287">
        <v>1.01298</v>
      </c>
      <c r="Q17" s="287">
        <v>7.2490000000000002E-3</v>
      </c>
      <c r="R17" s="287">
        <v>6.2750000000000002E-3</v>
      </c>
      <c r="S17" s="287">
        <v>6.5389999999999997E-3</v>
      </c>
      <c r="T17" s="287">
        <v>5.5019999999999999E-3</v>
      </c>
      <c r="U17" s="287">
        <v>6.5250000000000004E-3</v>
      </c>
      <c r="V17" s="287">
        <v>6.2100000000000002E-3</v>
      </c>
      <c r="W17" s="287">
        <v>2.0999999999999999E-3</v>
      </c>
      <c r="X17" s="287">
        <v>3.2320000000000001E-3</v>
      </c>
      <c r="Y17" s="287">
        <v>1.7155E-2</v>
      </c>
      <c r="Z17" s="287">
        <v>5.22E-4</v>
      </c>
      <c r="AA17" s="287">
        <v>1.201E-3</v>
      </c>
      <c r="AB17" s="287">
        <v>1.94E-4</v>
      </c>
      <c r="AC17" s="287">
        <v>7.2300000000000001E-4</v>
      </c>
      <c r="AD17" s="287">
        <v>1.83E-4</v>
      </c>
      <c r="AE17" s="287">
        <v>3.6099999999999999E-4</v>
      </c>
      <c r="AF17" s="287">
        <v>5.1999999999999995E-4</v>
      </c>
      <c r="AG17" s="287">
        <v>3.2200000000000002E-4</v>
      </c>
      <c r="AH17" s="287">
        <v>9.5E-4</v>
      </c>
      <c r="AI17" s="287">
        <v>2.34E-4</v>
      </c>
      <c r="AJ17" s="287">
        <v>2.41E-4</v>
      </c>
      <c r="AK17" s="287">
        <v>6.9700000000000003E-4</v>
      </c>
      <c r="AL17" s="287">
        <v>4.6999999999999999E-4</v>
      </c>
      <c r="AM17" s="287">
        <v>7.2199999999999999E-4</v>
      </c>
      <c r="AN17" s="287">
        <v>4.2099999999999999E-4</v>
      </c>
      <c r="AO17" s="288">
        <v>1.0549999999999999E-3</v>
      </c>
      <c r="AP17" s="289">
        <v>1.1010979999999999</v>
      </c>
      <c r="AQ17" s="289">
        <v>0.88031000000000004</v>
      </c>
    </row>
    <row r="18" spans="1:43">
      <c r="A18" s="592">
        <v>15</v>
      </c>
      <c r="B18" s="593" t="s">
        <v>64</v>
      </c>
      <c r="C18" s="290">
        <v>9.9999999999999995E-7</v>
      </c>
      <c r="D18" s="291">
        <v>0</v>
      </c>
      <c r="E18" s="291">
        <v>0</v>
      </c>
      <c r="F18" s="291">
        <v>5.0000000000000004E-6</v>
      </c>
      <c r="G18" s="291">
        <v>9.9999999999999995E-7</v>
      </c>
      <c r="H18" s="291">
        <v>9.9999999999999995E-7</v>
      </c>
      <c r="I18" s="291">
        <v>9.9999999999999995E-7</v>
      </c>
      <c r="J18" s="291">
        <v>9.9999999999999995E-7</v>
      </c>
      <c r="K18" s="291">
        <v>9.9999999999999995E-7</v>
      </c>
      <c r="L18" s="291">
        <v>9.9999999999999995E-7</v>
      </c>
      <c r="M18" s="291">
        <v>9.9999999999999995E-7</v>
      </c>
      <c r="N18" s="291">
        <v>9.9999999999999995E-7</v>
      </c>
      <c r="O18" s="291">
        <v>9.9999999999999995E-7</v>
      </c>
      <c r="P18" s="291">
        <v>1.9999999999999999E-6</v>
      </c>
      <c r="Q18" s="291">
        <v>1.0002340000000001</v>
      </c>
      <c r="R18" s="291">
        <v>8.7000000000000001E-5</v>
      </c>
      <c r="S18" s="291">
        <v>1.7E-5</v>
      </c>
      <c r="T18" s="291">
        <v>5.0000000000000004E-6</v>
      </c>
      <c r="U18" s="291">
        <v>1.4E-5</v>
      </c>
      <c r="V18" s="291">
        <v>3.9999999999999998E-6</v>
      </c>
      <c r="W18" s="291">
        <v>1.9000000000000001E-5</v>
      </c>
      <c r="X18" s="291">
        <v>9.0000000000000002E-6</v>
      </c>
      <c r="Y18" s="291">
        <v>1.0000000000000001E-5</v>
      </c>
      <c r="Z18" s="291">
        <v>9.9999999999999995E-7</v>
      </c>
      <c r="AA18" s="291">
        <v>2.0999999999999999E-5</v>
      </c>
      <c r="AB18" s="291">
        <v>9.9999999999999995E-7</v>
      </c>
      <c r="AC18" s="291">
        <v>9.9999999999999995E-7</v>
      </c>
      <c r="AD18" s="291">
        <v>9.9999999999999995E-7</v>
      </c>
      <c r="AE18" s="291">
        <v>0</v>
      </c>
      <c r="AF18" s="291">
        <v>1.9999999999999999E-6</v>
      </c>
      <c r="AG18" s="291">
        <v>1.9999999999999999E-6</v>
      </c>
      <c r="AH18" s="291">
        <v>1.9999999999999999E-6</v>
      </c>
      <c r="AI18" s="291">
        <v>9.9999999999999995E-7</v>
      </c>
      <c r="AJ18" s="291">
        <v>9.9999999999999995E-7</v>
      </c>
      <c r="AK18" s="291">
        <v>9.9999999999999995E-7</v>
      </c>
      <c r="AL18" s="291">
        <v>1.8E-5</v>
      </c>
      <c r="AM18" s="291">
        <v>9.9999999999999995E-7</v>
      </c>
      <c r="AN18" s="291">
        <v>9.9999999999999995E-7</v>
      </c>
      <c r="AO18" s="292">
        <v>9.9999999999999995E-7</v>
      </c>
      <c r="AP18" s="293">
        <v>1.000472</v>
      </c>
      <c r="AQ18" s="293">
        <v>0.79986100000000004</v>
      </c>
    </row>
    <row r="19" spans="1:43">
      <c r="A19" s="590">
        <v>16</v>
      </c>
      <c r="B19" s="591" t="s">
        <v>65</v>
      </c>
      <c r="C19" s="286">
        <v>6.9999999999999994E-5</v>
      </c>
      <c r="D19" s="287">
        <v>6.7000000000000002E-5</v>
      </c>
      <c r="E19" s="287">
        <v>2.4000000000000001E-5</v>
      </c>
      <c r="F19" s="287">
        <v>2.6400000000000002E-4</v>
      </c>
      <c r="G19" s="287">
        <v>6.7000000000000002E-5</v>
      </c>
      <c r="H19" s="287">
        <v>6.9999999999999994E-5</v>
      </c>
      <c r="I19" s="287">
        <v>5.3999999999999998E-5</v>
      </c>
      <c r="J19" s="287">
        <v>8.7000000000000001E-5</v>
      </c>
      <c r="K19" s="287">
        <v>6.6000000000000005E-5</v>
      </c>
      <c r="L19" s="287">
        <v>3.6999999999999999E-4</v>
      </c>
      <c r="M19" s="287">
        <v>1.3100000000000001E-4</v>
      </c>
      <c r="N19" s="287">
        <v>1.16E-4</v>
      </c>
      <c r="O19" s="287">
        <v>3.4E-5</v>
      </c>
      <c r="P19" s="287">
        <v>1.03E-4</v>
      </c>
      <c r="Q19" s="287">
        <v>7.5799999999999999E-4</v>
      </c>
      <c r="R19" s="287">
        <v>1.0164359999999999</v>
      </c>
      <c r="S19" s="287">
        <v>1.44E-4</v>
      </c>
      <c r="T19" s="287">
        <v>3.4200000000000002E-4</v>
      </c>
      <c r="U19" s="287">
        <v>2.5599999999999999E-4</v>
      </c>
      <c r="V19" s="287">
        <v>1.3200000000000001E-4</v>
      </c>
      <c r="W19" s="287">
        <v>1.5699999999999999E-4</v>
      </c>
      <c r="X19" s="287">
        <v>1.5799999999999999E-4</v>
      </c>
      <c r="Y19" s="287">
        <v>1.36E-4</v>
      </c>
      <c r="Z19" s="287">
        <v>1.1400000000000001E-4</v>
      </c>
      <c r="AA19" s="287">
        <v>2.1800000000000001E-4</v>
      </c>
      <c r="AB19" s="287">
        <v>9.0000000000000006E-5</v>
      </c>
      <c r="AC19" s="287">
        <v>1.13E-4</v>
      </c>
      <c r="AD19" s="287">
        <v>1.4300000000000001E-4</v>
      </c>
      <c r="AE19" s="287">
        <v>2.5000000000000001E-5</v>
      </c>
      <c r="AF19" s="287">
        <v>2.0699999999999999E-4</v>
      </c>
      <c r="AG19" s="287">
        <v>1.8100000000000001E-4</v>
      </c>
      <c r="AH19" s="287">
        <v>1.05E-4</v>
      </c>
      <c r="AI19" s="287">
        <v>1.13E-4</v>
      </c>
      <c r="AJ19" s="287">
        <v>6.0000000000000002E-5</v>
      </c>
      <c r="AK19" s="287">
        <v>1.06E-4</v>
      </c>
      <c r="AL19" s="287">
        <v>1.879E-3</v>
      </c>
      <c r="AM19" s="287">
        <v>6.3E-5</v>
      </c>
      <c r="AN19" s="287">
        <v>3.4999999999999997E-5</v>
      </c>
      <c r="AO19" s="288">
        <v>6.0000000000000002E-5</v>
      </c>
      <c r="AP19" s="289">
        <v>1.023555</v>
      </c>
      <c r="AQ19" s="289">
        <v>0.81831600000000004</v>
      </c>
    </row>
    <row r="20" spans="1:43">
      <c r="A20" s="590">
        <v>17</v>
      </c>
      <c r="B20" s="591" t="s">
        <v>66</v>
      </c>
      <c r="C20" s="286">
        <v>2.5000000000000001E-5</v>
      </c>
      <c r="D20" s="287">
        <v>2.6999999999999999E-5</v>
      </c>
      <c r="E20" s="287">
        <v>1.1E-5</v>
      </c>
      <c r="F20" s="287">
        <v>3.1000000000000001E-5</v>
      </c>
      <c r="G20" s="287">
        <v>2.4000000000000001E-5</v>
      </c>
      <c r="H20" s="287">
        <v>2.6999999999999999E-5</v>
      </c>
      <c r="I20" s="287">
        <v>1.8E-5</v>
      </c>
      <c r="J20" s="287">
        <v>2.8E-5</v>
      </c>
      <c r="K20" s="287">
        <v>1.5999999999999999E-5</v>
      </c>
      <c r="L20" s="287">
        <v>1.9000000000000001E-5</v>
      </c>
      <c r="M20" s="287">
        <v>2.6999999999999999E-5</v>
      </c>
      <c r="N20" s="287">
        <v>1.5E-5</v>
      </c>
      <c r="O20" s="287">
        <v>1.0000000000000001E-5</v>
      </c>
      <c r="P20" s="287">
        <v>1.7E-5</v>
      </c>
      <c r="Q20" s="287">
        <v>1.7699999999999999E-4</v>
      </c>
      <c r="R20" s="287">
        <v>6.4700000000000001E-4</v>
      </c>
      <c r="S20" s="287">
        <v>1.0087999999999999</v>
      </c>
      <c r="T20" s="287">
        <v>2.0000000000000002E-5</v>
      </c>
      <c r="U20" s="287">
        <v>6.2000000000000003E-5</v>
      </c>
      <c r="V20" s="287">
        <v>7.8999999999999996E-5</v>
      </c>
      <c r="W20" s="287">
        <v>5.1999999999999997E-5</v>
      </c>
      <c r="X20" s="287">
        <v>3.4999999999999997E-5</v>
      </c>
      <c r="Y20" s="287">
        <v>5.1E-5</v>
      </c>
      <c r="Z20" s="287">
        <v>3.1999999999999999E-5</v>
      </c>
      <c r="AA20" s="287">
        <v>6.3999999999999997E-5</v>
      </c>
      <c r="AB20" s="287">
        <v>3.4E-5</v>
      </c>
      <c r="AC20" s="287">
        <v>1.15E-4</v>
      </c>
      <c r="AD20" s="287">
        <v>4.8999999999999998E-5</v>
      </c>
      <c r="AE20" s="287">
        <v>7.9999999999999996E-6</v>
      </c>
      <c r="AF20" s="287">
        <v>6.3E-5</v>
      </c>
      <c r="AG20" s="287">
        <v>6.7999999999999999E-5</v>
      </c>
      <c r="AH20" s="287">
        <v>3.6200000000000002E-4</v>
      </c>
      <c r="AI20" s="287">
        <v>3.8999999999999999E-5</v>
      </c>
      <c r="AJ20" s="287">
        <v>1.119E-3</v>
      </c>
      <c r="AK20" s="287">
        <v>4.3999999999999999E-5</v>
      </c>
      <c r="AL20" s="287">
        <v>5.0299999999999997E-4</v>
      </c>
      <c r="AM20" s="287">
        <v>1.47E-4</v>
      </c>
      <c r="AN20" s="287">
        <v>2.4659999999999999E-3</v>
      </c>
      <c r="AO20" s="288">
        <v>5.1999999999999997E-5</v>
      </c>
      <c r="AP20" s="289">
        <v>1.015385</v>
      </c>
      <c r="AQ20" s="289">
        <v>0.81178399999999995</v>
      </c>
    </row>
    <row r="21" spans="1:43">
      <c r="A21" s="590">
        <v>18</v>
      </c>
      <c r="B21" s="591" t="s">
        <v>12</v>
      </c>
      <c r="C21" s="286">
        <v>8.5000000000000006E-5</v>
      </c>
      <c r="D21" s="287">
        <v>6.8999999999999997E-5</v>
      </c>
      <c r="E21" s="287">
        <v>3.8999999999999999E-5</v>
      </c>
      <c r="F21" s="287">
        <v>1.27E-4</v>
      </c>
      <c r="G21" s="287">
        <v>8.7999999999999998E-5</v>
      </c>
      <c r="H21" s="287">
        <v>1.05E-4</v>
      </c>
      <c r="I21" s="287">
        <v>6.7000000000000002E-5</v>
      </c>
      <c r="J21" s="287">
        <v>1.0900000000000001E-4</v>
      </c>
      <c r="K21" s="287">
        <v>6.2000000000000003E-5</v>
      </c>
      <c r="L21" s="287">
        <v>7.2000000000000002E-5</v>
      </c>
      <c r="M21" s="287">
        <v>1.08E-4</v>
      </c>
      <c r="N21" s="287">
        <v>6.0000000000000002E-5</v>
      </c>
      <c r="O21" s="287">
        <v>6.3E-5</v>
      </c>
      <c r="P21" s="287">
        <v>6.0999999999999999E-5</v>
      </c>
      <c r="Q21" s="287">
        <v>4.0200000000000001E-4</v>
      </c>
      <c r="R21" s="287">
        <v>1.3680000000000001E-3</v>
      </c>
      <c r="S21" s="287">
        <v>1.5351E-2</v>
      </c>
      <c r="T21" s="287">
        <v>1.043706</v>
      </c>
      <c r="U21" s="287">
        <v>2.2745999999999999E-2</v>
      </c>
      <c r="V21" s="287">
        <v>3.6871000000000001E-2</v>
      </c>
      <c r="W21" s="287">
        <v>2.908E-3</v>
      </c>
      <c r="X21" s="287">
        <v>3.189E-3</v>
      </c>
      <c r="Y21" s="287">
        <v>1.8599999999999999E-4</v>
      </c>
      <c r="Z21" s="287">
        <v>1.3999999999999999E-4</v>
      </c>
      <c r="AA21" s="287">
        <v>2.32E-4</v>
      </c>
      <c r="AB21" s="287">
        <v>1.22E-4</v>
      </c>
      <c r="AC21" s="287">
        <v>1.4999999999999999E-4</v>
      </c>
      <c r="AD21" s="287">
        <v>2.0000000000000001E-4</v>
      </c>
      <c r="AE21" s="287">
        <v>3.3000000000000003E-5</v>
      </c>
      <c r="AF21" s="287">
        <v>2.52E-4</v>
      </c>
      <c r="AG21" s="287">
        <v>3.28E-4</v>
      </c>
      <c r="AH21" s="287">
        <v>3.5199999999999999E-4</v>
      </c>
      <c r="AI21" s="287">
        <v>2.32E-4</v>
      </c>
      <c r="AJ21" s="287">
        <v>1.11E-4</v>
      </c>
      <c r="AK21" s="287">
        <v>1.6899999999999999E-4</v>
      </c>
      <c r="AL21" s="287">
        <v>2.2279999999999999E-3</v>
      </c>
      <c r="AM21" s="287">
        <v>9.2E-5</v>
      </c>
      <c r="AN21" s="287">
        <v>4.3990000000000001E-3</v>
      </c>
      <c r="AO21" s="288">
        <v>9.8999999999999994E-5</v>
      </c>
      <c r="AP21" s="289">
        <v>1.1369819999999999</v>
      </c>
      <c r="AQ21" s="289">
        <v>0.908999</v>
      </c>
    </row>
    <row r="22" spans="1:43">
      <c r="A22" s="590">
        <v>19</v>
      </c>
      <c r="B22" s="591" t="s">
        <v>11</v>
      </c>
      <c r="C22" s="286">
        <v>0</v>
      </c>
      <c r="D22" s="287">
        <v>0</v>
      </c>
      <c r="E22" s="287">
        <v>0</v>
      </c>
      <c r="F22" s="287">
        <v>0</v>
      </c>
      <c r="G22" s="287">
        <v>0</v>
      </c>
      <c r="H22" s="287">
        <v>0</v>
      </c>
      <c r="I22" s="287">
        <v>0</v>
      </c>
      <c r="J22" s="287">
        <v>0</v>
      </c>
      <c r="K22" s="287">
        <v>0</v>
      </c>
      <c r="L22" s="287">
        <v>0</v>
      </c>
      <c r="M22" s="287">
        <v>0</v>
      </c>
      <c r="N22" s="287">
        <v>0</v>
      </c>
      <c r="O22" s="287">
        <v>0</v>
      </c>
      <c r="P22" s="287">
        <v>0</v>
      </c>
      <c r="Q22" s="287">
        <v>9.9999999999999995E-7</v>
      </c>
      <c r="R22" s="287">
        <v>3.9999999999999998E-6</v>
      </c>
      <c r="S22" s="287">
        <v>1.9999999999999999E-6</v>
      </c>
      <c r="T22" s="287">
        <v>9.9999999999999995E-7</v>
      </c>
      <c r="U22" s="287">
        <v>1.0000150000000001</v>
      </c>
      <c r="V22" s="287">
        <v>3.0000000000000001E-6</v>
      </c>
      <c r="W22" s="287">
        <v>5.0000000000000004E-6</v>
      </c>
      <c r="X22" s="287">
        <v>9.9999999999999995E-7</v>
      </c>
      <c r="Y22" s="287">
        <v>9.9999999999999995E-7</v>
      </c>
      <c r="Z22" s="287">
        <v>0</v>
      </c>
      <c r="AA22" s="287">
        <v>0</v>
      </c>
      <c r="AB22" s="287">
        <v>0</v>
      </c>
      <c r="AC22" s="287">
        <v>0</v>
      </c>
      <c r="AD22" s="287">
        <v>0</v>
      </c>
      <c r="AE22" s="287">
        <v>0</v>
      </c>
      <c r="AF22" s="287">
        <v>0</v>
      </c>
      <c r="AG22" s="287">
        <v>0</v>
      </c>
      <c r="AH22" s="287">
        <v>0</v>
      </c>
      <c r="AI22" s="287">
        <v>0</v>
      </c>
      <c r="AJ22" s="287">
        <v>0</v>
      </c>
      <c r="AK22" s="287">
        <v>0</v>
      </c>
      <c r="AL22" s="287">
        <v>9.9999999999999995E-7</v>
      </c>
      <c r="AM22" s="287">
        <v>0</v>
      </c>
      <c r="AN22" s="287">
        <v>0</v>
      </c>
      <c r="AO22" s="288">
        <v>0</v>
      </c>
      <c r="AP22" s="289">
        <v>1.0000370000000001</v>
      </c>
      <c r="AQ22" s="289">
        <v>0.79951399999999995</v>
      </c>
    </row>
    <row r="23" spans="1:43">
      <c r="A23" s="592">
        <v>20</v>
      </c>
      <c r="B23" s="593" t="s">
        <v>229</v>
      </c>
      <c r="C23" s="290">
        <v>0</v>
      </c>
      <c r="D23" s="291">
        <v>0</v>
      </c>
      <c r="E23" s="291">
        <v>0</v>
      </c>
      <c r="F23" s="291">
        <v>0</v>
      </c>
      <c r="G23" s="291">
        <v>0</v>
      </c>
      <c r="H23" s="291">
        <v>0</v>
      </c>
      <c r="I23" s="291">
        <v>0</v>
      </c>
      <c r="J23" s="291">
        <v>0</v>
      </c>
      <c r="K23" s="291">
        <v>0</v>
      </c>
      <c r="L23" s="291">
        <v>0</v>
      </c>
      <c r="M23" s="291">
        <v>0</v>
      </c>
      <c r="N23" s="291">
        <v>0</v>
      </c>
      <c r="O23" s="291">
        <v>0</v>
      </c>
      <c r="P23" s="291">
        <v>0</v>
      </c>
      <c r="Q23" s="291">
        <v>0</v>
      </c>
      <c r="R23" s="291">
        <v>0</v>
      </c>
      <c r="S23" s="291">
        <v>0</v>
      </c>
      <c r="T23" s="291">
        <v>0</v>
      </c>
      <c r="U23" s="291">
        <v>0</v>
      </c>
      <c r="V23" s="291">
        <v>1</v>
      </c>
      <c r="W23" s="291">
        <v>0</v>
      </c>
      <c r="X23" s="291">
        <v>0</v>
      </c>
      <c r="Y23" s="291">
        <v>0</v>
      </c>
      <c r="Z23" s="291">
        <v>0</v>
      </c>
      <c r="AA23" s="291">
        <v>0</v>
      </c>
      <c r="AB23" s="291">
        <v>0</v>
      </c>
      <c r="AC23" s="291">
        <v>0</v>
      </c>
      <c r="AD23" s="291">
        <v>0</v>
      </c>
      <c r="AE23" s="291">
        <v>0</v>
      </c>
      <c r="AF23" s="291">
        <v>0</v>
      </c>
      <c r="AG23" s="291">
        <v>0</v>
      </c>
      <c r="AH23" s="291">
        <v>0</v>
      </c>
      <c r="AI23" s="291">
        <v>0</v>
      </c>
      <c r="AJ23" s="291">
        <v>0</v>
      </c>
      <c r="AK23" s="291">
        <v>0</v>
      </c>
      <c r="AL23" s="291">
        <v>0</v>
      </c>
      <c r="AM23" s="291">
        <v>0</v>
      </c>
      <c r="AN23" s="291">
        <v>0</v>
      </c>
      <c r="AO23" s="292">
        <v>0</v>
      </c>
      <c r="AP23" s="293">
        <v>1</v>
      </c>
      <c r="AQ23" s="293">
        <v>0.79948399999999997</v>
      </c>
    </row>
    <row r="24" spans="1:43">
      <c r="A24" s="590">
        <v>21</v>
      </c>
      <c r="B24" s="591" t="s">
        <v>13</v>
      </c>
      <c r="C24" s="286">
        <v>1.1E-5</v>
      </c>
      <c r="D24" s="287">
        <v>6.9999999999999999E-6</v>
      </c>
      <c r="E24" s="287">
        <v>2.6600000000000001E-4</v>
      </c>
      <c r="F24" s="287">
        <v>1.7E-5</v>
      </c>
      <c r="G24" s="287">
        <v>1.0000000000000001E-5</v>
      </c>
      <c r="H24" s="287">
        <v>1.0000000000000001E-5</v>
      </c>
      <c r="I24" s="287">
        <v>6.9999999999999999E-6</v>
      </c>
      <c r="J24" s="287">
        <v>1.2E-5</v>
      </c>
      <c r="K24" s="287">
        <v>7.9999999999999996E-6</v>
      </c>
      <c r="L24" s="287">
        <v>7.9999999999999996E-6</v>
      </c>
      <c r="M24" s="287">
        <v>1.2999999999999999E-5</v>
      </c>
      <c r="N24" s="287">
        <v>6.9999999999999999E-6</v>
      </c>
      <c r="O24" s="287">
        <v>5.0000000000000004E-6</v>
      </c>
      <c r="P24" s="287">
        <v>6.0000000000000002E-6</v>
      </c>
      <c r="Q24" s="287">
        <v>6.9999999999999999E-6</v>
      </c>
      <c r="R24" s="287">
        <v>6.9999999999999999E-6</v>
      </c>
      <c r="S24" s="287">
        <v>6.9999999999999999E-6</v>
      </c>
      <c r="T24" s="287">
        <v>7.9999999999999996E-6</v>
      </c>
      <c r="U24" s="287">
        <v>7.9999999999999996E-6</v>
      </c>
      <c r="V24" s="287">
        <v>6.9999999999999999E-6</v>
      </c>
      <c r="W24" s="287">
        <v>1.002073</v>
      </c>
      <c r="X24" s="287">
        <v>1.0000000000000001E-5</v>
      </c>
      <c r="Y24" s="287">
        <v>1.7E-5</v>
      </c>
      <c r="Z24" s="287">
        <v>1.5E-5</v>
      </c>
      <c r="AA24" s="287">
        <v>2.4000000000000001E-5</v>
      </c>
      <c r="AB24" s="287">
        <v>1.2999999999999999E-5</v>
      </c>
      <c r="AC24" s="287">
        <v>1.7E-5</v>
      </c>
      <c r="AD24" s="287">
        <v>1.9000000000000001E-5</v>
      </c>
      <c r="AE24" s="287">
        <v>3.0000000000000001E-6</v>
      </c>
      <c r="AF24" s="287">
        <v>6.2000000000000003E-5</v>
      </c>
      <c r="AG24" s="287">
        <v>2.4000000000000001E-5</v>
      </c>
      <c r="AH24" s="287">
        <v>5.1999999999999997E-5</v>
      </c>
      <c r="AI24" s="287">
        <v>1.5999999999999999E-5</v>
      </c>
      <c r="AJ24" s="287">
        <v>7.9999999999999996E-6</v>
      </c>
      <c r="AK24" s="287">
        <v>1.5E-5</v>
      </c>
      <c r="AL24" s="287">
        <v>2.4000000000000001E-4</v>
      </c>
      <c r="AM24" s="287">
        <v>1.0000000000000001E-5</v>
      </c>
      <c r="AN24" s="287">
        <v>6.0000000000000002E-6</v>
      </c>
      <c r="AO24" s="288">
        <v>1.2999999999999999E-5</v>
      </c>
      <c r="AP24" s="289">
        <v>1.0030669999999999</v>
      </c>
      <c r="AQ24" s="289">
        <v>0.80193599999999998</v>
      </c>
    </row>
    <row r="25" spans="1:43">
      <c r="A25" s="590">
        <v>22</v>
      </c>
      <c r="B25" s="591" t="s">
        <v>14</v>
      </c>
      <c r="C25" s="286">
        <v>3.0699999999999998E-4</v>
      </c>
      <c r="D25" s="287">
        <v>6.2799999999999998E-4</v>
      </c>
      <c r="E25" s="287">
        <v>1.6980000000000001E-3</v>
      </c>
      <c r="F25" s="287">
        <v>7.3700000000000002E-4</v>
      </c>
      <c r="G25" s="287">
        <v>1.2639999999999999E-3</v>
      </c>
      <c r="H25" s="287">
        <v>4.8120000000000003E-3</v>
      </c>
      <c r="I25" s="287">
        <v>3.3409999999999998E-3</v>
      </c>
      <c r="J25" s="287">
        <v>1.1199999999999999E-3</v>
      </c>
      <c r="K25" s="287">
        <v>3.0499999999999999E-4</v>
      </c>
      <c r="L25" s="287">
        <v>8.9099999999999997E-4</v>
      </c>
      <c r="M25" s="287">
        <v>1.4430000000000001E-3</v>
      </c>
      <c r="N25" s="287">
        <v>1.042E-3</v>
      </c>
      <c r="O25" s="287">
        <v>7.0540000000000004E-3</v>
      </c>
      <c r="P25" s="287">
        <v>3.28E-4</v>
      </c>
      <c r="Q25" s="287">
        <v>2.7599999999999999E-4</v>
      </c>
      <c r="R25" s="287">
        <v>6.2E-4</v>
      </c>
      <c r="S25" s="287">
        <v>1.052E-3</v>
      </c>
      <c r="T25" s="287">
        <v>4.5399999999999998E-4</v>
      </c>
      <c r="U25" s="287">
        <v>7.18E-4</v>
      </c>
      <c r="V25" s="287">
        <v>1.2780000000000001E-3</v>
      </c>
      <c r="W25" s="287">
        <v>2.9300000000000002E-4</v>
      </c>
      <c r="X25" s="287">
        <v>1.012678</v>
      </c>
      <c r="Y25" s="287">
        <v>7.5699999999999997E-4</v>
      </c>
      <c r="Z25" s="287">
        <v>1.387E-3</v>
      </c>
      <c r="AA25" s="287">
        <v>9.8799999999999995E-4</v>
      </c>
      <c r="AB25" s="287">
        <v>1.163E-3</v>
      </c>
      <c r="AC25" s="287">
        <v>1.2310000000000001E-3</v>
      </c>
      <c r="AD25" s="287">
        <v>2.7390000000000001E-3</v>
      </c>
      <c r="AE25" s="287">
        <v>2.05E-4</v>
      </c>
      <c r="AF25" s="287">
        <v>5.6400000000000005E-4</v>
      </c>
      <c r="AG25" s="287">
        <v>3.4020000000000001E-3</v>
      </c>
      <c r="AH25" s="287">
        <v>1.322E-3</v>
      </c>
      <c r="AI25" s="287">
        <v>2.3019999999999998E-3</v>
      </c>
      <c r="AJ25" s="287">
        <v>8.4199999999999998E-4</v>
      </c>
      <c r="AK25" s="287">
        <v>6.1570000000000001E-3</v>
      </c>
      <c r="AL25" s="287">
        <v>1.387E-3</v>
      </c>
      <c r="AM25" s="287">
        <v>1.196E-3</v>
      </c>
      <c r="AN25" s="287">
        <v>2.0639000000000001E-2</v>
      </c>
      <c r="AO25" s="288">
        <v>5.0500000000000002E-4</v>
      </c>
      <c r="AP25" s="289">
        <v>1.089124</v>
      </c>
      <c r="AQ25" s="289">
        <v>0.87073800000000001</v>
      </c>
    </row>
    <row r="26" spans="1:43">
      <c r="A26" s="590">
        <v>23</v>
      </c>
      <c r="B26" s="591" t="s">
        <v>15</v>
      </c>
      <c r="C26" s="286">
        <v>5.9810000000000002E-3</v>
      </c>
      <c r="D26" s="287">
        <v>1.462E-3</v>
      </c>
      <c r="E26" s="287">
        <v>8.0000000000000004E-4</v>
      </c>
      <c r="F26" s="287">
        <v>6.5640000000000004E-3</v>
      </c>
      <c r="G26" s="287">
        <v>2.918E-3</v>
      </c>
      <c r="H26" s="287">
        <v>3.8289999999999999E-3</v>
      </c>
      <c r="I26" s="287">
        <v>7.0260000000000001E-3</v>
      </c>
      <c r="J26" s="287">
        <v>4.052E-3</v>
      </c>
      <c r="K26" s="287">
        <v>8.3300000000000006E-3</v>
      </c>
      <c r="L26" s="287">
        <v>6.1760000000000001E-3</v>
      </c>
      <c r="M26" s="287">
        <v>9.2420000000000002E-3</v>
      </c>
      <c r="N26" s="287">
        <v>7.4390000000000003E-3</v>
      </c>
      <c r="O26" s="287">
        <v>8.1119999999999994E-3</v>
      </c>
      <c r="P26" s="287">
        <v>5.8859999999999997E-3</v>
      </c>
      <c r="Q26" s="287">
        <v>3.9620000000000002E-3</v>
      </c>
      <c r="R26" s="287">
        <v>3.3579999999999999E-3</v>
      </c>
      <c r="S26" s="287">
        <v>3.2269999999999998E-3</v>
      </c>
      <c r="T26" s="287">
        <v>7.1500000000000001E-3</v>
      </c>
      <c r="U26" s="287">
        <v>3.65E-3</v>
      </c>
      <c r="V26" s="287">
        <v>3.509E-3</v>
      </c>
      <c r="W26" s="287">
        <v>1.647E-3</v>
      </c>
      <c r="X26" s="287">
        <v>3.9179999999999996E-3</v>
      </c>
      <c r="Y26" s="287">
        <v>1.0022169999999999</v>
      </c>
      <c r="Z26" s="287">
        <v>2.0705999999999999E-2</v>
      </c>
      <c r="AA26" s="287">
        <v>5.5002000000000002E-2</v>
      </c>
      <c r="AB26" s="287">
        <v>5.6750000000000004E-3</v>
      </c>
      <c r="AC26" s="287">
        <v>6.6360000000000004E-3</v>
      </c>
      <c r="AD26" s="287">
        <v>5.2620000000000002E-3</v>
      </c>
      <c r="AE26" s="287">
        <v>1.6105000000000001E-2</v>
      </c>
      <c r="AF26" s="287">
        <v>1.2068000000000001E-2</v>
      </c>
      <c r="AG26" s="287">
        <v>7.169E-3</v>
      </c>
      <c r="AH26" s="287">
        <v>9.8670000000000008E-3</v>
      </c>
      <c r="AI26" s="287">
        <v>7.6620000000000004E-3</v>
      </c>
      <c r="AJ26" s="287">
        <v>4.365E-3</v>
      </c>
      <c r="AK26" s="287">
        <v>3.6619999999999999E-3</v>
      </c>
      <c r="AL26" s="287">
        <v>3.0969999999999999E-3</v>
      </c>
      <c r="AM26" s="287">
        <v>5.6030000000000003E-3</v>
      </c>
      <c r="AN26" s="287">
        <v>2.101E-3</v>
      </c>
      <c r="AO26" s="288">
        <v>1.6916E-2</v>
      </c>
      <c r="AP26" s="289">
        <v>1.292349</v>
      </c>
      <c r="AQ26" s="289">
        <v>1.0332129999999999</v>
      </c>
    </row>
    <row r="27" spans="1:43">
      <c r="A27" s="590">
        <v>24</v>
      </c>
      <c r="B27" s="591" t="s">
        <v>16</v>
      </c>
      <c r="C27" s="286">
        <v>1.3377999999999999E-2</v>
      </c>
      <c r="D27" s="287">
        <v>7.5750000000000001E-3</v>
      </c>
      <c r="E27" s="287">
        <v>3.784E-3</v>
      </c>
      <c r="F27" s="287">
        <v>4.3881999999999997E-2</v>
      </c>
      <c r="G27" s="287">
        <v>1.5422999999999999E-2</v>
      </c>
      <c r="H27" s="287">
        <v>1.8356999999999998E-2</v>
      </c>
      <c r="I27" s="287">
        <v>4.8238999999999997E-2</v>
      </c>
      <c r="J27" s="287">
        <v>2.1687999999999999E-2</v>
      </c>
      <c r="K27" s="287">
        <v>1.8713E-2</v>
      </c>
      <c r="L27" s="287">
        <v>2.6582000000000001E-2</v>
      </c>
      <c r="M27" s="287">
        <v>3.8582999999999999E-2</v>
      </c>
      <c r="N27" s="287">
        <v>7.2491E-2</v>
      </c>
      <c r="O27" s="287">
        <v>9.5140000000000002E-2</v>
      </c>
      <c r="P27" s="287">
        <v>1.8376E-2</v>
      </c>
      <c r="Q27" s="287">
        <v>1.7339E-2</v>
      </c>
      <c r="R27" s="287">
        <v>1.2297000000000001E-2</v>
      </c>
      <c r="S27" s="287">
        <v>1.4253E-2</v>
      </c>
      <c r="T27" s="287">
        <v>2.5836999999999999E-2</v>
      </c>
      <c r="U27" s="287">
        <v>1.0985E-2</v>
      </c>
      <c r="V27" s="287">
        <v>7.7039999999999999E-3</v>
      </c>
      <c r="W27" s="287">
        <v>1.3705999999999999E-2</v>
      </c>
      <c r="X27" s="287">
        <v>1.9328999999999999E-2</v>
      </c>
      <c r="Y27" s="287">
        <v>5.5989999999999998E-3</v>
      </c>
      <c r="Z27" s="287">
        <v>1.104517</v>
      </c>
      <c r="AA27" s="287">
        <v>5.3150000000000003E-2</v>
      </c>
      <c r="AB27" s="287">
        <v>6.3440999999999997E-2</v>
      </c>
      <c r="AC27" s="287">
        <v>2.7661999999999999E-2</v>
      </c>
      <c r="AD27" s="287">
        <v>6.9049999999999997E-3</v>
      </c>
      <c r="AE27" s="287">
        <v>2.336E-3</v>
      </c>
      <c r="AF27" s="287">
        <v>8.6110000000000006E-3</v>
      </c>
      <c r="AG27" s="287">
        <v>1.1079E-2</v>
      </c>
      <c r="AH27" s="287">
        <v>1.2852000000000001E-2</v>
      </c>
      <c r="AI27" s="287">
        <v>1.6798E-2</v>
      </c>
      <c r="AJ27" s="287">
        <v>1.3944E-2</v>
      </c>
      <c r="AK27" s="287">
        <v>5.9360000000000003E-3</v>
      </c>
      <c r="AL27" s="287">
        <v>7.2500000000000004E-3</v>
      </c>
      <c r="AM27" s="287">
        <v>3.2069E-2</v>
      </c>
      <c r="AN27" s="287">
        <v>8.5850000000000006E-3</v>
      </c>
      <c r="AO27" s="288">
        <v>5.8320000000000004E-3</v>
      </c>
      <c r="AP27" s="289">
        <v>1.9502269999999999</v>
      </c>
      <c r="AQ27" s="289">
        <v>1.559175</v>
      </c>
    </row>
    <row r="28" spans="1:43">
      <c r="A28" s="592">
        <v>25</v>
      </c>
      <c r="B28" s="593" t="s">
        <v>36</v>
      </c>
      <c r="C28" s="290">
        <v>9.5399999999999999E-4</v>
      </c>
      <c r="D28" s="291">
        <v>7.6599999999999997E-4</v>
      </c>
      <c r="E28" s="291">
        <v>3.7399999999999998E-4</v>
      </c>
      <c r="F28" s="291">
        <v>4.1269999999999996E-3</v>
      </c>
      <c r="G28" s="291">
        <v>2.7560000000000002E-3</v>
      </c>
      <c r="H28" s="291">
        <v>1.6329999999999999E-3</v>
      </c>
      <c r="I28" s="291">
        <v>4.2129999999999997E-3</v>
      </c>
      <c r="J28" s="291">
        <v>4.261E-3</v>
      </c>
      <c r="K28" s="291">
        <v>1.0690000000000001E-3</v>
      </c>
      <c r="L28" s="291">
        <v>1.1150000000000001E-3</v>
      </c>
      <c r="M28" s="291">
        <v>1.704E-3</v>
      </c>
      <c r="N28" s="291">
        <v>1.8309999999999999E-3</v>
      </c>
      <c r="O28" s="291">
        <v>1.691E-3</v>
      </c>
      <c r="P28" s="291">
        <v>8.34E-4</v>
      </c>
      <c r="Q28" s="291">
        <v>1.2819999999999999E-3</v>
      </c>
      <c r="R28" s="291">
        <v>1.0219999999999999E-3</v>
      </c>
      <c r="S28" s="291">
        <v>8.4000000000000003E-4</v>
      </c>
      <c r="T28" s="291">
        <v>1.5089999999999999E-3</v>
      </c>
      <c r="U28" s="291">
        <v>8.5700000000000001E-4</v>
      </c>
      <c r="V28" s="291">
        <v>3.6000000000000002E-4</v>
      </c>
      <c r="W28" s="291">
        <v>5.7899999999999998E-4</v>
      </c>
      <c r="X28" s="291">
        <v>1.436E-3</v>
      </c>
      <c r="Y28" s="291">
        <v>1.4809999999999999E-3</v>
      </c>
      <c r="Z28" s="291">
        <v>1.0920000000000001E-3</v>
      </c>
      <c r="AA28" s="291">
        <v>1.0920909999999999</v>
      </c>
      <c r="AB28" s="291">
        <v>9.4059999999999994E-3</v>
      </c>
      <c r="AC28" s="291">
        <v>4.0720000000000001E-3</v>
      </c>
      <c r="AD28" s="291">
        <v>1.941E-3</v>
      </c>
      <c r="AE28" s="291">
        <v>3.8400000000000001E-4</v>
      </c>
      <c r="AF28" s="291">
        <v>6.2940000000000001E-3</v>
      </c>
      <c r="AG28" s="291">
        <v>4.4219999999999997E-3</v>
      </c>
      <c r="AH28" s="291">
        <v>4.8630000000000001E-3</v>
      </c>
      <c r="AI28" s="291">
        <v>1.0274999999999999E-2</v>
      </c>
      <c r="AJ28" s="291">
        <v>5.646E-3</v>
      </c>
      <c r="AK28" s="291">
        <v>2.934E-3</v>
      </c>
      <c r="AL28" s="291">
        <v>1.7880000000000001E-3</v>
      </c>
      <c r="AM28" s="291">
        <v>1.0495000000000001E-2</v>
      </c>
      <c r="AN28" s="291">
        <v>1.1739999999999999E-3</v>
      </c>
      <c r="AO28" s="292">
        <v>2.0089999999999999E-3</v>
      </c>
      <c r="AP28" s="293">
        <v>1.1955769999999999</v>
      </c>
      <c r="AQ28" s="293">
        <v>0.95584499999999994</v>
      </c>
    </row>
    <row r="29" spans="1:43">
      <c r="A29" s="590">
        <v>26</v>
      </c>
      <c r="B29" s="591" t="s">
        <v>37</v>
      </c>
      <c r="C29" s="286">
        <v>9.1100000000000003E-4</v>
      </c>
      <c r="D29" s="287">
        <v>6.4400000000000004E-4</v>
      </c>
      <c r="E29" s="287">
        <v>4.5899999999999999E-4</v>
      </c>
      <c r="F29" s="287">
        <v>4.4559999999999999E-3</v>
      </c>
      <c r="G29" s="287">
        <v>2.2130000000000001E-3</v>
      </c>
      <c r="H29" s="287">
        <v>1.351E-3</v>
      </c>
      <c r="I29" s="287">
        <v>2.4550000000000002E-3</v>
      </c>
      <c r="J29" s="287">
        <v>4.143E-3</v>
      </c>
      <c r="K29" s="287">
        <v>9.0200000000000002E-4</v>
      </c>
      <c r="L29" s="287">
        <v>8.0900000000000004E-4</v>
      </c>
      <c r="M29" s="287">
        <v>4.2599999999999999E-3</v>
      </c>
      <c r="N29" s="287">
        <v>1.585E-3</v>
      </c>
      <c r="O29" s="287">
        <v>1.7899999999999999E-3</v>
      </c>
      <c r="P29" s="287">
        <v>8.0000000000000004E-4</v>
      </c>
      <c r="Q29" s="287">
        <v>1.0690000000000001E-3</v>
      </c>
      <c r="R29" s="287">
        <v>5.5500000000000005E-4</v>
      </c>
      <c r="S29" s="287">
        <v>8.7000000000000001E-4</v>
      </c>
      <c r="T29" s="287">
        <v>1.6949999999999999E-3</v>
      </c>
      <c r="U29" s="287">
        <v>8.9899999999999995E-4</v>
      </c>
      <c r="V29" s="287">
        <v>7.5199999999999996E-4</v>
      </c>
      <c r="W29" s="287">
        <v>5.71E-4</v>
      </c>
      <c r="X29" s="287">
        <v>1.219E-3</v>
      </c>
      <c r="Y29" s="287">
        <v>3.9410000000000001E-3</v>
      </c>
      <c r="Z29" s="287">
        <v>1.6844000000000001E-2</v>
      </c>
      <c r="AA29" s="287">
        <v>4.8780000000000004E-3</v>
      </c>
      <c r="AB29" s="287">
        <v>1.0016499999999999</v>
      </c>
      <c r="AC29" s="287">
        <v>2.9589999999999998E-3</v>
      </c>
      <c r="AD29" s="287">
        <v>5.6280000000000002E-3</v>
      </c>
      <c r="AE29" s="287">
        <v>5.1400000000000003E-4</v>
      </c>
      <c r="AF29" s="287">
        <v>4.7089999999999996E-3</v>
      </c>
      <c r="AG29" s="287">
        <v>1.1346999999999999E-2</v>
      </c>
      <c r="AH29" s="287">
        <v>3.1866999999999999E-2</v>
      </c>
      <c r="AI29" s="287">
        <v>9.0629999999999999E-3</v>
      </c>
      <c r="AJ29" s="287">
        <v>5.8069999999999997E-3</v>
      </c>
      <c r="AK29" s="287">
        <v>1.2149999999999999E-3</v>
      </c>
      <c r="AL29" s="287">
        <v>3.3630000000000001E-3</v>
      </c>
      <c r="AM29" s="287">
        <v>2.2898000000000002E-2</v>
      </c>
      <c r="AN29" s="287">
        <v>8.2700000000000004E-4</v>
      </c>
      <c r="AO29" s="288">
        <v>1.6066E-2</v>
      </c>
      <c r="AP29" s="289">
        <v>1.1779839999999999</v>
      </c>
      <c r="AQ29" s="289">
        <v>0.94177999999999995</v>
      </c>
    </row>
    <row r="30" spans="1:43">
      <c r="A30" s="590">
        <v>27</v>
      </c>
      <c r="B30" s="591" t="s">
        <v>17</v>
      </c>
      <c r="C30" s="286">
        <v>3.3180000000000001E-2</v>
      </c>
      <c r="D30" s="287">
        <v>1.2177E-2</v>
      </c>
      <c r="E30" s="287">
        <v>2.146E-2</v>
      </c>
      <c r="F30" s="287">
        <v>1.0614E-2</v>
      </c>
      <c r="G30" s="287">
        <v>4.0937000000000001E-2</v>
      </c>
      <c r="H30" s="287">
        <v>4.6517999999999997E-2</v>
      </c>
      <c r="I30" s="287">
        <v>3.9774999999999998E-2</v>
      </c>
      <c r="J30" s="287">
        <v>2.9669000000000001E-2</v>
      </c>
      <c r="K30" s="287">
        <v>1.4344000000000001E-2</v>
      </c>
      <c r="L30" s="287">
        <v>3.1385000000000003E-2</v>
      </c>
      <c r="M30" s="287">
        <v>2.0032000000000001E-2</v>
      </c>
      <c r="N30" s="287">
        <v>1.5633000000000001E-2</v>
      </c>
      <c r="O30" s="287">
        <v>7.4960000000000001E-3</v>
      </c>
      <c r="P30" s="287">
        <v>1.7443E-2</v>
      </c>
      <c r="Q30" s="287">
        <v>2.1122999999999999E-2</v>
      </c>
      <c r="R30" s="287">
        <v>2.2925999999999998E-2</v>
      </c>
      <c r="S30" s="287">
        <v>3.0313E-2</v>
      </c>
      <c r="T30" s="287">
        <v>2.2918999999999998E-2</v>
      </c>
      <c r="U30" s="287">
        <v>3.0304000000000001E-2</v>
      </c>
      <c r="V30" s="287">
        <v>2.8417000000000001E-2</v>
      </c>
      <c r="W30" s="287">
        <v>2.6438E-2</v>
      </c>
      <c r="X30" s="287">
        <v>4.3979999999999998E-2</v>
      </c>
      <c r="Y30" s="287">
        <v>2.8018999999999999E-2</v>
      </c>
      <c r="Z30" s="287">
        <v>5.0340000000000003E-3</v>
      </c>
      <c r="AA30" s="287">
        <v>1.472E-2</v>
      </c>
      <c r="AB30" s="287">
        <v>1.2378E-2</v>
      </c>
      <c r="AC30" s="287">
        <v>1.0087489999999999</v>
      </c>
      <c r="AD30" s="287">
        <v>5.8609999999999999E-3</v>
      </c>
      <c r="AE30" s="287">
        <v>1.6440000000000001E-3</v>
      </c>
      <c r="AF30" s="287">
        <v>2.3501000000000001E-2</v>
      </c>
      <c r="AG30" s="287">
        <v>8.5050000000000004E-3</v>
      </c>
      <c r="AH30" s="287">
        <v>7.424E-3</v>
      </c>
      <c r="AI30" s="287">
        <v>1.0349000000000001E-2</v>
      </c>
      <c r="AJ30" s="287">
        <v>2.5683999999999998E-2</v>
      </c>
      <c r="AK30" s="287">
        <v>2.3349999999999999E-2</v>
      </c>
      <c r="AL30" s="287">
        <v>1.5213000000000001E-2</v>
      </c>
      <c r="AM30" s="287">
        <v>3.7204000000000001E-2</v>
      </c>
      <c r="AN30" s="287">
        <v>0.13345299999999999</v>
      </c>
      <c r="AO30" s="288">
        <v>5.1789999999999996E-3</v>
      </c>
      <c r="AP30" s="289">
        <v>1.933349</v>
      </c>
      <c r="AQ30" s="289">
        <v>1.545682</v>
      </c>
    </row>
    <row r="31" spans="1:43">
      <c r="A31" s="590">
        <v>28</v>
      </c>
      <c r="B31" s="591" t="s">
        <v>18</v>
      </c>
      <c r="C31" s="286">
        <v>9.5630000000000003E-3</v>
      </c>
      <c r="D31" s="287">
        <v>1.3746E-2</v>
      </c>
      <c r="E31" s="287">
        <v>1.1008E-2</v>
      </c>
      <c r="F31" s="287">
        <v>4.582E-2</v>
      </c>
      <c r="G31" s="287">
        <v>1.0002E-2</v>
      </c>
      <c r="H31" s="287">
        <v>2.1304E-2</v>
      </c>
      <c r="I31" s="287">
        <v>1.3046E-2</v>
      </c>
      <c r="J31" s="287">
        <v>1.0370000000000001E-2</v>
      </c>
      <c r="K31" s="287">
        <v>4.6129999999999999E-3</v>
      </c>
      <c r="L31" s="287">
        <v>6.7450000000000001E-3</v>
      </c>
      <c r="M31" s="287">
        <v>1.4135E-2</v>
      </c>
      <c r="N31" s="287">
        <v>9.4669999999999997E-3</v>
      </c>
      <c r="O31" s="287">
        <v>9.9640000000000006E-3</v>
      </c>
      <c r="P31" s="287">
        <v>1.3088000000000001E-2</v>
      </c>
      <c r="Q31" s="287">
        <v>8.3079999999999994E-3</v>
      </c>
      <c r="R31" s="287">
        <v>8.1989999999999997E-3</v>
      </c>
      <c r="S31" s="287">
        <v>1.5245E-2</v>
      </c>
      <c r="T31" s="287">
        <v>8.711E-3</v>
      </c>
      <c r="U31" s="287">
        <v>8.5859999999999999E-3</v>
      </c>
      <c r="V31" s="287">
        <v>6.4879999999999998E-3</v>
      </c>
      <c r="W31" s="287">
        <v>5.3810000000000004E-3</v>
      </c>
      <c r="X31" s="287">
        <v>2.2841E-2</v>
      </c>
      <c r="Y31" s="287">
        <v>1.4071E-2</v>
      </c>
      <c r="Z31" s="287">
        <v>2.3921999999999999E-2</v>
      </c>
      <c r="AA31" s="287">
        <v>2.1079000000000001E-2</v>
      </c>
      <c r="AB31" s="287">
        <v>2.5492000000000001E-2</v>
      </c>
      <c r="AC31" s="287">
        <v>2.2246999999999999E-2</v>
      </c>
      <c r="AD31" s="287">
        <v>1.0737300000000001</v>
      </c>
      <c r="AE31" s="287">
        <v>6.6566E-2</v>
      </c>
      <c r="AF31" s="287">
        <v>2.9461000000000001E-2</v>
      </c>
      <c r="AG31" s="287">
        <v>1.1096999999999999E-2</v>
      </c>
      <c r="AH31" s="287">
        <v>1.7180999999999998E-2</v>
      </c>
      <c r="AI31" s="287">
        <v>1.095E-2</v>
      </c>
      <c r="AJ31" s="287">
        <v>1.0541999999999999E-2</v>
      </c>
      <c r="AK31" s="287">
        <v>2.4202000000000001E-2</v>
      </c>
      <c r="AL31" s="287">
        <v>1.1088000000000001E-2</v>
      </c>
      <c r="AM31" s="287">
        <v>1.7246999999999998E-2</v>
      </c>
      <c r="AN31" s="287">
        <v>5.7499999999999999E-3</v>
      </c>
      <c r="AO31" s="288">
        <v>3.5165000000000002E-2</v>
      </c>
      <c r="AP31" s="289">
        <v>1.6964220000000001</v>
      </c>
      <c r="AQ31" s="289">
        <v>1.3562620000000001</v>
      </c>
    </row>
    <row r="32" spans="1:43">
      <c r="A32" s="590">
        <v>29</v>
      </c>
      <c r="B32" s="591" t="s">
        <v>19</v>
      </c>
      <c r="C32" s="286">
        <v>3.5720000000000001E-3</v>
      </c>
      <c r="D32" s="287">
        <v>3.9379999999999997E-3</v>
      </c>
      <c r="E32" s="287">
        <v>2.8900000000000002E-3</v>
      </c>
      <c r="F32" s="287">
        <v>2.1430000000000001E-2</v>
      </c>
      <c r="G32" s="287">
        <v>6.9740000000000002E-3</v>
      </c>
      <c r="H32" s="287">
        <v>9.1500000000000001E-3</v>
      </c>
      <c r="I32" s="287">
        <v>5.6119999999999998E-3</v>
      </c>
      <c r="J32" s="287">
        <v>7.2859999999999999E-3</v>
      </c>
      <c r="K32" s="287">
        <v>4.5009999999999998E-3</v>
      </c>
      <c r="L32" s="287">
        <v>6.4079999999999996E-3</v>
      </c>
      <c r="M32" s="287">
        <v>7.8300000000000002E-3</v>
      </c>
      <c r="N32" s="287">
        <v>4.4169999999999999E-3</v>
      </c>
      <c r="O32" s="287">
        <v>2.8579999999999999E-3</v>
      </c>
      <c r="P32" s="287">
        <v>7.1289999999999999E-3</v>
      </c>
      <c r="Q32" s="287">
        <v>5.9610000000000002E-3</v>
      </c>
      <c r="R32" s="287">
        <v>5.3080000000000002E-3</v>
      </c>
      <c r="S32" s="287">
        <v>4.5580000000000004E-3</v>
      </c>
      <c r="T32" s="287">
        <v>4.0359999999999997E-3</v>
      </c>
      <c r="U32" s="287">
        <v>4.0629999999999998E-3</v>
      </c>
      <c r="V32" s="287">
        <v>4.1840000000000002E-3</v>
      </c>
      <c r="W32" s="287">
        <v>2.3240000000000001E-3</v>
      </c>
      <c r="X32" s="287">
        <v>7.646E-3</v>
      </c>
      <c r="Y32" s="287">
        <v>7.2319999999999997E-3</v>
      </c>
      <c r="Z32" s="287">
        <v>9.1380000000000003E-3</v>
      </c>
      <c r="AA32" s="287">
        <v>5.1070000000000004E-3</v>
      </c>
      <c r="AB32" s="287">
        <v>4.8199999999999996E-3</v>
      </c>
      <c r="AC32" s="287">
        <v>3.7884000000000001E-2</v>
      </c>
      <c r="AD32" s="287">
        <v>2.0056999999999998E-2</v>
      </c>
      <c r="AE32" s="287">
        <v>1.0365880000000001</v>
      </c>
      <c r="AF32" s="287">
        <v>2.6838999999999998E-2</v>
      </c>
      <c r="AG32" s="287">
        <v>2.1658E-2</v>
      </c>
      <c r="AH32" s="287">
        <v>5.5339999999999999E-3</v>
      </c>
      <c r="AI32" s="287">
        <v>7.4339999999999996E-3</v>
      </c>
      <c r="AJ32" s="287">
        <v>1.9009999999999999E-2</v>
      </c>
      <c r="AK32" s="287">
        <v>2.0687000000000001E-2</v>
      </c>
      <c r="AL32" s="287">
        <v>1.2911000000000001E-2</v>
      </c>
      <c r="AM32" s="287">
        <v>3.603E-2</v>
      </c>
      <c r="AN32" s="287">
        <v>6.6379999999999998E-3</v>
      </c>
      <c r="AO32" s="288">
        <v>2.0756E-2</v>
      </c>
      <c r="AP32" s="289">
        <v>1.4303999999999999</v>
      </c>
      <c r="AQ32" s="289">
        <v>1.143583</v>
      </c>
    </row>
    <row r="33" spans="1:43">
      <c r="A33" s="592">
        <v>30</v>
      </c>
      <c r="B33" s="593" t="s">
        <v>39</v>
      </c>
      <c r="C33" s="290">
        <v>5.2767000000000001E-2</v>
      </c>
      <c r="D33" s="291">
        <v>5.6691999999999999E-2</v>
      </c>
      <c r="E33" s="291">
        <v>3.2335999999999997E-2</v>
      </c>
      <c r="F33" s="291">
        <v>0.11401500000000001</v>
      </c>
      <c r="G33" s="291">
        <v>3.9539999999999999E-2</v>
      </c>
      <c r="H33" s="291">
        <v>2.3864E-2</v>
      </c>
      <c r="I33" s="291">
        <v>4.4857000000000001E-2</v>
      </c>
      <c r="J33" s="291">
        <v>2.4723999999999999E-2</v>
      </c>
      <c r="K33" s="291">
        <v>5.5363999999999997E-2</v>
      </c>
      <c r="L33" s="291">
        <v>1.8870000000000001E-2</v>
      </c>
      <c r="M33" s="291">
        <v>6.3307000000000002E-2</v>
      </c>
      <c r="N33" s="291">
        <v>2.6783999999999999E-2</v>
      </c>
      <c r="O33" s="291">
        <v>3.0263000000000002E-2</v>
      </c>
      <c r="P33" s="291">
        <v>2.5423000000000001E-2</v>
      </c>
      <c r="Q33" s="291">
        <v>1.9730000000000001E-2</v>
      </c>
      <c r="R33" s="291">
        <v>1.7486999999999999E-2</v>
      </c>
      <c r="S33" s="291">
        <v>2.3810000000000001E-2</v>
      </c>
      <c r="T33" s="291">
        <v>1.5837E-2</v>
      </c>
      <c r="U33" s="291">
        <v>1.9698E-2</v>
      </c>
      <c r="V33" s="291">
        <v>1.6164000000000001E-2</v>
      </c>
      <c r="W33" s="291">
        <v>1.5007E-2</v>
      </c>
      <c r="X33" s="291">
        <v>7.6785999999999993E-2</v>
      </c>
      <c r="Y33" s="291">
        <v>3.6582000000000003E-2</v>
      </c>
      <c r="Z33" s="291">
        <v>2.5384E-2</v>
      </c>
      <c r="AA33" s="291">
        <v>2.5049999999999999E-2</v>
      </c>
      <c r="AB33" s="291">
        <v>6.0560999999999997E-2</v>
      </c>
      <c r="AC33" s="291">
        <v>9.3460000000000001E-2</v>
      </c>
      <c r="AD33" s="291">
        <v>3.0771E-2</v>
      </c>
      <c r="AE33" s="291">
        <v>4.0549999999999996E-3</v>
      </c>
      <c r="AF33" s="291">
        <v>1.0768249999999999</v>
      </c>
      <c r="AG33" s="291">
        <v>2.3359999999999999E-2</v>
      </c>
      <c r="AH33" s="291">
        <v>2.8646999999999999E-2</v>
      </c>
      <c r="AI33" s="291">
        <v>2.6353000000000001E-2</v>
      </c>
      <c r="AJ33" s="291">
        <v>1.7696E-2</v>
      </c>
      <c r="AK33" s="291">
        <v>3.5492999999999997E-2</v>
      </c>
      <c r="AL33" s="291">
        <v>1.6768999999999999E-2</v>
      </c>
      <c r="AM33" s="291">
        <v>3.7413000000000002E-2</v>
      </c>
      <c r="AN33" s="291">
        <v>6.2576999999999994E-2</v>
      </c>
      <c r="AO33" s="292">
        <v>4.3892E-2</v>
      </c>
      <c r="AP33" s="293">
        <v>2.4582099999999998</v>
      </c>
      <c r="AQ33" s="293">
        <v>1.9653</v>
      </c>
    </row>
    <row r="34" spans="1:43">
      <c r="A34" s="590">
        <v>31</v>
      </c>
      <c r="B34" s="591" t="s">
        <v>20</v>
      </c>
      <c r="C34" s="286">
        <v>5.4079999999999996E-3</v>
      </c>
      <c r="D34" s="287">
        <v>4.0949999999999997E-3</v>
      </c>
      <c r="E34" s="287">
        <v>5.2469999999999999E-3</v>
      </c>
      <c r="F34" s="287">
        <v>1.2194999999999999E-2</v>
      </c>
      <c r="G34" s="287">
        <v>6.6769999999999998E-3</v>
      </c>
      <c r="H34" s="287">
        <v>6.9350000000000002E-3</v>
      </c>
      <c r="I34" s="287">
        <v>6.4570000000000001E-3</v>
      </c>
      <c r="J34" s="287">
        <v>1.3778E-2</v>
      </c>
      <c r="K34" s="287">
        <v>4.6129999999999999E-3</v>
      </c>
      <c r="L34" s="287">
        <v>5.1659999999999996E-3</v>
      </c>
      <c r="M34" s="287">
        <v>6.4530000000000004E-3</v>
      </c>
      <c r="N34" s="287">
        <v>5.1479999999999998E-3</v>
      </c>
      <c r="O34" s="287">
        <v>3.7650000000000001E-3</v>
      </c>
      <c r="P34" s="287">
        <v>8.4229999999999999E-3</v>
      </c>
      <c r="Q34" s="287">
        <v>6.5929999999999999E-3</v>
      </c>
      <c r="R34" s="287">
        <v>8.5570000000000004E-3</v>
      </c>
      <c r="S34" s="287">
        <v>6.6239999999999997E-3</v>
      </c>
      <c r="T34" s="287">
        <v>5.9630000000000004E-3</v>
      </c>
      <c r="U34" s="287">
        <v>8.6070000000000001E-3</v>
      </c>
      <c r="V34" s="287">
        <v>6.986E-3</v>
      </c>
      <c r="W34" s="287">
        <v>3.5599999999999998E-3</v>
      </c>
      <c r="X34" s="287">
        <v>7.0410000000000004E-3</v>
      </c>
      <c r="Y34" s="287">
        <v>9.4090000000000007E-3</v>
      </c>
      <c r="Z34" s="287">
        <v>1.1960999999999999E-2</v>
      </c>
      <c r="AA34" s="287">
        <v>2.9812999999999999E-2</v>
      </c>
      <c r="AB34" s="287">
        <v>1.0456E-2</v>
      </c>
      <c r="AC34" s="287">
        <v>3.1975999999999997E-2</v>
      </c>
      <c r="AD34" s="287">
        <v>4.2557999999999999E-2</v>
      </c>
      <c r="AE34" s="287">
        <v>4.0759999999999998E-3</v>
      </c>
      <c r="AF34" s="287">
        <v>1.0222999999999999E-2</v>
      </c>
      <c r="AG34" s="287">
        <v>1.151818</v>
      </c>
      <c r="AH34" s="287">
        <v>2.1679E-2</v>
      </c>
      <c r="AI34" s="287">
        <v>1.9293999999999999E-2</v>
      </c>
      <c r="AJ34" s="287">
        <v>1.1443E-2</v>
      </c>
      <c r="AK34" s="287">
        <v>4.8340000000000001E-2</v>
      </c>
      <c r="AL34" s="287">
        <v>3.0883000000000001E-2</v>
      </c>
      <c r="AM34" s="287">
        <v>1.9200999999999999E-2</v>
      </c>
      <c r="AN34" s="287">
        <v>5.2560000000000003E-3</v>
      </c>
      <c r="AO34" s="288">
        <v>3.3390999999999997E-2</v>
      </c>
      <c r="AP34" s="289">
        <v>1.6400669999999999</v>
      </c>
      <c r="AQ34" s="289">
        <v>1.3112079999999999</v>
      </c>
    </row>
    <row r="35" spans="1:43">
      <c r="A35" s="590">
        <v>32</v>
      </c>
      <c r="B35" s="591" t="s">
        <v>21</v>
      </c>
      <c r="C35" s="286">
        <v>5.6700000000000001E-4</v>
      </c>
      <c r="D35" s="287">
        <v>1.03E-4</v>
      </c>
      <c r="E35" s="287">
        <v>5.8299999999999997E-4</v>
      </c>
      <c r="F35" s="287">
        <v>6.8300000000000001E-4</v>
      </c>
      <c r="G35" s="287">
        <v>6.1300000000000005E-4</v>
      </c>
      <c r="H35" s="287">
        <v>3.48E-4</v>
      </c>
      <c r="I35" s="287">
        <v>6.4000000000000005E-4</v>
      </c>
      <c r="J35" s="287">
        <v>1.11E-4</v>
      </c>
      <c r="K35" s="287">
        <v>1.333E-3</v>
      </c>
      <c r="L35" s="287">
        <v>2.02E-4</v>
      </c>
      <c r="M35" s="287">
        <v>5.9900000000000003E-4</v>
      </c>
      <c r="N35" s="287">
        <v>9.7799999999999992E-4</v>
      </c>
      <c r="O35" s="287">
        <v>2.81E-4</v>
      </c>
      <c r="P35" s="287">
        <v>4.0700000000000003E-4</v>
      </c>
      <c r="Q35" s="287">
        <v>5.4900000000000001E-4</v>
      </c>
      <c r="R35" s="287">
        <v>3.48E-4</v>
      </c>
      <c r="S35" s="287">
        <v>2.1000000000000001E-4</v>
      </c>
      <c r="T35" s="287">
        <v>1E-4</v>
      </c>
      <c r="U35" s="287">
        <v>2.99E-4</v>
      </c>
      <c r="V35" s="287">
        <v>1.36E-4</v>
      </c>
      <c r="W35" s="287">
        <v>7.7000000000000001E-5</v>
      </c>
      <c r="X35" s="287">
        <v>1.76E-4</v>
      </c>
      <c r="Y35" s="287">
        <v>9.5E-4</v>
      </c>
      <c r="Z35" s="287">
        <v>3.2000000000000003E-4</v>
      </c>
      <c r="AA35" s="287">
        <v>6.4000000000000005E-4</v>
      </c>
      <c r="AB35" s="287">
        <v>5.8399999999999999E-4</v>
      </c>
      <c r="AC35" s="287">
        <v>3.5199999999999999E-4</v>
      </c>
      <c r="AD35" s="287">
        <v>7.7899999999999996E-4</v>
      </c>
      <c r="AE35" s="287">
        <v>1.7799999999999999E-4</v>
      </c>
      <c r="AF35" s="287">
        <v>2.4000000000000001E-4</v>
      </c>
      <c r="AG35" s="287">
        <v>4.2999999999999999E-4</v>
      </c>
      <c r="AH35" s="287">
        <v>1.0000990000000001</v>
      </c>
      <c r="AI35" s="287">
        <v>5.2899999999999996E-4</v>
      </c>
      <c r="AJ35" s="287">
        <v>2.5900000000000001E-4</v>
      </c>
      <c r="AK35" s="287">
        <v>9.4499999999999998E-4</v>
      </c>
      <c r="AL35" s="287">
        <v>4.3100000000000001E-4</v>
      </c>
      <c r="AM35" s="287">
        <v>4.6200000000000001E-4</v>
      </c>
      <c r="AN35" s="287">
        <v>1.4799999999999999E-4</v>
      </c>
      <c r="AO35" s="288">
        <v>0.10155400000000001</v>
      </c>
      <c r="AP35" s="289">
        <v>1.1182430000000001</v>
      </c>
      <c r="AQ35" s="289">
        <v>0.89401699999999995</v>
      </c>
    </row>
    <row r="36" spans="1:43">
      <c r="A36" s="590">
        <v>33</v>
      </c>
      <c r="B36" s="591" t="s">
        <v>22</v>
      </c>
      <c r="C36" s="286">
        <v>9.3999999999999994E-5</v>
      </c>
      <c r="D36" s="287">
        <v>7.1699999999999997E-4</v>
      </c>
      <c r="E36" s="287">
        <v>6.6000000000000005E-5</v>
      </c>
      <c r="F36" s="287">
        <v>1.7799999999999999E-4</v>
      </c>
      <c r="G36" s="287">
        <v>2.4399999999999999E-4</v>
      </c>
      <c r="H36" s="287">
        <v>1.3899999999999999E-4</v>
      </c>
      <c r="I36" s="287">
        <v>2.92E-4</v>
      </c>
      <c r="J36" s="287">
        <v>3.3300000000000002E-4</v>
      </c>
      <c r="K36" s="287">
        <v>9.8999999999999994E-5</v>
      </c>
      <c r="L36" s="287">
        <v>2.42E-4</v>
      </c>
      <c r="M36" s="287">
        <v>2.6800000000000001E-4</v>
      </c>
      <c r="N36" s="287">
        <v>2.4600000000000002E-4</v>
      </c>
      <c r="O36" s="287">
        <v>1.0399999999999999E-4</v>
      </c>
      <c r="P36" s="287">
        <v>6.9099999999999999E-4</v>
      </c>
      <c r="Q36" s="287">
        <v>7.45E-4</v>
      </c>
      <c r="R36" s="287">
        <v>4.8099999999999998E-4</v>
      </c>
      <c r="S36" s="287">
        <v>4.3399999999999998E-4</v>
      </c>
      <c r="T36" s="287">
        <v>1.5E-3</v>
      </c>
      <c r="U36" s="287">
        <v>1E-3</v>
      </c>
      <c r="V36" s="287">
        <v>2.5699999999999998E-3</v>
      </c>
      <c r="W36" s="287">
        <v>1.8799999999999999E-4</v>
      </c>
      <c r="X36" s="287">
        <v>2.9399999999999999E-4</v>
      </c>
      <c r="Y36" s="287">
        <v>2.5799999999999998E-4</v>
      </c>
      <c r="Z36" s="287">
        <v>7.6000000000000004E-4</v>
      </c>
      <c r="AA36" s="287">
        <v>3.6099999999999999E-4</v>
      </c>
      <c r="AB36" s="287">
        <v>3.57E-4</v>
      </c>
      <c r="AC36" s="287">
        <v>4.46E-4</v>
      </c>
      <c r="AD36" s="287">
        <v>4.7199999999999998E-4</v>
      </c>
      <c r="AE36" s="287">
        <v>4.6999999999999997E-5</v>
      </c>
      <c r="AF36" s="287">
        <v>5.2099999999999998E-4</v>
      </c>
      <c r="AG36" s="287">
        <v>5.4799999999999996E-3</v>
      </c>
      <c r="AH36" s="287">
        <v>2.5999999999999998E-4</v>
      </c>
      <c r="AI36" s="287">
        <v>1.0001580000000001</v>
      </c>
      <c r="AJ36" s="287">
        <v>1.85E-4</v>
      </c>
      <c r="AK36" s="287">
        <v>2.9999999999999997E-4</v>
      </c>
      <c r="AL36" s="287">
        <v>5.6400000000000005E-4</v>
      </c>
      <c r="AM36" s="287">
        <v>6.4000000000000005E-4</v>
      </c>
      <c r="AN36" s="287">
        <v>1.18E-4</v>
      </c>
      <c r="AO36" s="288">
        <v>2.349E-3</v>
      </c>
      <c r="AP36" s="289">
        <v>1.0242009999999999</v>
      </c>
      <c r="AQ36" s="289">
        <v>0.81883300000000003</v>
      </c>
    </row>
    <row r="37" spans="1:43">
      <c r="A37" s="590">
        <v>34</v>
      </c>
      <c r="B37" s="591" t="s">
        <v>38</v>
      </c>
      <c r="C37" s="286">
        <v>2.6999999999999999E-5</v>
      </c>
      <c r="D37" s="287">
        <v>2.6999999999999999E-5</v>
      </c>
      <c r="E37" s="287">
        <v>1.8E-5</v>
      </c>
      <c r="F37" s="287">
        <v>5.8999999999999998E-5</v>
      </c>
      <c r="G37" s="287">
        <v>2.3E-5</v>
      </c>
      <c r="H37" s="287">
        <v>1.8E-5</v>
      </c>
      <c r="I37" s="287">
        <v>2.5000000000000001E-5</v>
      </c>
      <c r="J37" s="287">
        <v>3.4999999999999997E-5</v>
      </c>
      <c r="K37" s="287">
        <v>2.8E-5</v>
      </c>
      <c r="L37" s="287">
        <v>1.2999999999999999E-5</v>
      </c>
      <c r="M37" s="287">
        <v>3.1999999999999999E-5</v>
      </c>
      <c r="N37" s="287">
        <v>1.7E-5</v>
      </c>
      <c r="O37" s="287">
        <v>1.5999999999999999E-5</v>
      </c>
      <c r="P37" s="287">
        <v>1.7E-5</v>
      </c>
      <c r="Q37" s="287">
        <v>1.4E-5</v>
      </c>
      <c r="R37" s="287">
        <v>1.2999999999999999E-5</v>
      </c>
      <c r="S37" s="287">
        <v>1.5999999999999999E-5</v>
      </c>
      <c r="T37" s="287">
        <v>1.2E-5</v>
      </c>
      <c r="U37" s="287">
        <v>1.5E-5</v>
      </c>
      <c r="V37" s="287">
        <v>1.2E-5</v>
      </c>
      <c r="W37" s="287">
        <v>1.0000000000000001E-5</v>
      </c>
      <c r="X37" s="287">
        <v>3.8999999999999999E-5</v>
      </c>
      <c r="Y37" s="287">
        <v>2.4000000000000001E-5</v>
      </c>
      <c r="Z37" s="287">
        <v>2.0000000000000002E-5</v>
      </c>
      <c r="AA37" s="287">
        <v>1.55E-4</v>
      </c>
      <c r="AB37" s="287">
        <v>3.4999999999999997E-5</v>
      </c>
      <c r="AC37" s="287">
        <v>7.7999999999999999E-5</v>
      </c>
      <c r="AD37" s="287">
        <v>1.5699999999999999E-4</v>
      </c>
      <c r="AE37" s="287">
        <v>1.7E-5</v>
      </c>
      <c r="AF37" s="287">
        <v>4.44E-4</v>
      </c>
      <c r="AG37" s="287">
        <v>5.1699999999999999E-4</v>
      </c>
      <c r="AH37" s="287">
        <v>4.3000000000000002E-5</v>
      </c>
      <c r="AI37" s="287">
        <v>3.1000000000000001E-5</v>
      </c>
      <c r="AJ37" s="287">
        <v>1.0125169999999999</v>
      </c>
      <c r="AK37" s="287">
        <v>4.1999999999999998E-5</v>
      </c>
      <c r="AL37" s="287">
        <v>5.0000000000000002E-5</v>
      </c>
      <c r="AM37" s="287">
        <v>2.7099999999999997E-4</v>
      </c>
      <c r="AN37" s="287">
        <v>3.1999999999999999E-5</v>
      </c>
      <c r="AO37" s="288">
        <v>1.6899999999999999E-4</v>
      </c>
      <c r="AP37" s="289">
        <v>1.015088</v>
      </c>
      <c r="AQ37" s="289">
        <v>0.81154700000000002</v>
      </c>
    </row>
    <row r="38" spans="1:43">
      <c r="A38" s="592">
        <v>35</v>
      </c>
      <c r="B38" s="593" t="s">
        <v>245</v>
      </c>
      <c r="C38" s="290">
        <v>2.3670000000000002E-3</v>
      </c>
      <c r="D38" s="291">
        <v>1.8990000000000001E-3</v>
      </c>
      <c r="E38" s="291">
        <v>1.1729E-2</v>
      </c>
      <c r="F38" s="291">
        <v>4.509E-3</v>
      </c>
      <c r="G38" s="291">
        <v>1.3929999999999999E-3</v>
      </c>
      <c r="H38" s="291">
        <v>1.846E-3</v>
      </c>
      <c r="I38" s="291">
        <v>1.916E-3</v>
      </c>
      <c r="J38" s="291">
        <v>2.0639999999999999E-3</v>
      </c>
      <c r="K38" s="291">
        <v>6.1799999999999995E-4</v>
      </c>
      <c r="L38" s="291">
        <v>6.6200000000000005E-4</v>
      </c>
      <c r="M38" s="291">
        <v>1.1720000000000001E-3</v>
      </c>
      <c r="N38" s="291">
        <v>7.1500000000000003E-4</v>
      </c>
      <c r="O38" s="291">
        <v>1.193E-3</v>
      </c>
      <c r="P38" s="291">
        <v>5.13E-4</v>
      </c>
      <c r="Q38" s="291">
        <v>2.467E-3</v>
      </c>
      <c r="R38" s="291">
        <v>6.1600000000000001E-4</v>
      </c>
      <c r="S38" s="291">
        <v>8.9099999999999997E-4</v>
      </c>
      <c r="T38" s="291">
        <v>6.2200000000000005E-4</v>
      </c>
      <c r="U38" s="291">
        <v>6.0700000000000001E-4</v>
      </c>
      <c r="V38" s="291">
        <v>1.83E-4</v>
      </c>
      <c r="W38" s="291">
        <v>2.22E-4</v>
      </c>
      <c r="X38" s="291">
        <v>1.098E-3</v>
      </c>
      <c r="Y38" s="291">
        <v>1.3619999999999999E-3</v>
      </c>
      <c r="Z38" s="291">
        <v>1.7949999999999999E-3</v>
      </c>
      <c r="AA38" s="291">
        <v>9.8230000000000001E-3</v>
      </c>
      <c r="AB38" s="291">
        <v>2.32E-3</v>
      </c>
      <c r="AC38" s="291">
        <v>1.109E-3</v>
      </c>
      <c r="AD38" s="291">
        <v>3.8549999999999999E-3</v>
      </c>
      <c r="AE38" s="291">
        <v>4.0499999999999998E-4</v>
      </c>
      <c r="AF38" s="291">
        <v>1.5250000000000001E-3</v>
      </c>
      <c r="AG38" s="291">
        <v>2.1540000000000001E-3</v>
      </c>
      <c r="AH38" s="291">
        <v>3.9100000000000002E-4</v>
      </c>
      <c r="AI38" s="291">
        <v>1.5219999999999999E-3</v>
      </c>
      <c r="AJ38" s="291">
        <v>1.2899999999999999E-3</v>
      </c>
      <c r="AK38" s="291">
        <v>1.0004029999999999</v>
      </c>
      <c r="AL38" s="291">
        <v>2.5630000000000002E-3</v>
      </c>
      <c r="AM38" s="291">
        <v>3.1259999999999999E-3</v>
      </c>
      <c r="AN38" s="291">
        <v>3.9599999999999998E-4</v>
      </c>
      <c r="AO38" s="292">
        <v>6.0499999999999996E-4</v>
      </c>
      <c r="AP38" s="293">
        <v>1.073944</v>
      </c>
      <c r="AQ38" s="293">
        <v>0.85860199999999998</v>
      </c>
    </row>
    <row r="39" spans="1:43">
      <c r="A39" s="590">
        <v>36</v>
      </c>
      <c r="B39" s="591" t="s">
        <v>23</v>
      </c>
      <c r="C39" s="286">
        <v>4.0034E-2</v>
      </c>
      <c r="D39" s="287">
        <v>2.2164E-2</v>
      </c>
      <c r="E39" s="287">
        <v>1.3341E-2</v>
      </c>
      <c r="F39" s="287">
        <v>5.8335999999999999E-2</v>
      </c>
      <c r="G39" s="287">
        <v>3.8358999999999997E-2</v>
      </c>
      <c r="H39" s="287">
        <v>4.0253999999999998E-2</v>
      </c>
      <c r="I39" s="287">
        <v>2.4656000000000001E-2</v>
      </c>
      <c r="J39" s="287">
        <v>4.8822999999999998E-2</v>
      </c>
      <c r="K39" s="287">
        <v>2.8740999999999999E-2</v>
      </c>
      <c r="L39" s="287">
        <v>3.2937000000000001E-2</v>
      </c>
      <c r="M39" s="287">
        <v>4.7307000000000002E-2</v>
      </c>
      <c r="N39" s="287">
        <v>2.6360000000000001E-2</v>
      </c>
      <c r="O39" s="287">
        <v>1.7763999999999999E-2</v>
      </c>
      <c r="P39" s="287">
        <v>2.4934000000000001E-2</v>
      </c>
      <c r="Q39" s="287">
        <v>2.9350999999999999E-2</v>
      </c>
      <c r="R39" s="287">
        <v>2.6082999999999999E-2</v>
      </c>
      <c r="S39" s="287">
        <v>3.0116E-2</v>
      </c>
      <c r="T39" s="287">
        <v>3.3908000000000001E-2</v>
      </c>
      <c r="U39" s="287">
        <v>3.1361E-2</v>
      </c>
      <c r="V39" s="287">
        <v>3.1185000000000001E-2</v>
      </c>
      <c r="W39" s="287">
        <v>2.3238999999999999E-2</v>
      </c>
      <c r="X39" s="287">
        <v>3.3782E-2</v>
      </c>
      <c r="Y39" s="287">
        <v>7.2111999999999996E-2</v>
      </c>
      <c r="Z39" s="287">
        <v>6.5125000000000002E-2</v>
      </c>
      <c r="AA39" s="287">
        <v>0.105642</v>
      </c>
      <c r="AB39" s="287">
        <v>5.1128E-2</v>
      </c>
      <c r="AC39" s="287">
        <v>6.5016000000000004E-2</v>
      </c>
      <c r="AD39" s="287">
        <v>8.2956000000000002E-2</v>
      </c>
      <c r="AE39" s="287">
        <v>1.44E-2</v>
      </c>
      <c r="AF39" s="287">
        <v>0.117691</v>
      </c>
      <c r="AG39" s="287">
        <v>0.104602</v>
      </c>
      <c r="AH39" s="287">
        <v>5.9854999999999998E-2</v>
      </c>
      <c r="AI39" s="287">
        <v>6.5159999999999996E-2</v>
      </c>
      <c r="AJ39" s="287">
        <v>3.4271999999999997E-2</v>
      </c>
      <c r="AK39" s="287">
        <v>6.0807E-2</v>
      </c>
      <c r="AL39" s="287">
        <v>1.092209</v>
      </c>
      <c r="AM39" s="287">
        <v>3.5762000000000002E-2</v>
      </c>
      <c r="AN39" s="287">
        <v>1.6428000000000002E-2</v>
      </c>
      <c r="AO39" s="288">
        <v>3.4069000000000002E-2</v>
      </c>
      <c r="AP39" s="286">
        <v>2.7802699999999998</v>
      </c>
      <c r="AQ39" s="299">
        <v>2.222782</v>
      </c>
    </row>
    <row r="40" spans="1:43">
      <c r="A40" s="590">
        <v>37</v>
      </c>
      <c r="B40" s="591" t="s">
        <v>24</v>
      </c>
      <c r="C40" s="286">
        <v>1.042E-3</v>
      </c>
      <c r="D40" s="287">
        <v>1.63E-4</v>
      </c>
      <c r="E40" s="287">
        <v>8.8800000000000001E-4</v>
      </c>
      <c r="F40" s="287">
        <v>2.6699999999999998E-4</v>
      </c>
      <c r="G40" s="287">
        <v>5.1800000000000001E-4</v>
      </c>
      <c r="H40" s="287">
        <v>3.3399999999999999E-4</v>
      </c>
      <c r="I40" s="287">
        <v>2.7099999999999997E-4</v>
      </c>
      <c r="J40" s="287">
        <v>3.5500000000000001E-4</v>
      </c>
      <c r="K40" s="287">
        <v>1.44E-4</v>
      </c>
      <c r="L40" s="287">
        <v>1.5200000000000001E-4</v>
      </c>
      <c r="M40" s="287">
        <v>2.5399999999999999E-4</v>
      </c>
      <c r="N40" s="287">
        <v>1.7100000000000001E-4</v>
      </c>
      <c r="O40" s="287">
        <v>9.8999999999999994E-5</v>
      </c>
      <c r="P40" s="287">
        <v>1.66E-4</v>
      </c>
      <c r="Q40" s="287">
        <v>2.22E-4</v>
      </c>
      <c r="R40" s="287">
        <v>2.4899999999999998E-4</v>
      </c>
      <c r="S40" s="287">
        <v>2.2499999999999999E-4</v>
      </c>
      <c r="T40" s="287">
        <v>4.0000000000000002E-4</v>
      </c>
      <c r="U40" s="287">
        <v>1.5899999999999999E-4</v>
      </c>
      <c r="V40" s="287">
        <v>1.5300000000000001E-4</v>
      </c>
      <c r="W40" s="287">
        <v>1.6000000000000001E-4</v>
      </c>
      <c r="X40" s="287">
        <v>2.4600000000000002E-4</v>
      </c>
      <c r="Y40" s="287">
        <v>4.8000000000000001E-4</v>
      </c>
      <c r="Z40" s="287">
        <v>3.1599999999999998E-4</v>
      </c>
      <c r="AA40" s="287">
        <v>7.2300000000000001E-4</v>
      </c>
      <c r="AB40" s="287">
        <v>2.6699999999999998E-4</v>
      </c>
      <c r="AC40" s="287">
        <v>8.7399999999999999E-4</v>
      </c>
      <c r="AD40" s="287">
        <v>7.1199999999999996E-4</v>
      </c>
      <c r="AE40" s="287">
        <v>5.3200000000000003E-4</v>
      </c>
      <c r="AF40" s="287">
        <v>5.7899999999999998E-4</v>
      </c>
      <c r="AG40" s="287">
        <v>8.4089999999999998E-3</v>
      </c>
      <c r="AH40" s="287">
        <v>5.9900000000000003E-4</v>
      </c>
      <c r="AI40" s="287">
        <v>6.5989999999999998E-3</v>
      </c>
      <c r="AJ40" s="287">
        <v>1.8252999999999998E-2</v>
      </c>
      <c r="AK40" s="287">
        <v>2.2820000000000002E-3</v>
      </c>
      <c r="AL40" s="287">
        <v>2.0349999999999999E-3</v>
      </c>
      <c r="AM40" s="287">
        <v>1.0096689999999999</v>
      </c>
      <c r="AN40" s="287">
        <v>1.6699999999999999E-4</v>
      </c>
      <c r="AO40" s="288">
        <v>2.957E-3</v>
      </c>
      <c r="AP40" s="286">
        <v>1.0620890000000001</v>
      </c>
      <c r="AQ40" s="289">
        <v>0.84912299999999996</v>
      </c>
    </row>
    <row r="41" spans="1:43">
      <c r="A41" s="590">
        <v>38</v>
      </c>
      <c r="B41" s="591" t="s">
        <v>25</v>
      </c>
      <c r="C41" s="286">
        <v>5.1699999999999999E-4</v>
      </c>
      <c r="D41" s="287">
        <v>4.9170000000000004E-3</v>
      </c>
      <c r="E41" s="287">
        <v>1.2489999999999999E-3</v>
      </c>
      <c r="F41" s="287">
        <v>1.17E-3</v>
      </c>
      <c r="G41" s="287">
        <v>1.224E-3</v>
      </c>
      <c r="H41" s="287">
        <v>1.714E-3</v>
      </c>
      <c r="I41" s="287">
        <v>1.1919999999999999E-3</v>
      </c>
      <c r="J41" s="287">
        <v>1.093E-3</v>
      </c>
      <c r="K41" s="287">
        <v>4.8799999999999999E-4</v>
      </c>
      <c r="L41" s="287">
        <v>3.4200000000000002E-4</v>
      </c>
      <c r="M41" s="287">
        <v>1.4920000000000001E-3</v>
      </c>
      <c r="N41" s="287">
        <v>5.3200000000000003E-4</v>
      </c>
      <c r="O41" s="287">
        <v>3.59E-4</v>
      </c>
      <c r="P41" s="287">
        <v>9.3999999999999997E-4</v>
      </c>
      <c r="Q41" s="287">
        <v>7.3399999999999995E-4</v>
      </c>
      <c r="R41" s="287">
        <v>1.755E-3</v>
      </c>
      <c r="S41" s="287">
        <v>1.6119999999999999E-3</v>
      </c>
      <c r="T41" s="287">
        <v>1.0189999999999999E-3</v>
      </c>
      <c r="U41" s="287">
        <v>9.9099999999999991E-4</v>
      </c>
      <c r="V41" s="287">
        <v>1.3339999999999999E-3</v>
      </c>
      <c r="W41" s="287">
        <v>4.4099999999999999E-4</v>
      </c>
      <c r="X41" s="287">
        <v>1.949E-3</v>
      </c>
      <c r="Y41" s="287">
        <v>1.3500000000000001E-3</v>
      </c>
      <c r="Z41" s="287">
        <v>3.9399999999999998E-4</v>
      </c>
      <c r="AA41" s="287">
        <v>1.4610000000000001E-3</v>
      </c>
      <c r="AB41" s="287">
        <v>3.2139999999999998E-3</v>
      </c>
      <c r="AC41" s="287">
        <v>1.5319999999999999E-3</v>
      </c>
      <c r="AD41" s="287">
        <v>3.3170000000000001E-3</v>
      </c>
      <c r="AE41" s="287">
        <v>4.0000000000000002E-4</v>
      </c>
      <c r="AF41" s="287">
        <v>2.2290000000000001E-3</v>
      </c>
      <c r="AG41" s="287">
        <v>2.9489999999999998E-3</v>
      </c>
      <c r="AH41" s="287">
        <v>2.5240000000000002E-3</v>
      </c>
      <c r="AI41" s="287">
        <v>2.9689999999999999E-3</v>
      </c>
      <c r="AJ41" s="287">
        <v>4.8120000000000003E-3</v>
      </c>
      <c r="AK41" s="287">
        <v>5.2789999999999998E-3</v>
      </c>
      <c r="AL41" s="287">
        <v>2.0400000000000001E-3</v>
      </c>
      <c r="AM41" s="287">
        <v>2.1289999999999998E-3</v>
      </c>
      <c r="AN41" s="287">
        <v>1.0004390000000001</v>
      </c>
      <c r="AO41" s="288">
        <v>7.4899999999999999E-4</v>
      </c>
      <c r="AP41" s="286">
        <v>1.064853</v>
      </c>
      <c r="AQ41" s="289">
        <v>0.85133400000000004</v>
      </c>
    </row>
    <row r="42" spans="1:43">
      <c r="A42" s="594">
        <v>39</v>
      </c>
      <c r="B42" s="591" t="s">
        <v>26</v>
      </c>
      <c r="C42" s="286">
        <v>5.587E-3</v>
      </c>
      <c r="D42" s="287">
        <v>1.0189999999999999E-3</v>
      </c>
      <c r="E42" s="287">
        <v>5.7479999999999996E-3</v>
      </c>
      <c r="F42" s="287">
        <v>6.7270000000000003E-3</v>
      </c>
      <c r="G42" s="287">
        <v>6.0369999999999998E-3</v>
      </c>
      <c r="H42" s="287">
        <v>3.434E-3</v>
      </c>
      <c r="I42" s="287">
        <v>6.3119999999999999E-3</v>
      </c>
      <c r="J42" s="287">
        <v>1.0950000000000001E-3</v>
      </c>
      <c r="K42" s="287">
        <v>1.3136999999999999E-2</v>
      </c>
      <c r="L42" s="287">
        <v>1.993E-3</v>
      </c>
      <c r="M42" s="287">
        <v>5.9020000000000001E-3</v>
      </c>
      <c r="N42" s="287">
        <v>9.639E-3</v>
      </c>
      <c r="O42" s="287">
        <v>2.7659999999999998E-3</v>
      </c>
      <c r="P42" s="287">
        <v>4.0080000000000003E-3</v>
      </c>
      <c r="Q42" s="287">
        <v>5.4130000000000003E-3</v>
      </c>
      <c r="R42" s="287">
        <v>3.431E-3</v>
      </c>
      <c r="S42" s="287">
        <v>2.0709999999999999E-3</v>
      </c>
      <c r="T42" s="287">
        <v>9.8200000000000002E-4</v>
      </c>
      <c r="U42" s="287">
        <v>2.947E-3</v>
      </c>
      <c r="V42" s="287">
        <v>1.3359999999999999E-3</v>
      </c>
      <c r="W42" s="287">
        <v>7.5799999999999999E-4</v>
      </c>
      <c r="X42" s="287">
        <v>1.7340000000000001E-3</v>
      </c>
      <c r="Y42" s="287">
        <v>9.3670000000000003E-3</v>
      </c>
      <c r="Z42" s="287">
        <v>3.1510000000000002E-3</v>
      </c>
      <c r="AA42" s="287">
        <v>6.3080000000000002E-3</v>
      </c>
      <c r="AB42" s="287">
        <v>5.7540000000000004E-3</v>
      </c>
      <c r="AC42" s="287">
        <v>3.4680000000000002E-3</v>
      </c>
      <c r="AD42" s="287">
        <v>7.6769999999999998E-3</v>
      </c>
      <c r="AE42" s="287">
        <v>1.7570000000000001E-3</v>
      </c>
      <c r="AF42" s="287">
        <v>2.362E-3</v>
      </c>
      <c r="AG42" s="287">
        <v>4.2420000000000001E-3</v>
      </c>
      <c r="AH42" s="287">
        <v>9.7300000000000002E-4</v>
      </c>
      <c r="AI42" s="287">
        <v>5.2180000000000004E-3</v>
      </c>
      <c r="AJ42" s="287">
        <v>2.5479999999999999E-3</v>
      </c>
      <c r="AK42" s="287">
        <v>9.3159999999999996E-3</v>
      </c>
      <c r="AL42" s="294">
        <v>4.2500000000000003E-3</v>
      </c>
      <c r="AM42" s="294">
        <v>4.5529999999999998E-3</v>
      </c>
      <c r="AN42" s="294">
        <v>1.4580000000000001E-3</v>
      </c>
      <c r="AO42" s="295">
        <v>1.000869</v>
      </c>
      <c r="AP42" s="286">
        <v>1.1653469999999999</v>
      </c>
      <c r="AQ42" s="300">
        <v>0.93167699999999998</v>
      </c>
    </row>
    <row r="43" spans="1:43">
      <c r="A43" s="595"/>
      <c r="B43" s="596" t="s">
        <v>630</v>
      </c>
      <c r="C43" s="296">
        <v>1.2589170000000001</v>
      </c>
      <c r="D43" s="297">
        <v>1.3118190000000001</v>
      </c>
      <c r="E43" s="297">
        <v>1.1333070000000001</v>
      </c>
      <c r="F43" s="297">
        <v>1.3463039999999999</v>
      </c>
      <c r="G43" s="297">
        <v>1.3698999999999999</v>
      </c>
      <c r="H43" s="297">
        <v>1.204094</v>
      </c>
      <c r="I43" s="297">
        <v>1.3406400000000001</v>
      </c>
      <c r="J43" s="297">
        <v>1.2098059999999999</v>
      </c>
      <c r="K43" s="297">
        <v>1.1842010000000001</v>
      </c>
      <c r="L43" s="297">
        <v>1.181527</v>
      </c>
      <c r="M43" s="297">
        <v>1.275067</v>
      </c>
      <c r="N43" s="297">
        <v>1.2467109999999999</v>
      </c>
      <c r="O43" s="297">
        <v>1.2112780000000001</v>
      </c>
      <c r="P43" s="297">
        <v>1.1836040000000001</v>
      </c>
      <c r="Q43" s="297">
        <v>1.15886</v>
      </c>
      <c r="R43" s="297">
        <v>1.157823</v>
      </c>
      <c r="S43" s="297">
        <v>1.1920040000000001</v>
      </c>
      <c r="T43" s="297">
        <v>1.2043900000000001</v>
      </c>
      <c r="U43" s="297">
        <v>1.174148</v>
      </c>
      <c r="V43" s="297">
        <v>1.1695409999999999</v>
      </c>
      <c r="W43" s="297">
        <v>1.121094</v>
      </c>
      <c r="X43" s="297">
        <v>1.2689319999999999</v>
      </c>
      <c r="Y43" s="297">
        <v>1.2486969999999999</v>
      </c>
      <c r="Z43" s="297">
        <v>1.30521</v>
      </c>
      <c r="AA43" s="297">
        <v>1.441487</v>
      </c>
      <c r="AB43" s="297">
        <v>1.266526</v>
      </c>
      <c r="AC43" s="297">
        <v>1.315855</v>
      </c>
      <c r="AD43" s="297">
        <v>1.299056</v>
      </c>
      <c r="AE43" s="297">
        <v>1.151737</v>
      </c>
      <c r="AF43" s="297">
        <v>1.335942</v>
      </c>
      <c r="AG43" s="297">
        <v>1.3890370000000001</v>
      </c>
      <c r="AH43" s="297">
        <v>1.2108620000000001</v>
      </c>
      <c r="AI43" s="297">
        <v>1.209667</v>
      </c>
      <c r="AJ43" s="297">
        <v>1.2031989999999999</v>
      </c>
      <c r="AK43" s="297">
        <v>1.262718</v>
      </c>
      <c r="AL43" s="297">
        <v>1.2187399999999999</v>
      </c>
      <c r="AM43" s="297">
        <v>1.312522</v>
      </c>
      <c r="AN43" s="297">
        <v>1.37683</v>
      </c>
      <c r="AO43" s="298">
        <v>1.3293999999999999</v>
      </c>
      <c r="AP43" s="606"/>
      <c r="AQ43" s="607"/>
    </row>
    <row r="44" spans="1:43">
      <c r="A44" s="595"/>
      <c r="B44" s="596" t="s">
        <v>51</v>
      </c>
      <c r="C44" s="296">
        <v>1.0064850000000001</v>
      </c>
      <c r="D44" s="297">
        <v>1.0487789999999999</v>
      </c>
      <c r="E44" s="297">
        <v>0.90606100000000001</v>
      </c>
      <c r="F44" s="297">
        <v>1.076349</v>
      </c>
      <c r="G44" s="297">
        <v>1.095213</v>
      </c>
      <c r="H44" s="297">
        <v>0.96265400000000001</v>
      </c>
      <c r="I44" s="297">
        <v>1.0718209999999999</v>
      </c>
      <c r="J44" s="297">
        <v>0.967221</v>
      </c>
      <c r="K44" s="297">
        <v>0.94674999999999998</v>
      </c>
      <c r="L44" s="297">
        <v>0.94461200000000001</v>
      </c>
      <c r="M44" s="297">
        <v>1.019396</v>
      </c>
      <c r="N44" s="297">
        <v>0.996726</v>
      </c>
      <c r="O44" s="297">
        <v>0.96839699999999995</v>
      </c>
      <c r="P44" s="297">
        <v>0.94627300000000003</v>
      </c>
      <c r="Q44" s="297">
        <v>0.92649000000000004</v>
      </c>
      <c r="R44" s="297">
        <v>0.92566099999999996</v>
      </c>
      <c r="S44" s="297">
        <v>0.95298799999999995</v>
      </c>
      <c r="T44" s="297">
        <v>0.96289000000000002</v>
      </c>
      <c r="U44" s="297">
        <v>0.93871199999999999</v>
      </c>
      <c r="V44" s="297">
        <v>0.93503000000000003</v>
      </c>
      <c r="W44" s="297">
        <v>0.89629700000000001</v>
      </c>
      <c r="X44" s="297">
        <v>1.014491</v>
      </c>
      <c r="Y44" s="297">
        <v>0.99831300000000001</v>
      </c>
      <c r="Z44" s="297">
        <v>1.0434950000000001</v>
      </c>
      <c r="AA44" s="297">
        <v>1.1524460000000001</v>
      </c>
      <c r="AB44" s="297">
        <v>1.0125679999999999</v>
      </c>
      <c r="AC44" s="297">
        <v>1.0520050000000001</v>
      </c>
      <c r="AD44" s="297">
        <v>1.038575</v>
      </c>
      <c r="AE44" s="297">
        <v>0.92079599999999995</v>
      </c>
      <c r="AF44" s="297">
        <v>1.0680639999999999</v>
      </c>
      <c r="AG44" s="297">
        <v>1.1105130000000001</v>
      </c>
      <c r="AH44" s="297">
        <v>0.96806499999999995</v>
      </c>
      <c r="AI44" s="297">
        <v>0.96711000000000003</v>
      </c>
      <c r="AJ44" s="297">
        <v>0.96193799999999996</v>
      </c>
      <c r="AK44" s="297">
        <v>1.0095229999999999</v>
      </c>
      <c r="AL44" s="297">
        <v>0.97436299999999998</v>
      </c>
      <c r="AM44" s="297">
        <v>1.0493410000000001</v>
      </c>
      <c r="AN44" s="297">
        <v>1.100754</v>
      </c>
      <c r="AO44" s="298">
        <v>1.0628340000000001</v>
      </c>
      <c r="AP44" s="608"/>
      <c r="AQ44" s="609"/>
    </row>
    <row r="45" spans="1:43" ht="11.25" customHeight="1"/>
  </sheetData>
  <sheetProtection sheet="1" selectLockedCells="1" selectUnlockedCells="1"/>
  <phoneticPr fontId="5"/>
  <pageMargins left="0.70866141732283472" right="0.70866141732283472" top="0.74803149606299213" bottom="0.74803149606299213" header="0.31496062992125984" footer="0.31496062992125984"/>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22</vt:i4>
      </vt:variant>
    </vt:vector>
  </HeadingPairs>
  <TitlesOfParts>
    <vt:vector size="41" baseType="lpstr">
      <vt:lpstr>利用の手引き(必ず読んでください！)</vt:lpstr>
      <vt:lpstr>データ入力表</vt:lpstr>
      <vt:lpstr>分析結果１ページ(総括表)</vt:lpstr>
      <vt:lpstr>２ページ～</vt:lpstr>
      <vt:lpstr>４ページ～</vt:lpstr>
      <vt:lpstr>６ページ～</vt:lpstr>
      <vt:lpstr>８ページ～</vt:lpstr>
      <vt:lpstr>１２ページ～</vt:lpstr>
      <vt:lpstr>逆行列係数</vt:lpstr>
      <vt:lpstr>外生化逆行列係数</vt:lpstr>
      <vt:lpstr>生産誘発額の計算シート</vt:lpstr>
      <vt:lpstr>★波及効果計算ｼｰﾄ</vt:lpstr>
      <vt:lpstr>取引基本表</vt:lpstr>
      <vt:lpstr>投入係数</vt:lpstr>
      <vt:lpstr>県内自給率</vt:lpstr>
      <vt:lpstr>開放経済型逆行列係数</vt:lpstr>
      <vt:lpstr>消費パターン</vt:lpstr>
      <vt:lpstr>手順⑭</vt:lpstr>
      <vt:lpstr>雇用表</vt:lpstr>
      <vt:lpstr>★波及効果計算ｼｰﾄ!Print_Area</vt:lpstr>
      <vt:lpstr>'１２ページ～'!Print_Area</vt:lpstr>
      <vt:lpstr>'２ページ～'!Print_Area</vt:lpstr>
      <vt:lpstr>'４ページ～'!Print_Area</vt:lpstr>
      <vt:lpstr>'６ページ～'!Print_Area</vt:lpstr>
      <vt:lpstr>'８ページ～'!Print_Area</vt:lpstr>
      <vt:lpstr>データ入力表!Print_Area</vt:lpstr>
      <vt:lpstr>開放経済型逆行列係数!Print_Area</vt:lpstr>
      <vt:lpstr>県内自給率!Print_Area</vt:lpstr>
      <vt:lpstr>雇用表!Print_Area</vt:lpstr>
      <vt:lpstr>取引基本表!Print_Area</vt:lpstr>
      <vt:lpstr>手順⑭!Print_Area</vt:lpstr>
      <vt:lpstr>消費パターン!Print_Area</vt:lpstr>
      <vt:lpstr>投入係数!Print_Area</vt:lpstr>
      <vt:lpstr>'分析結果１ページ(総括表)'!Print_Area</vt:lpstr>
      <vt:lpstr>'利用の手引き(必ず読んでください！)'!Print_Area</vt:lpstr>
      <vt:lpstr>開放経済型逆行列係数!Print_Titles</vt:lpstr>
      <vt:lpstr>外生化逆行列係数!Print_Titles</vt:lpstr>
      <vt:lpstr>逆行列係数!Print_Titles</vt:lpstr>
      <vt:lpstr>取引基本表!Print_Titles</vt:lpstr>
      <vt:lpstr>生産誘発額の計算シート!Print_Titles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瑶日</cp:lastModifiedBy>
  <cp:lastPrinted>2025-04-01T06:23:33Z</cp:lastPrinted>
  <dcterms:modified xsi:type="dcterms:W3CDTF">2026-07-22T01:19:58Z</dcterms:modified>
</cp:coreProperties>
</file>