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2目的特化型分析ツール\08-1-R8更新\"/>
    </mc:Choice>
  </mc:AlternateContent>
  <xr:revisionPtr revIDLastSave="0" documentId="13_ncr:1_{819028F6-B5F5-488B-94C4-64376E4B7881}" xr6:coauthVersionLast="47" xr6:coauthVersionMax="47" xr10:uidLastSave="{00000000-0000-0000-0000-000000000000}"/>
  <bookViews>
    <workbookView xWindow="-120" yWindow="-120" windowWidth="29040" windowHeight="15720" tabRatio="756" xr2:uid="{00000000-000D-0000-FFFF-FFFF00000000}"/>
  </bookViews>
  <sheets>
    <sheet name="利用の手引き(必ず読んでください！)" sheetId="38" r:id="rId1"/>
    <sheet name="（入力）作業ｼｰﾄ" sheetId="3" r:id="rId2"/>
    <sheet name="分析結果１ページ（総括表）" sheetId="34" r:id="rId3"/>
    <sheet name="２ページ～" sheetId="17" r:id="rId4"/>
    <sheet name="４ページ～" sheetId="37" r:id="rId5"/>
    <sheet name="６ページ～" sheetId="36" r:id="rId6"/>
    <sheet name="８ページ～" sheetId="20" r:id="rId7"/>
    <sheet name="１２ページ～" sheetId="21" r:id="rId8"/>
    <sheet name="１４ページ (追加)" sheetId="42" r:id="rId9"/>
    <sheet name="2020年3EID" sheetId="39" r:id="rId10"/>
    <sheet name="2020年3EID組替(→39部門)・係数算出" sheetId="40" r:id="rId11"/>
    <sheet name="消費量・排出量算出" sheetId="41" r:id="rId12"/>
    <sheet name="取引基本表" sheetId="23" r:id="rId13"/>
    <sheet name="投入係数" sheetId="24" r:id="rId14"/>
    <sheet name="県内自給率" sheetId="9" r:id="rId15"/>
    <sheet name="開放経済型逆行列係数" sheetId="25" r:id="rId16"/>
    <sheet name="消費パターン" sheetId="26" r:id="rId17"/>
    <sheet name="手順⑤" sheetId="27" r:id="rId18"/>
    <sheet name="手順⑦" sheetId="28" r:id="rId19"/>
    <sheet name="手順⑭" sheetId="29" r:id="rId20"/>
    <sheet name="雇用表" sheetId="35" r:id="rId21"/>
  </sheets>
  <definedNames>
    <definedName name="_TK503" localSheetId="8">#REF!</definedName>
    <definedName name="_TK503" localSheetId="10">#REF!</definedName>
    <definedName name="_TK503" localSheetId="11">#REF!</definedName>
    <definedName name="_TK503">#REF!</definedName>
    <definedName name="_xlnm.Print_Area" localSheetId="1">'（入力）作業ｼｰﾄ'!$B$2:$Y$138</definedName>
    <definedName name="_xlnm.Print_Area" localSheetId="7">'１２ページ～'!$B$2:$J$61</definedName>
    <definedName name="_xlnm.Print_Area" localSheetId="8">'１４ページ (追加)'!$B$2:$M$45</definedName>
    <definedName name="_xlnm.Print_Area" localSheetId="10">'2020年3EID組替(→39部門)・係数算出'!$A$1:$W$42</definedName>
    <definedName name="_xlnm.Print_Area" localSheetId="3">'２ページ～'!$B$2:$F$91</definedName>
    <definedName name="_xlnm.Print_Area" localSheetId="4">'４ページ～'!$B$2:$AH$99</definedName>
    <definedName name="_xlnm.Print_Area" localSheetId="5">'６ページ～'!$B$2:$E$33</definedName>
    <definedName name="_xlnm.Print_Area" localSheetId="6">'８ページ～'!$B$2:$K$183</definedName>
    <definedName name="_xlnm.Print_Area" localSheetId="15">開放経済型逆行列係数!$B$2:$AQ$45</definedName>
    <definedName name="_xlnm.Print_Area" localSheetId="14">県内自給率!$B$2:$E$45</definedName>
    <definedName name="_xlnm.Print_Area" localSheetId="20">雇用表!$B$2:$M$47</definedName>
    <definedName name="_xlnm.Print_Area" localSheetId="12">取引基本表!$B$2:$BE$53</definedName>
    <definedName name="_xlnm.Print_Area" localSheetId="17">手順⑤!$B$2:$AQ$53</definedName>
    <definedName name="_xlnm.Print_Area" localSheetId="18">手順⑦!$B$2:$D$44</definedName>
    <definedName name="_xlnm.Print_Area" localSheetId="19">手順⑭!$B$2:$D$44</definedName>
    <definedName name="_xlnm.Print_Area" localSheetId="16">消費パターン!$B$2:$E$45</definedName>
    <definedName name="_xlnm.Print_Area" localSheetId="13">投入係数!$B$2:$AQ$53</definedName>
    <definedName name="_xlnm.Print_Area" localSheetId="2">'分析結果１ページ（総括表）'!$B$2:$H$52</definedName>
    <definedName name="_xlnm.Print_Area" localSheetId="0">'利用の手引き(必ず読んでください！)'!$B$2:$J$146</definedName>
    <definedName name="_xlnm.Print_Titles" localSheetId="15">開放経済型逆行列係数!$B:$C</definedName>
    <definedName name="_xlnm.Print_Titles" localSheetId="12">取引基本表!$B:$C</definedName>
    <definedName name="_xlnm.Print_Titles" localSheetId="17">手順⑤!$B:$C</definedName>
    <definedName name="_xlnm.Print_Titles" localSheetId="13">投入係数!$B:$C</definedName>
    <definedName name="rinku" localSheetId="8">#REF!</definedName>
    <definedName name="rinku" localSheetId="10">#REF!</definedName>
    <definedName name="rinku" localSheetId="11">#REF!</definedName>
    <definedName name="rinku">#REF!</definedName>
    <definedName name="SAN" localSheetId="8">#REF!</definedName>
    <definedName name="SAN" localSheetId="10">#REF!</definedName>
    <definedName name="SAN" localSheetId="11">#REF!</definedName>
    <definedName name="SAN">#REF!</definedName>
    <definedName name="YON" localSheetId="8">#REF!</definedName>
    <definedName name="YON" localSheetId="10">#REF!</definedName>
    <definedName name="YON" localSheetId="11">#REF!</definedName>
    <definedName name="YON">#REF!</definedName>
    <definedName name="医療６０" localSheetId="8">#REF!</definedName>
    <definedName name="医療６０" localSheetId="10">#REF!</definedName>
    <definedName name="医療６０" localSheetId="11">#REF!</definedName>
    <definedName name="医療６０">#REF!</definedName>
    <definedName name="医療６１" localSheetId="8">#REF!</definedName>
    <definedName name="医療６１" localSheetId="10">#REF!</definedName>
    <definedName name="医療６１" localSheetId="11">#REF!</definedName>
    <definedName name="医療６１">#REF!</definedName>
    <definedName name="医療６２" localSheetId="8">#REF!</definedName>
    <definedName name="医療６２" localSheetId="10">#REF!</definedName>
    <definedName name="医療６２" localSheetId="11">#REF!</definedName>
    <definedName name="医療６２">#REF!</definedName>
    <definedName name="教育６０" localSheetId="8">#REF!</definedName>
    <definedName name="教育６０" localSheetId="10">#REF!</definedName>
    <definedName name="教育６０" localSheetId="11">#REF!</definedName>
    <definedName name="教育６０">#REF!</definedName>
    <definedName name="教育６１" localSheetId="8">#REF!</definedName>
    <definedName name="教育６１" localSheetId="10">#REF!</definedName>
    <definedName name="教育６１" localSheetId="11">#REF!</definedName>
    <definedName name="教育６１">#REF!</definedName>
    <definedName name="教育６２" localSheetId="8">#REF!</definedName>
    <definedName name="教育６２" localSheetId="10">#REF!</definedName>
    <definedName name="教育６２" localSheetId="11">#REF!</definedName>
    <definedName name="教育６２">#REF!</definedName>
    <definedName name="他サビ６０" localSheetId="8">#REF!</definedName>
    <definedName name="他サビ６０" localSheetId="10">#REF!</definedName>
    <definedName name="他サビ６０" localSheetId="11">#REF!</definedName>
    <definedName name="他サビ６０">#REF!</definedName>
    <definedName name="他サビ６１" localSheetId="8">#REF!</definedName>
    <definedName name="他サビ６１" localSheetId="10">#REF!</definedName>
    <definedName name="他サビ６１" localSheetId="11">#REF!</definedName>
    <definedName name="他サビ６１">#REF!</definedName>
    <definedName name="他サビ６２" localSheetId="8">#REF!</definedName>
    <definedName name="他サビ６２" localSheetId="10">#REF!</definedName>
    <definedName name="他サビ６２" localSheetId="11">#REF!</definedName>
    <definedName name="他サビ６２">#REF!</definedName>
    <definedName name="他構成比" localSheetId="8">#REF!</definedName>
    <definedName name="他構成比" localSheetId="10">#REF!</definedName>
    <definedName name="他構成比" localSheetId="11">#REF!</definedName>
    <definedName name="他構成比">#REF!</definedName>
    <definedName name="保留１" localSheetId="8">#REF!</definedName>
    <definedName name="保留１" localSheetId="10">#REF!</definedName>
    <definedName name="保留１" localSheetId="15">#REF!</definedName>
    <definedName name="保留１" localSheetId="12">#REF!</definedName>
    <definedName name="保留１" localSheetId="17">#REF!</definedName>
    <definedName name="保留１" localSheetId="11">#REF!</definedName>
    <definedName name="保留１" localSheetId="13">#REF!</definedName>
    <definedName name="保留１">#REF!</definedName>
    <definedName name="保留13" localSheetId="8">#REF!</definedName>
    <definedName name="保留13" localSheetId="10">#REF!</definedName>
    <definedName name="保留13" localSheetId="15">#REF!</definedName>
    <definedName name="保留13" localSheetId="12">#REF!</definedName>
    <definedName name="保留13" localSheetId="17">#REF!</definedName>
    <definedName name="保留13" localSheetId="11">#REF!</definedName>
    <definedName name="保留13" localSheetId="13">#REF!</definedName>
    <definedName name="保留13">#REF!</definedName>
    <definedName name="保留２" localSheetId="8">#REF!</definedName>
    <definedName name="保留２" localSheetId="10">#REF!</definedName>
    <definedName name="保留２" localSheetId="15">#REF!</definedName>
    <definedName name="保留２" localSheetId="12">#REF!</definedName>
    <definedName name="保留２" localSheetId="17">#REF!</definedName>
    <definedName name="保留２" localSheetId="11">#REF!</definedName>
    <definedName name="保留２" localSheetId="13">#REF!</definedName>
    <definedName name="保留２">#REF!</definedName>
    <definedName name="保留３" localSheetId="8">#REF!</definedName>
    <definedName name="保留３" localSheetId="10">#REF!</definedName>
    <definedName name="保留３" localSheetId="15">#REF!</definedName>
    <definedName name="保留３" localSheetId="12">#REF!</definedName>
    <definedName name="保留３" localSheetId="17">#REF!</definedName>
    <definedName name="保留３" localSheetId="11">#REF!</definedName>
    <definedName name="保留３" localSheetId="13">#REF!</definedName>
    <definedName name="保留３">#REF!</definedName>
    <definedName name="保留４" localSheetId="8">#REF!</definedName>
    <definedName name="保留４" localSheetId="10">#REF!</definedName>
    <definedName name="保留４" localSheetId="15">#REF!</definedName>
    <definedName name="保留４" localSheetId="12">#REF!</definedName>
    <definedName name="保留４" localSheetId="17">#REF!</definedName>
    <definedName name="保留４" localSheetId="11">#REF!</definedName>
    <definedName name="保留４" localSheetId="13">#REF!</definedName>
    <definedName name="保留４">#REF!</definedName>
    <definedName name="保留５" localSheetId="8">#REF!</definedName>
    <definedName name="保留５" localSheetId="10">#REF!</definedName>
    <definedName name="保留５" localSheetId="15">#REF!</definedName>
    <definedName name="保留５" localSheetId="12">#REF!</definedName>
    <definedName name="保留５" localSheetId="17">#REF!</definedName>
    <definedName name="保留５" localSheetId="11">#REF!</definedName>
    <definedName name="保留５" localSheetId="13">#REF!</definedName>
    <definedName name="保留５">#REF!</definedName>
    <definedName name="保留６" localSheetId="8">#REF!</definedName>
    <definedName name="保留６" localSheetId="10">#REF!</definedName>
    <definedName name="保留６" localSheetId="15">#REF!</definedName>
    <definedName name="保留６" localSheetId="12">#REF!</definedName>
    <definedName name="保留６" localSheetId="17">#REF!</definedName>
    <definedName name="保留６" localSheetId="11">#REF!</definedName>
    <definedName name="保留６" localSheetId="13">#REF!</definedName>
    <definedName name="保留６">#REF!</definedName>
    <definedName name="保留９" localSheetId="8">#REF!</definedName>
    <definedName name="保留９" localSheetId="10">#REF!</definedName>
    <definedName name="保留９" localSheetId="15">#REF!</definedName>
    <definedName name="保留９" localSheetId="12">#REF!</definedName>
    <definedName name="保留９" localSheetId="17">#REF!</definedName>
    <definedName name="保留９" localSheetId="11">#REF!</definedName>
    <definedName name="保留９" localSheetId="13">#REF!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2" i="40" l="1"/>
  <c r="M41" i="40"/>
  <c r="M40" i="40"/>
  <c r="M39" i="40"/>
  <c r="D39" i="40"/>
  <c r="E39" i="40"/>
  <c r="F39" i="40"/>
  <c r="G39" i="40"/>
  <c r="H39" i="40"/>
  <c r="I39" i="40"/>
  <c r="J39" i="40"/>
  <c r="K39" i="40"/>
  <c r="L39" i="40"/>
  <c r="D38" i="40"/>
  <c r="E38" i="40"/>
  <c r="F38" i="40"/>
  <c r="G38" i="40"/>
  <c r="H38" i="40"/>
  <c r="I38" i="40"/>
  <c r="J38" i="40"/>
  <c r="K38" i="40"/>
  <c r="L38" i="40"/>
  <c r="M38" i="40"/>
  <c r="D37" i="40"/>
  <c r="E37" i="40"/>
  <c r="F37" i="40"/>
  <c r="G37" i="40"/>
  <c r="H37" i="40"/>
  <c r="I37" i="40"/>
  <c r="J37" i="40"/>
  <c r="K37" i="40"/>
  <c r="L37" i="40"/>
  <c r="M37" i="40"/>
  <c r="D36" i="40"/>
  <c r="E36" i="40"/>
  <c r="F36" i="40"/>
  <c r="G36" i="40"/>
  <c r="H36" i="40"/>
  <c r="I36" i="40"/>
  <c r="J36" i="40"/>
  <c r="K36" i="40"/>
  <c r="L36" i="40"/>
  <c r="M36" i="40"/>
  <c r="D35" i="40"/>
  <c r="E35" i="40"/>
  <c r="F35" i="40"/>
  <c r="G35" i="40"/>
  <c r="H35" i="40"/>
  <c r="I35" i="40"/>
  <c r="J35" i="40"/>
  <c r="K35" i="40"/>
  <c r="L35" i="40"/>
  <c r="M35" i="40"/>
  <c r="D34" i="40"/>
  <c r="E34" i="40"/>
  <c r="F34" i="40"/>
  <c r="G34" i="40"/>
  <c r="H34" i="40"/>
  <c r="I34" i="40"/>
  <c r="J34" i="40"/>
  <c r="K34" i="40"/>
  <c r="L34" i="40"/>
  <c r="M34" i="40"/>
  <c r="D33" i="40"/>
  <c r="E33" i="40"/>
  <c r="F33" i="40"/>
  <c r="G33" i="40"/>
  <c r="H33" i="40"/>
  <c r="I33" i="40"/>
  <c r="J33" i="40"/>
  <c r="K33" i="40"/>
  <c r="L33" i="40"/>
  <c r="M33" i="40"/>
  <c r="D32" i="40"/>
  <c r="E32" i="40"/>
  <c r="F32" i="40"/>
  <c r="G32" i="40"/>
  <c r="H32" i="40"/>
  <c r="I32" i="40"/>
  <c r="J32" i="40"/>
  <c r="K32" i="40"/>
  <c r="L32" i="40"/>
  <c r="M32" i="40"/>
  <c r="D31" i="40"/>
  <c r="E31" i="40"/>
  <c r="F31" i="40"/>
  <c r="G31" i="40"/>
  <c r="H31" i="40"/>
  <c r="I31" i="40"/>
  <c r="J31" i="40"/>
  <c r="K31" i="40"/>
  <c r="L31" i="40"/>
  <c r="M31" i="40"/>
  <c r="D30" i="40"/>
  <c r="E30" i="40"/>
  <c r="F30" i="40"/>
  <c r="G30" i="40"/>
  <c r="H30" i="40"/>
  <c r="I30" i="40"/>
  <c r="J30" i="40"/>
  <c r="K30" i="40"/>
  <c r="L30" i="40"/>
  <c r="M30" i="40"/>
  <c r="D29" i="40"/>
  <c r="E29" i="40"/>
  <c r="F29" i="40"/>
  <c r="G29" i="40"/>
  <c r="H29" i="40"/>
  <c r="I29" i="40"/>
  <c r="J29" i="40"/>
  <c r="K29" i="40"/>
  <c r="L29" i="40"/>
  <c r="M29" i="40"/>
  <c r="C29" i="40"/>
  <c r="M28" i="40"/>
  <c r="D28" i="40"/>
  <c r="E28" i="40"/>
  <c r="F28" i="40"/>
  <c r="G28" i="40"/>
  <c r="H28" i="40"/>
  <c r="I28" i="40"/>
  <c r="J28" i="40"/>
  <c r="K28" i="40"/>
  <c r="L28" i="40"/>
  <c r="D27" i="40"/>
  <c r="E27" i="40"/>
  <c r="F27" i="40"/>
  <c r="G27" i="40"/>
  <c r="H27" i="40"/>
  <c r="I27" i="40"/>
  <c r="J27" i="40"/>
  <c r="K27" i="40"/>
  <c r="L27" i="40"/>
  <c r="M27" i="40"/>
  <c r="D26" i="40"/>
  <c r="E26" i="40"/>
  <c r="F26" i="40"/>
  <c r="G26" i="40"/>
  <c r="H26" i="40"/>
  <c r="I26" i="40"/>
  <c r="J26" i="40"/>
  <c r="K26" i="40"/>
  <c r="L26" i="40"/>
  <c r="M26" i="40"/>
  <c r="D25" i="40"/>
  <c r="E25" i="40"/>
  <c r="F25" i="40"/>
  <c r="G25" i="40"/>
  <c r="H25" i="40"/>
  <c r="I25" i="40"/>
  <c r="J25" i="40"/>
  <c r="K25" i="40"/>
  <c r="L25" i="40"/>
  <c r="M25" i="40"/>
  <c r="D24" i="40"/>
  <c r="E24" i="40"/>
  <c r="F24" i="40"/>
  <c r="G24" i="40"/>
  <c r="H24" i="40"/>
  <c r="I24" i="40"/>
  <c r="J24" i="40"/>
  <c r="K24" i="40"/>
  <c r="L24" i="40"/>
  <c r="M24" i="40"/>
  <c r="D23" i="40"/>
  <c r="E23" i="40"/>
  <c r="F23" i="40"/>
  <c r="G23" i="40"/>
  <c r="H23" i="40"/>
  <c r="I23" i="40"/>
  <c r="J23" i="40"/>
  <c r="K23" i="40"/>
  <c r="L23" i="40"/>
  <c r="M23" i="40"/>
  <c r="D22" i="40"/>
  <c r="E22" i="40"/>
  <c r="F22" i="40"/>
  <c r="G22" i="40"/>
  <c r="H22" i="40"/>
  <c r="I22" i="40"/>
  <c r="J22" i="40"/>
  <c r="K22" i="40"/>
  <c r="L22" i="40"/>
  <c r="M22" i="40"/>
  <c r="D21" i="40"/>
  <c r="D20" i="40"/>
  <c r="C21" i="40"/>
  <c r="C20" i="40"/>
  <c r="M19" i="40"/>
  <c r="C22" i="40"/>
  <c r="E21" i="40"/>
  <c r="F21" i="40"/>
  <c r="G21" i="40"/>
  <c r="H21" i="40"/>
  <c r="I21" i="40"/>
  <c r="J21" i="40"/>
  <c r="K21" i="40"/>
  <c r="L21" i="40"/>
  <c r="M21" i="40"/>
  <c r="E20" i="40"/>
  <c r="F20" i="40"/>
  <c r="G20" i="40"/>
  <c r="H20" i="40"/>
  <c r="I20" i="40"/>
  <c r="J20" i="40"/>
  <c r="K20" i="40"/>
  <c r="L20" i="40"/>
  <c r="M20" i="40"/>
  <c r="D19" i="40"/>
  <c r="E19" i="40"/>
  <c r="F19" i="40"/>
  <c r="G19" i="40"/>
  <c r="H19" i="40"/>
  <c r="I19" i="40"/>
  <c r="J19" i="40"/>
  <c r="K19" i="40"/>
  <c r="L19" i="40"/>
  <c r="D18" i="40"/>
  <c r="E18" i="40"/>
  <c r="F18" i="40"/>
  <c r="G18" i="40"/>
  <c r="H18" i="40"/>
  <c r="I18" i="40"/>
  <c r="J18" i="40"/>
  <c r="K18" i="40"/>
  <c r="L18" i="40"/>
  <c r="M18" i="40"/>
  <c r="D17" i="40"/>
  <c r="E17" i="40"/>
  <c r="F17" i="40"/>
  <c r="G17" i="40"/>
  <c r="H17" i="40"/>
  <c r="I17" i="40"/>
  <c r="J17" i="40"/>
  <c r="K17" i="40"/>
  <c r="L17" i="40"/>
  <c r="M17" i="40"/>
  <c r="D16" i="40"/>
  <c r="E16" i="40"/>
  <c r="F16" i="40"/>
  <c r="G16" i="40"/>
  <c r="H16" i="40"/>
  <c r="I16" i="40"/>
  <c r="J16" i="40"/>
  <c r="K16" i="40"/>
  <c r="L16" i="40"/>
  <c r="M16" i="40"/>
  <c r="D15" i="40"/>
  <c r="E15" i="40"/>
  <c r="F15" i="40"/>
  <c r="G15" i="40"/>
  <c r="H15" i="40"/>
  <c r="I15" i="40"/>
  <c r="J15" i="40"/>
  <c r="K15" i="40"/>
  <c r="L15" i="40"/>
  <c r="M15" i="40"/>
  <c r="D14" i="40"/>
  <c r="E14" i="40"/>
  <c r="F14" i="40"/>
  <c r="G14" i="40"/>
  <c r="H14" i="40"/>
  <c r="I14" i="40"/>
  <c r="J14" i="40"/>
  <c r="K14" i="40"/>
  <c r="L14" i="40"/>
  <c r="M14" i="40"/>
  <c r="D13" i="40"/>
  <c r="E13" i="40"/>
  <c r="F13" i="40"/>
  <c r="G13" i="40"/>
  <c r="H13" i="40"/>
  <c r="I13" i="40"/>
  <c r="J13" i="40"/>
  <c r="K13" i="40"/>
  <c r="L13" i="40"/>
  <c r="M13" i="40"/>
  <c r="D12" i="40"/>
  <c r="E12" i="40"/>
  <c r="F12" i="40"/>
  <c r="G12" i="40"/>
  <c r="H12" i="40"/>
  <c r="I12" i="40"/>
  <c r="J12" i="40"/>
  <c r="K12" i="40"/>
  <c r="L12" i="40"/>
  <c r="M12" i="40"/>
  <c r="M11" i="40"/>
  <c r="D11" i="40"/>
  <c r="E11" i="40"/>
  <c r="F11" i="40"/>
  <c r="G11" i="40"/>
  <c r="H11" i="40"/>
  <c r="I11" i="40"/>
  <c r="J11" i="40"/>
  <c r="K11" i="40"/>
  <c r="L11" i="40"/>
  <c r="D10" i="40"/>
  <c r="E10" i="40"/>
  <c r="F10" i="40"/>
  <c r="G10" i="40"/>
  <c r="H10" i="40"/>
  <c r="I10" i="40"/>
  <c r="J10" i="40"/>
  <c r="K10" i="40"/>
  <c r="L10" i="40"/>
  <c r="M10" i="40"/>
  <c r="D9" i="40"/>
  <c r="E9" i="40"/>
  <c r="F9" i="40"/>
  <c r="G9" i="40"/>
  <c r="H9" i="40"/>
  <c r="I9" i="40"/>
  <c r="J9" i="40"/>
  <c r="K9" i="40"/>
  <c r="L9" i="40"/>
  <c r="M9" i="40"/>
  <c r="D8" i="40"/>
  <c r="E8" i="40"/>
  <c r="F8" i="40"/>
  <c r="G8" i="40"/>
  <c r="H8" i="40"/>
  <c r="I8" i="40"/>
  <c r="J8" i="40"/>
  <c r="K8" i="40"/>
  <c r="L8" i="40"/>
  <c r="M8" i="40"/>
  <c r="C8" i="40"/>
  <c r="D7" i="40"/>
  <c r="E7" i="40"/>
  <c r="F7" i="40"/>
  <c r="G7" i="40"/>
  <c r="H7" i="40"/>
  <c r="I7" i="40"/>
  <c r="J7" i="40"/>
  <c r="K7" i="40"/>
  <c r="L7" i="40"/>
  <c r="M7" i="40"/>
  <c r="D6" i="40"/>
  <c r="E6" i="40"/>
  <c r="F6" i="40"/>
  <c r="G6" i="40"/>
  <c r="H6" i="40"/>
  <c r="I6" i="40"/>
  <c r="J6" i="40"/>
  <c r="K6" i="40"/>
  <c r="L6" i="40"/>
  <c r="M6" i="40"/>
  <c r="D5" i="40"/>
  <c r="E5" i="40"/>
  <c r="F5" i="40"/>
  <c r="G5" i="40"/>
  <c r="H5" i="40"/>
  <c r="I5" i="40"/>
  <c r="J5" i="40"/>
  <c r="K5" i="40"/>
  <c r="L5" i="40"/>
  <c r="M5" i="40"/>
  <c r="M4" i="40"/>
  <c r="D4" i="40"/>
  <c r="E4" i="40"/>
  <c r="F4" i="40"/>
  <c r="G4" i="40"/>
  <c r="H4" i="40"/>
  <c r="I4" i="40"/>
  <c r="J4" i="40"/>
  <c r="K4" i="40"/>
  <c r="L4" i="40"/>
  <c r="C4" i="40"/>
  <c r="E3" i="40"/>
  <c r="F3" i="40"/>
  <c r="G3" i="40"/>
  <c r="H3" i="40"/>
  <c r="I3" i="40"/>
  <c r="J3" i="40"/>
  <c r="K3" i="40"/>
  <c r="L3" i="40"/>
  <c r="M3" i="40"/>
  <c r="D3" i="40"/>
  <c r="C3" i="40"/>
  <c r="C38" i="40"/>
  <c r="C37" i="40"/>
  <c r="C36" i="40"/>
  <c r="C35" i="40"/>
  <c r="C34" i="40"/>
  <c r="C33" i="40"/>
  <c r="C32" i="40"/>
  <c r="C31" i="40"/>
  <c r="C30" i="40"/>
  <c r="C28" i="40"/>
  <c r="C27" i="40"/>
  <c r="C26" i="40"/>
  <c r="C25" i="40"/>
  <c r="C24" i="40"/>
  <c r="C23" i="40"/>
  <c r="C19" i="40"/>
  <c r="C18" i="40"/>
  <c r="C17" i="40"/>
  <c r="C16" i="40"/>
  <c r="C15" i="40"/>
  <c r="C14" i="40"/>
  <c r="C13" i="40"/>
  <c r="C12" i="40"/>
  <c r="C11" i="40"/>
  <c r="C10" i="40"/>
  <c r="C9" i="40"/>
  <c r="C7" i="40"/>
  <c r="C6" i="40"/>
  <c r="C5" i="40"/>
  <c r="S5" i="40" l="1"/>
  <c r="T5" i="40"/>
  <c r="U3" i="40"/>
  <c r="W3" i="40"/>
  <c r="V3" i="40"/>
  <c r="C41" i="40"/>
  <c r="M393" i="39"/>
  <c r="L393" i="39"/>
  <c r="K393" i="39"/>
  <c r="J393" i="39"/>
  <c r="I393" i="39"/>
  <c r="H393" i="39"/>
  <c r="G393" i="39"/>
  <c r="F393" i="39"/>
  <c r="E393" i="39"/>
  <c r="D393" i="39"/>
  <c r="C393" i="39"/>
  <c r="H45" i="21"/>
  <c r="D44" i="21"/>
  <c r="D16" i="34"/>
  <c r="I138" i="3"/>
  <c r="D99" i="3"/>
  <c r="D6" i="26"/>
  <c r="D7" i="9"/>
  <c r="D8" i="9"/>
  <c r="Q105" i="3" l="1"/>
  <c r="Q106" i="3"/>
  <c r="R106" i="3"/>
  <c r="Q107" i="3"/>
  <c r="Q108" i="3"/>
  <c r="Q109" i="3"/>
  <c r="R109" i="3" s="1"/>
  <c r="Q110" i="3"/>
  <c r="Q111" i="3"/>
  <c r="R110" i="3" s="1"/>
  <c r="R111" i="3"/>
  <c r="Q112" i="3"/>
  <c r="R112" i="3"/>
  <c r="R113" i="3"/>
  <c r="R114" i="3"/>
  <c r="R105" i="3" l="1"/>
  <c r="R108" i="3"/>
  <c r="R107" i="3"/>
  <c r="D45"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6" i="9"/>
  <c r="N31" i="40" l="1"/>
  <c r="T31" i="40"/>
  <c r="P35" i="40"/>
  <c r="Q35" i="40"/>
  <c r="T35" i="40"/>
  <c r="U35" i="40"/>
  <c r="P39" i="40"/>
  <c r="Q39" i="40"/>
  <c r="T39" i="40"/>
  <c r="U39" i="40"/>
  <c r="D40" i="40"/>
  <c r="E40" i="40"/>
  <c r="F40" i="40"/>
  <c r="G40" i="40"/>
  <c r="H40" i="40"/>
  <c r="I40" i="40"/>
  <c r="J40" i="40"/>
  <c r="K40" i="40"/>
  <c r="L40" i="40"/>
  <c r="D41" i="40"/>
  <c r="E41" i="40"/>
  <c r="F41" i="40"/>
  <c r="G41" i="40"/>
  <c r="H41" i="40"/>
  <c r="I41" i="40"/>
  <c r="J41" i="40"/>
  <c r="K41" i="40"/>
  <c r="L41" i="40"/>
  <c r="V41" i="40"/>
  <c r="C40" i="40"/>
  <c r="C39" i="40"/>
  <c r="T38" i="40"/>
  <c r="P36" i="40"/>
  <c r="N35" i="40"/>
  <c r="P34" i="40"/>
  <c r="P26" i="40"/>
  <c r="T24" i="40"/>
  <c r="N23" i="40"/>
  <c r="T20" i="40"/>
  <c r="Q3" i="40"/>
  <c r="V37" i="40" l="1"/>
  <c r="L42" i="40"/>
  <c r="V33" i="40"/>
  <c r="T40" i="40"/>
  <c r="Q17" i="40"/>
  <c r="P18" i="40"/>
  <c r="P30" i="40"/>
  <c r="N15" i="40"/>
  <c r="N19" i="40"/>
  <c r="W39" i="40"/>
  <c r="S39" i="40"/>
  <c r="O39" i="40"/>
  <c r="W35" i="40"/>
  <c r="S35" i="40"/>
  <c r="O35" i="40"/>
  <c r="W31" i="40"/>
  <c r="S31" i="40"/>
  <c r="O7" i="40"/>
  <c r="I42" i="40"/>
  <c r="S7" i="40"/>
  <c r="W11" i="40"/>
  <c r="N39" i="40"/>
  <c r="U31" i="40"/>
  <c r="Q31" i="40"/>
  <c r="U27" i="40"/>
  <c r="Q27" i="40"/>
  <c r="U23" i="40"/>
  <c r="Q23" i="40"/>
  <c r="U19" i="40"/>
  <c r="Q19" i="40"/>
  <c r="U15" i="40"/>
  <c r="U11" i="40"/>
  <c r="U7" i="40"/>
  <c r="T27" i="40"/>
  <c r="P27" i="40"/>
  <c r="T23" i="40"/>
  <c r="P23" i="40"/>
  <c r="D42" i="40"/>
  <c r="T19" i="40"/>
  <c r="P19" i="40"/>
  <c r="N27" i="40"/>
  <c r="N11" i="40"/>
  <c r="Q15" i="40"/>
  <c r="Q11" i="40"/>
  <c r="T15" i="40"/>
  <c r="P15" i="40"/>
  <c r="T11" i="40"/>
  <c r="P11" i="40"/>
  <c r="T7" i="40"/>
  <c r="P7" i="40"/>
  <c r="T3" i="40"/>
  <c r="O11" i="40"/>
  <c r="O3" i="40"/>
  <c r="O31" i="40"/>
  <c r="W27" i="40"/>
  <c r="S27" i="40"/>
  <c r="O27" i="40"/>
  <c r="W23" i="40"/>
  <c r="S23" i="40"/>
  <c r="O23" i="40"/>
  <c r="W19" i="40"/>
  <c r="S19" i="40"/>
  <c r="O19" i="40"/>
  <c r="W15" i="40"/>
  <c r="S15" i="40"/>
  <c r="O15" i="40"/>
  <c r="S11" i="40"/>
  <c r="W7" i="40"/>
  <c r="N7" i="40"/>
  <c r="T10" i="40"/>
  <c r="U10" i="40"/>
  <c r="P10" i="40"/>
  <c r="T14" i="40"/>
  <c r="P14" i="40"/>
  <c r="S41" i="40"/>
  <c r="Q38" i="40"/>
  <c r="O37" i="40"/>
  <c r="U36" i="40"/>
  <c r="Q34" i="40"/>
  <c r="O33" i="40"/>
  <c r="U32" i="40"/>
  <c r="U30" i="40"/>
  <c r="W29" i="40"/>
  <c r="O29" i="40"/>
  <c r="W25" i="40"/>
  <c r="O25" i="40"/>
  <c r="U24" i="40"/>
  <c r="W21" i="40"/>
  <c r="S21" i="40"/>
  <c r="O21" i="40"/>
  <c r="U18" i="40"/>
  <c r="Q18" i="40"/>
  <c r="S17" i="40"/>
  <c r="O17" i="40"/>
  <c r="S13" i="40"/>
  <c r="E42" i="40"/>
  <c r="R41" i="40"/>
  <c r="N41" i="40"/>
  <c r="P40" i="40"/>
  <c r="R37" i="40"/>
  <c r="N37" i="40"/>
  <c r="T36" i="40"/>
  <c r="N33" i="40"/>
  <c r="T32" i="40"/>
  <c r="T30" i="40"/>
  <c r="P28" i="40"/>
  <c r="T26" i="40"/>
  <c r="V25" i="40"/>
  <c r="P24" i="40"/>
  <c r="T22" i="40"/>
  <c r="V21" i="40"/>
  <c r="P20" i="40"/>
  <c r="V17" i="40"/>
  <c r="N17" i="40"/>
  <c r="P4" i="40"/>
  <c r="T4" i="40"/>
  <c r="P12" i="40"/>
  <c r="S12" i="40"/>
  <c r="T16" i="40"/>
  <c r="S16" i="40"/>
  <c r="U41" i="40"/>
  <c r="Q41" i="40"/>
  <c r="W40" i="40"/>
  <c r="S40" i="40"/>
  <c r="O40" i="40"/>
  <c r="W38" i="40"/>
  <c r="S38" i="40"/>
  <c r="O38" i="40"/>
  <c r="U37" i="40"/>
  <c r="Q37" i="40"/>
  <c r="W36" i="40"/>
  <c r="S36" i="40"/>
  <c r="O36" i="40"/>
  <c r="W34" i="40"/>
  <c r="S34" i="40"/>
  <c r="O34" i="40"/>
  <c r="U33" i="40"/>
  <c r="Q33" i="40"/>
  <c r="W32" i="40"/>
  <c r="S32" i="40"/>
  <c r="O32" i="40"/>
  <c r="W30" i="40"/>
  <c r="S30" i="40"/>
  <c r="O30" i="40"/>
  <c r="U29" i="40"/>
  <c r="Q29" i="40"/>
  <c r="W28" i="40"/>
  <c r="S28" i="40"/>
  <c r="O28" i="40"/>
  <c r="W26" i="40"/>
  <c r="S26" i="40"/>
  <c r="O26" i="40"/>
  <c r="Q25" i="40"/>
  <c r="W24" i="40"/>
  <c r="O24" i="40"/>
  <c r="U21" i="40"/>
  <c r="Q21" i="40"/>
  <c r="S20" i="40"/>
  <c r="O20" i="40"/>
  <c r="U17" i="40"/>
  <c r="W16" i="40"/>
  <c r="O16" i="40"/>
  <c r="U13" i="40"/>
  <c r="W12" i="40"/>
  <c r="Q9" i="40"/>
  <c r="W8" i="40"/>
  <c r="O8" i="40"/>
  <c r="U5" i="40"/>
  <c r="Q5" i="40"/>
  <c r="S4" i="40"/>
  <c r="O4" i="40"/>
  <c r="O5" i="40"/>
  <c r="V5" i="40"/>
  <c r="N5" i="40"/>
  <c r="W5" i="40"/>
  <c r="R5" i="40"/>
  <c r="S9" i="40"/>
  <c r="N9" i="40"/>
  <c r="V9" i="40"/>
  <c r="W9" i="40"/>
  <c r="R9" i="40"/>
  <c r="R13" i="40"/>
  <c r="N13" i="40"/>
  <c r="R21" i="40"/>
  <c r="N21" i="40"/>
  <c r="R25" i="40"/>
  <c r="N25" i="40"/>
  <c r="R29" i="40"/>
  <c r="N29" i="40"/>
  <c r="T41" i="40"/>
  <c r="P41" i="40"/>
  <c r="V40" i="40"/>
  <c r="R40" i="40"/>
  <c r="N40" i="40"/>
  <c r="V38" i="40"/>
  <c r="R38" i="40"/>
  <c r="N38" i="40"/>
  <c r="T37" i="40"/>
  <c r="P37" i="40"/>
  <c r="V36" i="40"/>
  <c r="R36" i="40"/>
  <c r="N36" i="40"/>
  <c r="V34" i="40"/>
  <c r="R34" i="40"/>
  <c r="N34" i="40"/>
  <c r="T33" i="40"/>
  <c r="P33" i="40"/>
  <c r="V32" i="40"/>
  <c r="R32" i="40"/>
  <c r="N32" i="40"/>
  <c r="F42" i="40"/>
  <c r="P31" i="40"/>
  <c r="V30" i="40"/>
  <c r="R30" i="40"/>
  <c r="N30" i="40"/>
  <c r="J42" i="40"/>
  <c r="T29" i="40"/>
  <c r="P29" i="40"/>
  <c r="V28" i="40"/>
  <c r="R28" i="40"/>
  <c r="N28" i="40"/>
  <c r="V26" i="40"/>
  <c r="R26" i="40"/>
  <c r="N26" i="40"/>
  <c r="T25" i="40"/>
  <c r="P25" i="40"/>
  <c r="V24" i="40"/>
  <c r="R24" i="40"/>
  <c r="V22" i="40"/>
  <c r="R22" i="40"/>
  <c r="N22" i="40"/>
  <c r="V20" i="40"/>
  <c r="V18" i="40"/>
  <c r="R18" i="40"/>
  <c r="N18" i="40"/>
  <c r="R16" i="40"/>
  <c r="V14" i="40"/>
  <c r="N14" i="40"/>
  <c r="V12" i="40"/>
  <c r="R12" i="40"/>
  <c r="R10" i="40"/>
  <c r="N10" i="40"/>
  <c r="V8" i="40"/>
  <c r="R8" i="40"/>
  <c r="V6" i="40"/>
  <c r="R6" i="40"/>
  <c r="N6" i="40"/>
  <c r="V4" i="40"/>
  <c r="P8" i="40"/>
  <c r="T8" i="40"/>
  <c r="T6" i="40"/>
  <c r="Q6" i="40"/>
  <c r="W41" i="40"/>
  <c r="O41" i="40"/>
  <c r="U40" i="40"/>
  <c r="G42" i="40"/>
  <c r="Q40" i="40"/>
  <c r="K42" i="40"/>
  <c r="U38" i="40"/>
  <c r="W37" i="40"/>
  <c r="S37" i="40"/>
  <c r="Q36" i="40"/>
  <c r="U34" i="40"/>
  <c r="W33" i="40"/>
  <c r="S33" i="40"/>
  <c r="Q32" i="40"/>
  <c r="Q30" i="40"/>
  <c r="S29" i="40"/>
  <c r="U28" i="40"/>
  <c r="Q28" i="40"/>
  <c r="U26" i="40"/>
  <c r="Q26" i="40"/>
  <c r="S25" i="40"/>
  <c r="Q24" i="40"/>
  <c r="U22" i="40"/>
  <c r="Q22" i="40"/>
  <c r="U14" i="40"/>
  <c r="Q14" i="40"/>
  <c r="W13" i="40"/>
  <c r="O13" i="40"/>
  <c r="U20" i="40"/>
  <c r="Q20" i="40"/>
  <c r="W17" i="40"/>
  <c r="U16" i="40"/>
  <c r="Q16" i="40"/>
  <c r="Q10" i="40"/>
  <c r="O9" i="40"/>
  <c r="U6" i="40"/>
  <c r="H42" i="40"/>
  <c r="V39" i="40"/>
  <c r="R39" i="40"/>
  <c r="P38" i="40"/>
  <c r="V35" i="40"/>
  <c r="R35" i="40"/>
  <c r="T34" i="40"/>
  <c r="R33" i="40"/>
  <c r="P32" i="40"/>
  <c r="V31" i="40"/>
  <c r="R31" i="40"/>
  <c r="V29" i="40"/>
  <c r="T28" i="40"/>
  <c r="V27" i="40"/>
  <c r="R27" i="40"/>
  <c r="V23" i="40"/>
  <c r="R23" i="40"/>
  <c r="P22" i="40"/>
  <c r="V19" i="40"/>
  <c r="R19" i="40"/>
  <c r="T18" i="40"/>
  <c r="R17" i="40"/>
  <c r="P16" i="40"/>
  <c r="V15" i="40"/>
  <c r="R15" i="40"/>
  <c r="V13" i="40"/>
  <c r="T12" i="40"/>
  <c r="V11" i="40"/>
  <c r="R11" i="40"/>
  <c r="V7" i="40"/>
  <c r="R7" i="40"/>
  <c r="P6" i="40"/>
  <c r="R3" i="40"/>
  <c r="U25" i="40"/>
  <c r="S24" i="40"/>
  <c r="W22" i="40"/>
  <c r="S22" i="40"/>
  <c r="O22" i="40"/>
  <c r="W20" i="40"/>
  <c r="W18" i="40"/>
  <c r="S18" i="40"/>
  <c r="O18" i="40"/>
  <c r="W14" i="40"/>
  <c r="S14" i="40"/>
  <c r="O14" i="40"/>
  <c r="Q13" i="40"/>
  <c r="O12" i="40"/>
  <c r="W10" i="40"/>
  <c r="S10" i="40"/>
  <c r="O10" i="40"/>
  <c r="U9" i="40"/>
  <c r="S8" i="40"/>
  <c r="Q7" i="40"/>
  <c r="W6" i="40"/>
  <c r="S6" i="40"/>
  <c r="O6" i="40"/>
  <c r="W4" i="40"/>
  <c r="N3" i="40"/>
  <c r="S3" i="40"/>
  <c r="C42" i="40"/>
  <c r="N24" i="40"/>
  <c r="T21" i="40"/>
  <c r="P21" i="40"/>
  <c r="R20" i="40"/>
  <c r="N20" i="40"/>
  <c r="T17" i="40"/>
  <c r="P17" i="40"/>
  <c r="V16" i="40"/>
  <c r="N16" i="40"/>
  <c r="R14" i="40"/>
  <c r="T13" i="40"/>
  <c r="P13" i="40"/>
  <c r="N12" i="40"/>
  <c r="V10" i="40"/>
  <c r="T9" i="40"/>
  <c r="P9" i="40"/>
  <c r="N8" i="40"/>
  <c r="P5" i="40"/>
  <c r="R4" i="40"/>
  <c r="N4" i="40"/>
  <c r="P3" i="40"/>
  <c r="U12" i="40"/>
  <c r="Q12" i="40"/>
  <c r="U8" i="40"/>
  <c r="Q8" i="40"/>
  <c r="U4" i="40"/>
  <c r="Q4" i="40"/>
  <c r="E44" i="9" l="1"/>
  <c r="D137" i="3" s="1"/>
  <c r="E43" i="9"/>
  <c r="D136" i="3" s="1"/>
  <c r="E42" i="9"/>
  <c r="D135" i="3" s="1"/>
  <c r="E40" i="9"/>
  <c r="D133" i="3" s="1"/>
  <c r="E39" i="9"/>
  <c r="D132" i="3" s="1"/>
  <c r="E38" i="9"/>
  <c r="D131" i="3" s="1"/>
  <c r="E36" i="9"/>
  <c r="D129" i="3" s="1"/>
  <c r="E34" i="9"/>
  <c r="D127" i="3" s="1"/>
  <c r="E33" i="9"/>
  <c r="D126" i="3" s="1"/>
  <c r="E32" i="9"/>
  <c r="D125" i="3" s="1"/>
  <c r="E31" i="9"/>
  <c r="D124" i="3" s="1"/>
  <c r="E30" i="9"/>
  <c r="D123" i="3" s="1"/>
  <c r="E26" i="9"/>
  <c r="D119" i="3" s="1"/>
  <c r="E24" i="9"/>
  <c r="D117" i="3" s="1"/>
  <c r="E23" i="9"/>
  <c r="D116" i="3" s="1"/>
  <c r="E22" i="9"/>
  <c r="D115" i="3" s="1"/>
  <c r="E19" i="9"/>
  <c r="D112" i="3" s="1"/>
  <c r="E18" i="9"/>
  <c r="D111" i="3" s="1"/>
  <c r="E16" i="9"/>
  <c r="D109" i="3" s="1"/>
  <c r="E14" i="9"/>
  <c r="D107" i="3" s="1"/>
  <c r="E12" i="9"/>
  <c r="D105" i="3" s="1"/>
  <c r="E10" i="9"/>
  <c r="D103" i="3" s="1"/>
  <c r="E8" i="9"/>
  <c r="D101" i="3" s="1"/>
  <c r="D8" i="21" s="1"/>
  <c r="E7" i="9"/>
  <c r="D100" i="3" s="1"/>
  <c r="E6" i="9"/>
  <c r="F99" i="3" a="1"/>
  <c r="F99" i="3" s="1"/>
  <c r="F6" i="21" s="1"/>
  <c r="E99" i="3" a="1"/>
  <c r="E99" i="3" s="1"/>
  <c r="E6" i="21" s="1"/>
  <c r="L138" i="3"/>
  <c r="J45" i="21" s="1"/>
  <c r="K138" i="3"/>
  <c r="I45" i="21" s="1"/>
  <c r="L137" i="3"/>
  <c r="J44" i="21" s="1"/>
  <c r="K137" i="3"/>
  <c r="I44" i="21" s="1"/>
  <c r="L136" i="3"/>
  <c r="J43" i="21" s="1"/>
  <c r="K136" i="3"/>
  <c r="I43" i="21" s="1"/>
  <c r="L135" i="3"/>
  <c r="J42" i="21" s="1"/>
  <c r="K135" i="3"/>
  <c r="I42" i="21" s="1"/>
  <c r="L134" i="3"/>
  <c r="K134" i="3"/>
  <c r="I41" i="21" s="1"/>
  <c r="L133" i="3"/>
  <c r="J40" i="21" s="1"/>
  <c r="K133" i="3"/>
  <c r="I40" i="21" s="1"/>
  <c r="L132" i="3"/>
  <c r="J39" i="21" s="1"/>
  <c r="K132" i="3"/>
  <c r="I39" i="21" s="1"/>
  <c r="L131" i="3"/>
  <c r="J38" i="21" s="1"/>
  <c r="K131" i="3"/>
  <c r="I38" i="21" s="1"/>
  <c r="L130" i="3"/>
  <c r="J37" i="21" s="1"/>
  <c r="K130" i="3"/>
  <c r="I37" i="21" s="1"/>
  <c r="L129" i="3"/>
  <c r="J36" i="21" s="1"/>
  <c r="K129" i="3"/>
  <c r="I36" i="21" s="1"/>
  <c r="L128" i="3"/>
  <c r="K128" i="3"/>
  <c r="L127" i="3"/>
  <c r="J34" i="21" s="1"/>
  <c r="K127" i="3"/>
  <c r="I34" i="21" s="1"/>
  <c r="L126" i="3"/>
  <c r="K126" i="3"/>
  <c r="I33" i="21" s="1"/>
  <c r="L125" i="3"/>
  <c r="J32" i="21" s="1"/>
  <c r="K125" i="3"/>
  <c r="I32" i="21" s="1"/>
  <c r="L124" i="3"/>
  <c r="J31" i="21" s="1"/>
  <c r="K124" i="3"/>
  <c r="I31" i="21" s="1"/>
  <c r="L123" i="3"/>
  <c r="J30" i="21" s="1"/>
  <c r="K123" i="3"/>
  <c r="I30" i="21" s="1"/>
  <c r="L122" i="3"/>
  <c r="J29" i="21" s="1"/>
  <c r="K122" i="3"/>
  <c r="I29" i="21" s="1"/>
  <c r="L121" i="3"/>
  <c r="J28" i="21" s="1"/>
  <c r="K121" i="3"/>
  <c r="I28" i="21" s="1"/>
  <c r="L120" i="3"/>
  <c r="J27" i="21" s="1"/>
  <c r="K120" i="3"/>
  <c r="I27" i="21" s="1"/>
  <c r="L119" i="3"/>
  <c r="J26" i="21" s="1"/>
  <c r="K119" i="3"/>
  <c r="I26" i="21" s="1"/>
  <c r="L118" i="3"/>
  <c r="J25" i="21" s="1"/>
  <c r="K118" i="3"/>
  <c r="I25" i="21" s="1"/>
  <c r="L117" i="3"/>
  <c r="J24" i="21" s="1"/>
  <c r="K117" i="3"/>
  <c r="I24" i="21" s="1"/>
  <c r="L116" i="3"/>
  <c r="J23" i="21" s="1"/>
  <c r="K116" i="3"/>
  <c r="I23" i="21" s="1"/>
  <c r="L115" i="3"/>
  <c r="J22" i="21" s="1"/>
  <c r="K115" i="3"/>
  <c r="I22" i="21" s="1"/>
  <c r="L114" i="3"/>
  <c r="J21" i="21" s="1"/>
  <c r="K114" i="3"/>
  <c r="I21" i="21" s="1"/>
  <c r="L113" i="3"/>
  <c r="J20" i="21" s="1"/>
  <c r="K113" i="3"/>
  <c r="I20" i="21" s="1"/>
  <c r="L112" i="3"/>
  <c r="J19" i="21" s="1"/>
  <c r="K112" i="3"/>
  <c r="I19" i="21" s="1"/>
  <c r="L111" i="3"/>
  <c r="J18" i="21" s="1"/>
  <c r="K111" i="3"/>
  <c r="I18" i="21" s="1"/>
  <c r="L110" i="3"/>
  <c r="J17" i="21" s="1"/>
  <c r="K110" i="3"/>
  <c r="I17" i="21" s="1"/>
  <c r="L109" i="3"/>
  <c r="J16" i="21" s="1"/>
  <c r="K109" i="3"/>
  <c r="I16" i="21" s="1"/>
  <c r="L108" i="3"/>
  <c r="J15" i="21" s="1"/>
  <c r="K108" i="3"/>
  <c r="I15" i="21" s="1"/>
  <c r="L107" i="3"/>
  <c r="J14" i="21" s="1"/>
  <c r="K107" i="3"/>
  <c r="I14" i="21" s="1"/>
  <c r="L106" i="3"/>
  <c r="J13" i="21" s="1"/>
  <c r="K106" i="3"/>
  <c r="I13" i="21" s="1"/>
  <c r="L105" i="3"/>
  <c r="J12" i="21" s="1"/>
  <c r="K105" i="3"/>
  <c r="I12" i="21" s="1"/>
  <c r="L104" i="3"/>
  <c r="J11" i="21" s="1"/>
  <c r="K104" i="3"/>
  <c r="I11" i="21" s="1"/>
  <c r="L103" i="3"/>
  <c r="J10" i="21" s="1"/>
  <c r="K103" i="3"/>
  <c r="I10" i="21" s="1"/>
  <c r="L102" i="3"/>
  <c r="J9" i="21" s="1"/>
  <c r="K102" i="3"/>
  <c r="I9" i="21" s="1"/>
  <c r="L101" i="3"/>
  <c r="J8" i="21" s="1"/>
  <c r="K101" i="3"/>
  <c r="I8" i="21" s="1"/>
  <c r="L100" i="3"/>
  <c r="J7" i="21" s="1"/>
  <c r="K100" i="3"/>
  <c r="I7" i="21" s="1"/>
  <c r="D47" i="3"/>
  <c r="C59" i="37" s="1"/>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D16" i="26"/>
  <c r="D15" i="26"/>
  <c r="D14" i="26"/>
  <c r="D13" i="26"/>
  <c r="D12" i="26"/>
  <c r="D11" i="26"/>
  <c r="D10" i="26"/>
  <c r="D9" i="26"/>
  <c r="D8" i="26"/>
  <c r="D7" i="26"/>
  <c r="E45" i="9"/>
  <c r="E41" i="9"/>
  <c r="D134" i="3" s="1"/>
  <c r="E37" i="9"/>
  <c r="D130" i="3" s="1"/>
  <c r="E35" i="9"/>
  <c r="D128" i="3" s="1"/>
  <c r="E29" i="9"/>
  <c r="D122" i="3" s="1"/>
  <c r="E28" i="9"/>
  <c r="D121" i="3" s="1"/>
  <c r="E27" i="9"/>
  <c r="D120" i="3" s="1"/>
  <c r="E25" i="9"/>
  <c r="D118" i="3" s="1"/>
  <c r="E21" i="9"/>
  <c r="D114" i="3" s="1"/>
  <c r="E20" i="9"/>
  <c r="D113" i="3" s="1"/>
  <c r="E17" i="9"/>
  <c r="D110" i="3" s="1"/>
  <c r="E15" i="9"/>
  <c r="D108" i="3" s="1"/>
  <c r="E13" i="9"/>
  <c r="D106" i="3"/>
  <c r="D13" i="21" s="1"/>
  <c r="E11" i="9"/>
  <c r="D104" i="3" s="1"/>
  <c r="E9" i="9"/>
  <c r="D102" i="3" s="1"/>
  <c r="J41" i="21"/>
  <c r="J33" i="21"/>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R101" i="3"/>
  <c r="G3" i="34"/>
  <c r="D8" i="20"/>
  <c r="G45" i="21"/>
  <c r="K99" i="3"/>
  <c r="I6" i="21" s="1"/>
  <c r="L99" i="3"/>
  <c r="J6" i="21" s="1"/>
  <c r="J35" i="21"/>
  <c r="E15" i="3"/>
  <c r="E15" i="20" s="1"/>
  <c r="I35" i="21"/>
  <c r="F137" i="3" l="1"/>
  <c r="F44" i="21" s="1"/>
  <c r="E135" i="3"/>
  <c r="E42" i="21" s="1"/>
  <c r="F103" i="3"/>
  <c r="F10" i="21" s="1"/>
  <c r="E103" i="3"/>
  <c r="E10" i="21" s="1"/>
  <c r="F106" i="3"/>
  <c r="F13" i="21" s="1"/>
  <c r="F121" i="3"/>
  <c r="F28" i="21" s="1"/>
  <c r="F111" i="3"/>
  <c r="F18" i="21" s="1"/>
  <c r="F105" i="3"/>
  <c r="F12" i="21" s="1"/>
  <c r="F124" i="3"/>
  <c r="F31" i="21" s="1"/>
  <c r="F114" i="3"/>
  <c r="F21" i="21" s="1"/>
  <c r="F109" i="3"/>
  <c r="F16" i="21" s="1"/>
  <c r="F127" i="3"/>
  <c r="F34" i="21" s="1"/>
  <c r="F110" i="3"/>
  <c r="F17" i="21" s="1"/>
  <c r="F112" i="3"/>
  <c r="F19" i="21" s="1"/>
  <c r="F115" i="3"/>
  <c r="F22" i="21" s="1"/>
  <c r="E122" i="3"/>
  <c r="E29" i="21" s="1"/>
  <c r="F102" i="3"/>
  <c r="F9" i="21" s="1"/>
  <c r="F131" i="3"/>
  <c r="F38" i="21" s="1"/>
  <c r="E110" i="3"/>
  <c r="E17" i="21" s="1"/>
  <c r="F135" i="3"/>
  <c r="F42" i="21" s="1"/>
  <c r="F107" i="3"/>
  <c r="F14" i="21" s="1"/>
  <c r="F129" i="3"/>
  <c r="F36" i="21" s="1"/>
  <c r="F119" i="3"/>
  <c r="F26" i="21" s="1"/>
  <c r="F128" i="3"/>
  <c r="F35" i="21" s="1"/>
  <c r="F118" i="3"/>
  <c r="F25" i="21" s="1"/>
  <c r="F117" i="3"/>
  <c r="F24" i="21" s="1"/>
  <c r="F125" i="3"/>
  <c r="F32" i="21" s="1"/>
  <c r="F116" i="3"/>
  <c r="F23" i="21" s="1"/>
  <c r="F120" i="3"/>
  <c r="F27" i="21" s="1"/>
  <c r="E101" i="3"/>
  <c r="E8" i="21" s="1"/>
  <c r="F134" i="3"/>
  <c r="F41" i="21" s="1"/>
  <c r="F122" i="3"/>
  <c r="F29" i="21" s="1"/>
  <c r="F123" i="3"/>
  <c r="F30" i="21" s="1"/>
  <c r="E109" i="3"/>
  <c r="E16" i="21" s="1"/>
  <c r="E118" i="3"/>
  <c r="E25" i="21" s="1"/>
  <c r="F130" i="3"/>
  <c r="F37" i="21" s="1"/>
  <c r="F104" i="3"/>
  <c r="F11" i="21" s="1"/>
  <c r="F101" i="3"/>
  <c r="F8" i="21" s="1"/>
  <c r="F136" i="3"/>
  <c r="F43" i="21" s="1"/>
  <c r="F126" i="3"/>
  <c r="F33" i="21" s="1"/>
  <c r="F100" i="3"/>
  <c r="F7" i="21" s="1"/>
  <c r="E128" i="3"/>
  <c r="E35" i="21" s="1"/>
  <c r="F132" i="3"/>
  <c r="F39" i="21" s="1"/>
  <c r="F133" i="3"/>
  <c r="F40" i="21" s="1"/>
  <c r="F108" i="3"/>
  <c r="F15" i="21" s="1"/>
  <c r="F113" i="3"/>
  <c r="F20" i="21" s="1"/>
  <c r="D14" i="34"/>
  <c r="E130" i="3"/>
  <c r="E37" i="21" s="1"/>
  <c r="E120" i="3"/>
  <c r="E27" i="21" s="1"/>
  <c r="E136" i="3"/>
  <c r="E43" i="21" s="1"/>
  <c r="E10" i="3"/>
  <c r="E10" i="20" s="1"/>
  <c r="D47" i="20"/>
  <c r="E102" i="3"/>
  <c r="E9" i="21" s="1"/>
  <c r="E131" i="3"/>
  <c r="E38" i="21" s="1"/>
  <c r="E127" i="3"/>
  <c r="E34" i="21" s="1"/>
  <c r="E104" i="3"/>
  <c r="E11" i="21" s="1"/>
  <c r="E108" i="3"/>
  <c r="E15" i="21" s="1"/>
  <c r="E126" i="3"/>
  <c r="E33" i="21" s="1"/>
  <c r="E123" i="3"/>
  <c r="E30" i="21" s="1"/>
  <c r="E116" i="3"/>
  <c r="E23" i="21" s="1"/>
  <c r="E119" i="3"/>
  <c r="E26" i="21" s="1"/>
  <c r="E124" i="3"/>
  <c r="E31" i="21" s="1"/>
  <c r="E111" i="3"/>
  <c r="E18" i="21" s="1"/>
  <c r="E115" i="3"/>
  <c r="E22" i="21" s="1"/>
  <c r="E114" i="3"/>
  <c r="E21" i="21" s="1"/>
  <c r="E134" i="3"/>
  <c r="E41" i="21" s="1"/>
  <c r="E105" i="3"/>
  <c r="E12" i="21" s="1"/>
  <c r="E125" i="3"/>
  <c r="E32" i="21" s="1"/>
  <c r="E112" i="3"/>
  <c r="E19" i="21" s="1"/>
  <c r="E132" i="3"/>
  <c r="E39" i="21" s="1"/>
  <c r="E107" i="3"/>
  <c r="E14" i="21" s="1"/>
  <c r="C7" i="37"/>
  <c r="D45" i="26"/>
  <c r="E17" i="26" s="1"/>
  <c r="J110" i="3" s="1"/>
  <c r="H17" i="21" s="1"/>
  <c r="E129" i="3"/>
  <c r="E36" i="21" s="1"/>
  <c r="E117" i="3"/>
  <c r="E24" i="21" s="1"/>
  <c r="E106" i="3"/>
  <c r="E100" i="3"/>
  <c r="E7" i="21" s="1"/>
  <c r="E24" i="26"/>
  <c r="J117" i="3" s="1"/>
  <c r="H24" i="21" s="1"/>
  <c r="E40" i="3"/>
  <c r="E40" i="20" s="1"/>
  <c r="D38" i="21"/>
  <c r="E44" i="3"/>
  <c r="D42" i="21"/>
  <c r="E34" i="26"/>
  <c r="J127" i="3" s="1"/>
  <c r="H34" i="21" s="1"/>
  <c r="E20" i="3"/>
  <c r="D18" i="21"/>
  <c r="E18" i="3"/>
  <c r="D16" i="21"/>
  <c r="E14" i="26"/>
  <c r="J107" i="3" s="1"/>
  <c r="H14" i="21" s="1"/>
  <c r="D36" i="21"/>
  <c r="E38" i="3"/>
  <c r="E42" i="3"/>
  <c r="D40" i="21"/>
  <c r="E46" i="3"/>
  <c r="E92" i="3" s="1"/>
  <c r="E182" i="20" s="1"/>
  <c r="E61" i="3"/>
  <c r="E151" i="20" s="1"/>
  <c r="D61" i="3"/>
  <c r="D151" i="20" s="1"/>
  <c r="D19" i="21"/>
  <c r="E21" i="3"/>
  <c r="D34" i="21"/>
  <c r="E36" i="3"/>
  <c r="E45" i="3"/>
  <c r="D43" i="21"/>
  <c r="E25" i="3"/>
  <c r="D23" i="21"/>
  <c r="E41" i="3"/>
  <c r="G41" i="3" s="1"/>
  <c r="D39" i="21"/>
  <c r="D9" i="21"/>
  <c r="E11" i="3"/>
  <c r="D37" i="21"/>
  <c r="E39" i="3"/>
  <c r="E46" i="20"/>
  <c r="E35" i="26"/>
  <c r="J128" i="3" s="1"/>
  <c r="H35" i="21" s="1"/>
  <c r="E11" i="26"/>
  <c r="J104" i="3" s="1"/>
  <c r="H11" i="21" s="1"/>
  <c r="E18" i="26"/>
  <c r="J111" i="3" s="1"/>
  <c r="H18" i="21" s="1"/>
  <c r="E30" i="26"/>
  <c r="J123" i="3" s="1"/>
  <c r="H30" i="21" s="1"/>
  <c r="E20" i="26"/>
  <c r="J113" i="3" s="1"/>
  <c r="H20" i="21" s="1"/>
  <c r="E21" i="26"/>
  <c r="J114" i="3" s="1"/>
  <c r="H21" i="21" s="1"/>
  <c r="E29" i="26"/>
  <c r="J122" i="3" s="1"/>
  <c r="H29" i="21" s="1"/>
  <c r="E23" i="26"/>
  <c r="J116" i="3" s="1"/>
  <c r="H23" i="21" s="1"/>
  <c r="E7" i="26"/>
  <c r="J100" i="3" s="1"/>
  <c r="H7" i="21" s="1"/>
  <c r="E16" i="26"/>
  <c r="J109" i="3" s="1"/>
  <c r="H16" i="21" s="1"/>
  <c r="E32" i="26"/>
  <c r="J125" i="3" s="1"/>
  <c r="H32" i="21" s="1"/>
  <c r="E9" i="26"/>
  <c r="J102" i="3" s="1"/>
  <c r="H9" i="21" s="1"/>
  <c r="E33" i="26"/>
  <c r="J126" i="3" s="1"/>
  <c r="H33" i="21" s="1"/>
  <c r="E43" i="26"/>
  <c r="J136" i="3" s="1"/>
  <c r="H43" i="21" s="1"/>
  <c r="E22" i="26"/>
  <c r="J115" i="3" s="1"/>
  <c r="H22" i="21" s="1"/>
  <c r="E44" i="26"/>
  <c r="J137" i="3" s="1"/>
  <c r="H44" i="21" s="1"/>
  <c r="E40" i="26"/>
  <c r="J133" i="3" s="1"/>
  <c r="H40" i="21" s="1"/>
  <c r="E41" i="26"/>
  <c r="J134" i="3" s="1"/>
  <c r="H41" i="21" s="1"/>
  <c r="D25" i="21"/>
  <c r="E27" i="3"/>
  <c r="D31" i="21"/>
  <c r="E33" i="3"/>
  <c r="D10" i="21"/>
  <c r="E12" i="3"/>
  <c r="D14" i="21"/>
  <c r="E16" i="3"/>
  <c r="D22" i="21"/>
  <c r="E24" i="3"/>
  <c r="D26" i="21"/>
  <c r="E28" i="3"/>
  <c r="D90" i="3"/>
  <c r="E56" i="3"/>
  <c r="E90" i="3"/>
  <c r="E17" i="3"/>
  <c r="D15" i="21"/>
  <c r="D20" i="21"/>
  <c r="E22" i="3"/>
  <c r="E29" i="3"/>
  <c r="D27" i="21"/>
  <c r="E35" i="3"/>
  <c r="D33" i="21"/>
  <c r="D41" i="21"/>
  <c r="E43" i="3"/>
  <c r="D30" i="21"/>
  <c r="E32" i="3"/>
  <c r="E13" i="3"/>
  <c r="D11" i="21"/>
  <c r="E19" i="3"/>
  <c r="D17" i="21"/>
  <c r="D21" i="21"/>
  <c r="E23" i="3"/>
  <c r="E30" i="3"/>
  <c r="D28" i="21"/>
  <c r="D35" i="21"/>
  <c r="E37" i="3"/>
  <c r="E14" i="3"/>
  <c r="D12" i="21"/>
  <c r="E26" i="3"/>
  <c r="D24" i="21"/>
  <c r="E8" i="3"/>
  <c r="D6" i="21"/>
  <c r="E9" i="3"/>
  <c r="D7" i="21"/>
  <c r="D29" i="21"/>
  <c r="E31" i="3"/>
  <c r="D32" i="21"/>
  <c r="E34" i="3"/>
  <c r="E133" i="3"/>
  <c r="E121" i="3"/>
  <c r="E28" i="21" s="1"/>
  <c r="E26" i="26"/>
  <c r="J119" i="3" s="1"/>
  <c r="H26" i="21" s="1"/>
  <c r="E37" i="26"/>
  <c r="J130" i="3" s="1"/>
  <c r="H37" i="21" s="1"/>
  <c r="E36" i="26"/>
  <c r="J129" i="3" s="1"/>
  <c r="H36" i="21" s="1"/>
  <c r="E6" i="26"/>
  <c r="E10" i="26"/>
  <c r="J103" i="3" s="1"/>
  <c r="H10" i="21" s="1"/>
  <c r="E28" i="26"/>
  <c r="J121" i="3" s="1"/>
  <c r="H28" i="21" s="1"/>
  <c r="E15" i="26"/>
  <c r="J108" i="3" s="1"/>
  <c r="H15" i="21" s="1"/>
  <c r="E137" i="3"/>
  <c r="E113" i="3"/>
  <c r="E20" i="21" s="1"/>
  <c r="G10" i="3" l="1"/>
  <c r="G10" i="20" s="1"/>
  <c r="D56" i="3"/>
  <c r="F10" i="3"/>
  <c r="F10" i="20" s="1"/>
  <c r="G15" i="3"/>
  <c r="G15" i="20" s="1"/>
  <c r="E27" i="26"/>
  <c r="J120" i="3" s="1"/>
  <c r="H27" i="21" s="1"/>
  <c r="E31" i="26"/>
  <c r="J124" i="3" s="1"/>
  <c r="H31" i="21" s="1"/>
  <c r="E8" i="26"/>
  <c r="J101" i="3" s="1"/>
  <c r="H8" i="21" s="1"/>
  <c r="E25" i="26"/>
  <c r="J118" i="3" s="1"/>
  <c r="H25" i="21" s="1"/>
  <c r="E39" i="26"/>
  <c r="J132" i="3" s="1"/>
  <c r="H39" i="21" s="1"/>
  <c r="E42" i="26"/>
  <c r="J135" i="3" s="1"/>
  <c r="H42" i="21" s="1"/>
  <c r="E38" i="26"/>
  <c r="J131" i="3" s="1"/>
  <c r="H38" i="21" s="1"/>
  <c r="E13" i="26"/>
  <c r="J106" i="3" s="1"/>
  <c r="H13" i="21" s="1"/>
  <c r="E12" i="26"/>
  <c r="J105" i="3" s="1"/>
  <c r="H12" i="21" s="1"/>
  <c r="E19" i="26"/>
  <c r="J112" i="3" s="1"/>
  <c r="H19" i="21" s="1"/>
  <c r="D87" i="3"/>
  <c r="D177" i="20" s="1"/>
  <c r="E13" i="21"/>
  <c r="F15" i="3"/>
  <c r="F15" i="20" s="1"/>
  <c r="D64" i="3"/>
  <c r="D154" i="20" s="1"/>
  <c r="E64" i="3"/>
  <c r="E154" i="20" s="1"/>
  <c r="G18" i="3"/>
  <c r="G18" i="20" s="1"/>
  <c r="F18" i="3"/>
  <c r="F18" i="20" s="1"/>
  <c r="E18" i="20"/>
  <c r="E87" i="3"/>
  <c r="E177" i="20" s="1"/>
  <c r="F41" i="3"/>
  <c r="G46" i="3"/>
  <c r="G46" i="20" s="1"/>
  <c r="D92" i="3"/>
  <c r="D182" i="20" s="1"/>
  <c r="F44" i="3"/>
  <c r="F44" i="20" s="1"/>
  <c r="E44" i="20"/>
  <c r="G44" i="3"/>
  <c r="G44" i="20" s="1"/>
  <c r="G38" i="3"/>
  <c r="G38" i="20" s="1"/>
  <c r="E84" i="3"/>
  <c r="E174" i="20" s="1"/>
  <c r="E38" i="20"/>
  <c r="D84" i="3"/>
  <c r="D174" i="20" s="1"/>
  <c r="F38" i="3"/>
  <c r="F38" i="20" s="1"/>
  <c r="E66" i="3"/>
  <c r="E156" i="20" s="1"/>
  <c r="D66" i="3"/>
  <c r="D156" i="20" s="1"/>
  <c r="G20" i="3"/>
  <c r="G20" i="20" s="1"/>
  <c r="F20" i="3"/>
  <c r="F20" i="20" s="1"/>
  <c r="E20" i="20"/>
  <c r="E41" i="20"/>
  <c r="E88" i="3"/>
  <c r="E178" i="20" s="1"/>
  <c r="D88" i="3"/>
  <c r="D178" i="20" s="1"/>
  <c r="G42" i="3"/>
  <c r="G42" i="20" s="1"/>
  <c r="E42" i="20"/>
  <c r="D86" i="3"/>
  <c r="D176" i="20" s="1"/>
  <c r="F40" i="3"/>
  <c r="F40" i="20" s="1"/>
  <c r="E86" i="3"/>
  <c r="E176" i="20" s="1"/>
  <c r="G40" i="3"/>
  <c r="G40" i="20" s="1"/>
  <c r="E71" i="3"/>
  <c r="E161" i="20" s="1"/>
  <c r="D71" i="3"/>
  <c r="D161" i="20" s="1"/>
  <c r="G25" i="3"/>
  <c r="G25" i="20" s="1"/>
  <c r="F25" i="3"/>
  <c r="F25" i="20" s="1"/>
  <c r="E25" i="20"/>
  <c r="G39" i="3"/>
  <c r="G39" i="20" s="1"/>
  <c r="D85" i="3"/>
  <c r="D175" i="20" s="1"/>
  <c r="F39" i="3"/>
  <c r="F39" i="20" s="1"/>
  <c r="E85" i="3"/>
  <c r="E175" i="20" s="1"/>
  <c r="E39" i="20"/>
  <c r="E21" i="20"/>
  <c r="D67" i="3"/>
  <c r="D157" i="20" s="1"/>
  <c r="G21" i="3"/>
  <c r="G21" i="20" s="1"/>
  <c r="E67" i="3"/>
  <c r="E157" i="20" s="1"/>
  <c r="F21" i="3"/>
  <c r="F21" i="20" s="1"/>
  <c r="F45" i="3"/>
  <c r="F45" i="20" s="1"/>
  <c r="E45" i="20"/>
  <c r="G45" i="3"/>
  <c r="G45" i="20" s="1"/>
  <c r="D91" i="3"/>
  <c r="D181" i="20" s="1"/>
  <c r="E91" i="3"/>
  <c r="E181" i="20" s="1"/>
  <c r="E11" i="20"/>
  <c r="D57" i="3"/>
  <c r="D147" i="20" s="1"/>
  <c r="E57" i="3"/>
  <c r="E147" i="20" s="1"/>
  <c r="G11" i="3"/>
  <c r="G11" i="20" s="1"/>
  <c r="F11" i="3"/>
  <c r="F11" i="20" s="1"/>
  <c r="D82" i="3"/>
  <c r="D172" i="20" s="1"/>
  <c r="E82" i="3"/>
  <c r="E172" i="20" s="1"/>
  <c r="E36" i="20"/>
  <c r="G36" i="3"/>
  <c r="G36" i="20" s="1"/>
  <c r="F36" i="3"/>
  <c r="F36" i="20" s="1"/>
  <c r="G29" i="3"/>
  <c r="E75" i="3"/>
  <c r="E29" i="20"/>
  <c r="F29" i="3"/>
  <c r="D75" i="3"/>
  <c r="E79" i="3"/>
  <c r="G33" i="3"/>
  <c r="E33" i="20"/>
  <c r="D79" i="3"/>
  <c r="F33" i="3"/>
  <c r="J99" i="3"/>
  <c r="H6" i="21" s="1"/>
  <c r="E31" i="20"/>
  <c r="F31" i="3"/>
  <c r="G31" i="3"/>
  <c r="D77" i="3"/>
  <c r="E77" i="3"/>
  <c r="G32" i="3"/>
  <c r="E78" i="3"/>
  <c r="F32" i="3"/>
  <c r="D78" i="3"/>
  <c r="E32" i="20"/>
  <c r="D68" i="3"/>
  <c r="F22" i="3"/>
  <c r="E68" i="3"/>
  <c r="G22" i="3"/>
  <c r="E22" i="20"/>
  <c r="E146" i="20"/>
  <c r="E55" i="3"/>
  <c r="G9" i="3"/>
  <c r="D55" i="3"/>
  <c r="E9" i="20"/>
  <c r="F9" i="3"/>
  <c r="G13" i="3"/>
  <c r="D59" i="3"/>
  <c r="F13" i="3"/>
  <c r="E59" i="3"/>
  <c r="E13" i="20"/>
  <c r="E63" i="3"/>
  <c r="D63" i="3"/>
  <c r="E17" i="20"/>
  <c r="F17" i="3"/>
  <c r="G17" i="3"/>
  <c r="F28" i="3"/>
  <c r="E28" i="20"/>
  <c r="D74" i="3"/>
  <c r="G28" i="3"/>
  <c r="E74" i="3"/>
  <c r="E40" i="21"/>
  <c r="F42" i="3"/>
  <c r="E8" i="20"/>
  <c r="E54" i="3"/>
  <c r="D53" i="27" a="1"/>
  <c r="D54" i="3"/>
  <c r="G8" i="3"/>
  <c r="E47" i="3"/>
  <c r="F8" i="3"/>
  <c r="F14" i="3"/>
  <c r="D60" i="3"/>
  <c r="E60" i="3"/>
  <c r="E14" i="20"/>
  <c r="G14" i="3"/>
  <c r="G30" i="3"/>
  <c r="F30" i="3"/>
  <c r="D76" i="3"/>
  <c r="E30" i="20"/>
  <c r="E76" i="3"/>
  <c r="D65" i="3"/>
  <c r="F19" i="3"/>
  <c r="G19" i="3"/>
  <c r="E19" i="20"/>
  <c r="E65" i="3"/>
  <c r="E81" i="3"/>
  <c r="G35" i="3"/>
  <c r="D81" i="3"/>
  <c r="F35" i="3"/>
  <c r="E35" i="20"/>
  <c r="E180" i="20"/>
  <c r="F41" i="20"/>
  <c r="F24" i="3"/>
  <c r="E70" i="3"/>
  <c r="G24" i="3"/>
  <c r="D70" i="3"/>
  <c r="E24" i="20"/>
  <c r="E58" i="3"/>
  <c r="F12" i="3"/>
  <c r="G12" i="3"/>
  <c r="D58" i="3"/>
  <c r="E12" i="20"/>
  <c r="D73" i="3"/>
  <c r="F27" i="3"/>
  <c r="G27" i="3"/>
  <c r="E27" i="20"/>
  <c r="E73" i="3"/>
  <c r="G26" i="3"/>
  <c r="E26" i="20"/>
  <c r="D72" i="3"/>
  <c r="E72" i="3"/>
  <c r="F26" i="3"/>
  <c r="E62" i="3"/>
  <c r="E16" i="20"/>
  <c r="D62" i="3"/>
  <c r="G16" i="3"/>
  <c r="F16" i="3"/>
  <c r="E44" i="21"/>
  <c r="F46" i="3"/>
  <c r="E34" i="20"/>
  <c r="F34" i="3"/>
  <c r="E80" i="3"/>
  <c r="G34" i="3"/>
  <c r="D80" i="3"/>
  <c r="E37" i="20"/>
  <c r="G37" i="3"/>
  <c r="F37" i="3"/>
  <c r="E83" i="3"/>
  <c r="D83" i="3"/>
  <c r="D69" i="3"/>
  <c r="G23" i="3"/>
  <c r="E69" i="3"/>
  <c r="E23" i="20"/>
  <c r="F23" i="3"/>
  <c r="D89" i="3"/>
  <c r="E89" i="3"/>
  <c r="E43" i="20"/>
  <c r="G43" i="3"/>
  <c r="F43" i="3"/>
  <c r="D146" i="20"/>
  <c r="D180" i="20"/>
  <c r="G41" i="20"/>
  <c r="E45" i="26" l="1"/>
  <c r="J138" i="3" s="1"/>
  <c r="F37" i="20"/>
  <c r="G16" i="20"/>
  <c r="F12" i="20"/>
  <c r="F35" i="20"/>
  <c r="F19" i="20"/>
  <c r="D150" i="20"/>
  <c r="D15" i="34"/>
  <c r="E47" i="20"/>
  <c r="C67" i="37"/>
  <c r="C13" i="37"/>
  <c r="D23" i="34"/>
  <c r="E144" i="20"/>
  <c r="E93" i="3"/>
  <c r="F17" i="20"/>
  <c r="D149" i="20"/>
  <c r="F22" i="20"/>
  <c r="D168" i="20"/>
  <c r="F31" i="20"/>
  <c r="G33" i="20"/>
  <c r="F29" i="20"/>
  <c r="D159" i="20"/>
  <c r="G34" i="20"/>
  <c r="F43" i="20"/>
  <c r="D179" i="20"/>
  <c r="E159" i="20"/>
  <c r="D173" i="20"/>
  <c r="E170" i="20"/>
  <c r="D152" i="20"/>
  <c r="F26" i="20"/>
  <c r="G26" i="20"/>
  <c r="G27" i="20"/>
  <c r="E148" i="20"/>
  <c r="G24" i="20"/>
  <c r="D171" i="20"/>
  <c r="E155" i="20"/>
  <c r="D155" i="20"/>
  <c r="D166" i="20"/>
  <c r="G14" i="20"/>
  <c r="F14" i="20"/>
  <c r="G8" i="20"/>
  <c r="G47" i="3"/>
  <c r="E164" i="20"/>
  <c r="F28" i="20"/>
  <c r="G13" i="20"/>
  <c r="D145" i="20"/>
  <c r="D158" i="20"/>
  <c r="F32" i="20"/>
  <c r="E167" i="20"/>
  <c r="F33" i="20"/>
  <c r="E169" i="20"/>
  <c r="F23" i="20"/>
  <c r="F16" i="20"/>
  <c r="E179" i="20"/>
  <c r="G37" i="20"/>
  <c r="F46" i="20"/>
  <c r="D160" i="20"/>
  <c r="G43" i="20"/>
  <c r="G23" i="20"/>
  <c r="E173" i="20"/>
  <c r="F34" i="20"/>
  <c r="E162" i="20"/>
  <c r="F27" i="20"/>
  <c r="D148" i="20"/>
  <c r="E160" i="20"/>
  <c r="G35" i="20"/>
  <c r="F30" i="20"/>
  <c r="D144" i="20"/>
  <c r="D93" i="3"/>
  <c r="F42" i="20"/>
  <c r="G28" i="20"/>
  <c r="D153" i="20"/>
  <c r="E149" i="20"/>
  <c r="G9" i="20"/>
  <c r="G22" i="20"/>
  <c r="E168" i="20"/>
  <c r="D167" i="20"/>
  <c r="D169" i="20"/>
  <c r="E165" i="20"/>
  <c r="D170" i="20"/>
  <c r="E152" i="20"/>
  <c r="D162" i="20"/>
  <c r="E163" i="20"/>
  <c r="D163" i="20"/>
  <c r="G12" i="20"/>
  <c r="F24" i="20"/>
  <c r="E171" i="20"/>
  <c r="G19" i="20"/>
  <c r="E166" i="20"/>
  <c r="G30" i="20"/>
  <c r="E150" i="20"/>
  <c r="F47" i="3"/>
  <c r="F8" i="20"/>
  <c r="R53" i="27"/>
  <c r="K53" i="27"/>
  <c r="Z53" i="27"/>
  <c r="AL53" i="27"/>
  <c r="E53" i="27"/>
  <c r="AH53" i="27"/>
  <c r="Q53" i="27"/>
  <c r="AK53" i="27"/>
  <c r="H53" i="27"/>
  <c r="X53" i="27"/>
  <c r="P53" i="27"/>
  <c r="AN53" i="27"/>
  <c r="M53" i="27"/>
  <c r="AG53" i="27"/>
  <c r="F53" i="27"/>
  <c r="I53" i="27"/>
  <c r="AP53" i="27"/>
  <c r="W53" i="27"/>
  <c r="AE53" i="27"/>
  <c r="G53" i="27"/>
  <c r="AB53" i="27"/>
  <c r="T53" i="27"/>
  <c r="Y53" i="27"/>
  <c r="AM53" i="27"/>
  <c r="N53" i="27"/>
  <c r="J53" i="27"/>
  <c r="S53" i="27"/>
  <c r="AD53" i="27"/>
  <c r="U53" i="27"/>
  <c r="AF53" i="27"/>
  <c r="O53" i="27"/>
  <c r="L53" i="27"/>
  <c r="AJ53" i="27"/>
  <c r="AO53" i="27"/>
  <c r="AI53" i="27"/>
  <c r="AC53" i="27"/>
  <c r="V53" i="27"/>
  <c r="AA53" i="27"/>
  <c r="D53" i="27"/>
  <c r="D164" i="20"/>
  <c r="G17" i="20"/>
  <c r="E153" i="20"/>
  <c r="F13" i="20"/>
  <c r="F9" i="20"/>
  <c r="E145" i="20"/>
  <c r="E158" i="20"/>
  <c r="G32" i="20"/>
  <c r="G31" i="20"/>
  <c r="D165" i="20"/>
  <c r="G29" i="20"/>
  <c r="S19" i="37" l="1"/>
  <c r="F47" i="20"/>
  <c r="E23" i="34"/>
  <c r="AA39" i="27"/>
  <c r="AA24" i="27"/>
  <c r="AA41" i="27"/>
  <c r="AA25" i="27"/>
  <c r="AA49" i="27"/>
  <c r="AA19" i="27"/>
  <c r="AA9" i="27"/>
  <c r="AA15" i="27"/>
  <c r="AA6" i="27"/>
  <c r="AA8" i="27"/>
  <c r="AA51" i="27"/>
  <c r="AA23" i="27"/>
  <c r="AA26" i="27"/>
  <c r="AA38" i="27"/>
  <c r="AA14" i="27"/>
  <c r="AA12" i="27"/>
  <c r="AA17" i="27"/>
  <c r="AA36" i="27"/>
  <c r="AA13" i="27"/>
  <c r="AA32" i="27"/>
  <c r="AA50" i="27"/>
  <c r="AA44" i="27"/>
  <c r="AA46" i="27"/>
  <c r="AA31" i="27"/>
  <c r="AA21" i="27"/>
  <c r="AA48" i="27"/>
  <c r="AA22" i="27"/>
  <c r="AA37" i="27"/>
  <c r="AA47" i="27"/>
  <c r="AA20" i="27"/>
  <c r="AA34" i="27"/>
  <c r="AA40" i="27"/>
  <c r="AA18" i="27"/>
  <c r="AA16" i="27"/>
  <c r="AA42" i="27"/>
  <c r="AA43" i="27"/>
  <c r="AA33" i="27"/>
  <c r="AA29" i="27"/>
  <c r="AA35" i="27"/>
  <c r="AA7" i="27"/>
  <c r="AA27" i="27"/>
  <c r="AA28" i="27"/>
  <c r="AA11" i="27"/>
  <c r="AA10" i="27"/>
  <c r="AA30" i="27"/>
  <c r="AO22" i="27"/>
  <c r="AO7" i="27"/>
  <c r="AO50" i="27"/>
  <c r="AO32" i="27"/>
  <c r="AO14" i="27"/>
  <c r="AO48" i="27"/>
  <c r="AO21" i="27"/>
  <c r="AO6" i="27"/>
  <c r="AO25" i="27"/>
  <c r="AO47" i="27"/>
  <c r="AO42" i="27"/>
  <c r="AO17" i="27"/>
  <c r="AO38" i="27"/>
  <c r="AO9" i="27"/>
  <c r="AO30" i="27"/>
  <c r="AO33" i="27"/>
  <c r="AO41" i="27"/>
  <c r="AO24" i="27"/>
  <c r="AO23" i="27"/>
  <c r="AO35" i="27"/>
  <c r="AO43" i="27"/>
  <c r="AO16" i="27"/>
  <c r="AO28" i="27"/>
  <c r="AO26" i="27"/>
  <c r="AO46" i="27"/>
  <c r="AO39" i="27"/>
  <c r="AO10" i="27"/>
  <c r="AO27" i="27"/>
  <c r="AO12" i="27"/>
  <c r="AO37" i="27"/>
  <c r="AO49" i="27"/>
  <c r="AO44" i="27"/>
  <c r="AO8" i="27"/>
  <c r="AO11" i="27"/>
  <c r="AO31" i="27"/>
  <c r="AO51" i="27"/>
  <c r="AO13" i="27"/>
  <c r="AO18" i="27"/>
  <c r="AO34" i="27"/>
  <c r="AO20" i="27"/>
  <c r="AO15" i="27"/>
  <c r="AO19" i="27"/>
  <c r="AO40" i="27"/>
  <c r="AO36" i="27"/>
  <c r="AO29" i="27"/>
  <c r="J40" i="27"/>
  <c r="J6" i="27"/>
  <c r="J50" i="27"/>
  <c r="J25" i="27"/>
  <c r="J42" i="27"/>
  <c r="J39" i="27"/>
  <c r="J48" i="27"/>
  <c r="J19" i="27"/>
  <c r="J51" i="27"/>
  <c r="J49" i="27"/>
  <c r="J41" i="27"/>
  <c r="J8" i="27"/>
  <c r="J15" i="27"/>
  <c r="J14" i="27"/>
  <c r="J20" i="27"/>
  <c r="J28" i="27"/>
  <c r="J11" i="27"/>
  <c r="J7" i="27"/>
  <c r="J13" i="27"/>
  <c r="J33" i="27"/>
  <c r="J23" i="27"/>
  <c r="J17" i="27"/>
  <c r="J22" i="27"/>
  <c r="J18" i="27"/>
  <c r="J10" i="27"/>
  <c r="J31" i="27"/>
  <c r="J21" i="27"/>
  <c r="J27" i="27"/>
  <c r="J47" i="27"/>
  <c r="J34" i="27"/>
  <c r="J43" i="27"/>
  <c r="J36" i="27"/>
  <c r="J32" i="27"/>
  <c r="J12" i="27"/>
  <c r="J30" i="27"/>
  <c r="J16" i="27"/>
  <c r="J29" i="27"/>
  <c r="J37" i="27"/>
  <c r="J35" i="27"/>
  <c r="J44" i="27"/>
  <c r="J38" i="27"/>
  <c r="J24" i="27"/>
  <c r="J26" i="27"/>
  <c r="J9" i="27"/>
  <c r="J46" i="27"/>
  <c r="T32" i="27"/>
  <c r="T33" i="27"/>
  <c r="T6" i="27"/>
  <c r="T51" i="27"/>
  <c r="T19" i="27"/>
  <c r="T42" i="27"/>
  <c r="T47" i="27"/>
  <c r="T7" i="27"/>
  <c r="T20" i="27"/>
  <c r="T34" i="27"/>
  <c r="T39" i="27"/>
  <c r="T37" i="27"/>
  <c r="T8" i="27"/>
  <c r="T10" i="27"/>
  <c r="T17" i="27"/>
  <c r="T31" i="27"/>
  <c r="T13" i="27"/>
  <c r="T40" i="27"/>
  <c r="T30" i="27"/>
  <c r="T26" i="27"/>
  <c r="T14" i="27"/>
  <c r="T49" i="27"/>
  <c r="T16" i="27"/>
  <c r="T22" i="27"/>
  <c r="T50" i="27"/>
  <c r="T27" i="27"/>
  <c r="T29" i="27"/>
  <c r="T43" i="27"/>
  <c r="T21" i="27"/>
  <c r="T12" i="27"/>
  <c r="T24" i="27"/>
  <c r="T36" i="27"/>
  <c r="T25" i="27"/>
  <c r="T23" i="27"/>
  <c r="T15" i="27"/>
  <c r="T48" i="27"/>
  <c r="T11" i="27"/>
  <c r="T18" i="27"/>
  <c r="T9" i="27"/>
  <c r="T28" i="27"/>
  <c r="T38" i="27"/>
  <c r="T44" i="27"/>
  <c r="T35" i="27"/>
  <c r="T46" i="27"/>
  <c r="T41" i="27"/>
  <c r="AG17" i="27"/>
  <c r="AG30" i="27"/>
  <c r="AG48" i="27"/>
  <c r="AG50" i="27"/>
  <c r="AG39" i="27"/>
  <c r="AG47" i="27"/>
  <c r="AG15" i="27"/>
  <c r="AG41" i="27"/>
  <c r="AG11" i="27"/>
  <c r="AG49" i="27"/>
  <c r="AG24" i="27"/>
  <c r="AG22" i="27"/>
  <c r="AG44" i="27"/>
  <c r="AG36" i="27"/>
  <c r="AG20" i="27"/>
  <c r="AG27" i="27"/>
  <c r="AG31" i="27"/>
  <c r="AG25" i="27"/>
  <c r="AG51" i="27"/>
  <c r="AG18" i="27"/>
  <c r="AG16" i="27"/>
  <c r="AG33" i="27"/>
  <c r="AG40" i="27"/>
  <c r="AG35" i="27"/>
  <c r="AG34" i="27"/>
  <c r="AG29" i="27"/>
  <c r="AG13" i="27"/>
  <c r="AG23" i="27"/>
  <c r="AG32" i="27"/>
  <c r="AG10" i="27"/>
  <c r="AG8" i="27"/>
  <c r="AG19" i="27"/>
  <c r="AG14" i="27"/>
  <c r="AG28" i="27"/>
  <c r="AG6" i="27"/>
  <c r="AG46" i="27"/>
  <c r="AG26" i="27"/>
  <c r="AG37" i="27"/>
  <c r="AG42" i="27"/>
  <c r="AG9" i="27"/>
  <c r="AG43" i="27"/>
  <c r="AG38" i="27"/>
  <c r="AG7" i="27"/>
  <c r="AG21" i="27"/>
  <c r="AG12" i="27"/>
  <c r="K11" i="27"/>
  <c r="K8" i="27"/>
  <c r="K6" i="27"/>
  <c r="K17" i="27"/>
  <c r="K31" i="27"/>
  <c r="K27" i="27"/>
  <c r="K23" i="27"/>
  <c r="K29" i="27"/>
  <c r="K30" i="27"/>
  <c r="K51" i="27"/>
  <c r="K34" i="27"/>
  <c r="K16" i="27"/>
  <c r="K13" i="27"/>
  <c r="K20" i="27"/>
  <c r="K47" i="27"/>
  <c r="K28" i="27"/>
  <c r="K22" i="27"/>
  <c r="K42" i="27"/>
  <c r="K49" i="27"/>
  <c r="K32" i="27"/>
  <c r="K43" i="27"/>
  <c r="K21" i="27"/>
  <c r="K40" i="27"/>
  <c r="K38" i="27"/>
  <c r="K10" i="27"/>
  <c r="K48" i="27"/>
  <c r="K37" i="27"/>
  <c r="K15" i="27"/>
  <c r="K33" i="27"/>
  <c r="K46" i="27"/>
  <c r="K24" i="27"/>
  <c r="K50" i="27"/>
  <c r="K19" i="27"/>
  <c r="K9" i="27"/>
  <c r="K12" i="27"/>
  <c r="K14" i="27"/>
  <c r="K44" i="27"/>
  <c r="K35" i="27"/>
  <c r="K36" i="27"/>
  <c r="K25" i="27"/>
  <c r="K7" i="27"/>
  <c r="K39" i="27"/>
  <c r="K26" i="27"/>
  <c r="K41" i="27"/>
  <c r="K18" i="27"/>
  <c r="AJ13" i="27"/>
  <c r="AJ7" i="27"/>
  <c r="AJ24" i="27"/>
  <c r="AJ28" i="27"/>
  <c r="AJ48" i="27"/>
  <c r="AJ17" i="27"/>
  <c r="AJ15" i="27"/>
  <c r="AJ31" i="27"/>
  <c r="AJ35" i="27"/>
  <c r="AJ39" i="27"/>
  <c r="AJ51" i="27"/>
  <c r="AJ46" i="27"/>
  <c r="AJ34" i="27"/>
  <c r="AJ14" i="27"/>
  <c r="AJ18" i="27"/>
  <c r="AJ41" i="27"/>
  <c r="AJ21" i="27"/>
  <c r="AJ50" i="27"/>
  <c r="AJ23" i="27"/>
  <c r="AJ12" i="27"/>
  <c r="AJ44" i="27"/>
  <c r="AJ40" i="27"/>
  <c r="AJ42" i="27"/>
  <c r="AJ30" i="27"/>
  <c r="AJ8" i="27"/>
  <c r="AJ37" i="27"/>
  <c r="AJ25" i="27"/>
  <c r="AJ49" i="27"/>
  <c r="AJ11" i="27"/>
  <c r="AJ6" i="27"/>
  <c r="AJ16" i="27"/>
  <c r="AJ36" i="27"/>
  <c r="AJ33" i="27"/>
  <c r="AJ32" i="27"/>
  <c r="AJ47" i="27"/>
  <c r="AJ27" i="27"/>
  <c r="AJ22" i="27"/>
  <c r="AJ20" i="27"/>
  <c r="AJ38" i="27"/>
  <c r="AJ10" i="27"/>
  <c r="AJ26" i="27"/>
  <c r="AJ43" i="27"/>
  <c r="AJ29" i="27"/>
  <c r="AJ9" i="27"/>
  <c r="AJ19" i="27"/>
  <c r="U38" i="27"/>
  <c r="U43" i="27"/>
  <c r="U24" i="27"/>
  <c r="U33" i="27"/>
  <c r="U34" i="27"/>
  <c r="U26" i="27"/>
  <c r="U22" i="27"/>
  <c r="U16" i="27"/>
  <c r="U41" i="27"/>
  <c r="U36" i="27"/>
  <c r="U14" i="27"/>
  <c r="U27" i="27"/>
  <c r="U50" i="27"/>
  <c r="U51" i="27"/>
  <c r="U49" i="27"/>
  <c r="U32" i="27"/>
  <c r="U6" i="27"/>
  <c r="U9" i="27"/>
  <c r="U15" i="27"/>
  <c r="U35" i="27"/>
  <c r="U11" i="27"/>
  <c r="U25" i="27"/>
  <c r="U17" i="27"/>
  <c r="U39" i="27"/>
  <c r="U19" i="27"/>
  <c r="U44" i="27"/>
  <c r="U46" i="27"/>
  <c r="U20" i="27"/>
  <c r="U12" i="27"/>
  <c r="U23" i="27"/>
  <c r="U18" i="27"/>
  <c r="U47" i="27"/>
  <c r="U28" i="27"/>
  <c r="U40" i="27"/>
  <c r="U42" i="27"/>
  <c r="U29" i="27"/>
  <c r="U31" i="27"/>
  <c r="U13" i="27"/>
  <c r="U8" i="27"/>
  <c r="U21" i="27"/>
  <c r="U7" i="27"/>
  <c r="U37" i="27"/>
  <c r="U48" i="27"/>
  <c r="U30" i="27"/>
  <c r="U10" i="27"/>
  <c r="N31" i="27"/>
  <c r="N51" i="27"/>
  <c r="N40" i="27"/>
  <c r="N38" i="27"/>
  <c r="N15" i="27"/>
  <c r="N34" i="27"/>
  <c r="N24" i="27"/>
  <c r="N33" i="27"/>
  <c r="N11" i="27"/>
  <c r="N28" i="27"/>
  <c r="N32" i="27"/>
  <c r="N46" i="27"/>
  <c r="N25" i="27"/>
  <c r="N6" i="27"/>
  <c r="N10" i="27"/>
  <c r="N29" i="27"/>
  <c r="N16" i="27"/>
  <c r="N47" i="27"/>
  <c r="N14" i="27"/>
  <c r="N39" i="27"/>
  <c r="N18" i="27"/>
  <c r="N12" i="27"/>
  <c r="N37" i="27"/>
  <c r="N20" i="27"/>
  <c r="N7" i="27"/>
  <c r="N43" i="27"/>
  <c r="N9" i="27"/>
  <c r="N17" i="27"/>
  <c r="N21" i="27"/>
  <c r="N23" i="27"/>
  <c r="N8" i="27"/>
  <c r="N48" i="27"/>
  <c r="N26" i="27"/>
  <c r="N49" i="27"/>
  <c r="N22" i="27"/>
  <c r="N41" i="27"/>
  <c r="N27" i="27"/>
  <c r="N50" i="27"/>
  <c r="N30" i="27"/>
  <c r="N36" i="27"/>
  <c r="N42" i="27"/>
  <c r="N44" i="27"/>
  <c r="N13" i="27"/>
  <c r="N35" i="27"/>
  <c r="N19" i="27"/>
  <c r="AP22" i="27"/>
  <c r="AP28" i="27"/>
  <c r="AP39" i="27"/>
  <c r="AP26" i="27"/>
  <c r="AP18" i="27"/>
  <c r="AP20" i="27"/>
  <c r="AP10" i="27"/>
  <c r="AP46" i="27"/>
  <c r="AP13" i="27"/>
  <c r="AP6" i="27"/>
  <c r="AP33" i="27"/>
  <c r="AP40" i="27"/>
  <c r="AP42" i="27"/>
  <c r="AP11" i="27"/>
  <c r="AP25" i="27"/>
  <c r="AP51" i="27"/>
  <c r="AP43" i="27"/>
  <c r="AP32" i="27"/>
  <c r="AP23" i="27"/>
  <c r="AP49" i="27"/>
  <c r="AP36" i="27"/>
  <c r="AP38" i="27"/>
  <c r="AP24" i="27"/>
  <c r="AP44" i="27"/>
  <c r="AP37" i="27"/>
  <c r="AP48" i="27"/>
  <c r="AP35" i="27"/>
  <c r="AP17" i="27"/>
  <c r="AP9" i="27"/>
  <c r="AP29" i="27"/>
  <c r="AP19" i="27"/>
  <c r="AP34" i="27"/>
  <c r="AP16" i="27"/>
  <c r="AP31" i="27"/>
  <c r="AP21" i="27"/>
  <c r="AP14" i="27"/>
  <c r="AP15" i="27"/>
  <c r="AP47" i="27"/>
  <c r="AP50" i="27"/>
  <c r="AP27" i="27"/>
  <c r="AP41" i="27"/>
  <c r="AP7" i="27"/>
  <c r="AP8" i="27"/>
  <c r="AP12" i="27"/>
  <c r="AP30" i="27"/>
  <c r="M9" i="27"/>
  <c r="M18" i="27"/>
  <c r="M32" i="27"/>
  <c r="M37" i="27"/>
  <c r="M23" i="27"/>
  <c r="M44" i="27"/>
  <c r="M41" i="27"/>
  <c r="M14" i="27"/>
  <c r="M20" i="27"/>
  <c r="M46" i="27"/>
  <c r="M17" i="27"/>
  <c r="M26" i="27"/>
  <c r="M48" i="27"/>
  <c r="M21" i="27"/>
  <c r="M11" i="27"/>
  <c r="M50" i="27"/>
  <c r="M8" i="27"/>
  <c r="M29" i="27"/>
  <c r="M33" i="27"/>
  <c r="M19" i="27"/>
  <c r="M31" i="27"/>
  <c r="M10" i="27"/>
  <c r="M12" i="27"/>
  <c r="M15" i="27"/>
  <c r="M24" i="27"/>
  <c r="M40" i="27"/>
  <c r="M13" i="27"/>
  <c r="M6" i="27"/>
  <c r="M39" i="27"/>
  <c r="M43" i="27"/>
  <c r="M42" i="27"/>
  <c r="M27" i="27"/>
  <c r="M30" i="27"/>
  <c r="M35" i="27"/>
  <c r="M28" i="27"/>
  <c r="M25" i="27"/>
  <c r="M36" i="27"/>
  <c r="M16" i="27"/>
  <c r="M34" i="27"/>
  <c r="M51" i="27"/>
  <c r="M22" i="27"/>
  <c r="M38" i="27"/>
  <c r="M47" i="27"/>
  <c r="M7" i="27"/>
  <c r="M49" i="27"/>
  <c r="E22" i="27"/>
  <c r="E42" i="27"/>
  <c r="E26" i="27"/>
  <c r="E39" i="27"/>
  <c r="E34" i="27"/>
  <c r="E14" i="27"/>
  <c r="E8" i="27"/>
  <c r="E20" i="27"/>
  <c r="E16" i="27"/>
  <c r="E46" i="27"/>
  <c r="E48" i="27"/>
  <c r="E51" i="27"/>
  <c r="E23" i="27"/>
  <c r="E41" i="27"/>
  <c r="E50" i="27"/>
  <c r="E44" i="27"/>
  <c r="E35" i="27"/>
  <c r="E29" i="27"/>
  <c r="E10" i="27"/>
  <c r="E17" i="27"/>
  <c r="E33" i="27"/>
  <c r="E32" i="27"/>
  <c r="E7" i="27"/>
  <c r="E25" i="27"/>
  <c r="E38" i="27"/>
  <c r="E12" i="27"/>
  <c r="E28" i="27"/>
  <c r="E13" i="27"/>
  <c r="E24" i="27"/>
  <c r="E30" i="27"/>
  <c r="E27" i="27"/>
  <c r="E11" i="27"/>
  <c r="E6" i="27"/>
  <c r="E18" i="27"/>
  <c r="E19" i="27"/>
  <c r="E9" i="27"/>
  <c r="E21" i="27"/>
  <c r="E31" i="27"/>
  <c r="E40" i="27"/>
  <c r="E47" i="27"/>
  <c r="E15" i="27"/>
  <c r="E36" i="27"/>
  <c r="E37" i="27"/>
  <c r="E43" i="27"/>
  <c r="E49" i="27"/>
  <c r="R16" i="27"/>
  <c r="R23" i="27"/>
  <c r="R17" i="27"/>
  <c r="R25" i="27"/>
  <c r="R42" i="27"/>
  <c r="R51" i="27"/>
  <c r="R50" i="27"/>
  <c r="R41" i="27"/>
  <c r="R44" i="27"/>
  <c r="R12" i="27"/>
  <c r="R11" i="27"/>
  <c r="R38" i="27"/>
  <c r="R35" i="27"/>
  <c r="R20" i="27"/>
  <c r="R19" i="27"/>
  <c r="R34" i="27"/>
  <c r="R28" i="27"/>
  <c r="R33" i="27"/>
  <c r="R37" i="27"/>
  <c r="R29" i="27"/>
  <c r="R24" i="27"/>
  <c r="R8" i="27"/>
  <c r="R18" i="27"/>
  <c r="R9" i="27"/>
  <c r="R32" i="27"/>
  <c r="R10" i="27"/>
  <c r="R36" i="27"/>
  <c r="R47" i="27"/>
  <c r="R48" i="27"/>
  <c r="R15" i="27"/>
  <c r="R31" i="27"/>
  <c r="R14" i="27"/>
  <c r="R40" i="27"/>
  <c r="R46" i="27"/>
  <c r="R26" i="27"/>
  <c r="R13" i="27"/>
  <c r="R7" i="27"/>
  <c r="R6" i="27"/>
  <c r="R39" i="27"/>
  <c r="R49" i="27"/>
  <c r="R27" i="27"/>
  <c r="R21" i="27"/>
  <c r="R43" i="27"/>
  <c r="R22" i="27"/>
  <c r="R30" i="27"/>
  <c r="I27" i="27"/>
  <c r="I33" i="27"/>
  <c r="I31" i="27"/>
  <c r="I16" i="27"/>
  <c r="I9" i="27"/>
  <c r="I39" i="27"/>
  <c r="I19" i="27"/>
  <c r="I40" i="27"/>
  <c r="I25" i="27"/>
  <c r="I10" i="27"/>
  <c r="I6" i="27"/>
  <c r="I18" i="27"/>
  <c r="I22" i="27"/>
  <c r="I13" i="27"/>
  <c r="I47" i="27"/>
  <c r="I26" i="27"/>
  <c r="I35" i="27"/>
  <c r="I23" i="27"/>
  <c r="I46" i="27"/>
  <c r="I34" i="27"/>
  <c r="I8" i="27"/>
  <c r="I48" i="27"/>
  <c r="I36" i="27"/>
  <c r="I50" i="27"/>
  <c r="I41" i="27"/>
  <c r="I43" i="27"/>
  <c r="I15" i="27"/>
  <c r="I7" i="27"/>
  <c r="I17" i="27"/>
  <c r="I29" i="27"/>
  <c r="I20" i="27"/>
  <c r="I12" i="27"/>
  <c r="I32" i="27"/>
  <c r="I49" i="27"/>
  <c r="I11" i="27"/>
  <c r="I37" i="27"/>
  <c r="I21" i="27"/>
  <c r="I28" i="27"/>
  <c r="I30" i="27"/>
  <c r="I44" i="27"/>
  <c r="I38" i="27"/>
  <c r="I42" i="27"/>
  <c r="I24" i="27"/>
  <c r="I51" i="27"/>
  <c r="I14" i="27"/>
  <c r="G23" i="34"/>
  <c r="S73" i="37"/>
  <c r="D183" i="20"/>
  <c r="U73" i="37"/>
  <c r="H23" i="34"/>
  <c r="E183" i="20"/>
  <c r="AF12" i="27"/>
  <c r="AF29" i="27"/>
  <c r="AF41" i="27"/>
  <c r="AF25" i="27"/>
  <c r="AF34" i="27"/>
  <c r="AF30" i="27"/>
  <c r="AF17" i="27"/>
  <c r="AF35" i="27"/>
  <c r="AF28" i="27"/>
  <c r="AF11" i="27"/>
  <c r="AF51" i="27"/>
  <c r="AF31" i="27"/>
  <c r="AF10" i="27"/>
  <c r="AF26" i="27"/>
  <c r="AF21" i="27"/>
  <c r="AF20" i="27"/>
  <c r="AF33" i="27"/>
  <c r="AF27" i="27"/>
  <c r="AF23" i="27"/>
  <c r="AF16" i="27"/>
  <c r="AF15" i="27"/>
  <c r="AF22" i="27"/>
  <c r="AF6" i="27"/>
  <c r="AF14" i="27"/>
  <c r="AF50" i="27"/>
  <c r="AF48" i="27"/>
  <c r="AF19" i="27"/>
  <c r="AF46" i="27"/>
  <c r="AF24" i="27"/>
  <c r="AF44" i="27"/>
  <c r="AF47" i="27"/>
  <c r="AF42" i="27"/>
  <c r="AF39" i="27"/>
  <c r="AF38" i="27"/>
  <c r="AF7" i="27"/>
  <c r="AF43" i="27"/>
  <c r="AF8" i="27"/>
  <c r="AF36" i="27"/>
  <c r="AF32" i="27"/>
  <c r="AF40" i="27"/>
  <c r="AF9" i="27"/>
  <c r="AF37" i="27"/>
  <c r="AF49" i="27"/>
  <c r="AF13" i="27"/>
  <c r="AF18" i="27"/>
  <c r="W17" i="27"/>
  <c r="W30" i="27"/>
  <c r="W12" i="27"/>
  <c r="W10" i="27"/>
  <c r="W29" i="27"/>
  <c r="W41" i="27"/>
  <c r="W51" i="27"/>
  <c r="W42" i="27"/>
  <c r="W47" i="27"/>
  <c r="W27" i="27"/>
  <c r="W20" i="27"/>
  <c r="W14" i="27"/>
  <c r="W43" i="27"/>
  <c r="W28" i="27"/>
  <c r="W16" i="27"/>
  <c r="W15" i="27"/>
  <c r="W49" i="27"/>
  <c r="W33" i="27"/>
  <c r="W8" i="27"/>
  <c r="W7" i="27"/>
  <c r="W19" i="27"/>
  <c r="W44" i="27"/>
  <c r="W31" i="27"/>
  <c r="W21" i="27"/>
  <c r="W46" i="27"/>
  <c r="W23" i="27"/>
  <c r="W26" i="27"/>
  <c r="W36" i="27"/>
  <c r="W6" i="27"/>
  <c r="W11" i="27"/>
  <c r="W9" i="27"/>
  <c r="W13" i="27"/>
  <c r="W25" i="27"/>
  <c r="W18" i="27"/>
  <c r="W35" i="27"/>
  <c r="W39" i="27"/>
  <c r="W50" i="27"/>
  <c r="W22" i="27"/>
  <c r="W40" i="27"/>
  <c r="W24" i="27"/>
  <c r="W37" i="27"/>
  <c r="W38" i="27"/>
  <c r="W34" i="27"/>
  <c r="W32" i="27"/>
  <c r="W48" i="27"/>
  <c r="X22" i="27"/>
  <c r="X37" i="27"/>
  <c r="X31" i="27"/>
  <c r="X8" i="27"/>
  <c r="X46" i="27"/>
  <c r="X43" i="27"/>
  <c r="X32" i="27"/>
  <c r="X23" i="27"/>
  <c r="X16" i="27"/>
  <c r="X49" i="27"/>
  <c r="X39" i="27"/>
  <c r="X18" i="27"/>
  <c r="X30" i="27"/>
  <c r="X47" i="27"/>
  <c r="X14" i="27"/>
  <c r="X20" i="27"/>
  <c r="X42" i="27"/>
  <c r="X7" i="27"/>
  <c r="X9" i="27"/>
  <c r="X44" i="27"/>
  <c r="X35" i="27"/>
  <c r="X38" i="27"/>
  <c r="X40" i="27"/>
  <c r="X12" i="27"/>
  <c r="X50" i="27"/>
  <c r="X25" i="27"/>
  <c r="X26" i="27"/>
  <c r="X10" i="27"/>
  <c r="X13" i="27"/>
  <c r="X48" i="27"/>
  <c r="X6" i="27"/>
  <c r="X41" i="27"/>
  <c r="X27" i="27"/>
  <c r="X15" i="27"/>
  <c r="X29" i="27"/>
  <c r="X51" i="27"/>
  <c r="X28" i="27"/>
  <c r="X34" i="27"/>
  <c r="X19" i="27"/>
  <c r="X11" i="27"/>
  <c r="X24" i="27"/>
  <c r="X33" i="27"/>
  <c r="X17" i="27"/>
  <c r="X21" i="27"/>
  <c r="X36" i="27"/>
  <c r="AH48" i="27"/>
  <c r="AH20" i="27"/>
  <c r="AH30" i="27"/>
  <c r="AH21" i="27"/>
  <c r="AH40" i="27"/>
  <c r="AH18" i="27"/>
  <c r="AH36" i="27"/>
  <c r="AH24" i="27"/>
  <c r="AH8" i="27"/>
  <c r="AH28" i="27"/>
  <c r="AH11" i="27"/>
  <c r="AH16" i="27"/>
  <c r="AH51" i="27"/>
  <c r="AH46" i="27"/>
  <c r="AH35" i="27"/>
  <c r="AH10" i="27"/>
  <c r="AH32" i="27"/>
  <c r="AH33" i="27"/>
  <c r="AH44" i="27"/>
  <c r="AH42" i="27"/>
  <c r="AH25" i="27"/>
  <c r="AH31" i="27"/>
  <c r="AH47" i="27"/>
  <c r="AH7" i="27"/>
  <c r="AH6" i="27"/>
  <c r="AH38" i="27"/>
  <c r="AH49" i="27"/>
  <c r="AH50" i="27"/>
  <c r="AH23" i="27"/>
  <c r="AH12" i="27"/>
  <c r="AH43" i="27"/>
  <c r="AH15" i="27"/>
  <c r="AH34" i="27"/>
  <c r="AH41" i="27"/>
  <c r="AH39" i="27"/>
  <c r="AH14" i="27"/>
  <c r="AH37" i="27"/>
  <c r="AH26" i="27"/>
  <c r="AH13" i="27"/>
  <c r="AH9" i="27"/>
  <c r="AH29" i="27"/>
  <c r="AH19" i="27"/>
  <c r="AH27" i="27"/>
  <c r="AH22" i="27"/>
  <c r="AH17" i="27"/>
  <c r="V36" i="27"/>
  <c r="V34" i="27"/>
  <c r="V13" i="27"/>
  <c r="V31" i="27"/>
  <c r="V15" i="27"/>
  <c r="V46" i="27"/>
  <c r="V43" i="27"/>
  <c r="V32" i="27"/>
  <c r="V12" i="27"/>
  <c r="V18" i="27"/>
  <c r="V35" i="27"/>
  <c r="V39" i="27"/>
  <c r="V33" i="27"/>
  <c r="V16" i="27"/>
  <c r="V41" i="27"/>
  <c r="V48" i="27"/>
  <c r="V40" i="27"/>
  <c r="V25" i="27"/>
  <c r="V38" i="27"/>
  <c r="V27" i="27"/>
  <c r="V19" i="27"/>
  <c r="V6" i="27"/>
  <c r="V11" i="27"/>
  <c r="V8" i="27"/>
  <c r="V9" i="27"/>
  <c r="V10" i="27"/>
  <c r="V29" i="27"/>
  <c r="V51" i="27"/>
  <c r="V26" i="27"/>
  <c r="V50" i="27"/>
  <c r="V21" i="27"/>
  <c r="V20" i="27"/>
  <c r="V23" i="27"/>
  <c r="V47" i="27"/>
  <c r="V28" i="27"/>
  <c r="V49" i="27"/>
  <c r="V24" i="27"/>
  <c r="V22" i="27"/>
  <c r="V17" i="27"/>
  <c r="V42" i="27"/>
  <c r="V44" i="27"/>
  <c r="V7" i="27"/>
  <c r="V30" i="27"/>
  <c r="V14" i="27"/>
  <c r="V37" i="27"/>
  <c r="AB50" i="27"/>
  <c r="AB41" i="27"/>
  <c r="AB9" i="27"/>
  <c r="AB25" i="27"/>
  <c r="AB30" i="27"/>
  <c r="AB7" i="27"/>
  <c r="AB34" i="27"/>
  <c r="AB18" i="27"/>
  <c r="AB39" i="27"/>
  <c r="AB48" i="27"/>
  <c r="AB21" i="27"/>
  <c r="AB27" i="27"/>
  <c r="AB8" i="27"/>
  <c r="AB29" i="27"/>
  <c r="AB49" i="27"/>
  <c r="AB19" i="27"/>
  <c r="AB17" i="27"/>
  <c r="AB15" i="27"/>
  <c r="AB42" i="27"/>
  <c r="AB20" i="27"/>
  <c r="AB37" i="27"/>
  <c r="AB40" i="27"/>
  <c r="AB36" i="27"/>
  <c r="AB22" i="27"/>
  <c r="AB38" i="27"/>
  <c r="AB28" i="27"/>
  <c r="AB11" i="27"/>
  <c r="AB14" i="27"/>
  <c r="AB16" i="27"/>
  <c r="AB44" i="27"/>
  <c r="AB47" i="27"/>
  <c r="AB51" i="27"/>
  <c r="AB26" i="27"/>
  <c r="AB35" i="27"/>
  <c r="AB12" i="27"/>
  <c r="AB23" i="27"/>
  <c r="AB10" i="27"/>
  <c r="AB31" i="27"/>
  <c r="AB13" i="27"/>
  <c r="AB6" i="27"/>
  <c r="AB33" i="27"/>
  <c r="AB32" i="27"/>
  <c r="AB24" i="27"/>
  <c r="AB43" i="27"/>
  <c r="AB46" i="27"/>
  <c r="H48" i="27"/>
  <c r="H9" i="27"/>
  <c r="H26" i="27"/>
  <c r="H7" i="27"/>
  <c r="H36" i="27"/>
  <c r="H14" i="27"/>
  <c r="H39" i="27"/>
  <c r="H8" i="27"/>
  <c r="H23" i="27"/>
  <c r="H38" i="27"/>
  <c r="H29" i="27"/>
  <c r="H22" i="27"/>
  <c r="H12" i="27"/>
  <c r="H50" i="27"/>
  <c r="H30" i="27"/>
  <c r="H43" i="27"/>
  <c r="H51" i="27"/>
  <c r="H46" i="27"/>
  <c r="H34" i="27"/>
  <c r="H41" i="27"/>
  <c r="H25" i="27"/>
  <c r="H24" i="27"/>
  <c r="H18" i="27"/>
  <c r="H20" i="27"/>
  <c r="H32" i="27"/>
  <c r="H6" i="27"/>
  <c r="H10" i="27"/>
  <c r="H27" i="27"/>
  <c r="H28" i="27"/>
  <c r="H37" i="27"/>
  <c r="H40" i="27"/>
  <c r="H19" i="27"/>
  <c r="H47" i="27"/>
  <c r="H42" i="27"/>
  <c r="H16" i="27"/>
  <c r="H17" i="27"/>
  <c r="H33" i="27"/>
  <c r="H21" i="27"/>
  <c r="H35" i="27"/>
  <c r="H11" i="27"/>
  <c r="H13" i="27"/>
  <c r="H31" i="27"/>
  <c r="H15" i="27"/>
  <c r="H49" i="27"/>
  <c r="H44" i="27"/>
  <c r="AC10" i="27"/>
  <c r="AC44" i="27"/>
  <c r="AC9" i="27"/>
  <c r="AC50" i="27"/>
  <c r="AC30" i="27"/>
  <c r="AC29" i="27"/>
  <c r="AC51" i="27"/>
  <c r="AC48" i="27"/>
  <c r="AC32" i="27"/>
  <c r="AC13" i="27"/>
  <c r="AC40" i="27"/>
  <c r="AC26" i="27"/>
  <c r="AC12" i="27"/>
  <c r="AC25" i="27"/>
  <c r="AC24" i="27"/>
  <c r="AC21" i="27"/>
  <c r="AC6" i="27"/>
  <c r="AC18" i="27"/>
  <c r="AC16" i="27"/>
  <c r="AC28" i="27"/>
  <c r="AC27" i="27"/>
  <c r="AC17" i="27"/>
  <c r="AC41" i="27"/>
  <c r="AC11" i="27"/>
  <c r="AC31" i="27"/>
  <c r="AC19" i="27"/>
  <c r="AC46" i="27"/>
  <c r="AC39" i="27"/>
  <c r="AC14" i="27"/>
  <c r="AC20" i="27"/>
  <c r="AC38" i="27"/>
  <c r="AC7" i="27"/>
  <c r="AC8" i="27"/>
  <c r="AC37" i="27"/>
  <c r="AC34" i="27"/>
  <c r="AC15" i="27"/>
  <c r="AC36" i="27"/>
  <c r="AC49" i="27"/>
  <c r="AC33" i="27"/>
  <c r="AC47" i="27"/>
  <c r="AC35" i="27"/>
  <c r="AC43" i="27"/>
  <c r="AC22" i="27"/>
  <c r="AC23" i="27"/>
  <c r="AC42" i="27"/>
  <c r="L51" i="27"/>
  <c r="L37" i="27"/>
  <c r="L46" i="27"/>
  <c r="L39" i="27"/>
  <c r="L9" i="27"/>
  <c r="L22" i="27"/>
  <c r="L38" i="27"/>
  <c r="L26" i="27"/>
  <c r="L40" i="27"/>
  <c r="L44" i="27"/>
  <c r="L13" i="27"/>
  <c r="L43" i="27"/>
  <c r="L30" i="27"/>
  <c r="L36" i="27"/>
  <c r="L32" i="27"/>
  <c r="L10" i="27"/>
  <c r="L35" i="27"/>
  <c r="L7" i="27"/>
  <c r="L41" i="27"/>
  <c r="L17" i="27"/>
  <c r="L23" i="27"/>
  <c r="L49" i="27"/>
  <c r="L42" i="27"/>
  <c r="L21" i="27"/>
  <c r="L11" i="27"/>
  <c r="L28" i="27"/>
  <c r="L33" i="27"/>
  <c r="L27" i="27"/>
  <c r="L8" i="27"/>
  <c r="L47" i="27"/>
  <c r="L29" i="27"/>
  <c r="L24" i="27"/>
  <c r="L6" i="27"/>
  <c r="L18" i="27"/>
  <c r="L16" i="27"/>
  <c r="L19" i="27"/>
  <c r="L31" i="27"/>
  <c r="L34" i="27"/>
  <c r="L14" i="27"/>
  <c r="L12" i="27"/>
  <c r="L50" i="27"/>
  <c r="L25" i="27"/>
  <c r="L48" i="27"/>
  <c r="L15" i="27"/>
  <c r="L20" i="27"/>
  <c r="AD50" i="27"/>
  <c r="AD14" i="27"/>
  <c r="AD11" i="27"/>
  <c r="AD25" i="27"/>
  <c r="AD51" i="27"/>
  <c r="AD15" i="27"/>
  <c r="AD7" i="27"/>
  <c r="AD24" i="27"/>
  <c r="AD27" i="27"/>
  <c r="AD19" i="27"/>
  <c r="AD23" i="27"/>
  <c r="AD48" i="27"/>
  <c r="AD31" i="27"/>
  <c r="AD10" i="27"/>
  <c r="AD13" i="27"/>
  <c r="AD33" i="27"/>
  <c r="AD49" i="27"/>
  <c r="AD47" i="27"/>
  <c r="AD39" i="27"/>
  <c r="AD35" i="27"/>
  <c r="AD44" i="27"/>
  <c r="AD30" i="27"/>
  <c r="AD21" i="27"/>
  <c r="AD16" i="27"/>
  <c r="AD46" i="27"/>
  <c r="AD17" i="27"/>
  <c r="AD40" i="27"/>
  <c r="AD8" i="27"/>
  <c r="AD12" i="27"/>
  <c r="AD20" i="27"/>
  <c r="AD41" i="27"/>
  <c r="AD29" i="27"/>
  <c r="AD28" i="27"/>
  <c r="AD18" i="27"/>
  <c r="AD37" i="27"/>
  <c r="AD42" i="27"/>
  <c r="AD9" i="27"/>
  <c r="AD38" i="27"/>
  <c r="AD22" i="27"/>
  <c r="AD26" i="27"/>
  <c r="AD36" i="27"/>
  <c r="AD6" i="27"/>
  <c r="AD34" i="27"/>
  <c r="AD32" i="27"/>
  <c r="AD43" i="27"/>
  <c r="AM28" i="27"/>
  <c r="AM42" i="27"/>
  <c r="AM7" i="27"/>
  <c r="AM44" i="27"/>
  <c r="AM46" i="27"/>
  <c r="AM39" i="27"/>
  <c r="AM11" i="27"/>
  <c r="AM35" i="27"/>
  <c r="AM6" i="27"/>
  <c r="AM21" i="27"/>
  <c r="AM47" i="27"/>
  <c r="AM30" i="27"/>
  <c r="AM14" i="27"/>
  <c r="AM48" i="27"/>
  <c r="AM31" i="27"/>
  <c r="AM27" i="27"/>
  <c r="AM29" i="27"/>
  <c r="AM40" i="27"/>
  <c r="AM19" i="27"/>
  <c r="AM10" i="27"/>
  <c r="AM41" i="27"/>
  <c r="AM16" i="27"/>
  <c r="AM34" i="27"/>
  <c r="AM37" i="27"/>
  <c r="AM9" i="27"/>
  <c r="AM36" i="27"/>
  <c r="AM51" i="27"/>
  <c r="AM18" i="27"/>
  <c r="AM12" i="27"/>
  <c r="AM49" i="27"/>
  <c r="AM20" i="27"/>
  <c r="AM17" i="27"/>
  <c r="AM22" i="27"/>
  <c r="AM50" i="27"/>
  <c r="AM24" i="27"/>
  <c r="AM43" i="27"/>
  <c r="AM13" i="27"/>
  <c r="AM15" i="27"/>
  <c r="AM23" i="27"/>
  <c r="AM8" i="27"/>
  <c r="AM26" i="27"/>
  <c r="AM33" i="27"/>
  <c r="AM38" i="27"/>
  <c r="AM32" i="27"/>
  <c r="AM25" i="27"/>
  <c r="G35" i="27"/>
  <c r="G12" i="27"/>
  <c r="G32" i="27"/>
  <c r="G11" i="27"/>
  <c r="G49" i="27"/>
  <c r="G39" i="27"/>
  <c r="G48" i="27"/>
  <c r="G9" i="27"/>
  <c r="G26" i="27"/>
  <c r="G47" i="27"/>
  <c r="G36" i="27"/>
  <c r="G18" i="27"/>
  <c r="G24" i="27"/>
  <c r="G31" i="27"/>
  <c r="G33" i="27"/>
  <c r="G25" i="27"/>
  <c r="G44" i="27"/>
  <c r="G37" i="27"/>
  <c r="G30" i="27"/>
  <c r="G50" i="27"/>
  <c r="G15" i="27"/>
  <c r="G16" i="27"/>
  <c r="G38" i="27"/>
  <c r="G28" i="27"/>
  <c r="G6" i="27"/>
  <c r="G13" i="27"/>
  <c r="G27" i="27"/>
  <c r="G34" i="27"/>
  <c r="G51" i="27"/>
  <c r="G42" i="27"/>
  <c r="G7" i="27"/>
  <c r="G23" i="27"/>
  <c r="G46" i="27"/>
  <c r="G17" i="27"/>
  <c r="G14" i="27"/>
  <c r="G43" i="27"/>
  <c r="G8" i="27"/>
  <c r="G41" i="27"/>
  <c r="G29" i="27"/>
  <c r="G10" i="27"/>
  <c r="G20" i="27"/>
  <c r="G40" i="27"/>
  <c r="G21" i="27"/>
  <c r="G22" i="27"/>
  <c r="G19" i="27"/>
  <c r="AN11" i="27"/>
  <c r="AN17" i="27"/>
  <c r="AN21" i="27"/>
  <c r="AN19" i="27"/>
  <c r="AN12" i="27"/>
  <c r="AN6" i="27"/>
  <c r="AN25" i="27"/>
  <c r="AN33" i="27"/>
  <c r="AN9" i="27"/>
  <c r="AN22" i="27"/>
  <c r="AN30" i="27"/>
  <c r="AN39" i="27"/>
  <c r="AN48" i="27"/>
  <c r="AN46" i="27"/>
  <c r="AN40" i="27"/>
  <c r="AN13" i="27"/>
  <c r="AN41" i="27"/>
  <c r="AN44" i="27"/>
  <c r="AN14" i="27"/>
  <c r="AN29" i="27"/>
  <c r="AN32" i="27"/>
  <c r="AN20" i="27"/>
  <c r="AN43" i="27"/>
  <c r="AN34" i="27"/>
  <c r="AN51" i="27"/>
  <c r="AN26" i="27"/>
  <c r="AN16" i="27"/>
  <c r="AN35" i="27"/>
  <c r="AN38" i="27"/>
  <c r="AN15" i="27"/>
  <c r="AN37" i="27"/>
  <c r="AN28" i="27"/>
  <c r="AN27" i="27"/>
  <c r="AN42" i="27"/>
  <c r="AN47" i="27"/>
  <c r="AN10" i="27"/>
  <c r="AN18" i="27"/>
  <c r="AN50" i="27"/>
  <c r="AN49" i="27"/>
  <c r="AN7" i="27"/>
  <c r="AN36" i="27"/>
  <c r="AN24" i="27"/>
  <c r="AN23" i="27"/>
  <c r="AN8" i="27"/>
  <c r="AN31" i="27"/>
  <c r="AK47" i="27"/>
  <c r="AK17" i="27"/>
  <c r="AK43" i="27"/>
  <c r="AK7" i="27"/>
  <c r="AK33" i="27"/>
  <c r="AK34" i="27"/>
  <c r="AK23" i="27"/>
  <c r="AK29" i="27"/>
  <c r="AK14" i="27"/>
  <c r="AK51" i="27"/>
  <c r="AK22" i="27"/>
  <c r="AK8" i="27"/>
  <c r="AK9" i="27"/>
  <c r="AK49" i="27"/>
  <c r="AK20" i="27"/>
  <c r="AK26" i="27"/>
  <c r="AK37" i="27"/>
  <c r="AK11" i="27"/>
  <c r="AK40" i="27"/>
  <c r="AK10" i="27"/>
  <c r="AK16" i="27"/>
  <c r="AK42" i="27"/>
  <c r="AK25" i="27"/>
  <c r="AK18" i="27"/>
  <c r="AK31" i="27"/>
  <c r="AK36" i="27"/>
  <c r="AK12" i="27"/>
  <c r="AK32" i="27"/>
  <c r="AK28" i="27"/>
  <c r="AK41" i="27"/>
  <c r="AK48" i="27"/>
  <c r="AK27" i="27"/>
  <c r="AK35" i="27"/>
  <c r="AK6" i="27"/>
  <c r="AK24" i="27"/>
  <c r="AK30" i="27"/>
  <c r="AK50" i="27"/>
  <c r="AK46" i="27"/>
  <c r="AK13" i="27"/>
  <c r="AK38" i="27"/>
  <c r="AK15" i="27"/>
  <c r="AK21" i="27"/>
  <c r="AK39" i="27"/>
  <c r="AK44" i="27"/>
  <c r="AK19" i="27"/>
  <c r="AL13" i="27"/>
  <c r="AL44" i="27"/>
  <c r="AL11" i="27"/>
  <c r="AL18" i="27"/>
  <c r="AL47" i="27"/>
  <c r="AL51" i="27"/>
  <c r="AL37" i="27"/>
  <c r="AL15" i="27"/>
  <c r="AL50" i="27"/>
  <c r="AL26" i="27"/>
  <c r="AL28" i="27"/>
  <c r="AL46" i="27"/>
  <c r="AL23" i="27"/>
  <c r="AL30" i="27"/>
  <c r="AL39" i="27"/>
  <c r="AL40" i="27"/>
  <c r="AL33" i="27"/>
  <c r="AL16" i="27"/>
  <c r="AL14" i="27"/>
  <c r="AL42" i="27"/>
  <c r="AL29" i="27"/>
  <c r="AL19" i="27"/>
  <c r="AL41" i="27"/>
  <c r="AL20" i="27"/>
  <c r="AL32" i="27"/>
  <c r="AL12" i="27"/>
  <c r="AL34" i="27"/>
  <c r="AL31" i="27"/>
  <c r="AL38" i="27"/>
  <c r="AL8" i="27"/>
  <c r="AL48" i="27"/>
  <c r="AL43" i="27"/>
  <c r="AL27" i="27"/>
  <c r="AL35" i="27"/>
  <c r="AL10" i="27"/>
  <c r="AL17" i="27"/>
  <c r="AL22" i="27"/>
  <c r="AL25" i="27"/>
  <c r="AL9" i="27"/>
  <c r="AL6" i="27"/>
  <c r="AL21" i="27"/>
  <c r="AL24" i="27"/>
  <c r="AL36" i="27"/>
  <c r="AL7" i="27"/>
  <c r="AL49" i="27"/>
  <c r="D37" i="27"/>
  <c r="D12" i="27"/>
  <c r="D16" i="27"/>
  <c r="D40" i="27"/>
  <c r="D6" i="27"/>
  <c r="D47" i="27"/>
  <c r="D23" i="27"/>
  <c r="D34" i="27"/>
  <c r="D14" i="27"/>
  <c r="D27" i="27"/>
  <c r="D41" i="27"/>
  <c r="D18" i="27"/>
  <c r="D8" i="27"/>
  <c r="D49" i="27"/>
  <c r="D10" i="27"/>
  <c r="D13" i="27"/>
  <c r="D15" i="27"/>
  <c r="D17" i="27"/>
  <c r="D19" i="27"/>
  <c r="D30" i="27"/>
  <c r="D48" i="27"/>
  <c r="D24" i="27"/>
  <c r="D9" i="27"/>
  <c r="D32" i="27"/>
  <c r="D44" i="27"/>
  <c r="D20" i="27"/>
  <c r="D28" i="27"/>
  <c r="D31" i="27"/>
  <c r="AQ53" i="27"/>
  <c r="D51" i="27"/>
  <c r="D36" i="27"/>
  <c r="D7" i="27"/>
  <c r="D33" i="27"/>
  <c r="D29" i="27"/>
  <c r="D25" i="27"/>
  <c r="D11" i="27"/>
  <c r="D39" i="27"/>
  <c r="D21" i="27"/>
  <c r="D46" i="27"/>
  <c r="D43" i="27"/>
  <c r="D35" i="27"/>
  <c r="D50" i="27"/>
  <c r="D42" i="27"/>
  <c r="D22" i="27"/>
  <c r="D26" i="27"/>
  <c r="D38" i="27"/>
  <c r="AI17" i="27"/>
  <c r="AI13" i="27"/>
  <c r="AI48" i="27"/>
  <c r="AI7" i="27"/>
  <c r="AI28" i="27"/>
  <c r="AI32" i="27"/>
  <c r="AI12" i="27"/>
  <c r="AI38" i="27"/>
  <c r="AI9" i="27"/>
  <c r="AI26" i="27"/>
  <c r="AI47" i="27"/>
  <c r="AI41" i="27"/>
  <c r="AI15" i="27"/>
  <c r="AI39" i="27"/>
  <c r="AI11" i="27"/>
  <c r="AI20" i="27"/>
  <c r="AI46" i="27"/>
  <c r="AI35" i="27"/>
  <c r="AI16" i="27"/>
  <c r="AI25" i="27"/>
  <c r="AI14" i="27"/>
  <c r="AI19" i="27"/>
  <c r="AI42" i="27"/>
  <c r="AI36" i="27"/>
  <c r="AI31" i="27"/>
  <c r="AI40" i="27"/>
  <c r="AI29" i="27"/>
  <c r="AI34" i="27"/>
  <c r="AI21" i="27"/>
  <c r="AI33" i="27"/>
  <c r="AI49" i="27"/>
  <c r="AI18" i="27"/>
  <c r="AI8" i="27"/>
  <c r="AI6" i="27"/>
  <c r="AI44" i="27"/>
  <c r="AI37" i="27"/>
  <c r="AI51" i="27"/>
  <c r="AI23" i="27"/>
  <c r="AI30" i="27"/>
  <c r="AI10" i="27"/>
  <c r="AI27" i="27"/>
  <c r="AI24" i="27"/>
  <c r="AI43" i="27"/>
  <c r="AI50" i="27"/>
  <c r="AI22" i="27"/>
  <c r="O19" i="27"/>
  <c r="O12" i="27"/>
  <c r="O43" i="27"/>
  <c r="O7" i="27"/>
  <c r="O16" i="27"/>
  <c r="O44" i="27"/>
  <c r="O24" i="27"/>
  <c r="O48" i="27"/>
  <c r="O38" i="27"/>
  <c r="O31" i="27"/>
  <c r="O27" i="27"/>
  <c r="O25" i="27"/>
  <c r="O8" i="27"/>
  <c r="O22" i="27"/>
  <c r="O35" i="27"/>
  <c r="O47" i="27"/>
  <c r="O18" i="27"/>
  <c r="O42" i="27"/>
  <c r="O49" i="27"/>
  <c r="O46" i="27"/>
  <c r="O34" i="27"/>
  <c r="O23" i="27"/>
  <c r="O13" i="27"/>
  <c r="O28" i="27"/>
  <c r="O37" i="27"/>
  <c r="O10" i="27"/>
  <c r="O32" i="27"/>
  <c r="O36" i="27"/>
  <c r="O40" i="27"/>
  <c r="O30" i="27"/>
  <c r="O29" i="27"/>
  <c r="O33" i="27"/>
  <c r="O50" i="27"/>
  <c r="O51" i="27"/>
  <c r="O41" i="27"/>
  <c r="O6" i="27"/>
  <c r="O39" i="27"/>
  <c r="O17" i="27"/>
  <c r="O26" i="27"/>
  <c r="O14" i="27"/>
  <c r="O9" i="27"/>
  <c r="O20" i="27"/>
  <c r="O11" i="27"/>
  <c r="O21" i="27"/>
  <c r="O15" i="27"/>
  <c r="S26" i="27"/>
  <c r="S21" i="27"/>
  <c r="S23" i="27"/>
  <c r="S41" i="27"/>
  <c r="S50" i="27"/>
  <c r="S19" i="27"/>
  <c r="S28" i="27"/>
  <c r="S44" i="27"/>
  <c r="S6" i="27"/>
  <c r="S8" i="27"/>
  <c r="S38" i="27"/>
  <c r="S27" i="27"/>
  <c r="S12" i="27"/>
  <c r="S31" i="27"/>
  <c r="S32" i="27"/>
  <c r="S37" i="27"/>
  <c r="S33" i="27"/>
  <c r="S10" i="27"/>
  <c r="S30" i="27"/>
  <c r="S24" i="27"/>
  <c r="S51" i="27"/>
  <c r="S39" i="27"/>
  <c r="S13" i="27"/>
  <c r="S43" i="27"/>
  <c r="S46" i="27"/>
  <c r="S17" i="27"/>
  <c r="S25" i="27"/>
  <c r="S14" i="27"/>
  <c r="S40" i="27"/>
  <c r="S47" i="27"/>
  <c r="S34" i="27"/>
  <c r="S20" i="27"/>
  <c r="S22" i="27"/>
  <c r="S42" i="27"/>
  <c r="S29" i="27"/>
  <c r="S48" i="27"/>
  <c r="S7" i="27"/>
  <c r="S16" i="27"/>
  <c r="S18" i="27"/>
  <c r="S35" i="27"/>
  <c r="S49" i="27"/>
  <c r="S15" i="27"/>
  <c r="S11" i="27"/>
  <c r="S36" i="27"/>
  <c r="S9" i="27"/>
  <c r="Y7" i="27"/>
  <c r="Y51" i="27"/>
  <c r="Y31" i="27"/>
  <c r="Y11" i="27"/>
  <c r="Y16" i="27"/>
  <c r="Y39" i="27"/>
  <c r="Y6" i="27"/>
  <c r="Y40" i="27"/>
  <c r="Y19" i="27"/>
  <c r="Y18" i="27"/>
  <c r="Y29" i="27"/>
  <c r="Y33" i="27"/>
  <c r="Y21" i="27"/>
  <c r="Y43" i="27"/>
  <c r="Y32" i="27"/>
  <c r="Y50" i="27"/>
  <c r="Y49" i="27"/>
  <c r="Y22" i="27"/>
  <c r="Y38" i="27"/>
  <c r="Y9" i="27"/>
  <c r="Y48" i="27"/>
  <c r="Y15" i="27"/>
  <c r="Y44" i="27"/>
  <c r="Y30" i="27"/>
  <c r="Y46" i="27"/>
  <c r="Y34" i="27"/>
  <c r="Y35" i="27"/>
  <c r="Y26" i="27"/>
  <c r="Y8" i="27"/>
  <c r="Y25" i="27"/>
  <c r="Y42" i="27"/>
  <c r="Y47" i="27"/>
  <c r="Y17" i="27"/>
  <c r="Y37" i="27"/>
  <c r="Y14" i="27"/>
  <c r="Y20" i="27"/>
  <c r="Y13" i="27"/>
  <c r="Y41" i="27"/>
  <c r="Y10" i="27"/>
  <c r="Y12" i="27"/>
  <c r="Y23" i="27"/>
  <c r="Y27" i="27"/>
  <c r="Y24" i="27"/>
  <c r="Y28" i="27"/>
  <c r="Y36" i="27"/>
  <c r="AE12" i="27"/>
  <c r="AE15" i="27"/>
  <c r="AE36" i="27"/>
  <c r="AE18" i="27"/>
  <c r="AE19" i="27"/>
  <c r="AE27" i="27"/>
  <c r="AE28" i="27"/>
  <c r="AE26" i="27"/>
  <c r="AE20" i="27"/>
  <c r="AE10" i="27"/>
  <c r="AE25" i="27"/>
  <c r="AE13" i="27"/>
  <c r="AE49" i="27"/>
  <c r="AE7" i="27"/>
  <c r="AE41" i="27"/>
  <c r="AE21" i="27"/>
  <c r="AE42" i="27"/>
  <c r="AE9" i="27"/>
  <c r="AE43" i="27"/>
  <c r="AE37" i="27"/>
  <c r="AE17" i="27"/>
  <c r="AE16" i="27"/>
  <c r="AE24" i="27"/>
  <c r="AE29" i="27"/>
  <c r="AE44" i="27"/>
  <c r="AE14" i="27"/>
  <c r="AE11" i="27"/>
  <c r="AE8" i="27"/>
  <c r="AE32" i="27"/>
  <c r="AE6" i="27"/>
  <c r="AE31" i="27"/>
  <c r="AE38" i="27"/>
  <c r="AE23" i="27"/>
  <c r="AE34" i="27"/>
  <c r="AE51" i="27"/>
  <c r="AE40" i="27"/>
  <c r="AE48" i="27"/>
  <c r="AE30" i="27"/>
  <c r="AE22" i="27"/>
  <c r="AE33" i="27"/>
  <c r="AE47" i="27"/>
  <c r="AE35" i="27"/>
  <c r="AE39" i="27"/>
  <c r="AE46" i="27"/>
  <c r="AE50" i="27"/>
  <c r="F10" i="27"/>
  <c r="F8" i="27"/>
  <c r="F33" i="27"/>
  <c r="F51" i="27"/>
  <c r="F19" i="27"/>
  <c r="F29" i="27"/>
  <c r="F28" i="27"/>
  <c r="F46" i="27"/>
  <c r="F35" i="27"/>
  <c r="F11" i="27"/>
  <c r="F26" i="27"/>
  <c r="F18" i="27"/>
  <c r="F44" i="27"/>
  <c r="F20" i="27"/>
  <c r="F41" i="27"/>
  <c r="F15" i="27"/>
  <c r="F23" i="27"/>
  <c r="F16" i="27"/>
  <c r="F7" i="27"/>
  <c r="F24" i="27"/>
  <c r="F48" i="27"/>
  <c r="F50" i="27"/>
  <c r="F13" i="27"/>
  <c r="F32" i="27"/>
  <c r="F9" i="27"/>
  <c r="F14" i="27"/>
  <c r="F31" i="27"/>
  <c r="F38" i="27"/>
  <c r="F27" i="27"/>
  <c r="F30" i="27"/>
  <c r="F47" i="27"/>
  <c r="F34" i="27"/>
  <c r="F49" i="27"/>
  <c r="F17" i="27"/>
  <c r="F25" i="27"/>
  <c r="F39" i="27"/>
  <c r="F12" i="27"/>
  <c r="F22" i="27"/>
  <c r="F37" i="27"/>
  <c r="F36" i="27"/>
  <c r="F43" i="27"/>
  <c r="F21" i="27"/>
  <c r="F6" i="27"/>
  <c r="F40" i="27"/>
  <c r="F42" i="27"/>
  <c r="P22" i="27"/>
  <c r="P14" i="27"/>
  <c r="P29" i="27"/>
  <c r="P15" i="27"/>
  <c r="P18" i="27"/>
  <c r="P23" i="27"/>
  <c r="P36" i="27"/>
  <c r="P20" i="27"/>
  <c r="P35" i="27"/>
  <c r="P32" i="27"/>
  <c r="P25" i="27"/>
  <c r="P13" i="27"/>
  <c r="P34" i="27"/>
  <c r="P12" i="27"/>
  <c r="P37" i="27"/>
  <c r="P9" i="27"/>
  <c r="P27" i="27"/>
  <c r="P33" i="27"/>
  <c r="P24" i="27"/>
  <c r="P40" i="27"/>
  <c r="P41" i="27"/>
  <c r="P42" i="27"/>
  <c r="P39" i="27"/>
  <c r="P38" i="27"/>
  <c r="P48" i="27"/>
  <c r="P6" i="27"/>
  <c r="P46" i="27"/>
  <c r="P31" i="27"/>
  <c r="P43" i="27"/>
  <c r="P8" i="27"/>
  <c r="P11" i="27"/>
  <c r="P44" i="27"/>
  <c r="P10" i="27"/>
  <c r="P49" i="27"/>
  <c r="P28" i="27"/>
  <c r="P21" i="27"/>
  <c r="P30" i="27"/>
  <c r="P7" i="27"/>
  <c r="P50" i="27"/>
  <c r="P26" i="27"/>
  <c r="P16" i="27"/>
  <c r="P19" i="27"/>
  <c r="P47" i="27"/>
  <c r="P51" i="27"/>
  <c r="P17" i="27"/>
  <c r="Q17" i="27"/>
  <c r="Q21" i="27"/>
  <c r="Q44" i="27"/>
  <c r="Q49" i="27"/>
  <c r="Q7" i="27"/>
  <c r="Q31" i="27"/>
  <c r="Q13" i="27"/>
  <c r="Q10" i="27"/>
  <c r="Q29" i="27"/>
  <c r="Q23" i="27"/>
  <c r="Q37" i="27"/>
  <c r="Q8" i="27"/>
  <c r="Q28" i="27"/>
  <c r="Q34" i="27"/>
  <c r="Q22" i="27"/>
  <c r="Q18" i="27"/>
  <c r="Q11" i="27"/>
  <c r="Q12" i="27"/>
  <c r="Q20" i="27"/>
  <c r="Q15" i="27"/>
  <c r="Q33" i="27"/>
  <c r="Q9" i="27"/>
  <c r="Q39" i="27"/>
  <c r="Q46" i="27"/>
  <c r="Q26" i="27"/>
  <c r="Q35" i="27"/>
  <c r="Q50" i="27"/>
  <c r="Q47" i="27"/>
  <c r="Q43" i="27"/>
  <c r="Q32" i="27"/>
  <c r="Q42" i="27"/>
  <c r="Q16" i="27"/>
  <c r="Q27" i="27"/>
  <c r="Q14" i="27"/>
  <c r="Q38" i="27"/>
  <c r="Q25" i="27"/>
  <c r="Q40" i="27"/>
  <c r="Q24" i="27"/>
  <c r="Q36" i="27"/>
  <c r="Q48" i="27"/>
  <c r="Q41" i="27"/>
  <c r="Q30" i="27"/>
  <c r="Q51" i="27"/>
  <c r="Q19" i="27"/>
  <c r="Q6" i="27"/>
  <c r="Z18" i="27"/>
  <c r="Z16" i="27"/>
  <c r="Z9" i="27"/>
  <c r="Z11" i="27"/>
  <c r="Z32" i="27"/>
  <c r="Z15" i="27"/>
  <c r="Z27" i="27"/>
  <c r="Z51" i="27"/>
  <c r="Z22" i="27"/>
  <c r="Z14" i="27"/>
  <c r="Z30" i="27"/>
  <c r="Z36" i="27"/>
  <c r="Z23" i="27"/>
  <c r="Z49" i="27"/>
  <c r="Z31" i="27"/>
  <c r="Z39" i="27"/>
  <c r="Z42" i="27"/>
  <c r="Z29" i="27"/>
  <c r="Z43" i="27"/>
  <c r="Z17" i="27"/>
  <c r="Z8" i="27"/>
  <c r="Z24" i="27"/>
  <c r="Z40" i="27"/>
  <c r="Z47" i="27"/>
  <c r="Z33" i="27"/>
  <c r="Z38" i="27"/>
  <c r="Z46" i="27"/>
  <c r="Z7" i="27"/>
  <c r="Z25" i="27"/>
  <c r="Z6" i="27"/>
  <c r="Z21" i="27"/>
  <c r="Z19" i="27"/>
  <c r="Z37" i="27"/>
  <c r="Z50" i="27"/>
  <c r="Z28" i="27"/>
  <c r="Z41" i="27"/>
  <c r="Z35" i="27"/>
  <c r="Z48" i="27"/>
  <c r="Z44" i="27"/>
  <c r="Z13" i="27"/>
  <c r="Z12" i="27"/>
  <c r="Z20" i="27"/>
  <c r="Z26" i="27"/>
  <c r="Z10" i="27"/>
  <c r="Z34" i="27"/>
  <c r="F23" i="34"/>
  <c r="G47" i="20"/>
  <c r="U19" i="37"/>
  <c r="AK52" i="27" l="1"/>
  <c r="AM52" i="27"/>
  <c r="AD45" i="27"/>
  <c r="K52" i="27"/>
  <c r="T52" i="27"/>
  <c r="J52" i="27"/>
  <c r="AE45" i="27"/>
  <c r="AQ11" i="27"/>
  <c r="H13" i="3" s="1"/>
  <c r="I13" i="3" s="1"/>
  <c r="I13" i="20" s="1"/>
  <c r="AA52" i="27"/>
  <c r="AI45" i="27"/>
  <c r="AQ34" i="27"/>
  <c r="H36" i="3" s="1"/>
  <c r="F52" i="27"/>
  <c r="Q45" i="27"/>
  <c r="P45" i="27"/>
  <c r="F45" i="27"/>
  <c r="AE52" i="27"/>
  <c r="Y52" i="27"/>
  <c r="AQ38" i="27"/>
  <c r="H40" i="3" s="1"/>
  <c r="AQ50" i="27"/>
  <c r="AQ21" i="27"/>
  <c r="H23" i="3" s="1"/>
  <c r="AQ29" i="27"/>
  <c r="H31" i="3" s="1"/>
  <c r="AQ51" i="27"/>
  <c r="AQ20" i="27"/>
  <c r="H22" i="3" s="1"/>
  <c r="AQ24" i="27"/>
  <c r="H26" i="3" s="1"/>
  <c r="AQ17" i="27"/>
  <c r="H19" i="3" s="1"/>
  <c r="AQ49" i="27"/>
  <c r="AQ27" i="27"/>
  <c r="H29" i="3" s="1"/>
  <c r="AQ47" i="27"/>
  <c r="AQ12" i="27"/>
  <c r="H14" i="3" s="1"/>
  <c r="L45" i="27"/>
  <c r="AB45" i="27"/>
  <c r="AH52" i="27"/>
  <c r="X45" i="27"/>
  <c r="E52" i="27"/>
  <c r="AP52" i="27"/>
  <c r="AO45" i="27"/>
  <c r="AA45" i="27"/>
  <c r="Z52" i="27"/>
  <c r="Q52" i="27"/>
  <c r="S52" i="27"/>
  <c r="S45" i="27"/>
  <c r="AQ26" i="27"/>
  <c r="H28" i="3" s="1"/>
  <c r="AQ35" i="27"/>
  <c r="H37" i="3" s="1"/>
  <c r="AQ39" i="27"/>
  <c r="H41" i="3" s="1"/>
  <c r="AQ33" i="27"/>
  <c r="H35" i="3" s="1"/>
  <c r="AQ44" i="27"/>
  <c r="H46" i="3" s="1"/>
  <c r="AQ48" i="27"/>
  <c r="AQ15" i="27"/>
  <c r="H17" i="3" s="1"/>
  <c r="AQ8" i="27"/>
  <c r="H10" i="3" s="1"/>
  <c r="AQ14" i="27"/>
  <c r="H16" i="3" s="1"/>
  <c r="AQ6" i="27"/>
  <c r="H8" i="3" s="1"/>
  <c r="D45" i="27"/>
  <c r="AQ37" i="27"/>
  <c r="H39" i="3" s="1"/>
  <c r="G52" i="27"/>
  <c r="G45" i="27"/>
  <c r="AC45" i="27"/>
  <c r="H45" i="27"/>
  <c r="H52" i="27"/>
  <c r="AH45" i="27"/>
  <c r="AF52" i="27"/>
  <c r="I52" i="27"/>
  <c r="I45" i="27"/>
  <c r="E45" i="27"/>
  <c r="M52" i="27"/>
  <c r="N52" i="27"/>
  <c r="U45" i="27"/>
  <c r="AJ45" i="27"/>
  <c r="K45" i="27"/>
  <c r="AG52" i="27"/>
  <c r="J45" i="27"/>
  <c r="Z45" i="27"/>
  <c r="Y45" i="27"/>
  <c r="AQ22" i="27"/>
  <c r="H24" i="3" s="1"/>
  <c r="AQ43" i="27"/>
  <c r="H45" i="3" s="1"/>
  <c r="AQ7" i="27"/>
  <c r="H9" i="3" s="1"/>
  <c r="AQ31" i="27"/>
  <c r="H33" i="3" s="1"/>
  <c r="AQ32" i="27"/>
  <c r="H34" i="3" s="1"/>
  <c r="AQ30" i="27"/>
  <c r="H32" i="3" s="1"/>
  <c r="AQ13" i="27"/>
  <c r="H15" i="3" s="1"/>
  <c r="AQ40" i="27"/>
  <c r="H42" i="3" s="1"/>
  <c r="AK45" i="27"/>
  <c r="AM45" i="27"/>
  <c r="L52" i="27"/>
  <c r="X52" i="27"/>
  <c r="AF45" i="27"/>
  <c r="AP45" i="27"/>
  <c r="AG45" i="27"/>
  <c r="AQ18" i="27"/>
  <c r="H20" i="3" s="1"/>
  <c r="P52" i="27"/>
  <c r="O45" i="27"/>
  <c r="O52" i="27"/>
  <c r="AI52" i="27"/>
  <c r="AQ42" i="27"/>
  <c r="H44" i="3" s="1"/>
  <c r="D52" i="27"/>
  <c r="AQ46" i="27"/>
  <c r="AQ25" i="27"/>
  <c r="H27" i="3" s="1"/>
  <c r="AQ36" i="27"/>
  <c r="H38" i="3" s="1"/>
  <c r="AQ28" i="27"/>
  <c r="H30" i="3" s="1"/>
  <c r="AQ9" i="27"/>
  <c r="H11" i="3" s="1"/>
  <c r="AQ19" i="27"/>
  <c r="H21" i="3" s="1"/>
  <c r="AQ10" i="27"/>
  <c r="H12" i="3" s="1"/>
  <c r="AQ41" i="27"/>
  <c r="H43" i="3" s="1"/>
  <c r="AQ23" i="27"/>
  <c r="H25" i="3" s="1"/>
  <c r="AQ16" i="27"/>
  <c r="H18" i="3" s="1"/>
  <c r="AL45" i="27"/>
  <c r="AL52" i="27"/>
  <c r="AN52" i="27"/>
  <c r="AN45" i="27"/>
  <c r="AD52" i="27"/>
  <c r="AC52" i="27"/>
  <c r="AB52" i="27"/>
  <c r="V45" i="27"/>
  <c r="V52" i="27"/>
  <c r="W45" i="27"/>
  <c r="W52" i="27"/>
  <c r="R45" i="27"/>
  <c r="R52" i="27"/>
  <c r="M45" i="27"/>
  <c r="N45" i="27"/>
  <c r="U52" i="27"/>
  <c r="AJ52" i="27"/>
  <c r="T45" i="27"/>
  <c r="AO52" i="27"/>
  <c r="H13" i="20" l="1"/>
  <c r="H25" i="20"/>
  <c r="I25" i="3"/>
  <c r="I25" i="20" s="1"/>
  <c r="I11" i="3"/>
  <c r="I11" i="20" s="1"/>
  <c r="H11" i="20"/>
  <c r="H15" i="20"/>
  <c r="I15" i="3"/>
  <c r="I15" i="20" s="1"/>
  <c r="I9" i="3"/>
  <c r="I9" i="20" s="1"/>
  <c r="H9" i="20"/>
  <c r="H24" i="20"/>
  <c r="I24" i="3"/>
  <c r="I24" i="20" s="1"/>
  <c r="H39" i="20"/>
  <c r="I39" i="3"/>
  <c r="I39" i="20" s="1"/>
  <c r="I10" i="3"/>
  <c r="I10" i="20" s="1"/>
  <c r="H10" i="20"/>
  <c r="I35" i="3"/>
  <c r="I35" i="20" s="1"/>
  <c r="H35" i="20"/>
  <c r="I14" i="3"/>
  <c r="I14" i="20" s="1"/>
  <c r="H14" i="20"/>
  <c r="I19" i="3"/>
  <c r="I19" i="20" s="1"/>
  <c r="H19" i="20"/>
  <c r="I31" i="3"/>
  <c r="I31" i="20" s="1"/>
  <c r="H31" i="20"/>
  <c r="I43" i="3"/>
  <c r="I43" i="20" s="1"/>
  <c r="H43" i="20"/>
  <c r="AQ52" i="27"/>
  <c r="H32" i="20"/>
  <c r="I32" i="3"/>
  <c r="I32" i="20" s="1"/>
  <c r="AQ45" i="27"/>
  <c r="I17" i="3"/>
  <c r="I17" i="20" s="1"/>
  <c r="H17" i="20"/>
  <c r="I41" i="3"/>
  <c r="I41" i="20" s="1"/>
  <c r="H41" i="20"/>
  <c r="I26" i="3"/>
  <c r="I26" i="20" s="1"/>
  <c r="H26" i="20"/>
  <c r="H23" i="20"/>
  <c r="I23" i="3"/>
  <c r="I23" i="20" s="1"/>
  <c r="H30" i="20"/>
  <c r="I30" i="3"/>
  <c r="I30" i="20" s="1"/>
  <c r="I12" i="3"/>
  <c r="I12" i="20" s="1"/>
  <c r="H12" i="20"/>
  <c r="I38" i="3"/>
  <c r="I38" i="20" s="1"/>
  <c r="H38" i="20"/>
  <c r="I44" i="3"/>
  <c r="I44" i="20" s="1"/>
  <c r="H44" i="20"/>
  <c r="H34" i="20"/>
  <c r="I34" i="3"/>
  <c r="I34" i="20" s="1"/>
  <c r="I8" i="3"/>
  <c r="H47" i="3"/>
  <c r="H8" i="20"/>
  <c r="H37" i="20"/>
  <c r="I37" i="3"/>
  <c r="I37" i="20" s="1"/>
  <c r="H29" i="20"/>
  <c r="I29" i="3"/>
  <c r="I29" i="20" s="1"/>
  <c r="I22" i="3"/>
  <c r="I22" i="20" s="1"/>
  <c r="H22" i="20"/>
  <c r="H36" i="20"/>
  <c r="I36" i="3"/>
  <c r="I36" i="20" s="1"/>
  <c r="H18" i="20"/>
  <c r="I18" i="3"/>
  <c r="I18" i="20" s="1"/>
  <c r="H21" i="20"/>
  <c r="I21" i="3"/>
  <c r="I21" i="20" s="1"/>
  <c r="H27" i="20"/>
  <c r="I27" i="3"/>
  <c r="I27" i="20" s="1"/>
  <c r="H20" i="20"/>
  <c r="I20" i="3"/>
  <c r="I20" i="20" s="1"/>
  <c r="I42" i="3"/>
  <c r="I42" i="20" s="1"/>
  <c r="H42" i="20"/>
  <c r="I33" i="3"/>
  <c r="I33" i="20" s="1"/>
  <c r="H33" i="20"/>
  <c r="H45" i="20"/>
  <c r="I45" i="3"/>
  <c r="I45" i="20" s="1"/>
  <c r="H16" i="20"/>
  <c r="I16" i="3"/>
  <c r="I16" i="20" s="1"/>
  <c r="I46" i="3"/>
  <c r="I46" i="20" s="1"/>
  <c r="H46" i="20"/>
  <c r="H28" i="20"/>
  <c r="I28" i="3"/>
  <c r="I28" i="20" s="1"/>
  <c r="I40" i="3"/>
  <c r="I40" i="20" s="1"/>
  <c r="H40" i="20"/>
  <c r="I47" i="3" l="1"/>
  <c r="I8" i="20"/>
  <c r="D6" i="28" a="1"/>
  <c r="C19" i="37"/>
  <c r="H47" i="20"/>
  <c r="I47" i="20" l="1"/>
  <c r="C25" i="37"/>
  <c r="D18" i="28"/>
  <c r="J20" i="3" s="1"/>
  <c r="D44" i="28"/>
  <c r="J46" i="3" s="1"/>
  <c r="D9" i="28"/>
  <c r="J11" i="3" s="1"/>
  <c r="D42" i="28"/>
  <c r="J44" i="3" s="1"/>
  <c r="D39" i="28"/>
  <c r="J41" i="3" s="1"/>
  <c r="D6" i="28"/>
  <c r="J8" i="3" s="1"/>
  <c r="D30" i="28"/>
  <c r="J32" i="3" s="1"/>
  <c r="D27" i="28"/>
  <c r="J29" i="3" s="1"/>
  <c r="D17" i="28"/>
  <c r="J19" i="3" s="1"/>
  <c r="D13" i="28"/>
  <c r="J15" i="3" s="1"/>
  <c r="D11" i="28"/>
  <c r="J13" i="3" s="1"/>
  <c r="D23" i="28"/>
  <c r="J25" i="3" s="1"/>
  <c r="D33" i="28"/>
  <c r="J35" i="3" s="1"/>
  <c r="D41" i="28"/>
  <c r="J43" i="3" s="1"/>
  <c r="D16" i="28"/>
  <c r="J18" i="3" s="1"/>
  <c r="D34" i="28"/>
  <c r="J36" i="3" s="1"/>
  <c r="D32" i="28"/>
  <c r="J34" i="3" s="1"/>
  <c r="D26" i="28"/>
  <c r="J28" i="3" s="1"/>
  <c r="D7" i="28"/>
  <c r="J9" i="3" s="1"/>
  <c r="D38" i="28"/>
  <c r="J40" i="3" s="1"/>
  <c r="D21" i="28"/>
  <c r="J23" i="3" s="1"/>
  <c r="D22" i="28"/>
  <c r="J24" i="3" s="1"/>
  <c r="D8" i="28"/>
  <c r="J10" i="3" s="1"/>
  <c r="D28" i="28"/>
  <c r="J30" i="3" s="1"/>
  <c r="D20" i="28"/>
  <c r="J22" i="3" s="1"/>
  <c r="D40" i="28"/>
  <c r="J42" i="3" s="1"/>
  <c r="D25" i="28"/>
  <c r="J27" i="3" s="1"/>
  <c r="D24" i="28"/>
  <c r="J26" i="3" s="1"/>
  <c r="D31" i="28"/>
  <c r="J33" i="3" s="1"/>
  <c r="D29" i="28"/>
  <c r="J31" i="3" s="1"/>
  <c r="D37" i="28"/>
  <c r="J39" i="3" s="1"/>
  <c r="D14" i="28"/>
  <c r="J16" i="3" s="1"/>
  <c r="D19" i="28"/>
  <c r="J21" i="3" s="1"/>
  <c r="D15" i="28"/>
  <c r="J17" i="3" s="1"/>
  <c r="D12" i="28"/>
  <c r="J14" i="3" s="1"/>
  <c r="D35" i="28"/>
  <c r="J37" i="3" s="1"/>
  <c r="D10" i="28"/>
  <c r="J12" i="3" s="1"/>
  <c r="D43" i="28"/>
  <c r="J45" i="3" s="1"/>
  <c r="D36" i="28"/>
  <c r="J38" i="3" s="1"/>
  <c r="G67" i="3" l="1"/>
  <c r="K21" i="3"/>
  <c r="D66" i="20"/>
  <c r="L21" i="3"/>
  <c r="F67" i="3"/>
  <c r="K22" i="3"/>
  <c r="F68" i="3"/>
  <c r="D67" i="20"/>
  <c r="L22" i="3"/>
  <c r="G68" i="3"/>
  <c r="D79" i="20"/>
  <c r="L34" i="3"/>
  <c r="G80" i="3"/>
  <c r="F80" i="3"/>
  <c r="K34" i="3"/>
  <c r="L35" i="3"/>
  <c r="D80" i="20"/>
  <c r="F81" i="3"/>
  <c r="K35" i="3"/>
  <c r="G81" i="3"/>
  <c r="L41" i="3"/>
  <c r="G87" i="3"/>
  <c r="D86" i="20"/>
  <c r="K41" i="3"/>
  <c r="F87" i="3"/>
  <c r="D65" i="20"/>
  <c r="G66" i="3"/>
  <c r="K20" i="3"/>
  <c r="F66" i="3"/>
  <c r="L20" i="3"/>
  <c r="K16" i="3"/>
  <c r="D61" i="20"/>
  <c r="F62" i="3"/>
  <c r="L16" i="3"/>
  <c r="G62" i="3"/>
  <c r="F72" i="3"/>
  <c r="K26" i="3"/>
  <c r="G72" i="3"/>
  <c r="D71" i="20"/>
  <c r="L26" i="3"/>
  <c r="G76" i="3"/>
  <c r="L30" i="3"/>
  <c r="F76" i="3"/>
  <c r="D75" i="20"/>
  <c r="K30" i="3"/>
  <c r="D81" i="20"/>
  <c r="K36" i="3"/>
  <c r="F82" i="3"/>
  <c r="L36" i="3"/>
  <c r="G82" i="3"/>
  <c r="D70" i="20"/>
  <c r="L25" i="3"/>
  <c r="F71" i="3"/>
  <c r="K25" i="3"/>
  <c r="G71" i="3"/>
  <c r="L29" i="3"/>
  <c r="F75" i="3"/>
  <c r="G75" i="3"/>
  <c r="K29" i="3"/>
  <c r="D74" i="20"/>
  <c r="K38" i="3"/>
  <c r="G84" i="3"/>
  <c r="D83" i="20"/>
  <c r="L38" i="3"/>
  <c r="F84" i="3"/>
  <c r="F60" i="3"/>
  <c r="G60" i="3"/>
  <c r="D59" i="20"/>
  <c r="L14" i="3"/>
  <c r="K14" i="3"/>
  <c r="L39" i="3"/>
  <c r="F85" i="3"/>
  <c r="K39" i="3"/>
  <c r="G85" i="3"/>
  <c r="D84" i="20"/>
  <c r="D72" i="20"/>
  <c r="F73" i="3"/>
  <c r="L27" i="3"/>
  <c r="K27" i="3"/>
  <c r="G73" i="3"/>
  <c r="K10" i="3"/>
  <c r="D55" i="20"/>
  <c r="F56" i="3"/>
  <c r="L10" i="3"/>
  <c r="G56" i="3"/>
  <c r="F55" i="3"/>
  <c r="D54" i="20"/>
  <c r="G55" i="3"/>
  <c r="L9" i="3"/>
  <c r="K9" i="3"/>
  <c r="K18" i="3"/>
  <c r="D63" i="20"/>
  <c r="F64" i="3"/>
  <c r="L18" i="3"/>
  <c r="G64" i="3"/>
  <c r="F59" i="3"/>
  <c r="K13" i="3"/>
  <c r="D58" i="20"/>
  <c r="L13" i="3"/>
  <c r="G59" i="3"/>
  <c r="F78" i="3"/>
  <c r="G78" i="3"/>
  <c r="L32" i="3"/>
  <c r="K32" i="3"/>
  <c r="D77" i="20"/>
  <c r="D56" i="20"/>
  <c r="K11" i="3"/>
  <c r="L11" i="3"/>
  <c r="F57" i="3"/>
  <c r="G57" i="3"/>
  <c r="D90" i="20"/>
  <c r="L45" i="3"/>
  <c r="F91" i="3"/>
  <c r="K45" i="3"/>
  <c r="G91" i="3"/>
  <c r="G63" i="3"/>
  <c r="K17" i="3"/>
  <c r="F63" i="3"/>
  <c r="L17" i="3"/>
  <c r="D62" i="20"/>
  <c r="F77" i="3"/>
  <c r="K31" i="3"/>
  <c r="G77" i="3"/>
  <c r="L31" i="3"/>
  <c r="D76" i="20"/>
  <c r="G88" i="3"/>
  <c r="L42" i="3"/>
  <c r="K42" i="3"/>
  <c r="D87" i="20"/>
  <c r="F88" i="3"/>
  <c r="L24" i="3"/>
  <c r="G70" i="3"/>
  <c r="D69" i="20"/>
  <c r="K24" i="3"/>
  <c r="F70" i="3"/>
  <c r="G74" i="3"/>
  <c r="K28" i="3"/>
  <c r="F74" i="3"/>
  <c r="D73" i="20"/>
  <c r="L28" i="3"/>
  <c r="L43" i="3"/>
  <c r="K43" i="3"/>
  <c r="G89" i="3"/>
  <c r="D88" i="20"/>
  <c r="F89" i="3"/>
  <c r="L15" i="3"/>
  <c r="D60" i="20"/>
  <c r="F61" i="3"/>
  <c r="K15" i="3"/>
  <c r="G61" i="3"/>
  <c r="J47" i="3"/>
  <c r="F54" i="3"/>
  <c r="D53" i="20"/>
  <c r="G54" i="3"/>
  <c r="L8" i="3"/>
  <c r="K8" i="3"/>
  <c r="G92" i="3"/>
  <c r="D91" i="20"/>
  <c r="F92" i="3"/>
  <c r="L46" i="3"/>
  <c r="K46" i="3"/>
  <c r="K12" i="3"/>
  <c r="G58" i="3"/>
  <c r="F58" i="3"/>
  <c r="L12" i="3"/>
  <c r="D57" i="20"/>
  <c r="F79" i="3"/>
  <c r="L33" i="3"/>
  <c r="K33" i="3"/>
  <c r="D78" i="20"/>
  <c r="G79" i="3"/>
  <c r="L23" i="3"/>
  <c r="F69" i="3"/>
  <c r="K23" i="3"/>
  <c r="G69" i="3"/>
  <c r="D68" i="20"/>
  <c r="G65" i="3"/>
  <c r="D64" i="20"/>
  <c r="F65" i="3"/>
  <c r="K19" i="3"/>
  <c r="L19" i="3"/>
  <c r="L37" i="3"/>
  <c r="D82" i="20"/>
  <c r="G83" i="3"/>
  <c r="K37" i="3"/>
  <c r="F83" i="3"/>
  <c r="D85" i="20"/>
  <c r="L40" i="3"/>
  <c r="F86" i="3"/>
  <c r="K40" i="3"/>
  <c r="G86" i="3"/>
  <c r="G90" i="3"/>
  <c r="D89" i="20"/>
  <c r="F90" i="3"/>
  <c r="K44" i="3"/>
  <c r="L44" i="3"/>
  <c r="E89" i="20" l="1"/>
  <c r="G176" i="20"/>
  <c r="F85" i="20"/>
  <c r="E82" i="20"/>
  <c r="G159" i="20"/>
  <c r="F78" i="20"/>
  <c r="F57" i="20"/>
  <c r="E91" i="20"/>
  <c r="L47" i="3"/>
  <c r="F53" i="20"/>
  <c r="D24" i="34"/>
  <c r="C79" i="37"/>
  <c r="C31" i="37"/>
  <c r="D92" i="20"/>
  <c r="F151" i="20"/>
  <c r="F179" i="20"/>
  <c r="F88" i="20"/>
  <c r="F164" i="20"/>
  <c r="F160" i="20"/>
  <c r="F69" i="20"/>
  <c r="E87" i="20"/>
  <c r="F167" i="20"/>
  <c r="F153" i="20"/>
  <c r="G181" i="20"/>
  <c r="F56" i="20"/>
  <c r="F168" i="20"/>
  <c r="F63" i="20"/>
  <c r="E63" i="20"/>
  <c r="G145" i="20"/>
  <c r="G146" i="20"/>
  <c r="E55" i="20"/>
  <c r="F72" i="20"/>
  <c r="F84" i="20"/>
  <c r="F83" i="20"/>
  <c r="E83" i="20"/>
  <c r="G165" i="20"/>
  <c r="F172" i="20"/>
  <c r="E75" i="20"/>
  <c r="G166" i="20"/>
  <c r="G162" i="20"/>
  <c r="G152" i="20"/>
  <c r="E61" i="20"/>
  <c r="E65" i="20"/>
  <c r="F177" i="20"/>
  <c r="F86" i="20"/>
  <c r="F171" i="20"/>
  <c r="E79" i="20"/>
  <c r="F157" i="20"/>
  <c r="G157" i="20"/>
  <c r="F180" i="20"/>
  <c r="E85" i="20"/>
  <c r="G173" i="20"/>
  <c r="F64" i="20"/>
  <c r="G155" i="20"/>
  <c r="E68" i="20"/>
  <c r="G169" i="20"/>
  <c r="F169" i="20"/>
  <c r="F148" i="20"/>
  <c r="G182" i="20"/>
  <c r="G93" i="3"/>
  <c r="G144" i="20"/>
  <c r="G151" i="20"/>
  <c r="E73" i="20"/>
  <c r="E69" i="20"/>
  <c r="F87" i="20"/>
  <c r="F76" i="20"/>
  <c r="E62" i="20"/>
  <c r="E90" i="20"/>
  <c r="E56" i="20"/>
  <c r="E77" i="20"/>
  <c r="E58" i="20"/>
  <c r="F55" i="20"/>
  <c r="F163" i="20"/>
  <c r="G175" i="20"/>
  <c r="G150" i="20"/>
  <c r="F165" i="20"/>
  <c r="E70" i="20"/>
  <c r="G172" i="20"/>
  <c r="E81" i="20"/>
  <c r="E71" i="20"/>
  <c r="F61" i="20"/>
  <c r="F65" i="20"/>
  <c r="G156" i="20"/>
  <c r="E86" i="20"/>
  <c r="F170" i="20"/>
  <c r="F158" i="20"/>
  <c r="F66" i="20"/>
  <c r="F89" i="20"/>
  <c r="E64" i="20"/>
  <c r="F159" i="20"/>
  <c r="G148" i="20"/>
  <c r="F91" i="20"/>
  <c r="F60" i="20"/>
  <c r="G179" i="20"/>
  <c r="F73" i="20"/>
  <c r="G164" i="20"/>
  <c r="F178" i="20"/>
  <c r="G178" i="20"/>
  <c r="G167" i="20"/>
  <c r="G153" i="20"/>
  <c r="F181" i="20"/>
  <c r="G147" i="20"/>
  <c r="F77" i="20"/>
  <c r="G149" i="20"/>
  <c r="F149" i="20"/>
  <c r="F154" i="20"/>
  <c r="E54" i="20"/>
  <c r="F145" i="20"/>
  <c r="F146" i="20"/>
  <c r="G163" i="20"/>
  <c r="E84" i="20"/>
  <c r="E59" i="20"/>
  <c r="F150" i="20"/>
  <c r="F74" i="20"/>
  <c r="F161" i="20"/>
  <c r="F166" i="20"/>
  <c r="F71" i="20"/>
  <c r="F162" i="20"/>
  <c r="F152" i="20"/>
  <c r="G171" i="20"/>
  <c r="F80" i="20"/>
  <c r="G170" i="20"/>
  <c r="G158" i="20"/>
  <c r="E67" i="20"/>
  <c r="G180" i="20"/>
  <c r="F176" i="20"/>
  <c r="F173" i="20"/>
  <c r="F82" i="20"/>
  <c r="F155" i="20"/>
  <c r="F68" i="20"/>
  <c r="E78" i="20"/>
  <c r="E57" i="20"/>
  <c r="F182" i="20"/>
  <c r="E53" i="20"/>
  <c r="K47" i="3"/>
  <c r="F93" i="3"/>
  <c r="F144" i="20"/>
  <c r="E60" i="20"/>
  <c r="E88" i="20"/>
  <c r="G160" i="20"/>
  <c r="E76" i="20"/>
  <c r="F62" i="20"/>
  <c r="F90" i="20"/>
  <c r="F147" i="20"/>
  <c r="G168" i="20"/>
  <c r="F58" i="20"/>
  <c r="G154" i="20"/>
  <c r="F54" i="20"/>
  <c r="E72" i="20"/>
  <c r="F175" i="20"/>
  <c r="F59" i="20"/>
  <c r="F174" i="20"/>
  <c r="G174" i="20"/>
  <c r="E74" i="20"/>
  <c r="G161" i="20"/>
  <c r="F70" i="20"/>
  <c r="F81" i="20"/>
  <c r="F75" i="20"/>
  <c r="F156" i="20"/>
  <c r="G177" i="20"/>
  <c r="E80" i="20"/>
  <c r="F79" i="20"/>
  <c r="F67" i="20"/>
  <c r="E66" i="20"/>
  <c r="F92" i="20" l="1"/>
  <c r="E37" i="37"/>
  <c r="F24" i="34"/>
  <c r="M47" i="3"/>
  <c r="F183" i="20"/>
  <c r="G24" i="34"/>
  <c r="S85" i="37"/>
  <c r="E24" i="34"/>
  <c r="C37" i="37"/>
  <c r="E92" i="20"/>
  <c r="G183" i="20"/>
  <c r="U85" i="37"/>
  <c r="H24" i="34"/>
  <c r="G92" i="20" l="1"/>
  <c r="V25" i="37"/>
  <c r="N47" i="3"/>
  <c r="O18" i="3" l="1"/>
  <c r="O25" i="3"/>
  <c r="O12" i="3"/>
  <c r="O46" i="3"/>
  <c r="O42" i="3"/>
  <c r="O13" i="3"/>
  <c r="O41" i="3"/>
  <c r="O14" i="3"/>
  <c r="O47" i="3"/>
  <c r="O36" i="3"/>
  <c r="O16" i="3"/>
  <c r="O17" i="3"/>
  <c r="O45" i="3"/>
  <c r="O32" i="3"/>
  <c r="O20" i="3"/>
  <c r="O23" i="3"/>
  <c r="O31" i="3"/>
  <c r="O29" i="3"/>
  <c r="O27" i="3"/>
  <c r="O39" i="3"/>
  <c r="O43" i="3"/>
  <c r="O33" i="3"/>
  <c r="O40" i="3"/>
  <c r="O11" i="3"/>
  <c r="O30" i="3"/>
  <c r="O28" i="3"/>
  <c r="O10" i="3"/>
  <c r="O26" i="3"/>
  <c r="O9" i="3"/>
  <c r="H92" i="20"/>
  <c r="O38" i="3"/>
  <c r="O35" i="3"/>
  <c r="O19" i="3"/>
  <c r="O24" i="3"/>
  <c r="O37" i="3"/>
  <c r="O22" i="3"/>
  <c r="W31" i="37"/>
  <c r="O44" i="3"/>
  <c r="O8" i="3"/>
  <c r="O15" i="3"/>
  <c r="O34" i="3"/>
  <c r="O21" i="3"/>
  <c r="P37" i="3" l="1"/>
  <c r="J82" i="20" s="1"/>
  <c r="I82" i="20"/>
  <c r="I60" i="20"/>
  <c r="P15" i="3"/>
  <c r="J60" i="20" s="1"/>
  <c r="P22" i="3"/>
  <c r="J67" i="20" s="1"/>
  <c r="I67" i="20"/>
  <c r="P35" i="3"/>
  <c r="J80" i="20" s="1"/>
  <c r="I80" i="20"/>
  <c r="I71" i="20"/>
  <c r="P26" i="3"/>
  <c r="J71" i="20" s="1"/>
  <c r="P11" i="3"/>
  <c r="J56" i="20" s="1"/>
  <c r="I56" i="20"/>
  <c r="I84" i="20"/>
  <c r="P39" i="3"/>
  <c r="J84" i="20" s="1"/>
  <c r="I68" i="20"/>
  <c r="P23" i="3"/>
  <c r="J68" i="20" s="1"/>
  <c r="I62" i="20"/>
  <c r="P17" i="3"/>
  <c r="J62" i="20" s="1"/>
  <c r="P14" i="3"/>
  <c r="J59" i="20" s="1"/>
  <c r="I59" i="20"/>
  <c r="I91" i="20"/>
  <c r="P46" i="3"/>
  <c r="J91" i="20" s="1"/>
  <c r="I83" i="20"/>
  <c r="P38" i="3"/>
  <c r="J83" i="20" s="1"/>
  <c r="P40" i="3"/>
  <c r="J85" i="20" s="1"/>
  <c r="I85" i="20"/>
  <c r="I72" i="20"/>
  <c r="P27" i="3"/>
  <c r="J72" i="20" s="1"/>
  <c r="I61" i="20"/>
  <c r="P16" i="3"/>
  <c r="J61" i="20" s="1"/>
  <c r="I86" i="20"/>
  <c r="P41" i="3"/>
  <c r="J86" i="20" s="1"/>
  <c r="P21" i="3"/>
  <c r="J66" i="20" s="1"/>
  <c r="I66" i="20"/>
  <c r="I89" i="20"/>
  <c r="P44" i="3"/>
  <c r="J89" i="20" s="1"/>
  <c r="I69" i="20"/>
  <c r="P24" i="3"/>
  <c r="J69" i="20" s="1"/>
  <c r="I73" i="20"/>
  <c r="P28" i="3"/>
  <c r="J73" i="20" s="1"/>
  <c r="P33" i="3"/>
  <c r="J78" i="20" s="1"/>
  <c r="I78" i="20"/>
  <c r="I74" i="20"/>
  <c r="P29" i="3"/>
  <c r="J74" i="20" s="1"/>
  <c r="I77" i="20"/>
  <c r="P32" i="3"/>
  <c r="J77" i="20" s="1"/>
  <c r="P36" i="3"/>
  <c r="J81" i="20" s="1"/>
  <c r="I81" i="20"/>
  <c r="P13" i="3"/>
  <c r="J58" i="20" s="1"/>
  <c r="I58" i="20"/>
  <c r="I70" i="20"/>
  <c r="P25" i="3"/>
  <c r="J70" i="20" s="1"/>
  <c r="P8" i="3"/>
  <c r="I53" i="20"/>
  <c r="I55" i="20"/>
  <c r="P10" i="3"/>
  <c r="J55" i="20" s="1"/>
  <c r="P20" i="3"/>
  <c r="J65" i="20" s="1"/>
  <c r="I65" i="20"/>
  <c r="I57" i="20"/>
  <c r="P12" i="3"/>
  <c r="J57" i="20" s="1"/>
  <c r="P34" i="3"/>
  <c r="J79" i="20" s="1"/>
  <c r="I79" i="20"/>
  <c r="I64" i="20"/>
  <c r="P19" i="3"/>
  <c r="J64" i="20" s="1"/>
  <c r="P9" i="3"/>
  <c r="J54" i="20" s="1"/>
  <c r="I54" i="20"/>
  <c r="P30" i="3"/>
  <c r="J75" i="20" s="1"/>
  <c r="I75" i="20"/>
  <c r="P43" i="3"/>
  <c r="J88" i="20" s="1"/>
  <c r="I88" i="20"/>
  <c r="P31" i="3"/>
  <c r="J76" i="20" s="1"/>
  <c r="I76" i="20"/>
  <c r="P45" i="3"/>
  <c r="J90" i="20" s="1"/>
  <c r="I90" i="20"/>
  <c r="W37" i="37"/>
  <c r="I92" i="20"/>
  <c r="P42" i="3"/>
  <c r="J87" i="20" s="1"/>
  <c r="I87" i="20"/>
  <c r="I63" i="20"/>
  <c r="P18" i="3"/>
  <c r="J63" i="20" s="1"/>
  <c r="P47" i="3" l="1"/>
  <c r="D6" i="29" a="1"/>
  <c r="J53" i="20"/>
  <c r="D43" i="29" l="1"/>
  <c r="Q45" i="3" s="1"/>
  <c r="D41" i="29"/>
  <c r="Q43" i="3" s="1"/>
  <c r="D17" i="29"/>
  <c r="Q19" i="3" s="1"/>
  <c r="D22" i="29"/>
  <c r="Q24" i="3" s="1"/>
  <c r="D28" i="29"/>
  <c r="Q30" i="3" s="1"/>
  <c r="D40" i="29"/>
  <c r="Q42" i="3" s="1"/>
  <c r="D44" i="29"/>
  <c r="Q46" i="3" s="1"/>
  <c r="D26" i="29"/>
  <c r="Q28" i="3" s="1"/>
  <c r="D29" i="29"/>
  <c r="Q31" i="3" s="1"/>
  <c r="D15" i="29"/>
  <c r="Q17" i="3" s="1"/>
  <c r="D25" i="29"/>
  <c r="Q27" i="3" s="1"/>
  <c r="D21" i="29"/>
  <c r="Q23" i="3" s="1"/>
  <c r="D14" i="29"/>
  <c r="Q16" i="3" s="1"/>
  <c r="D8" i="29"/>
  <c r="Q10" i="3" s="1"/>
  <c r="D38" i="29"/>
  <c r="Q40" i="3" s="1"/>
  <c r="D24" i="29"/>
  <c r="Q26" i="3" s="1"/>
  <c r="D6" i="29"/>
  <c r="Q8" i="3" s="1"/>
  <c r="D9" i="29"/>
  <c r="Q11" i="3" s="1"/>
  <c r="D7" i="29"/>
  <c r="Q9" i="3" s="1"/>
  <c r="D18" i="29"/>
  <c r="Q20" i="3" s="1"/>
  <c r="D39" i="29"/>
  <c r="Q41" i="3" s="1"/>
  <c r="D42" i="29"/>
  <c r="Q44" i="3" s="1"/>
  <c r="D36" i="29"/>
  <c r="Q38" i="3" s="1"/>
  <c r="D10" i="29"/>
  <c r="Q12" i="3" s="1"/>
  <c r="D37" i="29"/>
  <c r="Q39" i="3" s="1"/>
  <c r="D30" i="29"/>
  <c r="Q32" i="3" s="1"/>
  <c r="D31" i="29"/>
  <c r="Q33" i="3" s="1"/>
  <c r="D35" i="29"/>
  <c r="Q37" i="3" s="1"/>
  <c r="D20" i="29"/>
  <c r="Q22" i="3" s="1"/>
  <c r="D32" i="29"/>
  <c r="Q34" i="3" s="1"/>
  <c r="D11" i="29"/>
  <c r="Q13" i="3" s="1"/>
  <c r="D33" i="29"/>
  <c r="Q35" i="3" s="1"/>
  <c r="D19" i="29"/>
  <c r="Q21" i="3" s="1"/>
  <c r="D27" i="29"/>
  <c r="Q29" i="3" s="1"/>
  <c r="D34" i="29"/>
  <c r="Q36" i="3" s="1"/>
  <c r="D16" i="29"/>
  <c r="Q18" i="3" s="1"/>
  <c r="D12" i="29"/>
  <c r="Q14" i="3" s="1"/>
  <c r="D13" i="29"/>
  <c r="Q15" i="3" s="1"/>
  <c r="D23" i="29"/>
  <c r="Q25" i="3" s="1"/>
  <c r="J92" i="20"/>
  <c r="W43" i="37"/>
  <c r="S18" i="3" l="1"/>
  <c r="R18" i="3"/>
  <c r="D108" i="20"/>
  <c r="I64" i="3"/>
  <c r="H64" i="3"/>
  <c r="T18" i="3"/>
  <c r="I81" i="3"/>
  <c r="S35" i="3"/>
  <c r="D125" i="20"/>
  <c r="H81" i="3"/>
  <c r="R35" i="3"/>
  <c r="T35" i="3"/>
  <c r="S37" i="3"/>
  <c r="H83" i="3"/>
  <c r="I83" i="3"/>
  <c r="D127" i="20"/>
  <c r="R37" i="3"/>
  <c r="T37" i="3"/>
  <c r="D102" i="20"/>
  <c r="S12" i="3"/>
  <c r="I58" i="3"/>
  <c r="R12" i="3"/>
  <c r="H58" i="3"/>
  <c r="T12" i="3"/>
  <c r="H66" i="3"/>
  <c r="I66" i="3"/>
  <c r="R20" i="3"/>
  <c r="S20" i="3"/>
  <c r="D110" i="20"/>
  <c r="T20" i="3"/>
  <c r="D116" i="20"/>
  <c r="S26" i="3"/>
  <c r="H72" i="3"/>
  <c r="R26" i="3"/>
  <c r="I72" i="3"/>
  <c r="T26" i="3"/>
  <c r="H69" i="3"/>
  <c r="R23" i="3"/>
  <c r="D113" i="20"/>
  <c r="S23" i="3"/>
  <c r="I69" i="3"/>
  <c r="T23" i="3"/>
  <c r="H74" i="3"/>
  <c r="D118" i="20"/>
  <c r="R28" i="3"/>
  <c r="S28" i="3"/>
  <c r="I74" i="3"/>
  <c r="T28" i="3"/>
  <c r="S24" i="3"/>
  <c r="D114" i="20"/>
  <c r="I70" i="3"/>
  <c r="R24" i="3"/>
  <c r="H70" i="3"/>
  <c r="T24" i="3"/>
  <c r="I71" i="3"/>
  <c r="S25" i="3"/>
  <c r="D115" i="20"/>
  <c r="R25" i="3"/>
  <c r="H71" i="3"/>
  <c r="T25" i="3"/>
  <c r="I59" i="3"/>
  <c r="R13" i="3"/>
  <c r="S13" i="3"/>
  <c r="H59" i="3"/>
  <c r="D103" i="20"/>
  <c r="T13" i="3"/>
  <c r="C8" i="41" s="1"/>
  <c r="D128" i="20"/>
  <c r="I84" i="3"/>
  <c r="S38" i="3"/>
  <c r="H84" i="3"/>
  <c r="R38" i="3"/>
  <c r="T38" i="3"/>
  <c r="D130" i="20"/>
  <c r="H86" i="3"/>
  <c r="I86" i="3"/>
  <c r="R40" i="3"/>
  <c r="S40" i="3"/>
  <c r="T40" i="3"/>
  <c r="H92" i="3"/>
  <c r="R46" i="3"/>
  <c r="S46" i="3"/>
  <c r="I92" i="3"/>
  <c r="D136" i="20"/>
  <c r="T46" i="3"/>
  <c r="I75" i="3"/>
  <c r="H75" i="3"/>
  <c r="R29" i="3"/>
  <c r="D119" i="20"/>
  <c r="S29" i="3"/>
  <c r="T29" i="3"/>
  <c r="S34" i="3"/>
  <c r="H80" i="3"/>
  <c r="D124" i="20"/>
  <c r="I80" i="3"/>
  <c r="R34" i="3"/>
  <c r="T34" i="3"/>
  <c r="R32" i="3"/>
  <c r="I78" i="3"/>
  <c r="H78" i="3"/>
  <c r="S32" i="3"/>
  <c r="D122" i="20"/>
  <c r="T32" i="3"/>
  <c r="S44" i="3"/>
  <c r="D134" i="20"/>
  <c r="H90" i="3"/>
  <c r="I90" i="3"/>
  <c r="R44" i="3"/>
  <c r="T44" i="3"/>
  <c r="S11" i="3"/>
  <c r="H57" i="3"/>
  <c r="I57" i="3"/>
  <c r="R11" i="3"/>
  <c r="D101" i="20"/>
  <c r="T11" i="3"/>
  <c r="H56" i="3"/>
  <c r="R10" i="3"/>
  <c r="D100" i="20"/>
  <c r="S10" i="3"/>
  <c r="I56" i="3"/>
  <c r="T10" i="3"/>
  <c r="R17" i="3"/>
  <c r="H63" i="3"/>
  <c r="S17" i="3"/>
  <c r="D107" i="20"/>
  <c r="I63" i="3"/>
  <c r="T17" i="3"/>
  <c r="I88" i="3"/>
  <c r="H88" i="3"/>
  <c r="S42" i="3"/>
  <c r="R42" i="3"/>
  <c r="D132" i="20"/>
  <c r="T42" i="3"/>
  <c r="I89" i="3"/>
  <c r="S43" i="3"/>
  <c r="R43" i="3"/>
  <c r="D133" i="20"/>
  <c r="H89" i="3"/>
  <c r="T43" i="3"/>
  <c r="S36" i="3"/>
  <c r="H82" i="3"/>
  <c r="R36" i="3"/>
  <c r="I82" i="3"/>
  <c r="D126" i="20"/>
  <c r="T36" i="3"/>
  <c r="S33" i="3"/>
  <c r="D123" i="20"/>
  <c r="H79" i="3"/>
  <c r="I79" i="3"/>
  <c r="R33" i="3"/>
  <c r="T33" i="3"/>
  <c r="H55" i="3"/>
  <c r="R9" i="3"/>
  <c r="D99" i="20"/>
  <c r="I55" i="3"/>
  <c r="S9" i="3"/>
  <c r="T9" i="3"/>
  <c r="R27" i="3"/>
  <c r="H73" i="3"/>
  <c r="S27" i="3"/>
  <c r="I73" i="3"/>
  <c r="D117" i="20"/>
  <c r="T27" i="3"/>
  <c r="H65" i="3"/>
  <c r="I65" i="3"/>
  <c r="D109" i="20"/>
  <c r="S19" i="3"/>
  <c r="R19" i="3"/>
  <c r="T19" i="3"/>
  <c r="I61" i="3"/>
  <c r="D105" i="20"/>
  <c r="S15" i="3"/>
  <c r="H61" i="3"/>
  <c r="R15" i="3"/>
  <c r="T15" i="3"/>
  <c r="D104" i="20"/>
  <c r="R14" i="3"/>
  <c r="S14" i="3"/>
  <c r="I60" i="3"/>
  <c r="H60" i="3"/>
  <c r="T14" i="3"/>
  <c r="D111" i="20"/>
  <c r="R21" i="3"/>
  <c r="S21" i="3"/>
  <c r="I67" i="3"/>
  <c r="H67" i="3"/>
  <c r="T21" i="3"/>
  <c r="R22" i="3"/>
  <c r="I68" i="3"/>
  <c r="H68" i="3"/>
  <c r="D112" i="20"/>
  <c r="S22" i="3"/>
  <c r="T22" i="3"/>
  <c r="S39" i="3"/>
  <c r="R39" i="3"/>
  <c r="H85" i="3"/>
  <c r="D129" i="20"/>
  <c r="I85" i="3"/>
  <c r="T39" i="3"/>
  <c r="S41" i="3"/>
  <c r="H87" i="3"/>
  <c r="I87" i="3"/>
  <c r="R41" i="3"/>
  <c r="D131" i="20"/>
  <c r="T41" i="3"/>
  <c r="S8" i="3"/>
  <c r="Q47" i="3"/>
  <c r="R8" i="3"/>
  <c r="I54" i="3"/>
  <c r="D98" i="20"/>
  <c r="H54" i="3"/>
  <c r="T8" i="3"/>
  <c r="R16" i="3"/>
  <c r="S16" i="3"/>
  <c r="I62" i="3"/>
  <c r="D106" i="20"/>
  <c r="H62" i="3"/>
  <c r="T16" i="3"/>
  <c r="C11" i="41" s="1"/>
  <c r="R31" i="3"/>
  <c r="S31" i="3"/>
  <c r="H77" i="3"/>
  <c r="D121" i="20"/>
  <c r="I77" i="3"/>
  <c r="T31" i="3"/>
  <c r="I76" i="3"/>
  <c r="S30" i="3"/>
  <c r="R30" i="3"/>
  <c r="D120" i="20"/>
  <c r="H76" i="3"/>
  <c r="T30" i="3"/>
  <c r="S45" i="3"/>
  <c r="H91" i="3"/>
  <c r="R45" i="3"/>
  <c r="D135" i="20"/>
  <c r="I91" i="3"/>
  <c r="T45" i="3"/>
  <c r="L5" i="41" l="1"/>
  <c r="K5" i="41"/>
  <c r="J5" i="41"/>
  <c r="I5" i="41"/>
  <c r="H5" i="41"/>
  <c r="J41" i="41"/>
  <c r="C41" i="41"/>
  <c r="D3" i="41"/>
  <c r="C3" i="41"/>
  <c r="D14" i="41"/>
  <c r="E17" i="42" s="1"/>
  <c r="H14" i="41"/>
  <c r="I17" i="42" s="1"/>
  <c r="L14" i="41"/>
  <c r="M17" i="42" s="1"/>
  <c r="E14" i="41"/>
  <c r="F17" i="42" s="1"/>
  <c r="I14" i="41"/>
  <c r="J17" i="42" s="1"/>
  <c r="F14" i="41"/>
  <c r="G17" i="42" s="1"/>
  <c r="J14" i="41"/>
  <c r="K17" i="42" s="1"/>
  <c r="G14" i="41"/>
  <c r="H17" i="42" s="1"/>
  <c r="K14" i="41"/>
  <c r="L17" i="42" s="1"/>
  <c r="C14" i="41"/>
  <c r="D17" i="42" s="1"/>
  <c r="G31" i="41"/>
  <c r="H34" i="42" s="1"/>
  <c r="K31" i="41"/>
  <c r="L34" i="42" s="1"/>
  <c r="D31" i="41"/>
  <c r="E34" i="42" s="1"/>
  <c r="H31" i="41"/>
  <c r="I34" i="42" s="1"/>
  <c r="L31" i="41"/>
  <c r="M34" i="42" s="1"/>
  <c r="E31" i="41"/>
  <c r="F34" i="42" s="1"/>
  <c r="I31" i="41"/>
  <c r="J34" i="42" s="1"/>
  <c r="F31" i="41"/>
  <c r="G34" i="42" s="1"/>
  <c r="J31" i="41"/>
  <c r="K34" i="42" s="1"/>
  <c r="C31" i="41"/>
  <c r="D34" i="42" s="1"/>
  <c r="G37" i="41"/>
  <c r="H40" i="42" s="1"/>
  <c r="K37" i="41"/>
  <c r="L40" i="42" s="1"/>
  <c r="H37" i="41"/>
  <c r="I40" i="42" s="1"/>
  <c r="E37" i="41"/>
  <c r="F40" i="42" s="1"/>
  <c r="L37" i="41"/>
  <c r="M40" i="42" s="1"/>
  <c r="D37" i="41"/>
  <c r="E40" i="42" s="1"/>
  <c r="I37" i="41"/>
  <c r="J40" i="42" s="1"/>
  <c r="C37" i="41"/>
  <c r="D40" i="42" s="1"/>
  <c r="J37" i="41"/>
  <c r="K40" i="42" s="1"/>
  <c r="F37" i="41"/>
  <c r="G40" i="42" s="1"/>
  <c r="E29" i="41"/>
  <c r="F32" i="42" s="1"/>
  <c r="I29" i="41"/>
  <c r="J32" i="42" s="1"/>
  <c r="F29" i="41"/>
  <c r="G32" i="42" s="1"/>
  <c r="J29" i="41"/>
  <c r="K32" i="42" s="1"/>
  <c r="G29" i="41"/>
  <c r="H32" i="42" s="1"/>
  <c r="K29" i="41"/>
  <c r="L32" i="42" s="1"/>
  <c r="D29" i="41"/>
  <c r="E32" i="42" s="1"/>
  <c r="C29" i="41"/>
  <c r="D32" i="42" s="1"/>
  <c r="H29" i="41"/>
  <c r="I32" i="42" s="1"/>
  <c r="L29" i="41"/>
  <c r="M32" i="42" s="1"/>
  <c r="G7" i="41"/>
  <c r="H10" i="42" s="1"/>
  <c r="K7" i="41"/>
  <c r="L10" i="42" s="1"/>
  <c r="D7" i="41"/>
  <c r="E10" i="42" s="1"/>
  <c r="H7" i="41"/>
  <c r="I10" i="42" s="1"/>
  <c r="L7" i="41"/>
  <c r="M10" i="42" s="1"/>
  <c r="E7" i="41"/>
  <c r="F10" i="42" s="1"/>
  <c r="I7" i="41"/>
  <c r="J10" i="42" s="1"/>
  <c r="F7" i="41"/>
  <c r="G10" i="42" s="1"/>
  <c r="C7" i="41"/>
  <c r="D10" i="42" s="1"/>
  <c r="J7" i="41"/>
  <c r="K10" i="42" s="1"/>
  <c r="E5" i="41"/>
  <c r="F8" i="42" s="1"/>
  <c r="J8" i="42"/>
  <c r="F5" i="41"/>
  <c r="G8" i="42" s="1"/>
  <c r="K8" i="42"/>
  <c r="G5" i="41"/>
  <c r="H8" i="42" s="1"/>
  <c r="L8" i="42"/>
  <c r="I8" i="42"/>
  <c r="M8" i="42"/>
  <c r="C5" i="41"/>
  <c r="D8" i="42" s="1"/>
  <c r="D5" i="41"/>
  <c r="E8" i="42" s="1"/>
  <c r="E39" i="41"/>
  <c r="F42" i="42" s="1"/>
  <c r="I39" i="41"/>
  <c r="J42" i="42" s="1"/>
  <c r="F39" i="41"/>
  <c r="G42" i="42" s="1"/>
  <c r="K39" i="41"/>
  <c r="L42" i="42" s="1"/>
  <c r="H39" i="41"/>
  <c r="I42" i="42" s="1"/>
  <c r="J39" i="41"/>
  <c r="K42" i="42" s="1"/>
  <c r="G39" i="41"/>
  <c r="H42" i="42" s="1"/>
  <c r="L39" i="41"/>
  <c r="M42" i="42" s="1"/>
  <c r="D39" i="41"/>
  <c r="E42" i="42" s="1"/>
  <c r="C39" i="41"/>
  <c r="D42" i="42" s="1"/>
  <c r="E41" i="41"/>
  <c r="F44" i="42" s="1"/>
  <c r="I41" i="41"/>
  <c r="J44" i="42" s="1"/>
  <c r="K41" i="41"/>
  <c r="L44" i="42" s="1"/>
  <c r="H41" i="41"/>
  <c r="I44" i="42" s="1"/>
  <c r="F41" i="41"/>
  <c r="G44" i="42" s="1"/>
  <c r="K44" i="42"/>
  <c r="D44" i="42"/>
  <c r="G41" i="41"/>
  <c r="H44" i="42" s="1"/>
  <c r="D41" i="41"/>
  <c r="E44" i="42" s="1"/>
  <c r="L41" i="41"/>
  <c r="M44" i="42" s="1"/>
  <c r="F20" i="41"/>
  <c r="G23" i="42" s="1"/>
  <c r="J20" i="41"/>
  <c r="K23" i="42" s="1"/>
  <c r="G20" i="41"/>
  <c r="H23" i="42" s="1"/>
  <c r="K20" i="41"/>
  <c r="L23" i="42" s="1"/>
  <c r="D20" i="41"/>
  <c r="E23" i="42" s="1"/>
  <c r="H20" i="41"/>
  <c r="I23" i="42" s="1"/>
  <c r="L20" i="41"/>
  <c r="M23" i="42" s="1"/>
  <c r="C20" i="41"/>
  <c r="D23" i="42" s="1"/>
  <c r="E20" i="41"/>
  <c r="F23" i="42" s="1"/>
  <c r="I20" i="41"/>
  <c r="J23" i="42" s="1"/>
  <c r="G23" i="41"/>
  <c r="H26" i="42" s="1"/>
  <c r="K23" i="41"/>
  <c r="L26" i="42" s="1"/>
  <c r="D23" i="41"/>
  <c r="E26" i="42" s="1"/>
  <c r="H23" i="41"/>
  <c r="I26" i="42" s="1"/>
  <c r="L23" i="41"/>
  <c r="M26" i="42" s="1"/>
  <c r="E23" i="41"/>
  <c r="F26" i="42" s="1"/>
  <c r="I23" i="41"/>
  <c r="J26" i="42" s="1"/>
  <c r="F23" i="41"/>
  <c r="G26" i="42" s="1"/>
  <c r="C23" i="41"/>
  <c r="D26" i="42" s="1"/>
  <c r="J23" i="41"/>
  <c r="K26" i="42" s="1"/>
  <c r="D30" i="41"/>
  <c r="E33" i="42" s="1"/>
  <c r="H30" i="41"/>
  <c r="I33" i="42" s="1"/>
  <c r="L30" i="41"/>
  <c r="M33" i="42" s="1"/>
  <c r="E30" i="41"/>
  <c r="F33" i="42" s="1"/>
  <c r="I30" i="41"/>
  <c r="J33" i="42" s="1"/>
  <c r="F30" i="41"/>
  <c r="G33" i="42" s="1"/>
  <c r="J30" i="41"/>
  <c r="K33" i="42" s="1"/>
  <c r="G30" i="41"/>
  <c r="H33" i="42" s="1"/>
  <c r="K30" i="41"/>
  <c r="L33" i="42" s="1"/>
  <c r="C30" i="41"/>
  <c r="D33" i="42" s="1"/>
  <c r="F40" i="41"/>
  <c r="G43" i="42" s="1"/>
  <c r="J40" i="41"/>
  <c r="K43" i="42" s="1"/>
  <c r="C40" i="41"/>
  <c r="D43" i="42" s="1"/>
  <c r="H40" i="41"/>
  <c r="I43" i="42" s="1"/>
  <c r="I40" i="41"/>
  <c r="J43" i="42" s="1"/>
  <c r="G40" i="41"/>
  <c r="H43" i="42" s="1"/>
  <c r="K40" i="41"/>
  <c r="L43" i="42" s="1"/>
  <c r="D40" i="41"/>
  <c r="E43" i="42" s="1"/>
  <c r="L40" i="41"/>
  <c r="M43" i="42" s="1"/>
  <c r="E40" i="41"/>
  <c r="F43" i="42" s="1"/>
  <c r="D26" i="41"/>
  <c r="E29" i="42" s="1"/>
  <c r="H26" i="41"/>
  <c r="I29" i="42" s="1"/>
  <c r="L26" i="41"/>
  <c r="M29" i="42" s="1"/>
  <c r="E26" i="41"/>
  <c r="F29" i="42" s="1"/>
  <c r="I26" i="41"/>
  <c r="J29" i="42" s="1"/>
  <c r="F26" i="41"/>
  <c r="G29" i="42" s="1"/>
  <c r="J26" i="41"/>
  <c r="K29" i="42" s="1"/>
  <c r="K26" i="41"/>
  <c r="L29" i="42" s="1"/>
  <c r="C26" i="41"/>
  <c r="D29" i="42" s="1"/>
  <c r="G26" i="41"/>
  <c r="H29" i="42" s="1"/>
  <c r="D34" i="41"/>
  <c r="E37" i="42" s="1"/>
  <c r="H34" i="41"/>
  <c r="I37" i="42" s="1"/>
  <c r="E34" i="41"/>
  <c r="F37" i="42" s="1"/>
  <c r="I34" i="41"/>
  <c r="J37" i="42" s="1"/>
  <c r="F34" i="41"/>
  <c r="G37" i="42" s="1"/>
  <c r="J34" i="41"/>
  <c r="K37" i="42" s="1"/>
  <c r="K34" i="41"/>
  <c r="L37" i="42" s="1"/>
  <c r="C34" i="41"/>
  <c r="D37" i="42" s="1"/>
  <c r="G34" i="41"/>
  <c r="H37" i="42" s="1"/>
  <c r="L34" i="41"/>
  <c r="M37" i="42" s="1"/>
  <c r="F16" i="41"/>
  <c r="G19" i="42" s="1"/>
  <c r="J16" i="41"/>
  <c r="K19" i="42" s="1"/>
  <c r="G16" i="41"/>
  <c r="H19" i="42" s="1"/>
  <c r="K16" i="41"/>
  <c r="L19" i="42" s="1"/>
  <c r="D16" i="41"/>
  <c r="E19" i="42" s="1"/>
  <c r="H16" i="41"/>
  <c r="I19" i="42" s="1"/>
  <c r="L16" i="41"/>
  <c r="M19" i="42" s="1"/>
  <c r="E16" i="41"/>
  <c r="F19" i="42" s="1"/>
  <c r="C16" i="41"/>
  <c r="D19" i="42" s="1"/>
  <c r="I16" i="41"/>
  <c r="J19" i="42" s="1"/>
  <c r="D10" i="41"/>
  <c r="E13" i="42" s="1"/>
  <c r="H10" i="41"/>
  <c r="I13" i="42" s="1"/>
  <c r="L10" i="41"/>
  <c r="M13" i="42" s="1"/>
  <c r="E10" i="41"/>
  <c r="F13" i="42" s="1"/>
  <c r="I10" i="41"/>
  <c r="J13" i="42" s="1"/>
  <c r="F10" i="41"/>
  <c r="G13" i="42" s="1"/>
  <c r="J10" i="41"/>
  <c r="K13" i="42" s="1"/>
  <c r="K10" i="41"/>
  <c r="L13" i="42" s="1"/>
  <c r="C10" i="41"/>
  <c r="D13" i="42" s="1"/>
  <c r="G10" i="41"/>
  <c r="H13" i="42" s="1"/>
  <c r="D22" i="41"/>
  <c r="E25" i="42" s="1"/>
  <c r="H22" i="41"/>
  <c r="I25" i="42" s="1"/>
  <c r="L22" i="41"/>
  <c r="M25" i="42" s="1"/>
  <c r="E22" i="41"/>
  <c r="F25" i="42" s="1"/>
  <c r="I22" i="41"/>
  <c r="J25" i="42" s="1"/>
  <c r="F22" i="41"/>
  <c r="G25" i="42" s="1"/>
  <c r="J22" i="41"/>
  <c r="K25" i="42" s="1"/>
  <c r="G22" i="41"/>
  <c r="H25" i="42" s="1"/>
  <c r="C22" i="41"/>
  <c r="D25" i="42" s="1"/>
  <c r="K22" i="41"/>
  <c r="L25" i="42" s="1"/>
  <c r="F28" i="41"/>
  <c r="G31" i="42" s="1"/>
  <c r="J28" i="41"/>
  <c r="K31" i="42" s="1"/>
  <c r="G28" i="41"/>
  <c r="H31" i="42" s="1"/>
  <c r="K28" i="41"/>
  <c r="L31" i="42" s="1"/>
  <c r="D28" i="41"/>
  <c r="E31" i="42" s="1"/>
  <c r="H28" i="41"/>
  <c r="I31" i="42" s="1"/>
  <c r="L28" i="41"/>
  <c r="M31" i="42" s="1"/>
  <c r="I28" i="41"/>
  <c r="J31" i="42" s="1"/>
  <c r="C28" i="41"/>
  <c r="D31" i="42" s="1"/>
  <c r="E28" i="41"/>
  <c r="F31" i="42" s="1"/>
  <c r="F38" i="41"/>
  <c r="G41" i="42" s="1"/>
  <c r="J38" i="41"/>
  <c r="K41" i="42" s="1"/>
  <c r="D38" i="41"/>
  <c r="E41" i="42" s="1"/>
  <c r="I38" i="41"/>
  <c r="J41" i="42" s="1"/>
  <c r="G38" i="41"/>
  <c r="H41" i="42" s="1"/>
  <c r="E38" i="41"/>
  <c r="F41" i="42" s="1"/>
  <c r="K38" i="41"/>
  <c r="L41" i="42" s="1"/>
  <c r="L38" i="41"/>
  <c r="M41" i="42" s="1"/>
  <c r="C38" i="41"/>
  <c r="D41" i="42" s="1"/>
  <c r="H38" i="41"/>
  <c r="I41" i="42" s="1"/>
  <c r="F12" i="41"/>
  <c r="G15" i="42" s="1"/>
  <c r="J12" i="41"/>
  <c r="K15" i="42" s="1"/>
  <c r="G12" i="41"/>
  <c r="H15" i="42" s="1"/>
  <c r="K12" i="41"/>
  <c r="L15" i="42" s="1"/>
  <c r="D12" i="41"/>
  <c r="E15" i="42" s="1"/>
  <c r="H12" i="41"/>
  <c r="I15" i="42" s="1"/>
  <c r="L12" i="41"/>
  <c r="M15" i="42" s="1"/>
  <c r="I12" i="41"/>
  <c r="J15" i="42" s="1"/>
  <c r="C12" i="41"/>
  <c r="D15" i="42" s="1"/>
  <c r="E12" i="41"/>
  <c r="F15" i="42" s="1"/>
  <c r="D6" i="41"/>
  <c r="E9" i="42" s="1"/>
  <c r="H6" i="41"/>
  <c r="I9" i="42" s="1"/>
  <c r="L6" i="41"/>
  <c r="M9" i="42" s="1"/>
  <c r="E6" i="41"/>
  <c r="F9" i="42" s="1"/>
  <c r="I6" i="41"/>
  <c r="J9" i="42" s="1"/>
  <c r="F6" i="41"/>
  <c r="G9" i="42" s="1"/>
  <c r="J6" i="41"/>
  <c r="K9" i="42" s="1"/>
  <c r="G6" i="41"/>
  <c r="H9" i="42" s="1"/>
  <c r="C6" i="41"/>
  <c r="D9" i="42" s="1"/>
  <c r="K6" i="41"/>
  <c r="L9" i="42" s="1"/>
  <c r="G27" i="41"/>
  <c r="H30" i="42" s="1"/>
  <c r="K27" i="41"/>
  <c r="L30" i="42" s="1"/>
  <c r="D27" i="41"/>
  <c r="E30" i="42" s="1"/>
  <c r="H27" i="41"/>
  <c r="I30" i="42" s="1"/>
  <c r="L27" i="41"/>
  <c r="M30" i="42" s="1"/>
  <c r="E27" i="41"/>
  <c r="F30" i="42" s="1"/>
  <c r="I27" i="41"/>
  <c r="J30" i="42" s="1"/>
  <c r="F27" i="41"/>
  <c r="G30" i="42" s="1"/>
  <c r="J27" i="41"/>
  <c r="K30" i="42" s="1"/>
  <c r="C27" i="41"/>
  <c r="D30" i="42" s="1"/>
  <c r="F24" i="41"/>
  <c r="G27" i="42" s="1"/>
  <c r="J24" i="41"/>
  <c r="K27" i="42" s="1"/>
  <c r="G24" i="41"/>
  <c r="H27" i="42" s="1"/>
  <c r="K24" i="41"/>
  <c r="L27" i="42" s="1"/>
  <c r="D24" i="41"/>
  <c r="E27" i="42" s="1"/>
  <c r="H24" i="41"/>
  <c r="I27" i="42" s="1"/>
  <c r="L24" i="41"/>
  <c r="M27" i="42" s="1"/>
  <c r="C24" i="41"/>
  <c r="D27" i="42" s="1"/>
  <c r="I24" i="41"/>
  <c r="J27" i="42" s="1"/>
  <c r="E24" i="41"/>
  <c r="F27" i="42" s="1"/>
  <c r="E35" i="41"/>
  <c r="F38" i="42" s="1"/>
  <c r="I35" i="41"/>
  <c r="J38" i="42" s="1"/>
  <c r="D35" i="41"/>
  <c r="E38" i="42" s="1"/>
  <c r="J35" i="41"/>
  <c r="K38" i="42" s="1"/>
  <c r="L35" i="41"/>
  <c r="M38" i="42" s="1"/>
  <c r="H35" i="41"/>
  <c r="I38" i="42" s="1"/>
  <c r="F35" i="41"/>
  <c r="G38" i="42" s="1"/>
  <c r="K35" i="41"/>
  <c r="L38" i="42" s="1"/>
  <c r="G35" i="41"/>
  <c r="H38" i="42" s="1"/>
  <c r="C35" i="41"/>
  <c r="D38" i="42" s="1"/>
  <c r="F8" i="41"/>
  <c r="G11" i="42" s="1"/>
  <c r="J8" i="41"/>
  <c r="K11" i="42" s="1"/>
  <c r="G8" i="41"/>
  <c r="H11" i="42" s="1"/>
  <c r="K8" i="41"/>
  <c r="L11" i="42" s="1"/>
  <c r="D8" i="41"/>
  <c r="E11" i="42" s="1"/>
  <c r="H8" i="41"/>
  <c r="I11" i="42" s="1"/>
  <c r="L8" i="41"/>
  <c r="M11" i="42" s="1"/>
  <c r="D11" i="42"/>
  <c r="E8" i="41"/>
  <c r="F11" i="42" s="1"/>
  <c r="I8" i="41"/>
  <c r="J11" i="42" s="1"/>
  <c r="G19" i="41"/>
  <c r="H22" i="42" s="1"/>
  <c r="K19" i="41"/>
  <c r="L22" i="42" s="1"/>
  <c r="D19" i="41"/>
  <c r="E22" i="42" s="1"/>
  <c r="H19" i="41"/>
  <c r="I22" i="42" s="1"/>
  <c r="L19" i="41"/>
  <c r="M22" i="42" s="1"/>
  <c r="E19" i="41"/>
  <c r="F22" i="42" s="1"/>
  <c r="I19" i="41"/>
  <c r="J22" i="42" s="1"/>
  <c r="J19" i="41"/>
  <c r="K22" i="42" s="1"/>
  <c r="F19" i="41"/>
  <c r="G22" i="42" s="1"/>
  <c r="C19" i="41"/>
  <c r="D22" i="42" s="1"/>
  <c r="D18" i="41"/>
  <c r="E21" i="42" s="1"/>
  <c r="H18" i="41"/>
  <c r="I21" i="42" s="1"/>
  <c r="L18" i="41"/>
  <c r="M21" i="42" s="1"/>
  <c r="E18" i="41"/>
  <c r="F21" i="42" s="1"/>
  <c r="I18" i="41"/>
  <c r="J21" i="42" s="1"/>
  <c r="F18" i="41"/>
  <c r="G21" i="42" s="1"/>
  <c r="J18" i="41"/>
  <c r="K21" i="42" s="1"/>
  <c r="K18" i="41"/>
  <c r="L21" i="42" s="1"/>
  <c r="C18" i="41"/>
  <c r="D21" i="42" s="1"/>
  <c r="G18" i="41"/>
  <c r="H21" i="42" s="1"/>
  <c r="G15" i="41"/>
  <c r="H18" i="42" s="1"/>
  <c r="K15" i="41"/>
  <c r="L18" i="42" s="1"/>
  <c r="D15" i="41"/>
  <c r="E18" i="42" s="1"/>
  <c r="H15" i="41"/>
  <c r="I18" i="42" s="1"/>
  <c r="L15" i="41"/>
  <c r="M18" i="42" s="1"/>
  <c r="E15" i="41"/>
  <c r="F18" i="42" s="1"/>
  <c r="I15" i="41"/>
  <c r="J18" i="42" s="1"/>
  <c r="F15" i="41"/>
  <c r="G18" i="42" s="1"/>
  <c r="C15" i="41"/>
  <c r="D18" i="42" s="1"/>
  <c r="J15" i="41"/>
  <c r="K18" i="42" s="1"/>
  <c r="F32" i="41"/>
  <c r="G35" i="42" s="1"/>
  <c r="J32" i="41"/>
  <c r="K35" i="42" s="1"/>
  <c r="G32" i="41"/>
  <c r="H35" i="42" s="1"/>
  <c r="K32" i="41"/>
  <c r="L35" i="42" s="1"/>
  <c r="D32" i="41"/>
  <c r="E35" i="42" s="1"/>
  <c r="H32" i="41"/>
  <c r="I35" i="42" s="1"/>
  <c r="L32" i="41"/>
  <c r="M35" i="42" s="1"/>
  <c r="E32" i="41"/>
  <c r="F35" i="42" s="1"/>
  <c r="C32" i="41"/>
  <c r="D35" i="42" s="1"/>
  <c r="I32" i="41"/>
  <c r="J35" i="42" s="1"/>
  <c r="E13" i="41"/>
  <c r="F16" i="42" s="1"/>
  <c r="I13" i="41"/>
  <c r="J16" i="42" s="1"/>
  <c r="F13" i="41"/>
  <c r="G16" i="42" s="1"/>
  <c r="J13" i="41"/>
  <c r="K16" i="42" s="1"/>
  <c r="G13" i="41"/>
  <c r="H16" i="42" s="1"/>
  <c r="K13" i="41"/>
  <c r="L16" i="42" s="1"/>
  <c r="D13" i="41"/>
  <c r="E16" i="42" s="1"/>
  <c r="C13" i="41"/>
  <c r="D16" i="42" s="1"/>
  <c r="H13" i="41"/>
  <c r="I16" i="42" s="1"/>
  <c r="L13" i="41"/>
  <c r="M16" i="42" s="1"/>
  <c r="D36" i="41"/>
  <c r="E39" i="42" s="1"/>
  <c r="H36" i="41"/>
  <c r="I39" i="42" s="1"/>
  <c r="L36" i="41"/>
  <c r="M39" i="42" s="1"/>
  <c r="F36" i="41"/>
  <c r="G39" i="42" s="1"/>
  <c r="K36" i="41"/>
  <c r="L39" i="42" s="1"/>
  <c r="C36" i="41"/>
  <c r="D39" i="42" s="1"/>
  <c r="J36" i="41"/>
  <c r="K39" i="42" s="1"/>
  <c r="G36" i="41"/>
  <c r="H39" i="42" s="1"/>
  <c r="I36" i="41"/>
  <c r="J39" i="42" s="1"/>
  <c r="E36" i="41"/>
  <c r="F39" i="42" s="1"/>
  <c r="E17" i="41"/>
  <c r="F20" i="42" s="1"/>
  <c r="I17" i="41"/>
  <c r="J20" i="42" s="1"/>
  <c r="F17" i="41"/>
  <c r="G20" i="42" s="1"/>
  <c r="J17" i="41"/>
  <c r="K20" i="42" s="1"/>
  <c r="G17" i="41"/>
  <c r="H20" i="42" s="1"/>
  <c r="K17" i="41"/>
  <c r="L20" i="42" s="1"/>
  <c r="L17" i="41"/>
  <c r="M20" i="42" s="1"/>
  <c r="H17" i="41"/>
  <c r="I20" i="42" s="1"/>
  <c r="C17" i="41"/>
  <c r="D20" i="42" s="1"/>
  <c r="D17" i="41"/>
  <c r="E20" i="42" s="1"/>
  <c r="E9" i="41"/>
  <c r="F12" i="42" s="1"/>
  <c r="I9" i="41"/>
  <c r="J12" i="42" s="1"/>
  <c r="F9" i="41"/>
  <c r="G12" i="42" s="1"/>
  <c r="J9" i="41"/>
  <c r="K12" i="42" s="1"/>
  <c r="G9" i="41"/>
  <c r="H12" i="42" s="1"/>
  <c r="K9" i="41"/>
  <c r="L12" i="42" s="1"/>
  <c r="D9" i="41"/>
  <c r="E12" i="42" s="1"/>
  <c r="H9" i="41"/>
  <c r="I12" i="42" s="1"/>
  <c r="C9" i="41"/>
  <c r="D12" i="42" s="1"/>
  <c r="L9" i="41"/>
  <c r="M12" i="42" s="1"/>
  <c r="F4" i="41"/>
  <c r="G7" i="42" s="1"/>
  <c r="J4" i="41"/>
  <c r="K7" i="42" s="1"/>
  <c r="G4" i="41"/>
  <c r="H7" i="42" s="1"/>
  <c r="K4" i="41"/>
  <c r="L7" i="42" s="1"/>
  <c r="D4" i="41"/>
  <c r="E7" i="42" s="1"/>
  <c r="H4" i="41"/>
  <c r="I7" i="42" s="1"/>
  <c r="L4" i="41"/>
  <c r="M7" i="42" s="1"/>
  <c r="C4" i="41"/>
  <c r="D7" i="42" s="1"/>
  <c r="I4" i="41"/>
  <c r="J7" i="42" s="1"/>
  <c r="E4" i="41"/>
  <c r="F7" i="42" s="1"/>
  <c r="E33" i="41"/>
  <c r="F36" i="42" s="1"/>
  <c r="I33" i="41"/>
  <c r="J36" i="42" s="1"/>
  <c r="F33" i="41"/>
  <c r="G36" i="42" s="1"/>
  <c r="J33" i="41"/>
  <c r="K36" i="42" s="1"/>
  <c r="G33" i="41"/>
  <c r="H36" i="42" s="1"/>
  <c r="K33" i="41"/>
  <c r="L36" i="42" s="1"/>
  <c r="L33" i="41"/>
  <c r="M36" i="42" s="1"/>
  <c r="C33" i="41"/>
  <c r="D36" i="42" s="1"/>
  <c r="D33" i="41"/>
  <c r="E36" i="42" s="1"/>
  <c r="H33" i="41"/>
  <c r="I36" i="42" s="1"/>
  <c r="E21" i="41"/>
  <c r="F24" i="42" s="1"/>
  <c r="I21" i="41"/>
  <c r="J24" i="42" s="1"/>
  <c r="F21" i="41"/>
  <c r="G24" i="42" s="1"/>
  <c r="J21" i="41"/>
  <c r="K24" i="42" s="1"/>
  <c r="G21" i="41"/>
  <c r="H24" i="42" s="1"/>
  <c r="K21" i="41"/>
  <c r="L24" i="42" s="1"/>
  <c r="H21" i="41"/>
  <c r="I24" i="42" s="1"/>
  <c r="D21" i="41"/>
  <c r="E24" i="42" s="1"/>
  <c r="L21" i="41"/>
  <c r="M24" i="42" s="1"/>
  <c r="C21" i="41"/>
  <c r="D24" i="42" s="1"/>
  <c r="G3" i="41"/>
  <c r="H6" i="42" s="1"/>
  <c r="K3" i="41"/>
  <c r="L6" i="42" s="1"/>
  <c r="E6" i="42"/>
  <c r="H3" i="41"/>
  <c r="I6" i="42" s="1"/>
  <c r="L3" i="41"/>
  <c r="M6" i="42" s="1"/>
  <c r="E3" i="41"/>
  <c r="F6" i="42" s="1"/>
  <c r="I3" i="41"/>
  <c r="J6" i="42" s="1"/>
  <c r="J3" i="41"/>
  <c r="K6" i="42" s="1"/>
  <c r="D6" i="42"/>
  <c r="F3" i="41"/>
  <c r="E25" i="41"/>
  <c r="F28" i="42" s="1"/>
  <c r="I25" i="41"/>
  <c r="J28" i="42" s="1"/>
  <c r="F25" i="41"/>
  <c r="G28" i="42" s="1"/>
  <c r="J25" i="41"/>
  <c r="K28" i="42" s="1"/>
  <c r="G25" i="41"/>
  <c r="H28" i="42" s="1"/>
  <c r="K25" i="41"/>
  <c r="L28" i="42" s="1"/>
  <c r="D25" i="41"/>
  <c r="E28" i="42" s="1"/>
  <c r="L25" i="41"/>
  <c r="M28" i="42" s="1"/>
  <c r="H25" i="41"/>
  <c r="I28" i="42" s="1"/>
  <c r="C25" i="41"/>
  <c r="D28" i="42" s="1"/>
  <c r="G11" i="41"/>
  <c r="H14" i="42" s="1"/>
  <c r="K11" i="41"/>
  <c r="L14" i="42" s="1"/>
  <c r="D11" i="41"/>
  <c r="E14" i="42" s="1"/>
  <c r="H11" i="41"/>
  <c r="I14" i="42" s="1"/>
  <c r="L11" i="41"/>
  <c r="M14" i="42" s="1"/>
  <c r="E11" i="41"/>
  <c r="F14" i="42" s="1"/>
  <c r="I11" i="41"/>
  <c r="J14" i="42" s="1"/>
  <c r="J11" i="41"/>
  <c r="K14" i="42" s="1"/>
  <c r="F11" i="41"/>
  <c r="G14" i="42" s="1"/>
  <c r="D14" i="42"/>
  <c r="G135" i="20"/>
  <c r="D43" i="17"/>
  <c r="G121" i="20"/>
  <c r="D29" i="17"/>
  <c r="D6" i="17"/>
  <c r="G98" i="20"/>
  <c r="T47" i="3"/>
  <c r="H175" i="20"/>
  <c r="J85" i="3"/>
  <c r="E112" i="20"/>
  <c r="U22" i="3"/>
  <c r="E109" i="20"/>
  <c r="U19" i="3"/>
  <c r="H145" i="20"/>
  <c r="J55" i="3"/>
  <c r="F126" i="20"/>
  <c r="V36" i="3"/>
  <c r="I178" i="20"/>
  <c r="K88" i="3"/>
  <c r="H146" i="20"/>
  <c r="J56" i="3"/>
  <c r="H168" i="20"/>
  <c r="J78" i="3"/>
  <c r="E119" i="20"/>
  <c r="U29" i="3"/>
  <c r="I176" i="20"/>
  <c r="K86" i="3"/>
  <c r="H161" i="20"/>
  <c r="J71" i="3"/>
  <c r="I160" i="20"/>
  <c r="K70" i="3"/>
  <c r="I162" i="20"/>
  <c r="K72" i="3"/>
  <c r="E110" i="20"/>
  <c r="U20" i="3"/>
  <c r="E125" i="20"/>
  <c r="U35" i="3"/>
  <c r="E135" i="20"/>
  <c r="U45" i="3"/>
  <c r="H166" i="20"/>
  <c r="J76" i="3"/>
  <c r="I166" i="20"/>
  <c r="K76" i="3"/>
  <c r="H167" i="20"/>
  <c r="J77" i="3"/>
  <c r="H152" i="20"/>
  <c r="J62" i="3"/>
  <c r="E106" i="20"/>
  <c r="U16" i="3"/>
  <c r="I144" i="20"/>
  <c r="I93" i="3"/>
  <c r="K54" i="3"/>
  <c r="D39" i="17"/>
  <c r="G131" i="20"/>
  <c r="H177" i="20"/>
  <c r="J87" i="3"/>
  <c r="D20" i="17"/>
  <c r="G112" i="20"/>
  <c r="I158" i="20"/>
  <c r="K68" i="3"/>
  <c r="I157" i="20"/>
  <c r="K67" i="3"/>
  <c r="D12" i="17"/>
  <c r="G104" i="20"/>
  <c r="E104" i="20"/>
  <c r="U14" i="3"/>
  <c r="H151" i="20"/>
  <c r="J61" i="3"/>
  <c r="D17" i="17"/>
  <c r="G109" i="20"/>
  <c r="I155" i="20"/>
  <c r="K65" i="3"/>
  <c r="I163" i="20"/>
  <c r="K73" i="3"/>
  <c r="G99" i="20"/>
  <c r="D7" i="17"/>
  <c r="E99" i="20"/>
  <c r="U9" i="3"/>
  <c r="I169" i="20"/>
  <c r="K79" i="3"/>
  <c r="D34" i="17"/>
  <c r="G126" i="20"/>
  <c r="H172" i="20"/>
  <c r="J82" i="3"/>
  <c r="G132" i="20"/>
  <c r="D40" i="17"/>
  <c r="H178" i="20"/>
  <c r="J88" i="3"/>
  <c r="D8" i="17"/>
  <c r="G100" i="20"/>
  <c r="E100" i="20"/>
  <c r="U10" i="3"/>
  <c r="E101" i="20"/>
  <c r="U11" i="3"/>
  <c r="D42" i="17"/>
  <c r="G134" i="20"/>
  <c r="F122" i="20"/>
  <c r="V32" i="3"/>
  <c r="G124" i="20"/>
  <c r="D32" i="17"/>
  <c r="H170" i="20"/>
  <c r="J80" i="3"/>
  <c r="D44" i="17"/>
  <c r="G136" i="20"/>
  <c r="E136" i="20"/>
  <c r="U46" i="3"/>
  <c r="E130" i="20"/>
  <c r="U40" i="3"/>
  <c r="G128" i="20"/>
  <c r="D36" i="17"/>
  <c r="I174" i="20"/>
  <c r="K84" i="3"/>
  <c r="H149" i="20"/>
  <c r="J59" i="3"/>
  <c r="G115" i="20"/>
  <c r="D23" i="17"/>
  <c r="F115" i="20"/>
  <c r="V25" i="3"/>
  <c r="E114" i="20"/>
  <c r="U24" i="3"/>
  <c r="D26" i="17"/>
  <c r="G118" i="20"/>
  <c r="F113" i="20"/>
  <c r="V23" i="3"/>
  <c r="G116" i="20"/>
  <c r="D24" i="17"/>
  <c r="F116" i="20"/>
  <c r="V26" i="3"/>
  <c r="F110" i="20"/>
  <c r="V20" i="3"/>
  <c r="G102" i="20"/>
  <c r="D10" i="17"/>
  <c r="F102" i="20"/>
  <c r="V12" i="3"/>
  <c r="D33" i="17"/>
  <c r="G125" i="20"/>
  <c r="F125" i="20"/>
  <c r="V35" i="3"/>
  <c r="I154" i="20"/>
  <c r="K64" i="3"/>
  <c r="H181" i="20"/>
  <c r="J91" i="3"/>
  <c r="F112" i="20"/>
  <c r="V22" i="3"/>
  <c r="F111" i="20"/>
  <c r="V21" i="3"/>
  <c r="F105" i="20"/>
  <c r="V15" i="3"/>
  <c r="F117" i="20"/>
  <c r="V27" i="3"/>
  <c r="F99" i="20"/>
  <c r="V9" i="3"/>
  <c r="E133" i="20"/>
  <c r="U43" i="3"/>
  <c r="F107" i="20"/>
  <c r="V17" i="3"/>
  <c r="I147" i="20"/>
  <c r="K57" i="3"/>
  <c r="F134" i="20"/>
  <c r="V44" i="3"/>
  <c r="F124" i="20"/>
  <c r="V34" i="3"/>
  <c r="H182" i="20"/>
  <c r="J92" i="3"/>
  <c r="I161" i="20"/>
  <c r="K71" i="3"/>
  <c r="I164" i="20"/>
  <c r="K74" i="3"/>
  <c r="H148" i="20"/>
  <c r="J58" i="3"/>
  <c r="I173" i="20"/>
  <c r="K83" i="3"/>
  <c r="I171" i="20"/>
  <c r="K81" i="3"/>
  <c r="I181" i="20"/>
  <c r="K91" i="3"/>
  <c r="I167" i="20"/>
  <c r="K77" i="3"/>
  <c r="I152" i="20"/>
  <c r="K62" i="3"/>
  <c r="C43" i="37"/>
  <c r="D25" i="34"/>
  <c r="D137" i="20"/>
  <c r="C91" i="37"/>
  <c r="E131" i="20"/>
  <c r="U41" i="3"/>
  <c r="D37" i="17"/>
  <c r="G129" i="20"/>
  <c r="E129" i="20"/>
  <c r="U39" i="3"/>
  <c r="G111" i="20"/>
  <c r="D19" i="17"/>
  <c r="E111" i="20"/>
  <c r="U21" i="3"/>
  <c r="I150" i="20"/>
  <c r="K60" i="3"/>
  <c r="D13" i="17"/>
  <c r="G105" i="20"/>
  <c r="F109" i="20"/>
  <c r="V19" i="3"/>
  <c r="D25" i="17"/>
  <c r="G117" i="20"/>
  <c r="H163" i="20"/>
  <c r="J73" i="3"/>
  <c r="I145" i="20"/>
  <c r="K55" i="3"/>
  <c r="D31" i="17"/>
  <c r="G123" i="20"/>
  <c r="I172" i="20"/>
  <c r="K82" i="3"/>
  <c r="D41" i="17"/>
  <c r="G133" i="20"/>
  <c r="F133" i="20"/>
  <c r="V43" i="3"/>
  <c r="E132" i="20"/>
  <c r="U42" i="3"/>
  <c r="D15" i="17"/>
  <c r="G107" i="20"/>
  <c r="H153" i="20"/>
  <c r="J63" i="3"/>
  <c r="F100" i="20"/>
  <c r="V10" i="3"/>
  <c r="D9" i="17"/>
  <c r="G101" i="20"/>
  <c r="H147" i="20"/>
  <c r="J57" i="3"/>
  <c r="I180" i="20"/>
  <c r="K90" i="3"/>
  <c r="G122" i="20"/>
  <c r="D30" i="17"/>
  <c r="I168" i="20"/>
  <c r="K78" i="3"/>
  <c r="I170" i="20"/>
  <c r="K80" i="3"/>
  <c r="G119" i="20"/>
  <c r="D27" i="17"/>
  <c r="H165" i="20"/>
  <c r="J75" i="3"/>
  <c r="I182" i="20"/>
  <c r="K92" i="3"/>
  <c r="D38" i="17"/>
  <c r="G130" i="20"/>
  <c r="H176" i="20"/>
  <c r="J86" i="3"/>
  <c r="H174" i="20"/>
  <c r="J84" i="3"/>
  <c r="G103" i="20"/>
  <c r="D11" i="17"/>
  <c r="E103" i="20"/>
  <c r="U13" i="3"/>
  <c r="E115" i="20"/>
  <c r="U25" i="3"/>
  <c r="G114" i="20"/>
  <c r="D22" i="17"/>
  <c r="F118" i="20"/>
  <c r="V28" i="3"/>
  <c r="D21" i="17"/>
  <c r="G113" i="20"/>
  <c r="E113" i="20"/>
  <c r="U23" i="3"/>
  <c r="E116" i="20"/>
  <c r="U26" i="3"/>
  <c r="D18" i="17"/>
  <c r="G110" i="20"/>
  <c r="I156" i="20"/>
  <c r="K66" i="3"/>
  <c r="E102" i="20"/>
  <c r="U12" i="3"/>
  <c r="D35" i="17"/>
  <c r="G127" i="20"/>
  <c r="H173" i="20"/>
  <c r="J83" i="3"/>
  <c r="H171" i="20"/>
  <c r="J81" i="3"/>
  <c r="D16" i="17"/>
  <c r="G108" i="20"/>
  <c r="E108" i="20"/>
  <c r="U18" i="3"/>
  <c r="F121" i="20"/>
  <c r="V31" i="3"/>
  <c r="E98" i="20"/>
  <c r="R47" i="3"/>
  <c r="U8" i="3"/>
  <c r="F131" i="20"/>
  <c r="V41" i="3"/>
  <c r="H150" i="20"/>
  <c r="J60" i="3"/>
  <c r="H155" i="20"/>
  <c r="J65" i="3"/>
  <c r="H169" i="20"/>
  <c r="J79" i="3"/>
  <c r="I146" i="20"/>
  <c r="K56" i="3"/>
  <c r="E134" i="20"/>
  <c r="U44" i="3"/>
  <c r="E124" i="20"/>
  <c r="U34" i="3"/>
  <c r="E128" i="20"/>
  <c r="U38" i="3"/>
  <c r="F103" i="20"/>
  <c r="V13" i="3"/>
  <c r="H164" i="20"/>
  <c r="J74" i="3"/>
  <c r="F135" i="20"/>
  <c r="V45" i="3"/>
  <c r="E120" i="20"/>
  <c r="U30" i="3"/>
  <c r="E121" i="20"/>
  <c r="U31" i="3"/>
  <c r="H144" i="20"/>
  <c r="H93" i="3"/>
  <c r="J54" i="3"/>
  <c r="G120" i="20"/>
  <c r="D28" i="17"/>
  <c r="F120" i="20"/>
  <c r="V30" i="3"/>
  <c r="G106" i="20"/>
  <c r="D14" i="17"/>
  <c r="F106" i="20"/>
  <c r="V16" i="3"/>
  <c r="F98" i="20"/>
  <c r="S47" i="3"/>
  <c r="V8" i="3"/>
  <c r="I177" i="20"/>
  <c r="K87" i="3"/>
  <c r="I175" i="20"/>
  <c r="K85" i="3"/>
  <c r="F129" i="20"/>
  <c r="V39" i="3"/>
  <c r="H158" i="20"/>
  <c r="J68" i="3"/>
  <c r="H157" i="20"/>
  <c r="J67" i="3"/>
  <c r="F104" i="20"/>
  <c r="V14" i="3"/>
  <c r="E105" i="20"/>
  <c r="U15" i="3"/>
  <c r="I151" i="20"/>
  <c r="K61" i="3"/>
  <c r="E117" i="20"/>
  <c r="U27" i="3"/>
  <c r="E123" i="20"/>
  <c r="U33" i="3"/>
  <c r="F123" i="20"/>
  <c r="V33" i="3"/>
  <c r="E126" i="20"/>
  <c r="U36" i="3"/>
  <c r="H179" i="20"/>
  <c r="J89" i="3"/>
  <c r="I179" i="20"/>
  <c r="K89" i="3"/>
  <c r="F132" i="20"/>
  <c r="V42" i="3"/>
  <c r="I153" i="20"/>
  <c r="K63" i="3"/>
  <c r="E107" i="20"/>
  <c r="U17" i="3"/>
  <c r="F101" i="20"/>
  <c r="V11" i="3"/>
  <c r="H180" i="20"/>
  <c r="J90" i="3"/>
  <c r="E122" i="20"/>
  <c r="U32" i="3"/>
  <c r="F119" i="20"/>
  <c r="V29" i="3"/>
  <c r="I165" i="20"/>
  <c r="K75" i="3"/>
  <c r="F136" i="20"/>
  <c r="V46" i="3"/>
  <c r="F130" i="20"/>
  <c r="V40" i="3"/>
  <c r="F128" i="20"/>
  <c r="V38" i="3"/>
  <c r="I149" i="20"/>
  <c r="K59" i="3"/>
  <c r="H160" i="20"/>
  <c r="J70" i="3"/>
  <c r="F114" i="20"/>
  <c r="V24" i="3"/>
  <c r="E118" i="20"/>
  <c r="U28" i="3"/>
  <c r="I159" i="20"/>
  <c r="K69" i="3"/>
  <c r="H159" i="20"/>
  <c r="J69" i="3"/>
  <c r="H162" i="20"/>
  <c r="J72" i="3"/>
  <c r="H156" i="20"/>
  <c r="J66" i="3"/>
  <c r="I148" i="20"/>
  <c r="K58" i="3"/>
  <c r="E127" i="20"/>
  <c r="U37" i="3"/>
  <c r="F127" i="20"/>
  <c r="V37" i="3"/>
  <c r="H154" i="20"/>
  <c r="J64" i="3"/>
  <c r="F108" i="20"/>
  <c r="V18" i="3"/>
  <c r="G6" i="42" l="1"/>
  <c r="F42" i="41"/>
  <c r="H45" i="42"/>
  <c r="G45" i="42"/>
  <c r="F45" i="42"/>
  <c r="K45" i="42"/>
  <c r="I45" i="42"/>
  <c r="J45" i="42"/>
  <c r="E45" i="42"/>
  <c r="L45" i="42"/>
  <c r="D45" i="42"/>
  <c r="M45" i="42"/>
  <c r="J42" i="41"/>
  <c r="F41" i="34" s="1"/>
  <c r="I42" i="41"/>
  <c r="H38" i="34" s="1"/>
  <c r="D42" i="41"/>
  <c r="C38" i="34" s="1"/>
  <c r="H42" i="41"/>
  <c r="G38" i="34" s="1"/>
  <c r="E38" i="34"/>
  <c r="E42" i="41"/>
  <c r="D38" i="34" s="1"/>
  <c r="K42" i="41"/>
  <c r="G41" i="34" s="1"/>
  <c r="C42" i="41"/>
  <c r="B38" i="34" s="1"/>
  <c r="L42" i="41"/>
  <c r="H41" i="34" s="1"/>
  <c r="G42" i="41"/>
  <c r="F38" i="34" s="1"/>
  <c r="K148" i="20"/>
  <c r="E56" i="17"/>
  <c r="I114" i="20"/>
  <c r="F22" i="17"/>
  <c r="E73" i="17"/>
  <c r="K165" i="20"/>
  <c r="K179" i="20"/>
  <c r="E87" i="17"/>
  <c r="H123" i="20"/>
  <c r="E31" i="17"/>
  <c r="J158" i="20"/>
  <c r="D66" i="17"/>
  <c r="I98" i="20"/>
  <c r="V47" i="3"/>
  <c r="F6" i="17"/>
  <c r="E28" i="17"/>
  <c r="H120" i="20"/>
  <c r="H134" i="20"/>
  <c r="E42" i="17"/>
  <c r="J150" i="20"/>
  <c r="D58" i="17"/>
  <c r="U97" i="37"/>
  <c r="I183" i="20"/>
  <c r="H25" i="34"/>
  <c r="D26" i="34"/>
  <c r="D27" i="34" s="1"/>
  <c r="G137" i="20"/>
  <c r="E35" i="17"/>
  <c r="H127" i="20"/>
  <c r="I106" i="20"/>
  <c r="F14" i="17"/>
  <c r="F28" i="17"/>
  <c r="I120" i="20"/>
  <c r="D52" i="17"/>
  <c r="J144" i="20"/>
  <c r="J93" i="3"/>
  <c r="I121" i="20"/>
  <c r="F29" i="17"/>
  <c r="J173" i="20"/>
  <c r="D81" i="17"/>
  <c r="H102" i="20"/>
  <c r="E10" i="17"/>
  <c r="H113" i="20"/>
  <c r="E21" i="17"/>
  <c r="I118" i="20"/>
  <c r="F26" i="17"/>
  <c r="H115" i="20"/>
  <c r="E23" i="17"/>
  <c r="J176" i="20"/>
  <c r="D84" i="17"/>
  <c r="E90" i="17"/>
  <c r="K182" i="20"/>
  <c r="K168" i="20"/>
  <c r="E76" i="17"/>
  <c r="K180" i="20"/>
  <c r="E88" i="17"/>
  <c r="J153" i="20"/>
  <c r="D61" i="17"/>
  <c r="H132" i="20"/>
  <c r="E40" i="17"/>
  <c r="J163" i="20"/>
  <c r="D71" i="17"/>
  <c r="F17" i="17"/>
  <c r="I109" i="20"/>
  <c r="E58" i="17"/>
  <c r="K150" i="20"/>
  <c r="E60" i="17"/>
  <c r="K152" i="20"/>
  <c r="E89" i="17"/>
  <c r="K181" i="20"/>
  <c r="E81" i="17"/>
  <c r="K173" i="20"/>
  <c r="E72" i="17"/>
  <c r="K164" i="20"/>
  <c r="D90" i="17"/>
  <c r="J182" i="20"/>
  <c r="F42" i="17"/>
  <c r="I134" i="20"/>
  <c r="I107" i="20"/>
  <c r="F15" i="17"/>
  <c r="I99" i="20"/>
  <c r="F7" i="17"/>
  <c r="I105" i="20"/>
  <c r="F13" i="17"/>
  <c r="F20" i="17"/>
  <c r="I112" i="20"/>
  <c r="E62" i="17"/>
  <c r="K154" i="20"/>
  <c r="F24" i="17"/>
  <c r="I116" i="20"/>
  <c r="F21" i="17"/>
  <c r="I113" i="20"/>
  <c r="H114" i="20"/>
  <c r="E22" i="17"/>
  <c r="K174" i="20"/>
  <c r="E82" i="17"/>
  <c r="H130" i="20"/>
  <c r="E38" i="17"/>
  <c r="H100" i="20"/>
  <c r="E8" i="17"/>
  <c r="D86" i="17"/>
  <c r="J178" i="20"/>
  <c r="J172" i="20"/>
  <c r="D80" i="17"/>
  <c r="K169" i="20"/>
  <c r="E77" i="17"/>
  <c r="K155" i="20"/>
  <c r="E63" i="17"/>
  <c r="D59" i="17"/>
  <c r="J151" i="20"/>
  <c r="K158" i="20"/>
  <c r="E66" i="17"/>
  <c r="J177" i="20"/>
  <c r="D85" i="17"/>
  <c r="K93" i="3"/>
  <c r="K144" i="20"/>
  <c r="E52" i="17"/>
  <c r="E67" i="17"/>
  <c r="K159" i="20"/>
  <c r="K153" i="20"/>
  <c r="E61" i="17"/>
  <c r="D60" i="17"/>
  <c r="J152" i="20"/>
  <c r="F16" i="17"/>
  <c r="I108" i="20"/>
  <c r="J162" i="20"/>
  <c r="D70" i="17"/>
  <c r="F38" i="17"/>
  <c r="I130" i="20"/>
  <c r="E30" i="17"/>
  <c r="H122" i="20"/>
  <c r="H126" i="20"/>
  <c r="E34" i="17"/>
  <c r="F12" i="17"/>
  <c r="I104" i="20"/>
  <c r="E83" i="17"/>
  <c r="K175" i="20"/>
  <c r="E36" i="17"/>
  <c r="H128" i="20"/>
  <c r="H98" i="20"/>
  <c r="U47" i="3"/>
  <c r="E6" i="17"/>
  <c r="E74" i="17"/>
  <c r="K166" i="20"/>
  <c r="H110" i="20"/>
  <c r="E18" i="17"/>
  <c r="E68" i="17"/>
  <c r="K160" i="20"/>
  <c r="J168" i="20"/>
  <c r="D76" i="17"/>
  <c r="K178" i="20"/>
  <c r="E86" i="17"/>
  <c r="J145" i="20"/>
  <c r="D53" i="17"/>
  <c r="E20" i="17"/>
  <c r="H112" i="20"/>
  <c r="F25" i="34"/>
  <c r="E49" i="37"/>
  <c r="F137" i="20"/>
  <c r="C49" i="37"/>
  <c r="E25" i="34"/>
  <c r="E137" i="20"/>
  <c r="E16" i="17"/>
  <c r="H108" i="20"/>
  <c r="D79" i="17"/>
  <c r="J171" i="20"/>
  <c r="K156" i="20"/>
  <c r="E64" i="17"/>
  <c r="E24" i="17"/>
  <c r="H116" i="20"/>
  <c r="E11" i="17"/>
  <c r="H103" i="20"/>
  <c r="J174" i="20"/>
  <c r="D82" i="17"/>
  <c r="D73" i="17"/>
  <c r="J165" i="20"/>
  <c r="K170" i="20"/>
  <c r="E78" i="17"/>
  <c r="J147" i="20"/>
  <c r="D55" i="17"/>
  <c r="F8" i="17"/>
  <c r="I100" i="20"/>
  <c r="I133" i="20"/>
  <c r="F41" i="17"/>
  <c r="K172" i="20"/>
  <c r="E80" i="17"/>
  <c r="E53" i="17"/>
  <c r="K145" i="20"/>
  <c r="E19" i="17"/>
  <c r="H111" i="20"/>
  <c r="E37" i="17"/>
  <c r="H129" i="20"/>
  <c r="H131" i="20"/>
  <c r="E39" i="17"/>
  <c r="E75" i="17"/>
  <c r="K167" i="20"/>
  <c r="E79" i="17"/>
  <c r="K171" i="20"/>
  <c r="J148" i="20"/>
  <c r="D56" i="17"/>
  <c r="K161" i="20"/>
  <c r="E69" i="17"/>
  <c r="F32" i="17"/>
  <c r="I124" i="20"/>
  <c r="E55" i="17"/>
  <c r="K147" i="20"/>
  <c r="E41" i="17"/>
  <c r="H133" i="20"/>
  <c r="F25" i="17"/>
  <c r="I117" i="20"/>
  <c r="I111" i="20"/>
  <c r="F19" i="17"/>
  <c r="D89" i="17"/>
  <c r="J181" i="20"/>
  <c r="I125" i="20"/>
  <c r="F33" i="17"/>
  <c r="F10" i="17"/>
  <c r="I102" i="20"/>
  <c r="F18" i="17"/>
  <c r="I110" i="20"/>
  <c r="I115" i="20"/>
  <c r="F23" i="17"/>
  <c r="D57" i="17"/>
  <c r="J149" i="20"/>
  <c r="E44" i="17"/>
  <c r="H136" i="20"/>
  <c r="D78" i="17"/>
  <c r="J170" i="20"/>
  <c r="I122" i="20"/>
  <c r="F30" i="17"/>
  <c r="H101" i="20"/>
  <c r="E9" i="17"/>
  <c r="H99" i="20"/>
  <c r="E7" i="17"/>
  <c r="E71" i="17"/>
  <c r="K163" i="20"/>
  <c r="E12" i="17"/>
  <c r="H104" i="20"/>
  <c r="K157" i="20"/>
  <c r="E65" i="17"/>
  <c r="I127" i="20"/>
  <c r="F35" i="17"/>
  <c r="K149" i="20"/>
  <c r="E57" i="17"/>
  <c r="F9" i="17"/>
  <c r="I101" i="20"/>
  <c r="E59" i="17"/>
  <c r="K151" i="20"/>
  <c r="S97" i="37"/>
  <c r="H183" i="20"/>
  <c r="G25" i="34"/>
  <c r="J164" i="20"/>
  <c r="D72" i="17"/>
  <c r="J169" i="20"/>
  <c r="D77" i="17"/>
  <c r="E43" i="17"/>
  <c r="H135" i="20"/>
  <c r="E84" i="17"/>
  <c r="K176" i="20"/>
  <c r="D62" i="17"/>
  <c r="J154" i="20"/>
  <c r="J156" i="20"/>
  <c r="D64" i="17"/>
  <c r="D67" i="17"/>
  <c r="J159" i="20"/>
  <c r="E26" i="17"/>
  <c r="H118" i="20"/>
  <c r="D68" i="17"/>
  <c r="J160" i="20"/>
  <c r="I128" i="20"/>
  <c r="F36" i="17"/>
  <c r="F44" i="17"/>
  <c r="I136" i="20"/>
  <c r="I119" i="20"/>
  <c r="F27" i="17"/>
  <c r="D88" i="17"/>
  <c r="J180" i="20"/>
  <c r="E15" i="17"/>
  <c r="H107" i="20"/>
  <c r="I132" i="20"/>
  <c r="F40" i="17"/>
  <c r="D87" i="17"/>
  <c r="J179" i="20"/>
  <c r="I123" i="20"/>
  <c r="F31" i="17"/>
  <c r="H117" i="20"/>
  <c r="E25" i="17"/>
  <c r="H105" i="20"/>
  <c r="E13" i="17"/>
  <c r="J157" i="20"/>
  <c r="D65" i="17"/>
  <c r="I129" i="20"/>
  <c r="F37" i="17"/>
  <c r="E85" i="17"/>
  <c r="K177" i="20"/>
  <c r="E29" i="17"/>
  <c r="H121" i="20"/>
  <c r="I135" i="20"/>
  <c r="F43" i="17"/>
  <c r="F11" i="17"/>
  <c r="I103" i="20"/>
  <c r="H124" i="20"/>
  <c r="E32" i="17"/>
  <c r="K146" i="20"/>
  <c r="E54" i="17"/>
  <c r="D63" i="17"/>
  <c r="J155" i="20"/>
  <c r="F39" i="17"/>
  <c r="I131" i="20"/>
  <c r="H106" i="20"/>
  <c r="E14" i="17"/>
  <c r="J167" i="20"/>
  <c r="D75" i="17"/>
  <c r="J166" i="20"/>
  <c r="D74" i="17"/>
  <c r="E33" i="17"/>
  <c r="H125" i="20"/>
  <c r="E70" i="17"/>
  <c r="K162" i="20"/>
  <c r="D69" i="17"/>
  <c r="J161" i="20"/>
  <c r="H119" i="20"/>
  <c r="E27" i="17"/>
  <c r="D54" i="17"/>
  <c r="J146" i="20"/>
  <c r="I126" i="20"/>
  <c r="F34" i="17"/>
  <c r="E17" i="17"/>
  <c r="H109" i="20"/>
  <c r="D83" i="17"/>
  <c r="J175" i="20"/>
  <c r="D45" i="17"/>
  <c r="H137" i="20" l="1"/>
  <c r="E26" i="34"/>
  <c r="E91" i="17"/>
  <c r="G26" i="34"/>
  <c r="J183" i="20"/>
  <c r="F45" i="17"/>
  <c r="H26" i="34"/>
  <c r="K183" i="20"/>
  <c r="I137" i="20"/>
  <c r="F26" i="34"/>
  <c r="E45" i="17"/>
  <c r="D91" i="17"/>
</calcChain>
</file>

<file path=xl/sharedStrings.xml><?xml version="1.0" encoding="utf-8"?>
<sst xmlns="http://schemas.openxmlformats.org/spreadsheetml/2006/main" count="3448" uniqueCount="1096">
  <si>
    <t>（単位：百万円）</t>
  </si>
  <si>
    <t>01</t>
  </si>
  <si>
    <t>02</t>
  </si>
  <si>
    <t>03</t>
  </si>
  <si>
    <t>04</t>
  </si>
  <si>
    <t>05</t>
  </si>
  <si>
    <t>06</t>
  </si>
  <si>
    <t>07</t>
  </si>
  <si>
    <t>08</t>
  </si>
  <si>
    <t>09</t>
  </si>
  <si>
    <t>10</t>
  </si>
  <si>
    <t>11</t>
  </si>
  <si>
    <t>12</t>
  </si>
  <si>
    <t>13</t>
  </si>
  <si>
    <t>14</t>
  </si>
  <si>
    <t>35</t>
  </si>
  <si>
    <t>農業</t>
  </si>
  <si>
    <t>鉱業</t>
  </si>
  <si>
    <t>建設</t>
  </si>
  <si>
    <t>商業</t>
  </si>
  <si>
    <t>金融・保険</t>
  </si>
  <si>
    <t>不動産</t>
  </si>
  <si>
    <t>公務</t>
  </si>
  <si>
    <t>分類不明</t>
  </si>
  <si>
    <t>内生部門計</t>
  </si>
  <si>
    <t>最終需要部門計</t>
  </si>
  <si>
    <t>県内生産額</t>
  </si>
  <si>
    <t>○</t>
  </si>
  <si>
    <t>15</t>
  </si>
  <si>
    <t>37</t>
  </si>
  <si>
    <t>雇用者所得</t>
  </si>
  <si>
    <t>39</t>
  </si>
  <si>
    <t>営業余剰</t>
  </si>
  <si>
    <t>資本減耗引当</t>
  </si>
  <si>
    <t>粗付加価値部門計</t>
  </si>
  <si>
    <t>在庫純増</t>
  </si>
  <si>
    <t>需要合計</t>
  </si>
  <si>
    <t>投入係数</t>
    <rPh sb="0" eb="2">
      <t>トウニュウ</t>
    </rPh>
    <rPh sb="2" eb="4">
      <t>ケイスウ</t>
    </rPh>
    <phoneticPr fontId="1"/>
  </si>
  <si>
    <t>輸移入係数</t>
    <rPh sb="0" eb="1">
      <t>ユ</t>
    </rPh>
    <rPh sb="1" eb="3">
      <t>イニュウ</t>
    </rPh>
    <rPh sb="3" eb="5">
      <t>ケイスウ</t>
    </rPh>
    <phoneticPr fontId="1"/>
  </si>
  <si>
    <t>県内自給率</t>
    <rPh sb="0" eb="1">
      <t>ケン</t>
    </rPh>
    <rPh sb="1" eb="2">
      <t>ナイ</t>
    </rPh>
    <rPh sb="2" eb="5">
      <t>ジキュウリツ</t>
    </rPh>
    <phoneticPr fontId="1"/>
  </si>
  <si>
    <t>消費
パターン</t>
    <rPh sb="0" eb="2">
      <t>ショウヒ</t>
    </rPh>
    <phoneticPr fontId="1"/>
  </si>
  <si>
    <t>消費支出</t>
    <rPh sb="0" eb="2">
      <t>ショウヒ</t>
    </rPh>
    <rPh sb="2" eb="4">
      <t>シシュツ</t>
    </rPh>
    <phoneticPr fontId="1"/>
  </si>
  <si>
    <t>実収入</t>
    <rPh sb="0" eb="3">
      <t>ジッシュウニュウ</t>
    </rPh>
    <phoneticPr fontId="1"/>
  </si>
  <si>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</si>
  <si>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</si>
  <si>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</si>
  <si>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</si>
  <si>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</si>
  <si>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</si>
  <si>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</si>
  <si>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</si>
  <si>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</si>
  <si>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</si>
  <si>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</si>
  <si>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</si>
  <si>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1"/>
  </si>
  <si>
    <t>雇用者所得
誘発額
(直接）</t>
    <rPh sb="0" eb="3">
      <t>コヨウシャ</t>
    </rPh>
    <rPh sb="3" eb="5">
      <t>ショトク</t>
    </rPh>
    <rPh sb="6" eb="9">
      <t>ユウハツガク</t>
    </rPh>
    <rPh sb="11" eb="13">
      <t>チョクセツ</t>
    </rPh>
    <phoneticPr fontId="1"/>
  </si>
  <si>
    <t>生産誘発額
(第２次)</t>
    <rPh sb="0" eb="2">
      <t>セイサン</t>
    </rPh>
    <rPh sb="2" eb="5">
      <t>ユウハツガク</t>
    </rPh>
    <rPh sb="7" eb="8">
      <t>ダイ</t>
    </rPh>
    <rPh sb="9" eb="10">
      <t>ジ</t>
    </rPh>
    <phoneticPr fontId="1"/>
  </si>
  <si>
    <t>手順</t>
    <rPh sb="0" eb="2">
      <t>テジュン</t>
    </rPh>
    <phoneticPr fontId="1"/>
  </si>
  <si>
    <t>生産誘発額</t>
  </si>
  <si>
    <t>合計</t>
  </si>
  <si>
    <t>総括表</t>
    <rPh sb="0" eb="2">
      <t>ソウカツ</t>
    </rPh>
    <rPh sb="2" eb="3">
      <t>ヒョウ</t>
    </rPh>
    <phoneticPr fontId="12"/>
  </si>
  <si>
    <t>１　分析担当者</t>
    <rPh sb="4" eb="7">
      <t>タントウシャ</t>
    </rPh>
    <phoneticPr fontId="12"/>
  </si>
  <si>
    <t>(単位：百万円、率）</t>
    <rPh sb="1" eb="3">
      <t>タンイ</t>
    </rPh>
    <rPh sb="4" eb="5">
      <t>ヒャク</t>
    </rPh>
    <rPh sb="5" eb="7">
      <t>マンエン</t>
    </rPh>
    <rPh sb="8" eb="9">
      <t>リツ</t>
    </rPh>
    <phoneticPr fontId="12"/>
  </si>
  <si>
    <t>消費転換率</t>
    <rPh sb="0" eb="2">
      <t>ショウヒ</t>
    </rPh>
    <rPh sb="2" eb="4">
      <t>テンカン</t>
    </rPh>
    <rPh sb="4" eb="5">
      <t>リツ</t>
    </rPh>
    <phoneticPr fontId="1"/>
  </si>
  <si>
    <t>直接効果</t>
  </si>
  <si>
    <t>連絡先</t>
    <rPh sb="0" eb="3">
      <t>レンラクサキ</t>
    </rPh>
    <phoneticPr fontId="12"/>
  </si>
  <si>
    <t>第１次波及効果</t>
    <rPh sb="3" eb="5">
      <t>ハキュウ</t>
    </rPh>
    <phoneticPr fontId="12"/>
  </si>
  <si>
    <t>第２次波及効果</t>
    <rPh sb="3" eb="5">
      <t>ハキュウ</t>
    </rPh>
    <phoneticPr fontId="12"/>
  </si>
  <si>
    <t>担当者名</t>
    <rPh sb="3" eb="4">
      <t>メイ</t>
    </rPh>
    <phoneticPr fontId="12"/>
  </si>
  <si>
    <t>(単位：百万円)</t>
    <rPh sb="1" eb="3">
      <t>タンイ</t>
    </rPh>
    <rPh sb="4" eb="5">
      <t>ヒャク</t>
    </rPh>
    <rPh sb="5" eb="7">
      <t>マンエン</t>
    </rPh>
    <phoneticPr fontId="12"/>
  </si>
  <si>
    <t>生産誘発額(第１次)</t>
    <rPh sb="6" eb="7">
      <t>ダイ</t>
    </rPh>
    <rPh sb="8" eb="9">
      <t>ジ</t>
    </rPh>
    <phoneticPr fontId="12"/>
  </si>
  <si>
    <t>雇用者所得誘発額
(直接＋第１次)</t>
    <rPh sb="10" eb="12">
      <t>チョクセツ</t>
    </rPh>
    <rPh sb="13" eb="14">
      <t>ダイ</t>
    </rPh>
    <rPh sb="15" eb="16">
      <t>ジ</t>
    </rPh>
    <phoneticPr fontId="12"/>
  </si>
  <si>
    <t>民間消費支出増加額</t>
    <rPh sb="0" eb="2">
      <t>ミンカン</t>
    </rPh>
    <phoneticPr fontId="12"/>
  </si>
  <si>
    <t>生産誘発額(第２次)</t>
    <rPh sb="6" eb="7">
      <t>ダイ</t>
    </rPh>
    <rPh sb="8" eb="9">
      <t>ジ</t>
    </rPh>
    <phoneticPr fontId="12"/>
  </si>
  <si>
    <t>効果</t>
    <rPh sb="0" eb="2">
      <t>コウカ</t>
    </rPh>
    <phoneticPr fontId="1"/>
  </si>
  <si>
    <t>推計内容</t>
    <rPh sb="0" eb="2">
      <t>スイケイ</t>
    </rPh>
    <rPh sb="2" eb="4">
      <t>ナイヨウ</t>
    </rPh>
    <phoneticPr fontId="1"/>
  </si>
  <si>
    <t>推計方法</t>
    <rPh sb="0" eb="2">
      <t>スイケイ</t>
    </rPh>
    <rPh sb="2" eb="4">
      <t>ホウホウ</t>
    </rPh>
    <phoneticPr fontId="1"/>
  </si>
  <si>
    <t>直接効果</t>
    <rPh sb="0" eb="2">
      <t>チョクセツ</t>
    </rPh>
    <rPh sb="2" eb="4">
      <t>コウカ</t>
    </rPh>
    <phoneticPr fontId="1"/>
  </si>
  <si>
    <t>総合効果</t>
    <rPh sb="0" eb="2">
      <t>ソウゴウ</t>
    </rPh>
    <rPh sb="2" eb="4">
      <t>コウカ</t>
    </rPh>
    <phoneticPr fontId="1"/>
  </si>
  <si>
    <t>(単位：円)</t>
    <rPh sb="1" eb="3">
      <t>タンイ</t>
    </rPh>
    <rPh sb="4" eb="5">
      <t>エン</t>
    </rPh>
    <phoneticPr fontId="1"/>
  </si>
  <si>
    <t>非印刷-作業シート</t>
    <rPh sb="0" eb="1">
      <t>ヒ</t>
    </rPh>
    <rPh sb="1" eb="3">
      <t>インサツ</t>
    </rPh>
    <rPh sb="4" eb="6">
      <t>サギョウ</t>
    </rPh>
    <phoneticPr fontId="1"/>
  </si>
  <si>
    <t>課所(配属)名</t>
    <rPh sb="3" eb="5">
      <t>ハイゾク</t>
    </rPh>
    <phoneticPr fontId="12"/>
  </si>
  <si>
    <t>第１次
波及効果</t>
    <rPh sb="0" eb="1">
      <t>ダイ</t>
    </rPh>
    <rPh sb="2" eb="3">
      <t>ジ</t>
    </rPh>
    <rPh sb="4" eb="6">
      <t>ハキュウ</t>
    </rPh>
    <rPh sb="6" eb="8">
      <t>コウカ</t>
    </rPh>
    <phoneticPr fontId="1"/>
  </si>
  <si>
    <t>第２次
波及効果</t>
    <rPh sb="0" eb="1">
      <t>ダイ</t>
    </rPh>
    <rPh sb="2" eb="3">
      <t>ジ</t>
    </rPh>
    <rPh sb="4" eb="6">
      <t>ハキュウ</t>
    </rPh>
    <rPh sb="6" eb="8">
      <t>コウカ</t>
    </rPh>
    <phoneticPr fontId="1"/>
  </si>
  <si>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</si>
  <si>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1"/>
  </si>
  <si>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1"/>
  </si>
  <si>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</si>
  <si>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1"/>
  </si>
  <si>
    <t>　粗付加価値誘発額を合計(直接＋第１次＋第２次)</t>
    <rPh sb="1" eb="6">
      <t>ソフカカチ</t>
    </rPh>
    <rPh sb="6" eb="9">
      <t>ユウハツガク</t>
    </rPh>
    <rPh sb="10" eb="12">
      <t>ゴウケイ</t>
    </rPh>
    <phoneticPr fontId="1"/>
  </si>
  <si>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1"/>
  </si>
  <si>
    <t>粗付加価値率</t>
    <rPh sb="0" eb="1">
      <t>ホボ</t>
    </rPh>
    <rPh sb="1" eb="3">
      <t>フカ</t>
    </rPh>
    <rPh sb="3" eb="5">
      <t>カチ</t>
    </rPh>
    <rPh sb="5" eb="6">
      <t>リツ</t>
    </rPh>
    <phoneticPr fontId="1"/>
  </si>
  <si>
    <t>雇用者所得率</t>
    <rPh sb="0" eb="3">
      <t>コヨウシャ</t>
    </rPh>
    <rPh sb="3" eb="6">
      <t>ショトクリツ</t>
    </rPh>
    <phoneticPr fontId="1"/>
  </si>
  <si>
    <t>消費パターン</t>
    <rPh sb="0" eb="2">
      <t>ショウヒ</t>
    </rPh>
    <phoneticPr fontId="1"/>
  </si>
  <si>
    <t>(参考)　各係数の算出方法</t>
    <rPh sb="1" eb="3">
      <t>サンコウ</t>
    </rPh>
    <rPh sb="5" eb="6">
      <t>カク</t>
    </rPh>
    <rPh sb="6" eb="8">
      <t>ケイスウ</t>
    </rPh>
    <rPh sb="9" eb="11">
      <t>サンシュツ</t>
    </rPh>
    <rPh sb="11" eb="13">
      <t>ホウホウ</t>
    </rPh>
    <phoneticPr fontId="1"/>
  </si>
  <si>
    <t>　粗付加価値部門計／県内生産額</t>
    <rPh sb="1" eb="6">
      <t>ソフカカチ</t>
    </rPh>
    <rPh sb="6" eb="8">
      <t>ブモン</t>
    </rPh>
    <rPh sb="8" eb="9">
      <t>ケイ</t>
    </rPh>
    <rPh sb="10" eb="12">
      <t>ケンナイ</t>
    </rPh>
    <rPh sb="12" eb="15">
      <t>セイサンガク</t>
    </rPh>
    <phoneticPr fontId="1"/>
  </si>
  <si>
    <t>　雇用者所得／県内生産額</t>
    <rPh sb="1" eb="4">
      <t>コヨウシャ</t>
    </rPh>
    <rPh sb="4" eb="6">
      <t>ショトク</t>
    </rPh>
    <rPh sb="7" eb="9">
      <t>ケンナイ</t>
    </rPh>
    <rPh sb="9" eb="12">
      <t>セイサンガク</t>
    </rPh>
    <phoneticPr fontId="1"/>
  </si>
  <si>
    <t>　各投入額／県内生産額</t>
    <rPh sb="1" eb="2">
      <t>カク</t>
    </rPh>
    <rPh sb="2" eb="4">
      <t>トウニュウ</t>
    </rPh>
    <rPh sb="4" eb="5">
      <t>ガク</t>
    </rPh>
    <rPh sb="6" eb="8">
      <t>ケンナイ</t>
    </rPh>
    <rPh sb="8" eb="11">
      <t>セイサンガク</t>
    </rPh>
    <phoneticPr fontId="1"/>
  </si>
  <si>
    <t>算出方法</t>
    <rPh sb="0" eb="2">
      <t>サンシュツ</t>
    </rPh>
    <rPh sb="2" eb="4">
      <t>ホウホウ</t>
    </rPh>
    <phoneticPr fontId="1"/>
  </si>
  <si>
    <t>係数名</t>
    <rPh sb="0" eb="2">
      <t>ケイスウ</t>
    </rPh>
    <rPh sb="2" eb="3">
      <t>メイ</t>
    </rPh>
    <phoneticPr fontId="1"/>
  </si>
  <si>
    <t>問い合わせ先</t>
    <rPh sb="0" eb="1">
      <t>ト</t>
    </rPh>
    <rPh sb="2" eb="3">
      <t>ア</t>
    </rPh>
    <rPh sb="5" eb="6">
      <t>サキ</t>
    </rPh>
    <phoneticPr fontId="1"/>
  </si>
  <si>
    <t>県内
自給率</t>
    <rPh sb="0" eb="2">
      <t>ケンナイ</t>
    </rPh>
    <rPh sb="3" eb="6">
      <t>ジキュウリツ</t>
    </rPh>
    <phoneticPr fontId="1"/>
  </si>
  <si>
    <t>非印刷-取引基本表</t>
    <rPh sb="0" eb="1">
      <t>ヒ</t>
    </rPh>
    <rPh sb="1" eb="3">
      <t>インサツ</t>
    </rPh>
    <rPh sb="4" eb="6">
      <t>トリヒキ</t>
    </rPh>
    <rPh sb="6" eb="9">
      <t>キホンヒョウ</t>
    </rPh>
    <phoneticPr fontId="1"/>
  </si>
  <si>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1"/>
  </si>
  <si>
    <t>非印刷-消費パターン</t>
    <rPh sb="0" eb="1">
      <t>ヒ</t>
    </rPh>
    <rPh sb="1" eb="3">
      <t>インサツ</t>
    </rPh>
    <rPh sb="4" eb="6">
      <t>ショウヒ</t>
    </rPh>
    <phoneticPr fontId="1"/>
  </si>
  <si>
    <t>非印刷-手順⑤</t>
    <rPh sb="0" eb="1">
      <t>ヒ</t>
    </rPh>
    <rPh sb="1" eb="3">
      <t>インサツ</t>
    </rPh>
    <phoneticPr fontId="1"/>
  </si>
  <si>
    <t>非印刷-手順⑦</t>
    <rPh sb="0" eb="1">
      <t>ヒ</t>
    </rPh>
    <rPh sb="1" eb="3">
      <t>インサツ</t>
    </rPh>
    <phoneticPr fontId="1"/>
  </si>
  <si>
    <t>非印刷-手順⑭</t>
    <rPh sb="0" eb="1">
      <t>ヒ</t>
    </rPh>
    <rPh sb="1" eb="3">
      <t>インサツ</t>
    </rPh>
    <phoneticPr fontId="1"/>
  </si>
  <si>
    <t>パルプ・紙・木製品</t>
  </si>
  <si>
    <t>16</t>
  </si>
  <si>
    <t>17</t>
  </si>
  <si>
    <t>18</t>
  </si>
  <si>
    <t>その他の製造工業製品</t>
  </si>
  <si>
    <t>19</t>
  </si>
  <si>
    <t>20</t>
  </si>
  <si>
    <t>21</t>
  </si>
  <si>
    <t>22</t>
  </si>
  <si>
    <t>23</t>
  </si>
  <si>
    <t>24</t>
  </si>
  <si>
    <t>25</t>
  </si>
  <si>
    <t>26</t>
  </si>
  <si>
    <t>27</t>
  </si>
  <si>
    <t>28</t>
  </si>
  <si>
    <t>29</t>
  </si>
  <si>
    <t>30</t>
  </si>
  <si>
    <t>31</t>
  </si>
  <si>
    <t>対事業所サービス</t>
  </si>
  <si>
    <t>32</t>
  </si>
  <si>
    <t>対個人サービス</t>
  </si>
  <si>
    <t>33</t>
  </si>
  <si>
    <t>34</t>
  </si>
  <si>
    <t>部門名</t>
    <phoneticPr fontId="12"/>
  </si>
  <si>
    <t>表１　産業部門別経済波及効果</t>
    <phoneticPr fontId="12"/>
  </si>
  <si>
    <t>粗付加価値
誘発額</t>
    <phoneticPr fontId="12"/>
  </si>
  <si>
    <t>雇用者所得
誘発額</t>
    <phoneticPr fontId="12"/>
  </si>
  <si>
    <t>繊維製品</t>
  </si>
  <si>
    <t>化学製品</t>
  </si>
  <si>
    <t>鉄鋼</t>
  </si>
  <si>
    <t>非鉄金属</t>
  </si>
  <si>
    <t>金属製品</t>
  </si>
  <si>
    <t>輸送機械</t>
  </si>
  <si>
    <t>電力・ガス・熱供給</t>
  </si>
  <si>
    <t>教育・研究</t>
  </si>
  <si>
    <t>事務用品</t>
  </si>
  <si>
    <t>第１次波及効果</t>
    <rPh sb="0" eb="1">
      <t>ダイ</t>
    </rPh>
    <rPh sb="2" eb="3">
      <t>ジ</t>
    </rPh>
    <rPh sb="3" eb="5">
      <t>ハキュウ</t>
    </rPh>
    <rPh sb="5" eb="7">
      <t>コウカ</t>
    </rPh>
    <phoneticPr fontId="1"/>
  </si>
  <si>
    <t>雇用者所得
誘発額
(直接＋
第１次)</t>
    <rPh sb="0" eb="3">
      <t>コヨウシャ</t>
    </rPh>
    <rPh sb="3" eb="5">
      <t>ショトク</t>
    </rPh>
    <rPh sb="6" eb="9">
      <t>ユウハツガク</t>
    </rPh>
    <rPh sb="11" eb="13">
      <t>チョクセツ</t>
    </rPh>
    <rPh sb="15" eb="16">
      <t>ダイ</t>
    </rPh>
    <rPh sb="17" eb="18">
      <t>ジ</t>
    </rPh>
    <phoneticPr fontId="1"/>
  </si>
  <si>
    <t>民間消費
支出増加額</t>
    <rPh sb="0" eb="2">
      <t>ミンカン</t>
    </rPh>
    <rPh sb="2" eb="4">
      <t>ショウヒ</t>
    </rPh>
    <rPh sb="5" eb="7">
      <t>シシュツ</t>
    </rPh>
    <rPh sb="7" eb="10">
      <t>ゾウカガク</t>
    </rPh>
    <phoneticPr fontId="1"/>
  </si>
  <si>
    <t>生産誘発額
(第１次)</t>
    <rPh sb="0" eb="2">
      <t>セイサン</t>
    </rPh>
    <rPh sb="2" eb="5">
      <t>ユウハツガク</t>
    </rPh>
    <rPh sb="7" eb="8">
      <t>ダイ</t>
    </rPh>
    <rPh sb="9" eb="10">
      <t>ジ</t>
    </rPh>
    <phoneticPr fontId="1"/>
  </si>
  <si>
    <t>粗付加価値
誘発額
(第１次)</t>
    <rPh sb="0" eb="5">
      <t>ソフカカチ</t>
    </rPh>
    <rPh sb="6" eb="9">
      <t>ユウハツガク</t>
    </rPh>
    <rPh sb="11" eb="12">
      <t>ダイ</t>
    </rPh>
    <rPh sb="13" eb="14">
      <t>ジ</t>
    </rPh>
    <phoneticPr fontId="1"/>
  </si>
  <si>
    <t>雇用者所得
誘発額
(第１次）</t>
    <rPh sb="0" eb="3">
      <t>コヨウシャ</t>
    </rPh>
    <rPh sb="3" eb="5">
      <t>ショトク</t>
    </rPh>
    <rPh sb="6" eb="9">
      <t>ユウハツガク</t>
    </rPh>
    <rPh sb="11" eb="12">
      <t>ダイ</t>
    </rPh>
    <rPh sb="13" eb="14">
      <t>ジ</t>
    </rPh>
    <phoneticPr fontId="1"/>
  </si>
  <si>
    <t>粗付加価値
誘発額
(第２次)</t>
    <rPh sb="0" eb="5">
      <t>ソフカカチ</t>
    </rPh>
    <rPh sb="6" eb="9">
      <t>ユウハツガク</t>
    </rPh>
    <rPh sb="11" eb="12">
      <t>ダイ</t>
    </rPh>
    <rPh sb="13" eb="14">
      <t>ジ</t>
    </rPh>
    <phoneticPr fontId="1"/>
  </si>
  <si>
    <t>雇用者所得
誘発額
(第２次）</t>
    <rPh sb="0" eb="3">
      <t>コヨウシャ</t>
    </rPh>
    <rPh sb="3" eb="5">
      <t>ショトク</t>
    </rPh>
    <rPh sb="6" eb="9">
      <t>ユウハツガク</t>
    </rPh>
    <rPh sb="11" eb="12">
      <t>ダイ</t>
    </rPh>
    <rPh sb="13" eb="14">
      <t>ジ</t>
    </rPh>
    <phoneticPr fontId="1"/>
  </si>
  <si>
    <t>生産誘発額
合計</t>
    <rPh sb="0" eb="2">
      <t>セイサン</t>
    </rPh>
    <rPh sb="2" eb="5">
      <t>ユウハツガク</t>
    </rPh>
    <rPh sb="6" eb="8">
      <t>ゴウケイ</t>
    </rPh>
    <phoneticPr fontId="1"/>
  </si>
  <si>
    <t>粗付加価値
誘発額合計</t>
    <rPh sb="0" eb="5">
      <t>ソフカカチ</t>
    </rPh>
    <rPh sb="6" eb="9">
      <t>ユウハツガク</t>
    </rPh>
    <rPh sb="9" eb="11">
      <t>ゴウケイ</t>
    </rPh>
    <phoneticPr fontId="1"/>
  </si>
  <si>
    <t>雇用者所得
誘発額合計</t>
    <rPh sb="0" eb="3">
      <t>コヨウシャ</t>
    </rPh>
    <rPh sb="3" eb="5">
      <t>ショトク</t>
    </rPh>
    <rPh sb="6" eb="9">
      <t>ユウハツガク</t>
    </rPh>
    <rPh sb="9" eb="11">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</si>
  <si>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</si>
  <si>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</si>
  <si>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</si>
  <si>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</si>
  <si>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</si>
  <si>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</si>
  <si>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</si>
  <si>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</si>
  <si>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</si>
  <si>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</si>
  <si>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</si>
  <si>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</si>
  <si>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</si>
  <si>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</si>
  <si>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</si>
  <si>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</si>
  <si>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</si>
  <si>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</si>
  <si>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</si>
  <si>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粗付加
価値率</t>
    <rPh sb="0" eb="6">
      <t>ソフカカチ</t>
    </rPh>
    <rPh sb="6" eb="7">
      <t>リツ</t>
    </rPh>
    <phoneticPr fontId="1"/>
  </si>
  <si>
    <t>雇用者
所得率</t>
    <rPh sb="0" eb="3">
      <t>コヨウシャ</t>
    </rPh>
    <rPh sb="4" eb="7">
      <t>ショトクリツ</t>
    </rPh>
    <phoneticPr fontId="1"/>
  </si>
  <si>
    <t>－</t>
    <phoneticPr fontId="1"/>
  </si>
  <si>
    <t>最終需要計</t>
  </si>
  <si>
    <t>行和</t>
    <rPh sb="0" eb="1">
      <t>ギョウ</t>
    </rPh>
    <rPh sb="1" eb="2">
      <t>ワ</t>
    </rPh>
    <phoneticPr fontId="9"/>
  </si>
  <si>
    <t>合計</t>
    <rPh sb="0" eb="2">
      <t>ゴウケイ</t>
    </rPh>
    <phoneticPr fontId="9"/>
  </si>
  <si>
    <t>別記</t>
    <rPh sb="0" eb="2">
      <t>ベッキ</t>
    </rPh>
    <phoneticPr fontId="1"/>
  </si>
  <si>
    <t>県内自給率</t>
    <rPh sb="0" eb="2">
      <t>ケンナイ</t>
    </rPh>
    <rPh sb="2" eb="5">
      <t>ジキュウリツ</t>
    </rPh>
    <phoneticPr fontId="1"/>
  </si>
  <si>
    <r>
      <t>　(I-(I-M)A)</t>
    </r>
    <r>
      <rPr>
        <vertAlign val="superscript"/>
        <sz val="8"/>
        <rFont val="ＭＳ ゴシック"/>
        <family val="3"/>
        <charset val="128"/>
      </rPr>
      <t>-1</t>
    </r>
    <phoneticPr fontId="1"/>
  </si>
  <si>
    <t>原材料
誘発額
(直接)</t>
    <rPh sb="0" eb="3">
      <t>ゲンザイリョウ</t>
    </rPh>
    <rPh sb="4" eb="7">
      <t>ユウハツガク</t>
    </rPh>
    <phoneticPr fontId="1"/>
  </si>
  <si>
    <t>　最終需要増加額の設定</t>
    <rPh sb="1" eb="3">
      <t>サイシュウ</t>
    </rPh>
    <rPh sb="3" eb="5">
      <t>ジュヨウゾウ</t>
    </rPh>
    <rPh sb="5" eb="8">
      <t>ゾウカガク</t>
    </rPh>
    <rPh sb="9" eb="11">
      <t>セッテイ</t>
    </rPh>
    <phoneticPr fontId="1"/>
  </si>
  <si>
    <t>　最終需要増加額の県内分を推計</t>
    <rPh sb="1" eb="3">
      <t>サイシュウ</t>
    </rPh>
    <rPh sb="3" eb="5">
      <t>ジュヨウ</t>
    </rPh>
    <rPh sb="5" eb="8">
      <t>ゾウカガク</t>
    </rPh>
    <rPh sb="9" eb="11">
      <t>ケンナイ</t>
    </rPh>
    <rPh sb="11" eb="12">
      <t>ブン</t>
    </rPh>
    <rPh sb="13" eb="15">
      <t>スイケイ</t>
    </rPh>
    <phoneticPr fontId="1"/>
  </si>
  <si>
    <t>①＊Ａ[県内自給率]</t>
    <rPh sb="4" eb="6">
      <t>ケンナイ</t>
    </rPh>
    <rPh sb="6" eb="9">
      <t>ジキュウリツ</t>
    </rPh>
    <phoneticPr fontId="1"/>
  </si>
  <si>
    <t>②＊Ｂ[粗付加価値率]</t>
    <rPh sb="4" eb="9">
      <t>ソフカカチ</t>
    </rPh>
    <rPh sb="9" eb="10">
      <t>リツ</t>
    </rPh>
    <phoneticPr fontId="1"/>
  </si>
  <si>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1"/>
  </si>
  <si>
    <t>②＊Ｃ[雇用者所得率]</t>
    <rPh sb="4" eb="7">
      <t>コヨウシャ</t>
    </rPh>
    <rPh sb="7" eb="10">
      <t>ショトクリツ</t>
    </rPh>
    <phoneticPr fontId="1"/>
  </si>
  <si>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1"/>
  </si>
  <si>
    <t>②＊Ｄ[投入係数]</t>
    <rPh sb="4" eb="6">
      <t>トウニュウ</t>
    </rPh>
    <rPh sb="6" eb="8">
      <t>ケイスウ</t>
    </rPh>
    <phoneticPr fontId="1"/>
  </si>
  <si>
    <t>⑥＊Ｅ[開放経済型逆行列係数]</t>
    <rPh sb="4" eb="6">
      <t>カイホウ</t>
    </rPh>
    <rPh sb="6" eb="8">
      <t>ケイザイ</t>
    </rPh>
    <rPh sb="8" eb="9">
      <t>ガタ</t>
    </rPh>
    <rPh sb="9" eb="12">
      <t>ギャクギョウレツ</t>
    </rPh>
    <rPh sb="12" eb="14">
      <t>ケイスウ</t>
    </rPh>
    <phoneticPr fontId="1"/>
  </si>
  <si>
    <t>⑦＊Ｂ[粗付加価値率]</t>
    <rPh sb="4" eb="9">
      <t>ソフカカチ</t>
    </rPh>
    <rPh sb="9" eb="10">
      <t>リツ</t>
    </rPh>
    <phoneticPr fontId="1"/>
  </si>
  <si>
    <t>⑦＊Ｃ[雇用者所得率]</t>
    <rPh sb="4" eb="7">
      <t>コヨウシャ</t>
    </rPh>
    <rPh sb="7" eb="10">
      <t>ショトクリツ</t>
    </rPh>
    <phoneticPr fontId="1"/>
  </si>
  <si>
    <t>⑩＊Ｆ[消費転換率]</t>
    <rPh sb="4" eb="6">
      <t>ショウヒ</t>
    </rPh>
    <rPh sb="6" eb="8">
      <t>テンカン</t>
    </rPh>
    <rPh sb="8" eb="9">
      <t>リツ</t>
    </rPh>
    <phoneticPr fontId="1"/>
  </si>
  <si>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1"/>
  </si>
  <si>
    <t>⑪＊Ｇ[消費パターン]</t>
    <rPh sb="4" eb="6">
      <t>ショウヒ</t>
    </rPh>
    <phoneticPr fontId="1"/>
  </si>
  <si>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1"/>
  </si>
  <si>
    <t>⑫＊Ａ[県内自給率]</t>
    <rPh sb="4" eb="6">
      <t>ケンナイ</t>
    </rPh>
    <rPh sb="6" eb="9">
      <t>ジキュウリツ</t>
    </rPh>
    <phoneticPr fontId="1"/>
  </si>
  <si>
    <t>⑬＊Ｅ[開放経済型逆行列係数]</t>
    <rPh sb="4" eb="6">
      <t>カイホウ</t>
    </rPh>
    <rPh sb="6" eb="8">
      <t>ケイザイ</t>
    </rPh>
    <rPh sb="8" eb="9">
      <t>ガタ</t>
    </rPh>
    <rPh sb="9" eb="12">
      <t>ギャクギョウレツ</t>
    </rPh>
    <rPh sb="12" eb="14">
      <t>ケイスウ</t>
    </rPh>
    <phoneticPr fontId="1"/>
  </si>
  <si>
    <t>⑭＊Ｂ[粗付加価値率]</t>
    <rPh sb="4" eb="9">
      <t>ソフカカチ</t>
    </rPh>
    <rPh sb="9" eb="10">
      <t>リツ</t>
    </rPh>
    <phoneticPr fontId="1"/>
  </si>
  <si>
    <t>⑭＊Ｃ[雇用者所得率]</t>
    <rPh sb="4" eb="7">
      <t>コヨウシャ</t>
    </rPh>
    <rPh sb="7" eb="10">
      <t>ショトクリツ</t>
    </rPh>
    <phoneticPr fontId="1"/>
  </si>
  <si>
    <t>図１　経済波及効果フロー</t>
    <rPh sb="0" eb="1">
      <t>ズ</t>
    </rPh>
    <rPh sb="3" eb="5">
      <t>ケイザイ</t>
    </rPh>
    <rPh sb="5" eb="9">
      <t>ハキュウコウカ</t>
    </rPh>
    <phoneticPr fontId="12"/>
  </si>
  <si>
    <t>最終需要増加額</t>
    <rPh sb="0" eb="2">
      <t>サイシュウ</t>
    </rPh>
    <phoneticPr fontId="12"/>
  </si>
  <si>
    <t>×Ａ[県内自給率]</t>
    <phoneticPr fontId="12"/>
  </si>
  <si>
    <t>県内最終需要増加額(直接)</t>
    <rPh sb="2" eb="4">
      <t>サイシュウ</t>
    </rPh>
    <rPh sb="10" eb="12">
      <t>チョクセツ</t>
    </rPh>
    <phoneticPr fontId="12"/>
  </si>
  <si>
    <t>原材料誘発額(直接)</t>
    <rPh sb="0" eb="3">
      <t>ゲンザイリョウ</t>
    </rPh>
    <rPh sb="3" eb="6">
      <t>ユウハツガク</t>
    </rPh>
    <rPh sb="7" eb="9">
      <t>チョクセツ</t>
    </rPh>
    <phoneticPr fontId="12"/>
  </si>
  <si>
    <t>県内需要増加額
(第１次)</t>
    <rPh sb="2" eb="4">
      <t>ジュヨウ</t>
    </rPh>
    <rPh sb="4" eb="7">
      <t>ゾウカガク</t>
    </rPh>
    <rPh sb="9" eb="10">
      <t>ダイ</t>
    </rPh>
    <rPh sb="11" eb="12">
      <t>ジ</t>
    </rPh>
    <phoneticPr fontId="12"/>
  </si>
  <si>
    <t>×Ｅ[開放経済型逆行列係数]</t>
    <rPh sb="5" eb="7">
      <t>ケイザイ</t>
    </rPh>
    <phoneticPr fontId="12"/>
  </si>
  <si>
    <t xml:space="preserve"> 粗付加価値誘発額(第１次)</t>
    <rPh sb="10" eb="11">
      <t>ダイ</t>
    </rPh>
    <rPh sb="12" eb="13">
      <t>ジ</t>
    </rPh>
    <phoneticPr fontId="12"/>
  </si>
  <si>
    <t>雇用者所得誘発額(第１次)</t>
    <rPh sb="9" eb="10">
      <t>ダイ</t>
    </rPh>
    <rPh sb="11" eb="12">
      <t>ジ</t>
    </rPh>
    <phoneticPr fontId="12"/>
  </si>
  <si>
    <t>県内需要増加額
(第２次)</t>
    <rPh sb="2" eb="4">
      <t>ジュヨウ</t>
    </rPh>
    <rPh sb="4" eb="6">
      <t>ゾウカ</t>
    </rPh>
    <rPh sb="9" eb="10">
      <t>ダイ</t>
    </rPh>
    <rPh sb="11" eb="12">
      <t>ジ</t>
    </rPh>
    <phoneticPr fontId="12"/>
  </si>
  <si>
    <t>×Ｅ[開放経済型</t>
    <rPh sb="5" eb="7">
      <t>ケイザイ</t>
    </rPh>
    <phoneticPr fontId="12"/>
  </si>
  <si>
    <t xml:space="preserve"> 粗付加価値誘発額(第２次)</t>
    <rPh sb="10" eb="11">
      <t>ダイ</t>
    </rPh>
    <rPh sb="12" eb="13">
      <t>ジ</t>
    </rPh>
    <phoneticPr fontId="12"/>
  </si>
  <si>
    <t>雇用者所得誘発額(第２次)</t>
    <rPh sb="9" eb="10">
      <t>ダイ</t>
    </rPh>
    <rPh sb="11" eb="12">
      <t>ジ</t>
    </rPh>
    <phoneticPr fontId="12"/>
  </si>
  <si>
    <t>最終需要
増加額</t>
    <rPh sb="0" eb="2">
      <t>サイシュウ</t>
    </rPh>
    <rPh sb="2" eb="4">
      <t>ジュヨウ</t>
    </rPh>
    <rPh sb="5" eb="7">
      <t>ゾウカ</t>
    </rPh>
    <rPh sb="7" eb="8">
      <t>ガク</t>
    </rPh>
    <phoneticPr fontId="1"/>
  </si>
  <si>
    <t>県内最終
需要増加額
(直接)</t>
    <rPh sb="2" eb="4">
      <t>サイシュウ</t>
    </rPh>
    <rPh sb="12" eb="14">
      <t>チョクセツ</t>
    </rPh>
    <phoneticPr fontId="1"/>
  </si>
  <si>
    <t>①</t>
    <phoneticPr fontId="1"/>
  </si>
  <si>
    <t>②</t>
    <phoneticPr fontId="1"/>
  </si>
  <si>
    <t>③</t>
    <phoneticPr fontId="1"/>
  </si>
  <si>
    <t>④</t>
    <phoneticPr fontId="1"/>
  </si>
  <si>
    <t>①×Ａ</t>
    <phoneticPr fontId="1"/>
  </si>
  <si>
    <t>②×Ｂ</t>
    <phoneticPr fontId="1"/>
  </si>
  <si>
    <t>②×Ｃ</t>
    <phoneticPr fontId="1"/>
  </si>
  <si>
    <t>(単位：百万円)</t>
    <rPh sb="1" eb="3">
      <t>タンイ</t>
    </rPh>
    <rPh sb="4" eb="5">
      <t>ヒャク</t>
    </rPh>
    <rPh sb="5" eb="7">
      <t>マンエン</t>
    </rPh>
    <phoneticPr fontId="1"/>
  </si>
  <si>
    <t>県内需要
増加額
(第１次)</t>
    <rPh sb="0" eb="2">
      <t>ケンナイ</t>
    </rPh>
    <rPh sb="10" eb="11">
      <t>ダイ</t>
    </rPh>
    <rPh sb="12" eb="13">
      <t>ジ</t>
    </rPh>
    <phoneticPr fontId="1"/>
  </si>
  <si>
    <t>⑤</t>
    <phoneticPr fontId="1"/>
  </si>
  <si>
    <t>⑥</t>
    <phoneticPr fontId="1"/>
  </si>
  <si>
    <t>②×Ｄ</t>
    <phoneticPr fontId="1"/>
  </si>
  <si>
    <t>⑤×Ａ</t>
    <phoneticPr fontId="1"/>
  </si>
  <si>
    <t>⑦</t>
    <phoneticPr fontId="1"/>
  </si>
  <si>
    <t>⑧</t>
    <phoneticPr fontId="1"/>
  </si>
  <si>
    <t>⑨</t>
    <phoneticPr fontId="1"/>
  </si>
  <si>
    <t>⑥×Ｅ</t>
    <phoneticPr fontId="1"/>
  </si>
  <si>
    <t>⑦×Ｂ</t>
    <phoneticPr fontId="1"/>
  </si>
  <si>
    <t>⑦×Ｃ</t>
    <phoneticPr fontId="1"/>
  </si>
  <si>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1"/>
  </si>
  <si>
    <t>県内需要
増加額
(第２次)</t>
    <rPh sb="0" eb="2">
      <t>ケンナイ</t>
    </rPh>
    <rPh sb="10" eb="11">
      <t>ダイ</t>
    </rPh>
    <rPh sb="12" eb="13">
      <t>ジ</t>
    </rPh>
    <phoneticPr fontId="1"/>
  </si>
  <si>
    <t>⑩</t>
    <phoneticPr fontId="1"/>
  </si>
  <si>
    <t>⑪</t>
    <phoneticPr fontId="1"/>
  </si>
  <si>
    <t>⑫</t>
    <phoneticPr fontId="1"/>
  </si>
  <si>
    <t>⑬</t>
    <phoneticPr fontId="1"/>
  </si>
  <si>
    <t>④＋⑨</t>
    <phoneticPr fontId="1"/>
  </si>
  <si>
    <t>⑩×Ｆ</t>
    <phoneticPr fontId="1"/>
  </si>
  <si>
    <t>⑪×Ｇ</t>
    <phoneticPr fontId="1"/>
  </si>
  <si>
    <t>⑫×Ａ</t>
    <phoneticPr fontId="1"/>
  </si>
  <si>
    <t>⑭</t>
    <phoneticPr fontId="1"/>
  </si>
  <si>
    <t>⑮</t>
    <phoneticPr fontId="1"/>
  </si>
  <si>
    <t>⑯</t>
    <phoneticPr fontId="1"/>
  </si>
  <si>
    <t>⑬×Ｅ</t>
    <phoneticPr fontId="1"/>
  </si>
  <si>
    <t>⑭×Ｂ</t>
    <phoneticPr fontId="1"/>
  </si>
  <si>
    <t>⑭×Ｃ</t>
    <phoneticPr fontId="1"/>
  </si>
  <si>
    <t>⑰</t>
    <phoneticPr fontId="1"/>
  </si>
  <si>
    <t>⑱</t>
    <phoneticPr fontId="1"/>
  </si>
  <si>
    <t>⑲</t>
    <phoneticPr fontId="1"/>
  </si>
  <si>
    <t>②＋⑦＋⑭</t>
    <phoneticPr fontId="1"/>
  </si>
  <si>
    <t>③＋⑧＋⑮</t>
    <phoneticPr fontId="1"/>
  </si>
  <si>
    <t>④＋⑨＋⑯</t>
    <phoneticPr fontId="1"/>
  </si>
  <si>
    <t>Ａ</t>
    <phoneticPr fontId="1"/>
  </si>
  <si>
    <t>Ｂ</t>
    <phoneticPr fontId="1"/>
  </si>
  <si>
    <t>Ｃ</t>
    <phoneticPr fontId="1"/>
  </si>
  <si>
    <t>Ｆ</t>
    <phoneticPr fontId="1"/>
  </si>
  <si>
    <t>Ｇ</t>
    <phoneticPr fontId="1"/>
  </si>
  <si>
    <t>開放経済型逆行列係数</t>
    <rPh sb="0" eb="2">
      <t>カイホウ</t>
    </rPh>
    <rPh sb="2" eb="4">
      <t>ケイザイ</t>
    </rPh>
    <rPh sb="4" eb="5">
      <t>ガタ</t>
    </rPh>
    <rPh sb="5" eb="8">
      <t>ギャクギョウレツ</t>
    </rPh>
    <rPh sb="8" eb="10">
      <t>ケイスウ</t>
    </rPh>
    <phoneticPr fontId="1"/>
  </si>
  <si>
    <t>Ｄ</t>
    <phoneticPr fontId="1"/>
  </si>
  <si>
    <t>Ｅ</t>
    <phoneticPr fontId="1"/>
  </si>
  <si>
    <t>①×Ａ</t>
    <phoneticPr fontId="1"/>
  </si>
  <si>
    <t>②×Ｂ</t>
    <phoneticPr fontId="1"/>
  </si>
  <si>
    <t>②×Ｃ</t>
    <phoneticPr fontId="1"/>
  </si>
  <si>
    <t>②×Ｄ</t>
    <phoneticPr fontId="1"/>
  </si>
  <si>
    <t>⑤×Ａ</t>
    <phoneticPr fontId="1"/>
  </si>
  <si>
    <t>⑥×Ｅ</t>
    <phoneticPr fontId="1"/>
  </si>
  <si>
    <t>⑦×Ｂ</t>
    <phoneticPr fontId="1"/>
  </si>
  <si>
    <t>⑦×Ｃ</t>
    <phoneticPr fontId="1"/>
  </si>
  <si>
    <t>④＋⑨</t>
    <phoneticPr fontId="1"/>
  </si>
  <si>
    <t>⑩×Ｆ</t>
    <phoneticPr fontId="1"/>
  </si>
  <si>
    <t>⑪×Ｇ</t>
    <phoneticPr fontId="1"/>
  </si>
  <si>
    <t>⑫×Ａ</t>
    <phoneticPr fontId="1"/>
  </si>
  <si>
    <t>⑬×Ｅ</t>
    <phoneticPr fontId="1"/>
  </si>
  <si>
    <t>⑭×Ｂ</t>
    <phoneticPr fontId="1"/>
  </si>
  <si>
    <t>⑭×Ｃ</t>
    <phoneticPr fontId="1"/>
  </si>
  <si>
    <t>②＋⑦＋⑭</t>
    <phoneticPr fontId="1"/>
  </si>
  <si>
    <t>③＋⑧＋⑮</t>
    <phoneticPr fontId="1"/>
  </si>
  <si>
    <t>④＋⑨＋⑯</t>
    <phoneticPr fontId="1"/>
  </si>
  <si>
    <t>各種係数</t>
    <rPh sb="0" eb="2">
      <t>カクシュ</t>
    </rPh>
    <rPh sb="2" eb="4">
      <t>ケイスウ</t>
    </rPh>
    <phoneticPr fontId="1"/>
  </si>
  <si>
    <t>開放経済型
逆行列係数</t>
    <rPh sb="0" eb="2">
      <t>カイホウ</t>
    </rPh>
    <rPh sb="2" eb="4">
      <t>ケイザイ</t>
    </rPh>
    <rPh sb="4" eb="5">
      <t>ガタ</t>
    </rPh>
    <rPh sb="6" eb="9">
      <t>ギャクギョウレツ</t>
    </rPh>
    <rPh sb="9" eb="11">
      <t>ケイスウ</t>
    </rPh>
    <phoneticPr fontId="1"/>
  </si>
  <si>
    <t>Ａ</t>
    <phoneticPr fontId="1"/>
  </si>
  <si>
    <t>Ｂ</t>
    <phoneticPr fontId="1"/>
  </si>
  <si>
    <t>Ｃ</t>
    <phoneticPr fontId="1"/>
  </si>
  <si>
    <t>Ｄ</t>
    <phoneticPr fontId="1"/>
  </si>
  <si>
    <t>Ｅ</t>
    <phoneticPr fontId="1"/>
  </si>
  <si>
    <t>Ｆ</t>
    <phoneticPr fontId="1"/>
  </si>
  <si>
    <t>Ｇ</t>
    <phoneticPr fontId="1"/>
  </si>
  <si>
    <t>←「F」に入力</t>
    <rPh sb="5" eb="7">
      <t>ニュウリョク</t>
    </rPh>
    <phoneticPr fontId="1"/>
  </si>
  <si>
    <t>ア</t>
    <phoneticPr fontId="1"/>
  </si>
  <si>
    <t>イ</t>
    <phoneticPr fontId="1"/>
  </si>
  <si>
    <t>ウ=イ/ア</t>
    <phoneticPr fontId="1"/>
  </si>
  <si>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2"/>
  </si>
  <si>
    <t>利用の手引き</t>
    <rPh sb="0" eb="2">
      <t>リヨウ</t>
    </rPh>
    <rPh sb="3" eb="5">
      <t>テビ</t>
    </rPh>
    <phoneticPr fontId="12"/>
  </si>
  <si>
    <t>　　者の最終的な需要に影響を与えるとともに、各産業で働く雇用者の賃金にも影響を</t>
    <rPh sb="14" eb="15">
      <t>アタ</t>
    </rPh>
    <rPh sb="28" eb="30">
      <t>コヨウ</t>
    </rPh>
    <phoneticPr fontId="2"/>
  </si>
  <si>
    <t>　　与えます。さらに、消費者でもある雇用者の賃金から新たな需要が生み出されるな</t>
    <rPh sb="18" eb="20">
      <t>コヨウ</t>
    </rPh>
    <phoneticPr fontId="1"/>
  </si>
  <si>
    <t>　　ど、経済活動は、それぞれ独立したものではなく、産業相互間、あるいは産業と家</t>
    <rPh sb="14" eb="16">
      <t>ドクリツ</t>
    </rPh>
    <phoneticPr fontId="1"/>
  </si>
  <si>
    <t>　　　このため、産業に新たな需要（消費、投資等）が生じたときに行われる生産は、</t>
    <rPh sb="17" eb="19">
      <t>ショウヒ</t>
    </rPh>
    <rPh sb="20" eb="22">
      <t>トウシ</t>
    </rPh>
    <rPh sb="22" eb="23">
      <t>トウ</t>
    </rPh>
    <phoneticPr fontId="2"/>
  </si>
  <si>
    <t>第２次波及効果</t>
    <rPh sb="0" eb="1">
      <t>ダイ</t>
    </rPh>
    <rPh sb="2" eb="3">
      <t>ジ</t>
    </rPh>
    <rPh sb="3" eb="5">
      <t>ハキュウ</t>
    </rPh>
    <rPh sb="5" eb="7">
      <t>コウカ</t>
    </rPh>
    <phoneticPr fontId="1"/>
  </si>
  <si>
    <t>非印刷-投入係数表</t>
    <rPh sb="0" eb="1">
      <t>ヒ</t>
    </rPh>
    <rPh sb="1" eb="3">
      <t>インサツ</t>
    </rPh>
    <rPh sb="4" eb="6">
      <t>トウニュウ</t>
    </rPh>
    <rPh sb="6" eb="8">
      <t>ケイスウ</t>
    </rPh>
    <rPh sb="8" eb="9">
      <t>ヒョウ</t>
    </rPh>
    <phoneticPr fontId="1"/>
  </si>
  <si>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1"/>
  </si>
  <si>
    <t>４．その他</t>
    <rPh sb="4" eb="5">
      <t>タ</t>
    </rPh>
    <phoneticPr fontId="1"/>
  </si>
  <si>
    <t>石油・石炭製品</t>
  </si>
  <si>
    <t>窯業・土石製品</t>
  </si>
  <si>
    <t>36</t>
  </si>
  <si>
    <t>列和</t>
    <rPh sb="0" eb="1">
      <t>レツ</t>
    </rPh>
    <rPh sb="1" eb="2">
      <t>ワ</t>
    </rPh>
    <phoneticPr fontId="3"/>
  </si>
  <si>
    <t>うち県内需要増加額</t>
    <rPh sb="4" eb="6">
      <t>ジュヨウ</t>
    </rPh>
    <phoneticPr fontId="12"/>
  </si>
  <si>
    <t>４　備考</t>
    <rPh sb="2" eb="4">
      <t>ビコウ</t>
    </rPh>
    <phoneticPr fontId="12"/>
  </si>
  <si>
    <t>産業部門別経済波及効果（総合効果）</t>
    <rPh sb="12" eb="14">
      <t>ソウゴウ</t>
    </rPh>
    <rPh sb="14" eb="16">
      <t>コウカ</t>
    </rPh>
    <phoneticPr fontId="12"/>
  </si>
  <si>
    <t>　民間消費支出構成比</t>
    <rPh sb="1" eb="3">
      <t>ミンカン</t>
    </rPh>
    <rPh sb="3" eb="5">
      <t>ショウヒ</t>
    </rPh>
    <rPh sb="5" eb="7">
      <t>シシュツ</t>
    </rPh>
    <rPh sb="7" eb="10">
      <t>コウセイヒ</t>
    </rPh>
    <phoneticPr fontId="1"/>
  </si>
  <si>
    <t>２．分析手順</t>
    <rPh sb="2" eb="4">
      <t>ブンセキ</t>
    </rPh>
    <rPh sb="4" eb="6">
      <t>テジュン</t>
    </rPh>
    <phoneticPr fontId="1"/>
  </si>
  <si>
    <t>３．利用上の注意事項</t>
    <rPh sb="2" eb="5">
      <t>リヨウジョウ</t>
    </rPh>
    <rPh sb="6" eb="8">
      <t>チュウイ</t>
    </rPh>
    <rPh sb="8" eb="10">
      <t>ジコウ</t>
    </rPh>
    <phoneticPr fontId="1"/>
  </si>
  <si>
    <t>①　本分析ツールにおいて設定している事項</t>
    <rPh sb="2" eb="3">
      <t>ホン</t>
    </rPh>
    <rPh sb="3" eb="5">
      <t>ブンセキ</t>
    </rPh>
    <rPh sb="12" eb="14">
      <t>セッテイ</t>
    </rPh>
    <rPh sb="18" eb="20">
      <t>ジコウ</t>
    </rPh>
    <phoneticPr fontId="1"/>
  </si>
  <si>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1"/>
  </si>
  <si>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1"/>
  </si>
  <si>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1"/>
  </si>
  <si>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1"/>
  </si>
  <si>
    <t>　　転換すると仮定しています。</t>
    <rPh sb="2" eb="4">
      <t>テンカン</t>
    </rPh>
    <rPh sb="7" eb="9">
      <t>カテイ</t>
    </rPh>
    <phoneticPr fontId="1"/>
  </si>
  <si>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1"/>
  </si>
  <si>
    <t>　　定しています。</t>
    <rPh sb="2" eb="3">
      <t>サダム</t>
    </rPh>
    <phoneticPr fontId="1"/>
  </si>
  <si>
    <t>②　本分析ツールが利用できない事例　</t>
    <rPh sb="2" eb="3">
      <t>ホン</t>
    </rPh>
    <rPh sb="3" eb="5">
      <t>ブンセキ</t>
    </rPh>
    <rPh sb="9" eb="11">
      <t>リヨウ</t>
    </rPh>
    <rPh sb="15" eb="17">
      <t>ジレイ</t>
    </rPh>
    <phoneticPr fontId="1"/>
  </si>
  <si>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1"/>
  </si>
  <si>
    <t>　・　需要が発生する産業が特定できない場合。</t>
    <rPh sb="3" eb="5">
      <t>ジュヨウ</t>
    </rPh>
    <rPh sb="6" eb="8">
      <t>ハッセイ</t>
    </rPh>
    <rPh sb="10" eb="12">
      <t>サンギョウ</t>
    </rPh>
    <rPh sb="13" eb="15">
      <t>トクテイ</t>
    </rPh>
    <rPh sb="19" eb="21">
      <t>バアイ</t>
    </rPh>
    <phoneticPr fontId="1"/>
  </si>
  <si>
    <t>　　　　例）使途の特定できない補助金等</t>
    <rPh sb="4" eb="5">
      <t>レイ</t>
    </rPh>
    <rPh sb="6" eb="8">
      <t>シト</t>
    </rPh>
    <rPh sb="9" eb="11">
      <t>トクテイ</t>
    </rPh>
    <rPh sb="15" eb="18">
      <t>ホジョキン</t>
    </rPh>
    <rPh sb="18" eb="19">
      <t>ナド</t>
    </rPh>
    <phoneticPr fontId="1"/>
  </si>
  <si>
    <t>　　る場合。</t>
    <rPh sb="3" eb="5">
      <t>バアイ</t>
    </rPh>
    <phoneticPr fontId="1"/>
  </si>
  <si>
    <t>③　経済波及効果分析について</t>
    <rPh sb="2" eb="4">
      <t>ケイザイ</t>
    </rPh>
    <rPh sb="4" eb="6">
      <t>ハキュウ</t>
    </rPh>
    <rPh sb="6" eb="8">
      <t>コウカ</t>
    </rPh>
    <rPh sb="8" eb="10">
      <t>ブンセキ</t>
    </rPh>
    <phoneticPr fontId="1"/>
  </si>
  <si>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1"/>
  </si>
  <si>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1"/>
  </si>
  <si>
    <t>　　な比例関係を仮定しています。</t>
    <rPh sb="3" eb="5">
      <t>ヒレイ</t>
    </rPh>
    <rPh sb="5" eb="7">
      <t>カンケイ</t>
    </rPh>
    <rPh sb="8" eb="10">
      <t>カテイ</t>
    </rPh>
    <phoneticPr fontId="1"/>
  </si>
  <si>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1"/>
  </si>
  <si>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1"/>
  </si>
  <si>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1"/>
  </si>
  <si>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1"/>
  </si>
  <si>
    <t>　　て変化しないと仮定しています。</t>
    <rPh sb="3" eb="5">
      <t>ヘンカ</t>
    </rPh>
    <rPh sb="9" eb="11">
      <t>カテイ</t>
    </rPh>
    <phoneticPr fontId="1"/>
  </si>
  <si>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1"/>
  </si>
  <si>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1"/>
  </si>
  <si>
    <t>　　しますが、その点は考慮されていません。</t>
    <rPh sb="9" eb="10">
      <t>テン</t>
    </rPh>
    <rPh sb="11" eb="13">
      <t>コウリョ</t>
    </rPh>
    <phoneticPr fontId="1"/>
  </si>
  <si>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1"/>
  </si>
  <si>
    <t>　　起こるとは限りません。</t>
    <rPh sb="2" eb="3">
      <t>オ</t>
    </rPh>
    <rPh sb="7" eb="8">
      <t>カギ</t>
    </rPh>
    <phoneticPr fontId="1"/>
  </si>
  <si>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1"/>
  </si>
  <si>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1"/>
  </si>
  <si>
    <t>④　雇用分析について</t>
    <rPh sb="2" eb="4">
      <t>コヨウ</t>
    </rPh>
    <rPh sb="4" eb="6">
      <t>ブンセキ</t>
    </rPh>
    <phoneticPr fontId="1"/>
  </si>
  <si>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1"/>
  </si>
  <si>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1"/>
  </si>
  <si>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1"/>
  </si>
  <si>
    <t>　　が見込めるとは限りません。</t>
    <rPh sb="3" eb="5">
      <t>ミコ</t>
    </rPh>
    <rPh sb="9" eb="10">
      <t>カギ</t>
    </rPh>
    <phoneticPr fontId="1"/>
  </si>
  <si>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1"/>
  </si>
  <si>
    <t>　　果は異なります。</t>
    <rPh sb="2" eb="3">
      <t>ハタシ</t>
    </rPh>
    <rPh sb="4" eb="5">
      <t>コト</t>
    </rPh>
    <phoneticPr fontId="1"/>
  </si>
  <si>
    <t>　　により算出するものであり、実際の波及効果を保証するものではあ</t>
    <rPh sb="5" eb="7">
      <t>サンシュツ</t>
    </rPh>
    <rPh sb="15" eb="17">
      <t>ジッサイ</t>
    </rPh>
    <rPh sb="18" eb="20">
      <t>ハキュウ</t>
    </rPh>
    <rPh sb="20" eb="22">
      <t>コウカ</t>
    </rPh>
    <rPh sb="23" eb="25">
      <t>ホショウ</t>
    </rPh>
    <phoneticPr fontId="1"/>
  </si>
  <si>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1"/>
  </si>
  <si>
    <t>　絡ください。</t>
    <rPh sb="1" eb="2">
      <t>ラク</t>
    </rPh>
    <phoneticPr fontId="1"/>
  </si>
  <si>
    <t>２　当初設定</t>
    <phoneticPr fontId="12"/>
  </si>
  <si>
    <t>消費転換率</t>
    <phoneticPr fontId="12"/>
  </si>
  <si>
    <t>(単位：百万円、人）</t>
    <rPh sb="1" eb="3">
      <t>タンイ</t>
    </rPh>
    <rPh sb="4" eb="5">
      <t>ヒャク</t>
    </rPh>
    <rPh sb="5" eb="7">
      <t>マンエン</t>
    </rPh>
    <rPh sb="8" eb="9">
      <t>ニン</t>
    </rPh>
    <phoneticPr fontId="12"/>
  </si>
  <si>
    <t>生産誘発額</t>
    <rPh sb="0" eb="2">
      <t>セイサン</t>
    </rPh>
    <rPh sb="2" eb="5">
      <t>ユウハツガク</t>
    </rPh>
    <phoneticPr fontId="12"/>
  </si>
  <si>
    <t>粗付加価値
誘　発　額</t>
    <rPh sb="0" eb="1">
      <t>ソ</t>
    </rPh>
    <rPh sb="1" eb="3">
      <t>フカ</t>
    </rPh>
    <rPh sb="3" eb="5">
      <t>カチ</t>
    </rPh>
    <phoneticPr fontId="12"/>
  </si>
  <si>
    <t>雇用者所得
誘　発　額</t>
    <phoneticPr fontId="12"/>
  </si>
  <si>
    <t>従　業　者
誘　発　数</t>
    <rPh sb="0" eb="1">
      <t>ジュウ</t>
    </rPh>
    <rPh sb="2" eb="3">
      <t>ギョウ</t>
    </rPh>
    <rPh sb="4" eb="5">
      <t>シャ</t>
    </rPh>
    <rPh sb="6" eb="7">
      <t>ユウ</t>
    </rPh>
    <rPh sb="8" eb="9">
      <t>ハツ</t>
    </rPh>
    <rPh sb="10" eb="11">
      <t>スウ</t>
    </rPh>
    <phoneticPr fontId="12"/>
  </si>
  <si>
    <t>雇　用　者
誘　発　数</t>
    <rPh sb="0" eb="1">
      <t>ヤトイ</t>
    </rPh>
    <rPh sb="2" eb="3">
      <t>ヨウ</t>
    </rPh>
    <rPh sb="4" eb="5">
      <t>シャ</t>
    </rPh>
    <rPh sb="6" eb="7">
      <t>ユウ</t>
    </rPh>
    <rPh sb="8" eb="9">
      <t>ハツ</t>
    </rPh>
    <rPh sb="10" eb="11">
      <t>スウ</t>
    </rPh>
    <phoneticPr fontId="12"/>
  </si>
  <si>
    <t>直接効果</t>
    <phoneticPr fontId="12"/>
  </si>
  <si>
    <t>総合効果</t>
    <phoneticPr fontId="12"/>
  </si>
  <si>
    <t>波及効果倍率（倍）</t>
    <rPh sb="7" eb="8">
      <t>バイ</t>
    </rPh>
    <phoneticPr fontId="12"/>
  </si>
  <si>
    <t>　※　波及効果倍率は当初設定の最終需要増加額に対するものです。</t>
    <phoneticPr fontId="12"/>
  </si>
  <si>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2"/>
  </si>
  <si>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2"/>
  </si>
  <si>
    <t>就業係数</t>
    <rPh sb="0" eb="2">
      <t>シュウギョウ</t>
    </rPh>
    <rPh sb="2" eb="4">
      <t>ケイスウ</t>
    </rPh>
    <phoneticPr fontId="1"/>
  </si>
  <si>
    <t>雇用係数</t>
    <rPh sb="0" eb="2">
      <t>コヨウ</t>
    </rPh>
    <rPh sb="2" eb="4">
      <t>ケイスウ</t>
    </rPh>
    <phoneticPr fontId="1"/>
  </si>
  <si>
    <t>Ｈ</t>
    <phoneticPr fontId="1"/>
  </si>
  <si>
    <t>Ｉ</t>
    <phoneticPr fontId="1"/>
  </si>
  <si>
    <t>非印刷-雇用表</t>
    <rPh sb="0" eb="1">
      <t>ヒ</t>
    </rPh>
    <rPh sb="1" eb="3">
      <t>インサツ</t>
    </rPh>
    <rPh sb="4" eb="6">
      <t>コヨウ</t>
    </rPh>
    <rPh sb="6" eb="7">
      <t>ヒョウ</t>
    </rPh>
    <phoneticPr fontId="1"/>
  </si>
  <si>
    <t>（単位：人）</t>
    <rPh sb="4" eb="5">
      <t>ニン</t>
    </rPh>
    <phoneticPr fontId="1"/>
  </si>
  <si>
    <t>従業者総数</t>
  </si>
  <si>
    <t>個人業主</t>
  </si>
  <si>
    <t>家族従業者</t>
  </si>
  <si>
    <t>有給役員
・雇用者</t>
  </si>
  <si>
    <t>有給役員</t>
  </si>
  <si>
    <t>雇用者</t>
  </si>
  <si>
    <t>常用雇用者</t>
  </si>
  <si>
    <t>合計</t>
    <rPh sb="0" eb="2">
      <t>ゴウケイ</t>
    </rPh>
    <phoneticPr fontId="1"/>
  </si>
  <si>
    <t>(単位：人)</t>
    <rPh sb="1" eb="3">
      <t>タンイ</t>
    </rPh>
    <rPh sb="4" eb="5">
      <t>ニン</t>
    </rPh>
    <phoneticPr fontId="1"/>
  </si>
  <si>
    <t>従業者
誘発数
(直接)</t>
    <rPh sb="0" eb="3">
      <t>ジュウギョウシャ</t>
    </rPh>
    <rPh sb="4" eb="6">
      <t>ユウハツ</t>
    </rPh>
    <rPh sb="6" eb="7">
      <t>スウ</t>
    </rPh>
    <rPh sb="9" eb="11">
      <t>チョクセツ</t>
    </rPh>
    <phoneticPr fontId="1"/>
  </si>
  <si>
    <t>雇用者
誘発数
(直接)</t>
    <rPh sb="0" eb="3">
      <t>コヨウシャ</t>
    </rPh>
    <rPh sb="4" eb="6">
      <t>ユウハツ</t>
    </rPh>
    <rPh sb="6" eb="7">
      <t>スウ</t>
    </rPh>
    <rPh sb="9" eb="11">
      <t>チョクセツ</t>
    </rPh>
    <phoneticPr fontId="1"/>
  </si>
  <si>
    <t>従業者
誘発数
(第１次)</t>
    <rPh sb="0" eb="3">
      <t>ジュウギョウシャ</t>
    </rPh>
    <rPh sb="4" eb="6">
      <t>ユウハツ</t>
    </rPh>
    <rPh sb="6" eb="7">
      <t>スウ</t>
    </rPh>
    <rPh sb="9" eb="10">
      <t>ダイ</t>
    </rPh>
    <rPh sb="11" eb="12">
      <t>ジ</t>
    </rPh>
    <phoneticPr fontId="1"/>
  </si>
  <si>
    <t>雇用者
誘発数
(第１次)</t>
    <rPh sb="0" eb="3">
      <t>コヨウシャ</t>
    </rPh>
    <rPh sb="4" eb="6">
      <t>ユウハツ</t>
    </rPh>
    <rPh sb="6" eb="7">
      <t>スウ</t>
    </rPh>
    <rPh sb="9" eb="10">
      <t>ダイ</t>
    </rPh>
    <rPh sb="11" eb="12">
      <t>ジ</t>
    </rPh>
    <phoneticPr fontId="1"/>
  </si>
  <si>
    <t>従業者
誘発数
(第２次)</t>
    <rPh sb="0" eb="3">
      <t>ジュウギョウシャ</t>
    </rPh>
    <rPh sb="4" eb="6">
      <t>ユウハツ</t>
    </rPh>
    <rPh sb="6" eb="7">
      <t>スウ</t>
    </rPh>
    <rPh sb="9" eb="10">
      <t>ダイ</t>
    </rPh>
    <rPh sb="11" eb="12">
      <t>ジ</t>
    </rPh>
    <phoneticPr fontId="1"/>
  </si>
  <si>
    <t>雇用者
誘発数
(第２次)</t>
    <rPh sb="0" eb="3">
      <t>コヨウシャ</t>
    </rPh>
    <rPh sb="4" eb="6">
      <t>ユウハツ</t>
    </rPh>
    <rPh sb="6" eb="7">
      <t>スウ</t>
    </rPh>
    <rPh sb="9" eb="10">
      <t>ダイ</t>
    </rPh>
    <rPh sb="11" eb="12">
      <t>ジ</t>
    </rPh>
    <phoneticPr fontId="1"/>
  </si>
  <si>
    <t>Ⅰ</t>
    <phoneticPr fontId="1"/>
  </si>
  <si>
    <t>Ⅱ</t>
    <phoneticPr fontId="1"/>
  </si>
  <si>
    <t>Ⅲ</t>
    <phoneticPr fontId="1"/>
  </si>
  <si>
    <t>Ⅳ</t>
    <phoneticPr fontId="1"/>
  </si>
  <si>
    <t>Ⅴ</t>
    <phoneticPr fontId="1"/>
  </si>
  <si>
    <t>Ⅵ</t>
    <phoneticPr fontId="1"/>
  </si>
  <si>
    <t>Ⅶ</t>
    <phoneticPr fontId="1"/>
  </si>
  <si>
    <t>Ⅷ</t>
    <phoneticPr fontId="1"/>
  </si>
  <si>
    <t>②×Ｈ</t>
    <phoneticPr fontId="1"/>
  </si>
  <si>
    <t>②×Ｉ</t>
    <phoneticPr fontId="1"/>
  </si>
  <si>
    <t>⑦×Ｈ</t>
    <phoneticPr fontId="1"/>
  </si>
  <si>
    <t>⑦×Ｉ</t>
    <phoneticPr fontId="1"/>
  </si>
  <si>
    <t>⑭×Ｈ</t>
    <phoneticPr fontId="1"/>
  </si>
  <si>
    <t>⑭×Ｉ</t>
    <phoneticPr fontId="1"/>
  </si>
  <si>
    <t>Ⅰ＋Ⅲ＋Ⅴ</t>
    <phoneticPr fontId="1"/>
  </si>
  <si>
    <t>Ⅱ＋Ⅳ＋Ⅵ</t>
    <phoneticPr fontId="1"/>
  </si>
  <si>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1"/>
  </si>
  <si>
    <t>Ｈ</t>
    <phoneticPr fontId="1"/>
  </si>
  <si>
    <t>I</t>
    <phoneticPr fontId="1"/>
  </si>
  <si>
    <t>Ｈ</t>
    <phoneticPr fontId="1"/>
  </si>
  <si>
    <t>Ｉ</t>
    <phoneticPr fontId="1"/>
  </si>
  <si>
    <t>　従業者総数／県内生産額</t>
    <rPh sb="1" eb="4">
      <t>ジュウギョウシャ</t>
    </rPh>
    <rPh sb="4" eb="6">
      <t>ソウスウ</t>
    </rPh>
    <rPh sb="7" eb="9">
      <t>ケンナイ</t>
    </rPh>
    <rPh sb="9" eb="11">
      <t>セイサン</t>
    </rPh>
    <rPh sb="11" eb="12">
      <t>ガク</t>
    </rPh>
    <phoneticPr fontId="1"/>
  </si>
  <si>
    <t>表３　分析手順</t>
    <rPh sb="0" eb="1">
      <t>ヒョウ</t>
    </rPh>
    <rPh sb="3" eb="5">
      <t>ブンセキ</t>
    </rPh>
    <rPh sb="5" eb="7">
      <t>テジュン</t>
    </rPh>
    <phoneticPr fontId="1"/>
  </si>
  <si>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1"/>
  </si>
  <si>
    <t>②＊Ｈ[就業係数]</t>
    <rPh sb="4" eb="6">
      <t>シュウギョウ</t>
    </rPh>
    <rPh sb="6" eb="8">
      <t>ケイスウ</t>
    </rPh>
    <phoneticPr fontId="1"/>
  </si>
  <si>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1"/>
  </si>
  <si>
    <t>②＊Ｉ[雇用係数]</t>
    <rPh sb="4" eb="6">
      <t>コヨウ</t>
    </rPh>
    <rPh sb="6" eb="8">
      <t>ケイスウ</t>
    </rPh>
    <phoneticPr fontId="1"/>
  </si>
  <si>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1"/>
  </si>
  <si>
    <t>⑦＊Ｈ[就業係数]</t>
    <rPh sb="4" eb="6">
      <t>シュウギョウ</t>
    </rPh>
    <rPh sb="6" eb="8">
      <t>ケイスウ</t>
    </rPh>
    <phoneticPr fontId="1"/>
  </si>
  <si>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</si>
  <si>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⑦＊Ｉ[雇用係数]</t>
    <rPh sb="4" eb="6">
      <t>コヨウ</t>
    </rPh>
    <rPh sb="6" eb="8">
      <t>ケイスウ</t>
    </rPh>
    <phoneticPr fontId="1"/>
  </si>
  <si>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1"/>
  </si>
  <si>
    <t>⑭＊Ｈ[就業係数]</t>
    <rPh sb="4" eb="6">
      <t>シュウギョウ</t>
    </rPh>
    <rPh sb="6" eb="8">
      <t>ケイスウ</t>
    </rPh>
    <phoneticPr fontId="1"/>
  </si>
  <si>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</si>
  <si>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⑭＊Ｉ[雇用係数]</t>
    <rPh sb="4" eb="6">
      <t>コヨウ</t>
    </rPh>
    <rPh sb="6" eb="8">
      <t>ケイスウ</t>
    </rPh>
    <phoneticPr fontId="1"/>
  </si>
  <si>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1"/>
  </si>
  <si>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1"/>
  </si>
  <si>
    <t>①</t>
    <phoneticPr fontId="1"/>
  </si>
  <si>
    <t>②</t>
    <phoneticPr fontId="1"/>
  </si>
  <si>
    <t>③</t>
    <phoneticPr fontId="1"/>
  </si>
  <si>
    <t>④</t>
    <phoneticPr fontId="1"/>
  </si>
  <si>
    <t>⑤</t>
    <phoneticPr fontId="1"/>
  </si>
  <si>
    <t>④＋⑨</t>
    <phoneticPr fontId="1"/>
  </si>
  <si>
    <t>②＋⑦＋⑭</t>
    <phoneticPr fontId="1"/>
  </si>
  <si>
    <t>⑱</t>
    <phoneticPr fontId="1"/>
  </si>
  <si>
    <t>③＋⑧＋⑮</t>
    <phoneticPr fontId="1"/>
  </si>
  <si>
    <t>⑲</t>
    <phoneticPr fontId="1"/>
  </si>
  <si>
    <t>④＋⑨＋⑯</t>
    <phoneticPr fontId="1"/>
  </si>
  <si>
    <t>Ⅰ</t>
    <phoneticPr fontId="1"/>
  </si>
  <si>
    <t>Ⅱ</t>
    <phoneticPr fontId="1"/>
  </si>
  <si>
    <t>Ⅲ</t>
    <phoneticPr fontId="1"/>
  </si>
  <si>
    <t>Ⅳ</t>
    <phoneticPr fontId="1"/>
  </si>
  <si>
    <t>Ⅴ</t>
    <phoneticPr fontId="1"/>
  </si>
  <si>
    <t>Ⅵ</t>
    <phoneticPr fontId="1"/>
  </si>
  <si>
    <t>Ⅶ</t>
    <phoneticPr fontId="1"/>
  </si>
  <si>
    <t>Ⅰ＋Ⅲ＋Ⅴ</t>
    <phoneticPr fontId="1"/>
  </si>
  <si>
    <t>Ⅷ</t>
    <phoneticPr fontId="1"/>
  </si>
  <si>
    <t>Ⅱ＋Ⅳ＋Ⅵ</t>
    <phoneticPr fontId="1"/>
  </si>
  <si>
    <t>×Ｄ[投入係数]</t>
    <phoneticPr fontId="12"/>
  </si>
  <si>
    <t>×Ｂ[粗付加価値率]</t>
    <phoneticPr fontId="12"/>
  </si>
  <si>
    <t>×Ｃ[雇用者所得率]</t>
    <phoneticPr fontId="12"/>
  </si>
  <si>
    <t xml:space="preserve"> 粗付加価値誘発額(直接)</t>
    <phoneticPr fontId="12"/>
  </si>
  <si>
    <t>雇用者所得誘発額(直接)</t>
    <phoneticPr fontId="12"/>
  </si>
  <si>
    <t>×Ａ[県内自給率]</t>
    <phoneticPr fontId="12"/>
  </si>
  <si>
    <t>県外へ</t>
    <phoneticPr fontId="12"/>
  </si>
  <si>
    <t>×Ｆ[消費転換率]</t>
    <phoneticPr fontId="12"/>
  </si>
  <si>
    <t>×Ｂ[粗付加価値率]</t>
    <phoneticPr fontId="12"/>
  </si>
  <si>
    <t>×Ｃ[雇用者所得率]</t>
    <phoneticPr fontId="12"/>
  </si>
  <si>
    <t>×Ｇ[消費パターン]</t>
    <phoneticPr fontId="12"/>
  </si>
  <si>
    <t>×Ａ[県内自給率]</t>
    <phoneticPr fontId="12"/>
  </si>
  <si>
    <t>逆行列係数]</t>
    <phoneticPr fontId="12"/>
  </si>
  <si>
    <t>図２　雇用誘発効果フロー</t>
    <rPh sb="0" eb="1">
      <t>ズ</t>
    </rPh>
    <rPh sb="3" eb="5">
      <t>コヨウ</t>
    </rPh>
    <rPh sb="5" eb="7">
      <t>ユウハツ</t>
    </rPh>
    <rPh sb="7" eb="9">
      <t>コウカ</t>
    </rPh>
    <phoneticPr fontId="12"/>
  </si>
  <si>
    <t>(単位：百万円、人)</t>
    <rPh sb="1" eb="3">
      <t>タンイ</t>
    </rPh>
    <rPh sb="4" eb="5">
      <t>ヒャク</t>
    </rPh>
    <rPh sb="5" eb="7">
      <t>マンエン</t>
    </rPh>
    <rPh sb="8" eb="9">
      <t>ニン</t>
    </rPh>
    <phoneticPr fontId="12"/>
  </si>
  <si>
    <t>×Ｈ[就業係数]</t>
    <rPh sb="3" eb="5">
      <t>シュウギョウ</t>
    </rPh>
    <rPh sb="5" eb="7">
      <t>ケイスウ</t>
    </rPh>
    <phoneticPr fontId="12"/>
  </si>
  <si>
    <t>×Ｉ[雇用係数]</t>
    <rPh sb="3" eb="5">
      <t>コヨウ</t>
    </rPh>
    <rPh sb="5" eb="7">
      <t>ケイスウ</t>
    </rPh>
    <phoneticPr fontId="12"/>
  </si>
  <si>
    <t>　従業者誘発数（直接）</t>
    <rPh sb="1" eb="4">
      <t>ジュウギョウシャ</t>
    </rPh>
    <rPh sb="4" eb="6">
      <t>ユウハツ</t>
    </rPh>
    <rPh sb="6" eb="7">
      <t>スウ</t>
    </rPh>
    <rPh sb="8" eb="10">
      <t>チョクセツ</t>
    </rPh>
    <phoneticPr fontId="12"/>
  </si>
  <si>
    <t>雇用者誘発数（直接）</t>
    <rPh sb="0" eb="3">
      <t>コヨウシャ</t>
    </rPh>
    <rPh sb="3" eb="5">
      <t>ユウハツ</t>
    </rPh>
    <rPh sb="5" eb="6">
      <t>スウ</t>
    </rPh>
    <rPh sb="7" eb="9">
      <t>チョクセツ</t>
    </rPh>
    <phoneticPr fontId="12"/>
  </si>
  <si>
    <t>第１次波及効果</t>
    <rPh sb="0" eb="1">
      <t>ダイ</t>
    </rPh>
    <rPh sb="2" eb="3">
      <t>ジ</t>
    </rPh>
    <rPh sb="3" eb="5">
      <t>ハキュウ</t>
    </rPh>
    <rPh sb="5" eb="7">
      <t>コウカ</t>
    </rPh>
    <phoneticPr fontId="12"/>
  </si>
  <si>
    <t>生産誘発額(第１次)</t>
    <rPh sb="0" eb="2">
      <t>セイサン</t>
    </rPh>
    <rPh sb="2" eb="4">
      <t>ユウハツ</t>
    </rPh>
    <rPh sb="4" eb="5">
      <t>ガク</t>
    </rPh>
    <rPh sb="6" eb="7">
      <t>ダイ</t>
    </rPh>
    <rPh sb="8" eb="9">
      <t>ジ</t>
    </rPh>
    <phoneticPr fontId="12"/>
  </si>
  <si>
    <t>　従業者誘発数（第１次）</t>
    <rPh sb="1" eb="4">
      <t>ジュウギョウシャ</t>
    </rPh>
    <rPh sb="4" eb="6">
      <t>ユウハツ</t>
    </rPh>
    <rPh sb="6" eb="7">
      <t>スウ</t>
    </rPh>
    <rPh sb="8" eb="9">
      <t>ダイ</t>
    </rPh>
    <rPh sb="10" eb="11">
      <t>ジ</t>
    </rPh>
    <phoneticPr fontId="12"/>
  </si>
  <si>
    <t>雇用者誘発数（第１次）</t>
    <rPh sb="0" eb="3">
      <t>コヨウシャ</t>
    </rPh>
    <rPh sb="3" eb="5">
      <t>ユウハツ</t>
    </rPh>
    <rPh sb="5" eb="6">
      <t>スウ</t>
    </rPh>
    <rPh sb="7" eb="8">
      <t>ダイ</t>
    </rPh>
    <rPh sb="9" eb="10">
      <t>ジ</t>
    </rPh>
    <phoneticPr fontId="12"/>
  </si>
  <si>
    <t>第２次波及効果</t>
    <rPh sb="0" eb="1">
      <t>ダイ</t>
    </rPh>
    <rPh sb="2" eb="3">
      <t>ジ</t>
    </rPh>
    <rPh sb="3" eb="5">
      <t>ハキュウ</t>
    </rPh>
    <rPh sb="5" eb="7">
      <t>コウカ</t>
    </rPh>
    <phoneticPr fontId="12"/>
  </si>
  <si>
    <t>生産誘発額(第２次)</t>
    <rPh sb="0" eb="2">
      <t>セイサン</t>
    </rPh>
    <rPh sb="2" eb="4">
      <t>ユウハツ</t>
    </rPh>
    <rPh sb="4" eb="5">
      <t>ガク</t>
    </rPh>
    <rPh sb="6" eb="7">
      <t>ダイ</t>
    </rPh>
    <rPh sb="8" eb="9">
      <t>ジ</t>
    </rPh>
    <phoneticPr fontId="12"/>
  </si>
  <si>
    <t>　従業者誘発数（第２次）</t>
    <rPh sb="1" eb="4">
      <t>ジュウギョウシャ</t>
    </rPh>
    <rPh sb="4" eb="6">
      <t>ユウハツ</t>
    </rPh>
    <rPh sb="6" eb="7">
      <t>スウ</t>
    </rPh>
    <rPh sb="8" eb="9">
      <t>ダイ</t>
    </rPh>
    <rPh sb="10" eb="11">
      <t>ジ</t>
    </rPh>
    <phoneticPr fontId="12"/>
  </si>
  <si>
    <t>雇用者誘発数（第２次）</t>
    <rPh sb="0" eb="3">
      <t>コヨウシャ</t>
    </rPh>
    <rPh sb="3" eb="5">
      <t>ユウハツ</t>
    </rPh>
    <rPh sb="5" eb="6">
      <t>スウ</t>
    </rPh>
    <rPh sb="7" eb="8">
      <t>ダイ</t>
    </rPh>
    <rPh sb="9" eb="10">
      <t>ジ</t>
    </rPh>
    <phoneticPr fontId="12"/>
  </si>
  <si>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2"/>
  </si>
  <si>
    <t>表２　産業部門別雇用誘発効果</t>
    <rPh sb="8" eb="10">
      <t>コヨウ</t>
    </rPh>
    <rPh sb="10" eb="12">
      <t>ユウハツ</t>
    </rPh>
    <phoneticPr fontId="12"/>
  </si>
  <si>
    <t>（単位：人）</t>
    <rPh sb="4" eb="5">
      <t>ニン</t>
    </rPh>
    <phoneticPr fontId="12"/>
  </si>
  <si>
    <t>部門名</t>
    <phoneticPr fontId="12"/>
  </si>
  <si>
    <t>産業部門別雇用誘発効果（総合効果）</t>
    <rPh sb="2" eb="5">
      <t>ブモンベツ</t>
    </rPh>
    <rPh sb="5" eb="7">
      <t>コヨウ</t>
    </rPh>
    <rPh sb="7" eb="9">
      <t>ユウハツ</t>
    </rPh>
    <rPh sb="12" eb="14">
      <t>ソウゴウ</t>
    </rPh>
    <rPh sb="14" eb="16">
      <t>コウカ</t>
    </rPh>
    <phoneticPr fontId="12"/>
  </si>
  <si>
    <t>従業者誘発数</t>
    <rPh sb="0" eb="3">
      <t>ジュウギョウシャ</t>
    </rPh>
    <rPh sb="3" eb="5">
      <t>ユウハツ</t>
    </rPh>
    <rPh sb="5" eb="6">
      <t>スウ</t>
    </rPh>
    <phoneticPr fontId="12"/>
  </si>
  <si>
    <t>雇用者誘発数</t>
    <rPh sb="0" eb="3">
      <t>コヨウシャ</t>
    </rPh>
    <rPh sb="3" eb="5">
      <t>ユウハツ</t>
    </rPh>
    <rPh sb="5" eb="6">
      <t>スウ</t>
    </rPh>
    <phoneticPr fontId="12"/>
  </si>
  <si>
    <t>表４　計算内容</t>
    <rPh sb="0" eb="1">
      <t>ヒョウ</t>
    </rPh>
    <rPh sb="3" eb="5">
      <t>ケイサン</t>
    </rPh>
    <rPh sb="5" eb="7">
      <t>ナイヨウ</t>
    </rPh>
    <phoneticPr fontId="1"/>
  </si>
  <si>
    <t>表５　各種係数</t>
    <rPh sb="0" eb="1">
      <t>ヒョウ</t>
    </rPh>
    <rPh sb="3" eb="5">
      <t>カクシュ</t>
    </rPh>
    <rPh sb="5" eb="7">
      <t>ケイスウ</t>
    </rPh>
    <phoneticPr fontId="1"/>
  </si>
  <si>
    <t>従業者
誘発数
合　計</t>
    <rPh sb="0" eb="3">
      <t>ジュウギョウシャ</t>
    </rPh>
    <rPh sb="4" eb="6">
      <t>ユウハツ</t>
    </rPh>
    <rPh sb="6" eb="7">
      <t>スウ</t>
    </rPh>
    <rPh sb="8" eb="9">
      <t>ゴウ</t>
    </rPh>
    <rPh sb="10" eb="11">
      <t>ケイ</t>
    </rPh>
    <phoneticPr fontId="1"/>
  </si>
  <si>
    <t>雇用者
誘発数
合　計</t>
    <rPh sb="0" eb="3">
      <t>コヨウシャ</t>
    </rPh>
    <rPh sb="4" eb="6">
      <t>ユウハツ</t>
    </rPh>
    <rPh sb="6" eb="7">
      <t>スウ</t>
    </rPh>
    <rPh sb="8" eb="9">
      <t>ゴウ</t>
    </rPh>
    <rPh sb="10" eb="11">
      <t>ケイ</t>
    </rPh>
    <phoneticPr fontId="1"/>
  </si>
  <si>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2"/>
  </si>
  <si>
    <t>　　合計が一致しない場合があります。</t>
    <rPh sb="2" eb="3">
      <t>ゴウ</t>
    </rPh>
    <rPh sb="3" eb="4">
      <t>ケイ</t>
    </rPh>
    <rPh sb="5" eb="7">
      <t>イッチ</t>
    </rPh>
    <rPh sb="10" eb="12">
      <t>バアイ</t>
    </rPh>
    <phoneticPr fontId="12"/>
  </si>
  <si>
    <t>①　産業部門別に「最終需要増加額」を設定します。</t>
    <rPh sb="9" eb="11">
      <t>サイシュウ</t>
    </rPh>
    <rPh sb="11" eb="13">
      <t>ジュヨウ</t>
    </rPh>
    <rPh sb="13" eb="16">
      <t>ゾウカガク</t>
    </rPh>
    <rPh sb="18" eb="20">
      <t>セッテイ</t>
    </rPh>
    <phoneticPr fontId="1"/>
  </si>
  <si>
    <t>　　　　例）県外の企業に全額発注する等</t>
    <rPh sb="4" eb="5">
      <t>レイ</t>
    </rPh>
    <rPh sb="6" eb="8">
      <t>ケンガイ</t>
    </rPh>
    <rPh sb="9" eb="11">
      <t>キギョウ</t>
    </rPh>
    <rPh sb="12" eb="14">
      <t>ゼンガク</t>
    </rPh>
    <rPh sb="14" eb="16">
      <t>ハッチュウ</t>
    </rPh>
    <rPh sb="18" eb="19">
      <t>ナド</t>
    </rPh>
    <phoneticPr fontId="1"/>
  </si>
  <si>
    <t>年</t>
    <rPh sb="0" eb="1">
      <t>トシ</t>
    </rPh>
    <phoneticPr fontId="1"/>
  </si>
  <si>
    <t>民間消費
支出</t>
    <phoneticPr fontId="1"/>
  </si>
  <si>
    <t>　消費支出／実収入　総務省HP：家計調査年報最新年分「第２表　都市階級・地方・都道府県庁所在市別１世帯当たり１か月間の収入と支出（総世帯のうち勤労者世帯）(秋田市分)」</t>
    <rPh sb="65" eb="66">
      <t>ソウ</t>
    </rPh>
    <phoneticPr fontId="1"/>
  </si>
  <si>
    <t>１．はじめに</t>
    <phoneticPr fontId="1"/>
  </si>
  <si>
    <t>　　　私たちの日常生活に必要な各種の消費財や企業の設備の拡充に使用される資本財</t>
    <phoneticPr fontId="1"/>
  </si>
  <si>
    <t>　　は、農林水産業、製造業、サービス業など多くの産業によって生産されています。</t>
    <phoneticPr fontId="1"/>
  </si>
  <si>
    <t>　　これらの産業はそれぞれ単独に存在するものではなく、原材料・燃料等の取引を通</t>
    <phoneticPr fontId="1"/>
  </si>
  <si>
    <t>　　じてお互いに密接な関係を持っています。また、各産業の生産活動は、私たち消費</t>
    <phoneticPr fontId="1"/>
  </si>
  <si>
    <t>　　計などの間で密接に結びつき、互いに影響を及ぼし合っています。</t>
    <phoneticPr fontId="1"/>
  </si>
  <si>
    <t>　　直接需要が生じた産業だけでなく、関連する他の産業にも波及します。また、これ</t>
    <phoneticPr fontId="1"/>
  </si>
  <si>
    <t>　　らの生産活動の結果生じる雇用者所得は、消費支出として新たな需要を生み出し、</t>
    <phoneticPr fontId="1"/>
  </si>
  <si>
    <t>　　さらに生産を誘発していきます。これを経済波及効果といいます。</t>
    <phoneticPr fontId="1"/>
  </si>
  <si>
    <t>　　ています。</t>
    <phoneticPr fontId="1"/>
  </si>
  <si>
    <t>　　ださい。</t>
    <phoneticPr fontId="1"/>
  </si>
  <si>
    <t>　する場合があります。</t>
    <phoneticPr fontId="1"/>
  </si>
  <si>
    <t>〒010-8570　秋田市山王４－１－１</t>
    <phoneticPr fontId="1"/>
  </si>
  <si>
    <t>ＴＥＬ　０１８－８６０－１２５４</t>
    <phoneticPr fontId="1"/>
  </si>
  <si>
    <t>ＦＡＸ　０１８－８６０－１２５２</t>
    <phoneticPr fontId="1"/>
  </si>
  <si>
    <t>消  費  転  換  率  計  算</t>
    <rPh sb="0" eb="1">
      <t>ショウ</t>
    </rPh>
    <rPh sb="3" eb="4">
      <t>ヒ</t>
    </rPh>
    <rPh sb="6" eb="7">
      <t>テン</t>
    </rPh>
    <rPh sb="9" eb="10">
      <t>カン</t>
    </rPh>
    <rPh sb="12" eb="13">
      <t>リツ</t>
    </rPh>
    <rPh sb="15" eb="16">
      <t>ケイ</t>
    </rPh>
    <rPh sb="18" eb="19">
      <t>サン</t>
    </rPh>
    <phoneticPr fontId="1"/>
  </si>
  <si>
    <t>後方移動平均
（３年）</t>
    <rPh sb="0" eb="2">
      <t>コウホウ</t>
    </rPh>
    <rPh sb="2" eb="4">
      <t>イドウ</t>
    </rPh>
    <rPh sb="4" eb="6">
      <t>ヘイキン</t>
    </rPh>
    <rPh sb="9" eb="10">
      <t>ネン</t>
    </rPh>
    <phoneticPr fontId="1"/>
  </si>
  <si>
    <t>参　　　　　考</t>
    <rPh sb="0" eb="1">
      <t>サン</t>
    </rPh>
    <rPh sb="6" eb="7">
      <t>コウ</t>
    </rPh>
    <phoneticPr fontId="1"/>
  </si>
  <si>
    <t>※消費転換率について、各年毎の差が大きく採用できない場合には、後方移動平均（３年）の消費転換率を使用するなどして下さい。</t>
    <rPh sb="1" eb="3">
      <t>ショウヒ</t>
    </rPh>
    <rPh sb="3" eb="6">
      <t>テンカンリツ</t>
    </rPh>
    <rPh sb="11" eb="13">
      <t>カクネン</t>
    </rPh>
    <rPh sb="13" eb="14">
      <t>ゴト</t>
    </rPh>
    <rPh sb="15" eb="16">
      <t>サ</t>
    </rPh>
    <rPh sb="17" eb="18">
      <t>オオ</t>
    </rPh>
    <rPh sb="20" eb="22">
      <t>サイヨウ</t>
    </rPh>
    <rPh sb="26" eb="28">
      <t>バアイ</t>
    </rPh>
    <rPh sb="31" eb="33">
      <t>コウホウ</t>
    </rPh>
    <rPh sb="33" eb="35">
      <t>イドウ</t>
    </rPh>
    <rPh sb="35" eb="37">
      <t>ヘイキン</t>
    </rPh>
    <rPh sb="39" eb="40">
      <t>ネン</t>
    </rPh>
    <rPh sb="42" eb="44">
      <t>ショウヒ</t>
    </rPh>
    <rPh sb="44" eb="47">
      <t>テンカンリツ</t>
    </rPh>
    <rPh sb="48" eb="50">
      <t>シヨウ</t>
    </rPh>
    <rPh sb="56" eb="57">
      <t>シタ</t>
    </rPh>
    <phoneticPr fontId="1"/>
  </si>
  <si>
    <t>平成28年</t>
  </si>
  <si>
    <t>平成27年</t>
  </si>
  <si>
    <t>平成26年</t>
  </si>
  <si>
    <t>平成25年</t>
  </si>
  <si>
    <t>平成24年</t>
  </si>
  <si>
    <t>平成22年</t>
  </si>
  <si>
    <t>平成21年</t>
  </si>
  <si>
    <t>平成20年</t>
  </si>
  <si>
    <t>平成19年</t>
  </si>
  <si>
    <t>平成18年</t>
  </si>
  <si>
    <t>平成17年</t>
  </si>
  <si>
    <t>平成16年</t>
  </si>
  <si>
    <t>林業</t>
    <rPh sb="0" eb="2">
      <t>リンギョウ</t>
    </rPh>
    <phoneticPr fontId="4"/>
  </si>
  <si>
    <t>漁業</t>
    <rPh sb="0" eb="2">
      <t>ギョギョウ</t>
    </rPh>
    <phoneticPr fontId="4"/>
  </si>
  <si>
    <t>飲食料品</t>
  </si>
  <si>
    <t>はん用機械</t>
  </si>
  <si>
    <t>生産用機械</t>
  </si>
  <si>
    <t>業務用機械</t>
  </si>
  <si>
    <t>電子部品</t>
  </si>
  <si>
    <t>電気機械</t>
  </si>
  <si>
    <t>水道</t>
  </si>
  <si>
    <t>廃棄物処理</t>
  </si>
  <si>
    <t>運輸・郵便</t>
  </si>
  <si>
    <t>情報通信</t>
  </si>
  <si>
    <t>医療・福祉</t>
  </si>
  <si>
    <t>38</t>
  </si>
  <si>
    <t>71</t>
  </si>
  <si>
    <t>家計外消費支出（行）</t>
  </si>
  <si>
    <t>91</t>
  </si>
  <si>
    <t>92</t>
  </si>
  <si>
    <t>93</t>
  </si>
  <si>
    <t>94</t>
  </si>
  <si>
    <t>間接税（関税・輸入品商品税を除く。）</t>
  </si>
  <si>
    <t>95</t>
  </si>
  <si>
    <t>（控除）経常補助金</t>
  </si>
  <si>
    <t>96</t>
  </si>
  <si>
    <t>97</t>
  </si>
  <si>
    <t>70</t>
  </si>
  <si>
    <t>70</t>
    <phoneticPr fontId="9"/>
  </si>
  <si>
    <t>72</t>
  </si>
  <si>
    <t>73</t>
  </si>
  <si>
    <t>74</t>
  </si>
  <si>
    <t>75</t>
  </si>
  <si>
    <t>76</t>
  </si>
  <si>
    <t>78</t>
  </si>
  <si>
    <t>79</t>
  </si>
  <si>
    <t>81</t>
  </si>
  <si>
    <t>82</t>
  </si>
  <si>
    <t>83</t>
  </si>
  <si>
    <t>87</t>
  </si>
  <si>
    <t>88</t>
  </si>
  <si>
    <t>家計外消費支出（列）</t>
  </si>
  <si>
    <t>民間消費支出</t>
  </si>
  <si>
    <t>一般政府消費支出</t>
  </si>
  <si>
    <t>県内総固定資本形成（公的）</t>
  </si>
  <si>
    <t>県内総固定資本形成（民間）</t>
  </si>
  <si>
    <t>県内最終需要計</t>
  </si>
  <si>
    <t>県内需要合計</t>
  </si>
  <si>
    <t>輸移出計</t>
    <rPh sb="1" eb="3">
      <t>イシュツ</t>
    </rPh>
    <phoneticPr fontId="4"/>
  </si>
  <si>
    <t>（控除）輸移入計</t>
    <rPh sb="5" eb="7">
      <t>イニュウ</t>
    </rPh>
    <phoneticPr fontId="4"/>
  </si>
  <si>
    <t>70</t>
    <phoneticPr fontId="1"/>
  </si>
  <si>
    <t>　　ありません。</t>
    <phoneticPr fontId="1"/>
  </si>
  <si>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1"/>
  </si>
  <si>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1"/>
  </si>
  <si>
    <t>平成29年</t>
    <phoneticPr fontId="1"/>
  </si>
  <si>
    <t>臨時雇用者</t>
    <rPh sb="2" eb="5">
      <t>コヨウシャ</t>
    </rPh>
    <phoneticPr fontId="1"/>
  </si>
  <si>
    <t>平成30年</t>
    <rPh sb="0" eb="2">
      <t>ヘイセイ</t>
    </rPh>
    <rPh sb="4" eb="5">
      <t>ネン</t>
    </rPh>
    <phoneticPr fontId="1"/>
  </si>
  <si>
    <t>（参考）</t>
    <rPh sb="1" eb="3">
      <t>サンコウ</t>
    </rPh>
    <phoneticPr fontId="1"/>
  </si>
  <si>
    <t>－</t>
    <phoneticPr fontId="1"/>
  </si>
  <si>
    <t>商業
マージン率</t>
    <rPh sb="0" eb="2">
      <t>ショウギョウ</t>
    </rPh>
    <rPh sb="7" eb="8">
      <t>リツ</t>
    </rPh>
    <phoneticPr fontId="1"/>
  </si>
  <si>
    <t>運輸
マージン率</t>
    <rPh sb="0" eb="2">
      <t>ウンユ</t>
    </rPh>
    <rPh sb="7" eb="8">
      <t>リツ</t>
    </rPh>
    <phoneticPr fontId="1"/>
  </si>
  <si>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1"/>
  </si>
  <si>
    <t>プラスチック・ゴム製品</t>
  </si>
  <si>
    <t>情報通信機器</t>
  </si>
  <si>
    <t>他に分類されない会員制団体</t>
  </si>
  <si>
    <t>分析テーマ</t>
    <phoneticPr fontId="12"/>
  </si>
  <si>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1"/>
  </si>
  <si>
    <t>②　①を「(入力)作業シート」に入力します。</t>
    <rPh sb="6" eb="8">
      <t>ニュウリョク</t>
    </rPh>
    <rPh sb="9" eb="11">
      <t>サギョウ</t>
    </rPh>
    <rPh sb="16" eb="18">
      <t>ニュウリョク</t>
    </rPh>
    <phoneticPr fontId="1"/>
  </si>
  <si>
    <t>④　「消費転換率」を「(入力)作業シート」に入力します。</t>
    <rPh sb="3" eb="5">
      <t>ショウヒ</t>
    </rPh>
    <rPh sb="5" eb="7">
      <t>テンカン</t>
    </rPh>
    <rPh sb="7" eb="8">
      <t>リツ</t>
    </rPh>
    <rPh sb="12" eb="14">
      <t>ニュウリョク</t>
    </rPh>
    <rPh sb="15" eb="17">
      <t>サギョウ</t>
    </rPh>
    <rPh sb="22" eb="24">
      <t>ニュウリョク</t>
    </rPh>
    <phoneticPr fontId="1"/>
  </si>
  <si>
    <t>　　※「消費転換率」の算出方法については、「(入力)作業シート」を参</t>
    <rPh sb="4" eb="6">
      <t>ショウヒ</t>
    </rPh>
    <rPh sb="6" eb="8">
      <t>テンカン</t>
    </rPh>
    <rPh sb="8" eb="9">
      <t>リツ</t>
    </rPh>
    <rPh sb="11" eb="13">
      <t>サンシュツ</t>
    </rPh>
    <rPh sb="13" eb="15">
      <t>ホウホウ</t>
    </rPh>
    <rPh sb="23" eb="25">
      <t>ニュウリョク</t>
    </rPh>
    <rPh sb="26" eb="28">
      <t>サギョウ</t>
    </rPh>
    <phoneticPr fontId="1"/>
  </si>
  <si>
    <t>　　　照してください。</t>
    <phoneticPr fontId="1"/>
  </si>
  <si>
    <t>⑤　「総括表(１ページ)」に必要事項を入力します。</t>
    <rPh sb="3" eb="5">
      <t>ソウカツ</t>
    </rPh>
    <rPh sb="5" eb="6">
      <t>ヒョウ</t>
    </rPh>
    <rPh sb="14" eb="16">
      <t>ヒツヨウ</t>
    </rPh>
    <rPh sb="16" eb="18">
      <t>ジコウ</t>
    </rPh>
    <rPh sb="19" eb="21">
      <t>ニュウリョク</t>
    </rPh>
    <phoneticPr fontId="1"/>
  </si>
  <si>
    <t>⑤＊Ａ[県内自給率]</t>
    <rPh sb="4" eb="6">
      <t>ケンナイ</t>
    </rPh>
    <rPh sb="6" eb="9">
      <t>ジキュウリツ</t>
    </rPh>
    <phoneticPr fontId="1"/>
  </si>
  <si>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
  </si>
  <si>
    <r>
      <t xml:space="preserve">雇用係数
</t>
    </r>
    <r>
      <rPr>
        <sz val="8"/>
        <color rgb="FFFF0000"/>
        <rFont val="ＭＳ ゴシック"/>
        <family val="3"/>
        <charset val="128"/>
      </rPr>
      <t>(人/百万円)</t>
    </r>
    <rPh sb="0" eb="2">
      <t>コヨウ</t>
    </rPh>
    <rPh sb="2" eb="4">
      <t>ケイスウ</t>
    </rPh>
    <phoneticPr fontId="1"/>
  </si>
  <si>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0"/>
  </si>
  <si>
    <r>
      <t xml:space="preserve">雇用係数
</t>
    </r>
    <r>
      <rPr>
        <sz val="8"/>
        <color rgb="FFFF0000"/>
        <rFont val="ＭＳ ゴシック"/>
        <family val="3"/>
        <charset val="128"/>
      </rPr>
      <t>(人/百万円)</t>
    </r>
    <rPh sb="0" eb="2">
      <t>コヨウ</t>
    </rPh>
    <rPh sb="2" eb="4">
      <t>ケイスウ</t>
    </rPh>
    <phoneticPr fontId="10"/>
  </si>
  <si>
    <t>国内生産額</t>
    <rPh sb="0" eb="2">
      <t>コクナイ</t>
    </rPh>
    <rPh sb="2" eb="4">
      <t>セイサン</t>
    </rPh>
    <rPh sb="4" eb="5">
      <t>ガク</t>
    </rPh>
    <phoneticPr fontId="33"/>
  </si>
  <si>
    <t>直接エネルギー消費量</t>
    <rPh sb="0" eb="2">
      <t>チョクセツ</t>
    </rPh>
    <rPh sb="7" eb="9">
      <t>ショウヒ</t>
    </rPh>
    <rPh sb="9" eb="10">
      <t>リョウ</t>
    </rPh>
    <phoneticPr fontId="33"/>
  </si>
  <si>
    <r>
      <t>直接CH</t>
    </r>
    <r>
      <rPr>
        <vertAlign val="subscript"/>
        <sz val="11"/>
        <rFont val="游ゴシック"/>
        <family val="3"/>
        <charset val="128"/>
      </rPr>
      <t>4</t>
    </r>
    <r>
      <rPr>
        <sz val="11"/>
        <rFont val="游ゴシック"/>
        <family val="3"/>
        <charset val="128"/>
      </rPr>
      <t>排出量</t>
    </r>
    <rPh sb="0" eb="2">
      <t>チョクセツ</t>
    </rPh>
    <rPh sb="5" eb="7">
      <t>ハイシュツ</t>
    </rPh>
    <rPh sb="7" eb="8">
      <t>リョウ</t>
    </rPh>
    <phoneticPr fontId="33"/>
  </si>
  <si>
    <r>
      <t>直接N</t>
    </r>
    <r>
      <rPr>
        <vertAlign val="subscript"/>
        <sz val="11"/>
        <rFont val="游ゴシック"/>
        <family val="3"/>
        <charset val="128"/>
      </rPr>
      <t>2</t>
    </r>
    <r>
      <rPr>
        <sz val="11"/>
        <rFont val="游ゴシック"/>
        <family val="3"/>
        <charset val="128"/>
      </rPr>
      <t>O排出量</t>
    </r>
    <rPh sb="0" eb="2">
      <t>チョクセツ</t>
    </rPh>
    <rPh sb="5" eb="7">
      <t>ハイシュツ</t>
    </rPh>
    <rPh sb="7" eb="8">
      <t>リョウ</t>
    </rPh>
    <phoneticPr fontId="33"/>
  </si>
  <si>
    <t>直接HFCs排出量</t>
    <rPh sb="0" eb="2">
      <t>チョクセツ</t>
    </rPh>
    <rPh sb="6" eb="8">
      <t>ハイシュツ</t>
    </rPh>
    <rPh sb="8" eb="9">
      <t>リョウ</t>
    </rPh>
    <phoneticPr fontId="33"/>
  </si>
  <si>
    <t>直接PFCs排出量</t>
    <rPh sb="0" eb="2">
      <t>チョクセツ</t>
    </rPh>
    <rPh sb="6" eb="8">
      <t>ハイシュツ</t>
    </rPh>
    <rPh sb="8" eb="9">
      <t>リョウ</t>
    </rPh>
    <phoneticPr fontId="33"/>
  </si>
  <si>
    <r>
      <t>直接SF</t>
    </r>
    <r>
      <rPr>
        <vertAlign val="subscript"/>
        <sz val="11"/>
        <rFont val="游ゴシック"/>
        <family val="3"/>
        <charset val="128"/>
      </rPr>
      <t>6</t>
    </r>
    <r>
      <rPr>
        <sz val="11"/>
        <rFont val="游ゴシック"/>
        <family val="3"/>
        <charset val="128"/>
      </rPr>
      <t>排出量</t>
    </r>
    <rPh sb="0" eb="2">
      <t>チョクセツ</t>
    </rPh>
    <rPh sb="5" eb="7">
      <t>ハイシュツ</t>
    </rPh>
    <rPh sb="7" eb="8">
      <t>リョウ</t>
    </rPh>
    <phoneticPr fontId="33"/>
  </si>
  <si>
    <r>
      <t>直接NF</t>
    </r>
    <r>
      <rPr>
        <vertAlign val="subscript"/>
        <sz val="11"/>
        <rFont val="游ゴシック"/>
        <family val="3"/>
        <charset val="128"/>
      </rPr>
      <t>3</t>
    </r>
    <r>
      <rPr>
        <sz val="11"/>
        <rFont val="游ゴシック"/>
        <family val="3"/>
        <charset val="128"/>
      </rPr>
      <t>排出量</t>
    </r>
    <rPh sb="0" eb="2">
      <t>チョクセツ</t>
    </rPh>
    <rPh sb="5" eb="7">
      <t>ハイシュツ</t>
    </rPh>
    <rPh sb="7" eb="8">
      <t>リョウ</t>
    </rPh>
    <phoneticPr fontId="33"/>
  </si>
  <si>
    <t>直接GHG排出量</t>
    <rPh sb="0" eb="2">
      <t>チョクセツ</t>
    </rPh>
    <rPh sb="5" eb="7">
      <t>ハイシュツ</t>
    </rPh>
    <rPh sb="7" eb="8">
      <t>リョウ</t>
    </rPh>
    <phoneticPr fontId="33"/>
  </si>
  <si>
    <t>単位直接エネルギー消費量</t>
    <rPh sb="0" eb="2">
      <t>タンイ</t>
    </rPh>
    <rPh sb="2" eb="4">
      <t>チョクセツ</t>
    </rPh>
    <rPh sb="9" eb="11">
      <t>ショウヒ</t>
    </rPh>
    <rPh sb="11" eb="12">
      <t>リョウ</t>
    </rPh>
    <phoneticPr fontId="33"/>
  </si>
  <si>
    <r>
      <t>単位直接CO</t>
    </r>
    <r>
      <rPr>
        <vertAlign val="subscript"/>
        <sz val="11"/>
        <rFont val="游ゴシック"/>
        <family val="3"/>
        <charset val="128"/>
      </rPr>
      <t>2</t>
    </r>
    <r>
      <rPr>
        <sz val="11"/>
        <rFont val="游ゴシック"/>
        <family val="3"/>
        <charset val="128"/>
      </rPr>
      <t>排出量（エネルギー起源）</t>
    </r>
    <rPh sb="0" eb="2">
      <t>タンイ</t>
    </rPh>
    <rPh sb="2" eb="4">
      <t>チョクセツ</t>
    </rPh>
    <rPh sb="7" eb="9">
      <t>ハイシュツ</t>
    </rPh>
    <rPh sb="9" eb="10">
      <t>リョウ</t>
    </rPh>
    <rPh sb="16" eb="18">
      <t>キゲン</t>
    </rPh>
    <phoneticPr fontId="33"/>
  </si>
  <si>
    <r>
      <t>単位直接CO</t>
    </r>
    <r>
      <rPr>
        <vertAlign val="subscript"/>
        <sz val="11"/>
        <rFont val="游ゴシック"/>
        <family val="3"/>
        <charset val="128"/>
      </rPr>
      <t>2</t>
    </r>
    <r>
      <rPr>
        <sz val="11"/>
        <rFont val="游ゴシック"/>
        <family val="3"/>
        <charset val="128"/>
      </rPr>
      <t>排出量（非エネルギー起源）</t>
    </r>
    <rPh sb="0" eb="2">
      <t>タンイ</t>
    </rPh>
    <rPh sb="2" eb="4">
      <t>チョクセツ</t>
    </rPh>
    <rPh sb="7" eb="9">
      <t>ハイシュツ</t>
    </rPh>
    <rPh sb="9" eb="10">
      <t>リョウ</t>
    </rPh>
    <rPh sb="11" eb="12">
      <t>ヒ</t>
    </rPh>
    <rPh sb="17" eb="19">
      <t>キゲン</t>
    </rPh>
    <phoneticPr fontId="33"/>
  </si>
  <si>
    <r>
      <t>単位直接CH</t>
    </r>
    <r>
      <rPr>
        <vertAlign val="subscript"/>
        <sz val="11"/>
        <rFont val="游ゴシック"/>
        <family val="3"/>
        <charset val="128"/>
      </rPr>
      <t>4</t>
    </r>
    <r>
      <rPr>
        <sz val="11"/>
        <rFont val="游ゴシック"/>
        <family val="3"/>
        <charset val="128"/>
      </rPr>
      <t>排出量</t>
    </r>
    <rPh sb="0" eb="2">
      <t>タンイ</t>
    </rPh>
    <rPh sb="2" eb="4">
      <t>チョクセツ</t>
    </rPh>
    <rPh sb="7" eb="9">
      <t>ハイシュツ</t>
    </rPh>
    <rPh sb="9" eb="10">
      <t>リョウ</t>
    </rPh>
    <phoneticPr fontId="33"/>
  </si>
  <si>
    <r>
      <t>単位直接N</t>
    </r>
    <r>
      <rPr>
        <vertAlign val="subscript"/>
        <sz val="11"/>
        <rFont val="游ゴシック"/>
        <family val="3"/>
        <charset val="128"/>
      </rPr>
      <t>2</t>
    </r>
    <r>
      <rPr>
        <sz val="11"/>
        <rFont val="游ゴシック"/>
        <family val="3"/>
        <charset val="128"/>
      </rPr>
      <t>O排出量</t>
    </r>
    <rPh sb="0" eb="2">
      <t>タンイ</t>
    </rPh>
    <rPh sb="2" eb="4">
      <t>チョクセツ</t>
    </rPh>
    <rPh sb="7" eb="9">
      <t>ハイシュツ</t>
    </rPh>
    <rPh sb="9" eb="10">
      <t>リョウ</t>
    </rPh>
    <phoneticPr fontId="33"/>
  </si>
  <si>
    <t>単位直接HFCs排出量</t>
    <rPh sb="0" eb="2">
      <t>タンイ</t>
    </rPh>
    <rPh sb="2" eb="4">
      <t>チョクセツ</t>
    </rPh>
    <rPh sb="8" eb="10">
      <t>ハイシュツ</t>
    </rPh>
    <rPh sb="10" eb="11">
      <t>リョウ</t>
    </rPh>
    <phoneticPr fontId="33"/>
  </si>
  <si>
    <t>単位直接PFCs排出量</t>
    <rPh sb="0" eb="2">
      <t>タンイ</t>
    </rPh>
    <rPh sb="2" eb="4">
      <t>チョクセツ</t>
    </rPh>
    <rPh sb="8" eb="10">
      <t>ハイシュツ</t>
    </rPh>
    <rPh sb="10" eb="11">
      <t>リョウ</t>
    </rPh>
    <phoneticPr fontId="33"/>
  </si>
  <si>
    <r>
      <t>単位直接SF</t>
    </r>
    <r>
      <rPr>
        <vertAlign val="subscript"/>
        <sz val="11"/>
        <rFont val="游ゴシック"/>
        <family val="3"/>
        <charset val="128"/>
      </rPr>
      <t>6</t>
    </r>
    <r>
      <rPr>
        <sz val="11"/>
        <rFont val="游ゴシック"/>
        <family val="3"/>
        <charset val="128"/>
      </rPr>
      <t>排出量</t>
    </r>
    <rPh sb="0" eb="2">
      <t>タンイ</t>
    </rPh>
    <rPh sb="2" eb="4">
      <t>チョクセツ</t>
    </rPh>
    <rPh sb="7" eb="9">
      <t>ハイシュツ</t>
    </rPh>
    <rPh sb="9" eb="10">
      <t>リョウ</t>
    </rPh>
    <phoneticPr fontId="33"/>
  </si>
  <si>
    <r>
      <t>単位直接NF</t>
    </r>
    <r>
      <rPr>
        <vertAlign val="subscript"/>
        <sz val="11"/>
        <rFont val="游ゴシック"/>
        <family val="3"/>
        <charset val="128"/>
      </rPr>
      <t>3</t>
    </r>
    <r>
      <rPr>
        <sz val="11"/>
        <rFont val="游ゴシック"/>
        <family val="3"/>
        <charset val="128"/>
      </rPr>
      <t>排出量</t>
    </r>
    <rPh sb="0" eb="2">
      <t>タンイ</t>
    </rPh>
    <rPh sb="2" eb="4">
      <t>チョクセツ</t>
    </rPh>
    <rPh sb="7" eb="9">
      <t>ハイシュツ</t>
    </rPh>
    <rPh sb="9" eb="10">
      <t>リョウ</t>
    </rPh>
    <phoneticPr fontId="33"/>
  </si>
  <si>
    <t>単位直接GHG排出量</t>
    <rPh sb="0" eb="2">
      <t>タンイ</t>
    </rPh>
    <rPh sb="2" eb="4">
      <t>チョクセツ</t>
    </rPh>
    <rPh sb="7" eb="9">
      <t>ハイシュツ</t>
    </rPh>
    <rPh sb="9" eb="10">
      <t>リョウ</t>
    </rPh>
    <phoneticPr fontId="33"/>
  </si>
  <si>
    <t>列コード</t>
    <rPh sb="0" eb="1">
      <t>レツ</t>
    </rPh>
    <phoneticPr fontId="33"/>
  </si>
  <si>
    <t>部門名</t>
    <rPh sb="0" eb="2">
      <t>ブモン</t>
    </rPh>
    <rPh sb="2" eb="3">
      <t>メイ</t>
    </rPh>
    <phoneticPr fontId="33"/>
  </si>
  <si>
    <t>百万円</t>
    <rPh sb="0" eb="3">
      <t>ヒャクマンエン</t>
    </rPh>
    <phoneticPr fontId="33"/>
  </si>
  <si>
    <t>GJ</t>
    <phoneticPr fontId="1"/>
  </si>
  <si>
    <r>
      <t>t-CO</t>
    </r>
    <r>
      <rPr>
        <vertAlign val="subscript"/>
        <sz val="11"/>
        <rFont val="游ゴシック"/>
        <family val="3"/>
        <charset val="128"/>
      </rPr>
      <t>2</t>
    </r>
    <phoneticPr fontId="1"/>
  </si>
  <si>
    <r>
      <t>t-CO</t>
    </r>
    <r>
      <rPr>
        <vertAlign val="subscript"/>
        <sz val="11"/>
        <rFont val="游ゴシック"/>
        <family val="3"/>
        <charset val="128"/>
      </rPr>
      <t>2</t>
    </r>
    <r>
      <rPr>
        <sz val="11"/>
        <rFont val="游ゴシック"/>
        <family val="3"/>
        <charset val="128"/>
      </rPr>
      <t>eq</t>
    </r>
    <phoneticPr fontId="1"/>
  </si>
  <si>
    <t>GJ/百万円</t>
    <rPh sb="3" eb="6">
      <t>ヒャクマンエン</t>
    </rPh>
    <phoneticPr fontId="33"/>
  </si>
  <si>
    <r>
      <t>t-CO</t>
    </r>
    <r>
      <rPr>
        <vertAlign val="subscript"/>
        <sz val="11"/>
        <rFont val="游ゴシック"/>
        <family val="3"/>
        <charset val="128"/>
      </rPr>
      <t>2</t>
    </r>
    <r>
      <rPr>
        <sz val="11"/>
        <rFont val="游ゴシック"/>
        <family val="3"/>
        <charset val="128"/>
      </rPr>
      <t>/百万円</t>
    </r>
    <rPh sb="6" eb="9">
      <t>ヒャクマンエン</t>
    </rPh>
    <phoneticPr fontId="33"/>
  </si>
  <si>
    <r>
      <t>t-CO</t>
    </r>
    <r>
      <rPr>
        <vertAlign val="subscript"/>
        <sz val="11"/>
        <rFont val="游ゴシック"/>
        <family val="3"/>
        <charset val="128"/>
      </rPr>
      <t>2</t>
    </r>
    <r>
      <rPr>
        <sz val="11"/>
        <rFont val="游ゴシック"/>
        <family val="3"/>
        <charset val="128"/>
      </rPr>
      <t>eq/百万円</t>
    </r>
    <rPh sb="8" eb="11">
      <t>ヒャクマンエン</t>
    </rPh>
    <phoneticPr fontId="33"/>
  </si>
  <si>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</si>
  <si>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</si>
  <si>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</si>
  <si>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</si>
  <si>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</si>
  <si>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</si>
  <si>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</si>
  <si>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</si>
  <si>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</si>
  <si>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</si>
  <si>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</si>
  <si>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</si>
  <si>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</si>
  <si>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</si>
  <si>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</si>
  <si>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</si>
  <si>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</si>
  <si>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</si>
  <si>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</si>
  <si>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</si>
  <si>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</si>
  <si>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</si>
  <si>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</si>
  <si>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</si>
  <si>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</si>
  <si>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</si>
  <si>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</si>
  <si>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</si>
  <si>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</si>
  <si>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</si>
  <si>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</si>
  <si>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</si>
  <si>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</si>
  <si>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</si>
  <si>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</si>
  <si>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</si>
  <si>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</si>
  <si>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</si>
  <si>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</si>
  <si>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</si>
  <si>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</si>
  <si>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</si>
  <si>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</si>
  <si>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</si>
  <si>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</si>
  <si>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</si>
  <si>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</si>
  <si>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</si>
  <si>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</si>
  <si>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</si>
  <si>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</si>
  <si>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</si>
  <si>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</si>
  <si>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</si>
  <si>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</si>
  <si>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</si>
  <si>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</si>
  <si>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</si>
  <si>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</si>
  <si>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</si>
  <si>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</si>
  <si>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</si>
  <si>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</si>
  <si>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</si>
  <si>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</si>
  <si>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</si>
  <si>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</si>
  <si>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</si>
  <si>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</si>
  <si>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</si>
  <si>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</si>
  <si>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</si>
  <si>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</si>
  <si>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</si>
  <si>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</si>
  <si>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</si>
  <si>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</si>
  <si>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</si>
  <si>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</si>
  <si>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</si>
  <si>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</si>
  <si>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</si>
  <si>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</si>
  <si>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</si>
  <si>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</si>
  <si>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</si>
  <si>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</si>
  <si>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</si>
  <si>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</si>
  <si>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</si>
  <si>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</si>
  <si>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</si>
  <si>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印刷・製版・製本</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</si>
  <si>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</si>
  <si>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</si>
  <si>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</si>
  <si>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</si>
  <si>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</si>
  <si>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</si>
  <si>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</si>
  <si>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</si>
  <si>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</si>
  <si>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</si>
  <si>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</si>
  <si>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</si>
  <si>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</si>
  <si>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</si>
  <si>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</si>
  <si>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</si>
  <si>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</si>
  <si>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</si>
  <si>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</si>
  <si>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</si>
  <si>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</si>
  <si>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</si>
  <si>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</si>
  <si>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</si>
  <si>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</si>
  <si>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</si>
  <si>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</si>
  <si>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</si>
  <si>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</si>
  <si>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</si>
  <si>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</si>
  <si>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</si>
  <si>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</si>
  <si>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</si>
  <si>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</si>
  <si>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</si>
  <si>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</si>
  <si>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</si>
  <si>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</si>
  <si>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</si>
  <si>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</si>
  <si>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</si>
  <si>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</si>
  <si>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</si>
  <si>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</si>
  <si>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</si>
  <si>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</si>
  <si>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</si>
  <si>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</si>
  <si>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</si>
  <si>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</si>
  <si>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</si>
  <si>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</si>
  <si>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</si>
  <si>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</si>
  <si>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</si>
  <si>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</si>
  <si>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</si>
  <si>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</si>
  <si>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</si>
  <si>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</si>
  <si>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</si>
  <si>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</si>
  <si>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</si>
  <si>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</si>
  <si>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</si>
  <si>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</si>
  <si>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</si>
  <si>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</si>
  <si>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</si>
  <si>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</si>
  <si>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</si>
  <si>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</si>
  <si>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</si>
  <si>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</si>
  <si>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</si>
  <si>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</si>
  <si>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</si>
  <si>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</si>
  <si>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</si>
  <si>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</si>
  <si>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</si>
  <si>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</si>
  <si>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</si>
  <si>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</si>
  <si>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</si>
  <si>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</si>
  <si>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</si>
  <si>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</si>
  <si>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</si>
  <si>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</si>
  <si>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</si>
  <si>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</si>
  <si>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</si>
  <si>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</si>
  <si>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</si>
  <si>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</si>
  <si>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</si>
  <si>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</si>
  <si>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</si>
  <si>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</si>
  <si>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</si>
  <si>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</si>
  <si>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</si>
  <si>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</si>
  <si>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</si>
  <si>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</si>
  <si>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</si>
  <si>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</si>
  <si>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</si>
  <si>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</si>
  <si>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</si>
  <si>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</si>
  <si>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</si>
  <si>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</si>
  <si>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</si>
  <si>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</si>
  <si>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</si>
  <si>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</si>
  <si>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</si>
  <si>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</si>
  <si>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</si>
  <si>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</si>
  <si>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</si>
  <si>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</si>
  <si>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</si>
  <si>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</si>
  <si>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</si>
  <si>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</si>
  <si>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</si>
  <si>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</si>
  <si>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</si>
  <si>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</si>
  <si>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</si>
  <si>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</si>
  <si>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</si>
  <si>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</si>
  <si>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</si>
  <si>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</si>
  <si>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</si>
  <si>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</si>
  <si>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</si>
  <si>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</si>
  <si>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</si>
  <si>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</si>
  <si>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</si>
  <si>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</si>
  <si>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</si>
  <si>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</si>
  <si>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</si>
  <si>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</si>
  <si>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</si>
  <si>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</si>
  <si>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</si>
  <si>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</si>
  <si>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</si>
  <si>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</si>
  <si>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</si>
  <si>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</si>
  <si>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</si>
  <si>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</si>
  <si>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</si>
  <si>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</si>
  <si>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</si>
  <si>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</si>
  <si>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</si>
  <si>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</si>
  <si>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</si>
  <si>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</si>
  <si>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</si>
  <si>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</si>
  <si>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</si>
  <si>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</si>
  <si>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</si>
  <si>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</si>
  <si>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</si>
  <si>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</si>
  <si>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</si>
  <si>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</si>
  <si>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</si>
  <si>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</si>
  <si>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</si>
  <si>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</si>
  <si>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</si>
  <si>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</si>
  <si>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</si>
  <si>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</si>
  <si>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</si>
  <si>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</si>
  <si>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</si>
  <si>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</si>
  <si>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</si>
  <si>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</si>
  <si>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</si>
  <si>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</si>
  <si>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</si>
  <si>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</si>
  <si>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</si>
  <si>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</si>
  <si>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</si>
  <si>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</si>
  <si>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</si>
  <si>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</si>
  <si>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</si>
  <si>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</si>
  <si>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</si>
  <si>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</si>
  <si>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</si>
  <si>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</si>
  <si>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</si>
  <si>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</si>
  <si>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</si>
  <si>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</si>
  <si>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</si>
  <si>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</si>
  <si>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</si>
  <si>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</si>
  <si>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</si>
  <si>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</si>
  <si>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</si>
  <si>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</si>
  <si>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</si>
  <si>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</si>
  <si>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</si>
  <si>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</si>
  <si>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</si>
  <si>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</si>
  <si>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</si>
  <si>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</si>
  <si>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</si>
  <si>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</si>
  <si>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</si>
  <si>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</si>
  <si>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</si>
  <si>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</si>
  <si>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</si>
  <si>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</si>
  <si>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</si>
  <si>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</si>
  <si>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</si>
  <si>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</si>
  <si>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</si>
  <si>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</si>
  <si>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</si>
  <si>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</si>
  <si>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</si>
  <si>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</si>
  <si>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</si>
  <si>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</si>
  <si>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</si>
  <si>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</si>
  <si>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</si>
  <si>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</si>
  <si>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</si>
  <si>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</si>
  <si>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</si>
  <si>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</si>
  <si>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</si>
  <si>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</si>
  <si>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</si>
  <si>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</si>
  <si>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</si>
  <si>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</si>
  <si>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</si>
  <si>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</si>
  <si>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</si>
  <si>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</si>
  <si>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</si>
  <si>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</si>
  <si>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</si>
  <si>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</si>
  <si>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</si>
  <si>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</si>
  <si>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</si>
  <si>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</si>
  <si>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</si>
  <si>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</si>
  <si>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</si>
  <si>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</si>
  <si>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</si>
  <si>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</si>
  <si>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</si>
  <si>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</si>
  <si>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</si>
  <si>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700000</t>
  </si>
  <si>
    <r>
      <t>部門別原単位一覧（</t>
    </r>
    <r>
      <rPr>
        <b/>
        <u/>
        <sz val="11"/>
        <color rgb="FFFF0000"/>
        <rFont val="游ゴシック"/>
        <family val="3"/>
        <charset val="128"/>
      </rPr>
      <t>生産者価格</t>
    </r>
    <r>
      <rPr>
        <b/>
        <sz val="11"/>
        <rFont val="游ゴシック"/>
        <family val="3"/>
        <charset val="128"/>
      </rPr>
      <t>基準）</t>
    </r>
    <rPh sb="0" eb="2">
      <t>ブモン</t>
    </rPh>
    <rPh sb="2" eb="3">
      <t>ベツ</t>
    </rPh>
    <rPh sb="3" eb="6">
      <t>ゲンタンイ</t>
    </rPh>
    <rPh sb="6" eb="8">
      <t>イチラン</t>
    </rPh>
    <rPh sb="9" eb="12">
      <t>セイサンシャ</t>
    </rPh>
    <rPh sb="12" eb="14">
      <t>カカク</t>
    </rPh>
    <rPh sb="14" eb="16">
      <t>キジュン</t>
    </rPh>
    <phoneticPr fontId="33"/>
  </si>
  <si>
    <t>番号</t>
    <rPh sb="0" eb="2">
      <t>バンゴウ</t>
    </rPh>
    <phoneticPr fontId="1"/>
  </si>
  <si>
    <t>計</t>
    <rPh sb="0" eb="1">
      <t>ケイ</t>
    </rPh>
    <phoneticPr fontId="1"/>
  </si>
  <si>
    <r>
      <t>部門別消費量・排出量（</t>
    </r>
    <r>
      <rPr>
        <b/>
        <u/>
        <sz val="11"/>
        <color rgb="FFFF0000"/>
        <rFont val="游ゴシック"/>
        <family val="3"/>
        <charset val="128"/>
      </rPr>
      <t>生産者価格</t>
    </r>
    <r>
      <rPr>
        <b/>
        <sz val="11"/>
        <rFont val="游ゴシック"/>
        <family val="3"/>
        <charset val="128"/>
      </rPr>
      <t>基準）</t>
    </r>
    <rPh sb="0" eb="2">
      <t>ブモン</t>
    </rPh>
    <rPh sb="2" eb="3">
      <t>ベツ</t>
    </rPh>
    <rPh sb="3" eb="6">
      <t>ショウヒリョウ</t>
    </rPh>
    <rPh sb="7" eb="9">
      <t>ハイシュツ</t>
    </rPh>
    <rPh sb="9" eb="10">
      <t>リョウ</t>
    </rPh>
    <rPh sb="11" eb="14">
      <t>セイサンシャ</t>
    </rPh>
    <rPh sb="14" eb="16">
      <t>カカク</t>
    </rPh>
    <rPh sb="16" eb="18">
      <t>キジュン</t>
    </rPh>
    <phoneticPr fontId="33"/>
  </si>
  <si>
    <t>３①　分析結果（経済波及効果）</t>
    <rPh sb="8" eb="14">
      <t>ケイザイハキュウコウカ</t>
    </rPh>
    <phoneticPr fontId="12"/>
  </si>
  <si>
    <t>３②　分析結果（環境負荷）</t>
    <rPh sb="8" eb="10">
      <t>カンキョウ</t>
    </rPh>
    <rPh sb="10" eb="12">
      <t>フカ</t>
    </rPh>
    <phoneticPr fontId="12"/>
  </si>
  <si>
    <t>直接エネルギー
消費量</t>
    <rPh sb="0" eb="2">
      <t>チョクセツ</t>
    </rPh>
    <rPh sb="8" eb="10">
      <t>ショウヒ</t>
    </rPh>
    <rPh sb="10" eb="11">
      <t>リョウ</t>
    </rPh>
    <phoneticPr fontId="33"/>
  </si>
  <si>
    <r>
      <t>直接CH</t>
    </r>
    <r>
      <rPr>
        <vertAlign val="subscript"/>
        <sz val="9"/>
        <rFont val="游ゴシック"/>
        <family val="3"/>
        <charset val="128"/>
      </rPr>
      <t>4</t>
    </r>
    <r>
      <rPr>
        <sz val="9"/>
        <rFont val="游ゴシック"/>
        <family val="3"/>
        <charset val="128"/>
      </rPr>
      <t>排出量</t>
    </r>
    <rPh sb="0" eb="2">
      <t>チョクセツ</t>
    </rPh>
    <rPh sb="5" eb="7">
      <t>ハイシュツ</t>
    </rPh>
    <rPh sb="7" eb="8">
      <t>リョウ</t>
    </rPh>
    <phoneticPr fontId="33"/>
  </si>
  <si>
    <r>
      <t>直接N</t>
    </r>
    <r>
      <rPr>
        <vertAlign val="subscript"/>
        <sz val="9"/>
        <rFont val="游ゴシック"/>
        <family val="3"/>
        <charset val="128"/>
      </rPr>
      <t>2</t>
    </r>
    <r>
      <rPr>
        <sz val="9"/>
        <rFont val="游ゴシック"/>
        <family val="3"/>
        <charset val="128"/>
      </rPr>
      <t>O排出量</t>
    </r>
    <rPh sb="0" eb="2">
      <t>チョクセツ</t>
    </rPh>
    <rPh sb="5" eb="7">
      <t>ハイシュツ</t>
    </rPh>
    <rPh sb="7" eb="8">
      <t>リョウ</t>
    </rPh>
    <phoneticPr fontId="33"/>
  </si>
  <si>
    <r>
      <t>直接CO</t>
    </r>
    <r>
      <rPr>
        <vertAlign val="subscript"/>
        <sz val="9"/>
        <rFont val="游ゴシック"/>
        <family val="3"/>
        <charset val="128"/>
      </rPr>
      <t>2</t>
    </r>
    <r>
      <rPr>
        <sz val="9"/>
        <rFont val="游ゴシック"/>
        <family val="3"/>
        <charset val="128"/>
      </rPr>
      <t>排出量</t>
    </r>
    <r>
      <rPr>
        <sz val="7"/>
        <rFont val="游ゴシック"/>
        <family val="3"/>
        <charset val="128"/>
      </rPr>
      <t>（エネルギー起源）</t>
    </r>
    <rPh sb="0" eb="2">
      <t>チョクセツ</t>
    </rPh>
    <rPh sb="5" eb="7">
      <t>ハイシュツ</t>
    </rPh>
    <rPh sb="7" eb="8">
      <t>リョウ</t>
    </rPh>
    <rPh sb="14" eb="16">
      <t>キゲン</t>
    </rPh>
    <phoneticPr fontId="33"/>
  </si>
  <si>
    <r>
      <t>直接CO</t>
    </r>
    <r>
      <rPr>
        <vertAlign val="subscript"/>
        <sz val="9"/>
        <rFont val="游ゴシック"/>
        <family val="3"/>
        <charset val="128"/>
      </rPr>
      <t>2</t>
    </r>
    <r>
      <rPr>
        <sz val="9"/>
        <rFont val="游ゴシック"/>
        <family val="3"/>
        <charset val="128"/>
      </rPr>
      <t>排出量</t>
    </r>
    <r>
      <rPr>
        <sz val="6"/>
        <rFont val="游ゴシック"/>
        <family val="3"/>
        <charset val="128"/>
      </rPr>
      <t>（非エネルギー起源）</t>
    </r>
    <rPh sb="0" eb="2">
      <t>チョクセツ</t>
    </rPh>
    <rPh sb="5" eb="7">
      <t>ハイシュツ</t>
    </rPh>
    <rPh sb="7" eb="8">
      <t>リョウ</t>
    </rPh>
    <rPh sb="9" eb="10">
      <t>ヒ</t>
    </rPh>
    <rPh sb="15" eb="17">
      <t>キゲン</t>
    </rPh>
    <phoneticPr fontId="33"/>
  </si>
  <si>
    <r>
      <t>直接SF</t>
    </r>
    <r>
      <rPr>
        <vertAlign val="subscript"/>
        <sz val="8"/>
        <rFont val="游ゴシック"/>
        <family val="3"/>
        <charset val="128"/>
      </rPr>
      <t>6</t>
    </r>
    <r>
      <rPr>
        <sz val="8"/>
        <rFont val="游ゴシック"/>
        <family val="3"/>
        <charset val="128"/>
      </rPr>
      <t>排出量</t>
    </r>
    <rPh sb="0" eb="2">
      <t>チョクセツ</t>
    </rPh>
    <rPh sb="5" eb="7">
      <t>ハイシュツ</t>
    </rPh>
    <rPh sb="7" eb="8">
      <t>リョウ</t>
    </rPh>
    <phoneticPr fontId="33"/>
  </si>
  <si>
    <r>
      <t>直接NF</t>
    </r>
    <r>
      <rPr>
        <vertAlign val="subscript"/>
        <sz val="8"/>
        <rFont val="游ゴシック"/>
        <family val="3"/>
        <charset val="128"/>
      </rPr>
      <t>3</t>
    </r>
    <r>
      <rPr>
        <sz val="8"/>
        <rFont val="游ゴシック"/>
        <family val="3"/>
        <charset val="128"/>
      </rPr>
      <t>排出量</t>
    </r>
    <rPh sb="0" eb="2">
      <t>チョクセツ</t>
    </rPh>
    <rPh sb="5" eb="7">
      <t>ハイシュツ</t>
    </rPh>
    <rPh sb="7" eb="8">
      <t>リョウ</t>
    </rPh>
    <phoneticPr fontId="33"/>
  </si>
  <si>
    <r>
      <t>直接SF</t>
    </r>
    <r>
      <rPr>
        <vertAlign val="subscript"/>
        <sz val="7"/>
        <rFont val="游ゴシック"/>
        <family val="3"/>
        <charset val="128"/>
      </rPr>
      <t>6</t>
    </r>
    <r>
      <rPr>
        <sz val="7"/>
        <rFont val="游ゴシック"/>
        <family val="3"/>
        <charset val="128"/>
      </rPr>
      <t>排出量</t>
    </r>
    <rPh sb="0" eb="2">
      <t>チョクセツ</t>
    </rPh>
    <rPh sb="5" eb="7">
      <t>ハイシュツ</t>
    </rPh>
    <rPh sb="7" eb="8">
      <t>リョウ</t>
    </rPh>
    <phoneticPr fontId="33"/>
  </si>
  <si>
    <r>
      <t>直接NF</t>
    </r>
    <r>
      <rPr>
        <vertAlign val="subscript"/>
        <sz val="7"/>
        <rFont val="游ゴシック"/>
        <family val="3"/>
        <charset val="128"/>
      </rPr>
      <t>3</t>
    </r>
    <r>
      <rPr>
        <sz val="7"/>
        <rFont val="游ゴシック"/>
        <family val="3"/>
        <charset val="128"/>
      </rPr>
      <t>排出量</t>
    </r>
    <rPh sb="0" eb="2">
      <t>チョクセツ</t>
    </rPh>
    <rPh sb="5" eb="7">
      <t>ハイシュツ</t>
    </rPh>
    <rPh sb="7" eb="8">
      <t>リョウ</t>
    </rPh>
    <phoneticPr fontId="33"/>
  </si>
  <si>
    <r>
      <t>t-CO</t>
    </r>
    <r>
      <rPr>
        <vertAlign val="subscript"/>
        <sz val="9"/>
        <rFont val="游ゴシック"/>
        <family val="3"/>
        <charset val="128"/>
      </rPr>
      <t>2</t>
    </r>
    <phoneticPr fontId="1"/>
  </si>
  <si>
    <r>
      <t>t-CO</t>
    </r>
    <r>
      <rPr>
        <vertAlign val="subscript"/>
        <sz val="9"/>
        <rFont val="游ゴシック"/>
        <family val="3"/>
        <charset val="128"/>
      </rPr>
      <t>2</t>
    </r>
    <r>
      <rPr>
        <sz val="9"/>
        <rFont val="游ゴシック"/>
        <family val="3"/>
        <charset val="128"/>
      </rPr>
      <t>eq</t>
    </r>
    <phoneticPr fontId="1"/>
  </si>
  <si>
    <t>　※　生産額百万円当たりの消費量・排出量を係数として</t>
    <rPh sb="3" eb="5">
      <t>セイサン</t>
    </rPh>
    <rPh sb="5" eb="6">
      <t>ガク</t>
    </rPh>
    <rPh sb="6" eb="9">
      <t>ヒャクマンエン</t>
    </rPh>
    <rPh sb="9" eb="10">
      <t>ア</t>
    </rPh>
    <rPh sb="13" eb="15">
      <t>ショウヒ</t>
    </rPh>
    <rPh sb="15" eb="16">
      <t>リョウ</t>
    </rPh>
    <rPh sb="17" eb="19">
      <t>ハイシュツ</t>
    </rPh>
    <rPh sb="19" eb="20">
      <t>リョウ</t>
    </rPh>
    <rPh sb="21" eb="23">
      <t>ケイスウ</t>
    </rPh>
    <phoneticPr fontId="12"/>
  </si>
  <si>
    <r>
      <t>　　</t>
    </r>
    <r>
      <rPr>
        <sz val="10"/>
        <color rgb="FFFF0000"/>
        <rFont val="ＭＳ ゴシック"/>
        <family val="3"/>
        <charset val="128"/>
      </rPr>
      <t>外洋輸送部門による国外排出量は含んでいません</t>
    </r>
    <r>
      <rPr>
        <sz val="10"/>
        <rFont val="ＭＳ ゴシック"/>
        <family val="3"/>
        <charset val="128"/>
      </rPr>
      <t>。</t>
    </r>
    <phoneticPr fontId="12"/>
  </si>
  <si>
    <r>
      <t>　※　従業者・雇用者誘発係数は(人/百万円)単位であるため、</t>
    </r>
    <r>
      <rPr>
        <u/>
        <sz val="10"/>
        <color rgb="FFFF0000"/>
        <rFont val="ＭＳ ゴシック"/>
        <family val="3"/>
        <charset val="128"/>
      </rPr>
      <t>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2"/>
  </si>
  <si>
    <r>
      <t>　　</t>
    </r>
    <r>
      <rPr>
        <u/>
        <sz val="10"/>
        <color rgb="FFFF0000"/>
        <rFont val="ＭＳ ゴシック"/>
        <family val="3"/>
        <charset val="128"/>
      </rPr>
      <t>従業者・雇用者誘発数は正しく推計できません</t>
    </r>
    <r>
      <rPr>
        <sz val="10"/>
        <color rgb="FFFF0000"/>
        <rFont val="ＭＳ ゴシック"/>
        <family val="3"/>
        <charset val="128"/>
      </rPr>
      <t>。</t>
    </r>
    <rPh sb="2" eb="5">
      <t>ジュウギョウシャ</t>
    </rPh>
    <rPh sb="6" eb="9">
      <t>コヨウシャ</t>
    </rPh>
    <rPh sb="9" eb="11">
      <t>ユウハツ</t>
    </rPh>
    <rPh sb="11" eb="12">
      <t>スウ</t>
    </rPh>
    <rPh sb="13" eb="14">
      <t>タダ</t>
    </rPh>
    <rPh sb="16" eb="18">
      <t>スイケイ</t>
    </rPh>
    <phoneticPr fontId="12"/>
  </si>
  <si>
    <r>
      <t>　　いるため、</t>
    </r>
    <r>
      <rPr>
        <u/>
        <sz val="10"/>
        <color rgb="FFFF0000"/>
        <rFont val="ＭＳ ゴシック"/>
        <family val="3"/>
        <charset val="128"/>
      </rPr>
      <t>金額の単位を百万円として分析しないと正しく推計できません</t>
    </r>
    <r>
      <rPr>
        <sz val="10"/>
        <color rgb="FFFF0000"/>
        <rFont val="ＭＳ ゴシック"/>
        <family val="3"/>
        <charset val="128"/>
      </rPr>
      <t>。</t>
    </r>
    <phoneticPr fontId="12"/>
  </si>
  <si>
    <r>
      <t>　※　生産者価格基準です。</t>
    </r>
    <r>
      <rPr>
        <u/>
        <sz val="10"/>
        <color rgb="FFFF0000"/>
        <rFont val="ＭＳ ゴシック"/>
        <family val="3"/>
        <charset val="128"/>
      </rPr>
      <t>購入者価格では正しく推計できません</t>
    </r>
    <r>
      <rPr>
        <sz val="10"/>
        <color rgb="FFFF0000"/>
        <rFont val="ＭＳ ゴシック"/>
        <family val="3"/>
        <charset val="128"/>
      </rPr>
      <t>。</t>
    </r>
    <rPh sb="3" eb="5">
      <t>セイサン</t>
    </rPh>
    <rPh sb="5" eb="6">
      <t>シャ</t>
    </rPh>
    <rPh sb="6" eb="8">
      <t>カカク</t>
    </rPh>
    <rPh sb="8" eb="10">
      <t>キジュン</t>
    </rPh>
    <rPh sb="13" eb="16">
      <t>コウニュウシャ</t>
    </rPh>
    <rPh sb="16" eb="18">
      <t>カカク</t>
    </rPh>
    <rPh sb="20" eb="21">
      <t>タダ</t>
    </rPh>
    <rPh sb="23" eb="25">
      <t>スイケイ</t>
    </rPh>
    <phoneticPr fontId="12"/>
  </si>
  <si>
    <t>（追加）表６　環境負荷</t>
    <rPh sb="1" eb="3">
      <t>ツイカ</t>
    </rPh>
    <rPh sb="4" eb="5">
      <t>ヒョウ</t>
    </rPh>
    <rPh sb="7" eb="9">
      <t>カンキョウ</t>
    </rPh>
    <rPh sb="9" eb="11">
      <t>フカ</t>
    </rPh>
    <phoneticPr fontId="1"/>
  </si>
  <si>
    <r>
      <t>直接CH</t>
    </r>
    <r>
      <rPr>
        <vertAlign val="subscript"/>
        <sz val="8"/>
        <rFont val="游ゴシック"/>
        <family val="3"/>
        <charset val="128"/>
      </rPr>
      <t>4</t>
    </r>
    <r>
      <rPr>
        <sz val="8"/>
        <rFont val="游ゴシック"/>
        <family val="3"/>
        <charset val="128"/>
      </rPr>
      <t>排出量</t>
    </r>
    <rPh sb="0" eb="2">
      <t>チョクセツ</t>
    </rPh>
    <rPh sb="5" eb="7">
      <t>ハイシュツ</t>
    </rPh>
    <rPh sb="7" eb="8">
      <t>リョウ</t>
    </rPh>
    <phoneticPr fontId="33"/>
  </si>
  <si>
    <r>
      <t>直接N</t>
    </r>
    <r>
      <rPr>
        <vertAlign val="subscript"/>
        <sz val="8"/>
        <rFont val="游ゴシック"/>
        <family val="3"/>
        <charset val="128"/>
      </rPr>
      <t>2</t>
    </r>
    <r>
      <rPr>
        <sz val="8"/>
        <rFont val="游ゴシック"/>
        <family val="3"/>
        <charset val="128"/>
      </rPr>
      <t>O排出量</t>
    </r>
    <rPh sb="0" eb="2">
      <t>チョクセツ</t>
    </rPh>
    <rPh sb="5" eb="7">
      <t>ハイシュツ</t>
    </rPh>
    <rPh sb="7" eb="8">
      <t>リョウ</t>
    </rPh>
    <phoneticPr fontId="33"/>
  </si>
  <si>
    <r>
      <t>t-CO</t>
    </r>
    <r>
      <rPr>
        <vertAlign val="subscript"/>
        <sz val="8"/>
        <rFont val="游ゴシック"/>
        <family val="3"/>
        <charset val="128"/>
      </rPr>
      <t>2</t>
    </r>
    <phoneticPr fontId="1"/>
  </si>
  <si>
    <r>
      <t>t-CO</t>
    </r>
    <r>
      <rPr>
        <vertAlign val="subscript"/>
        <sz val="8"/>
        <rFont val="游ゴシック"/>
        <family val="3"/>
        <charset val="128"/>
      </rPr>
      <t>2</t>
    </r>
    <r>
      <rPr>
        <sz val="8"/>
        <rFont val="游ゴシック"/>
        <family val="3"/>
        <charset val="128"/>
      </rPr>
      <t>eq</t>
    </r>
    <phoneticPr fontId="1"/>
  </si>
  <si>
    <r>
      <t>直接CO</t>
    </r>
    <r>
      <rPr>
        <vertAlign val="subscript"/>
        <sz val="8"/>
        <rFont val="游ゴシック"/>
        <family val="3"/>
        <charset val="128"/>
      </rPr>
      <t>2</t>
    </r>
    <r>
      <rPr>
        <sz val="8"/>
        <rFont val="游ゴシック"/>
        <family val="3"/>
        <charset val="128"/>
      </rPr>
      <t xml:space="preserve">排出量
</t>
    </r>
    <r>
      <rPr>
        <sz val="7"/>
        <rFont val="游ゴシック"/>
        <family val="3"/>
        <charset val="128"/>
      </rPr>
      <t>（エネルギー起源）</t>
    </r>
    <rPh sb="0" eb="2">
      <t>チョクセツ</t>
    </rPh>
    <rPh sb="5" eb="7">
      <t>ハイシュツ</t>
    </rPh>
    <rPh sb="7" eb="8">
      <t>リョウ</t>
    </rPh>
    <rPh sb="15" eb="17">
      <t>キゲン</t>
    </rPh>
    <phoneticPr fontId="33"/>
  </si>
  <si>
    <r>
      <t>直接CO</t>
    </r>
    <r>
      <rPr>
        <vertAlign val="subscript"/>
        <sz val="8"/>
        <rFont val="游ゴシック"/>
        <family val="3"/>
        <charset val="128"/>
      </rPr>
      <t>2</t>
    </r>
    <r>
      <rPr>
        <sz val="8"/>
        <rFont val="游ゴシック"/>
        <family val="3"/>
        <charset val="128"/>
      </rPr>
      <t xml:space="preserve">排出量
</t>
    </r>
    <r>
      <rPr>
        <sz val="7"/>
        <rFont val="游ゴシック"/>
        <family val="3"/>
        <charset val="128"/>
      </rPr>
      <t>（非エネルギー起源）</t>
    </r>
    <rPh sb="0" eb="2">
      <t>チョクセツ</t>
    </rPh>
    <rPh sb="5" eb="7">
      <t>ハイシュツ</t>
    </rPh>
    <rPh sb="7" eb="8">
      <t>リョウ</t>
    </rPh>
    <rPh sb="10" eb="11">
      <t>ヒ</t>
    </rPh>
    <rPh sb="16" eb="18">
      <t>キゲン</t>
    </rPh>
    <phoneticPr fontId="33"/>
  </si>
  <si>
    <r>
      <t>直接CO</t>
    </r>
    <r>
      <rPr>
        <vertAlign val="subscript"/>
        <sz val="11"/>
        <rFont val="游ゴシック"/>
        <family val="3"/>
        <charset val="128"/>
      </rPr>
      <t>2</t>
    </r>
    <r>
      <rPr>
        <sz val="11"/>
        <rFont val="游ゴシック"/>
        <family val="3"/>
        <charset val="128"/>
      </rPr>
      <t>排出量
（エネルギー起源）</t>
    </r>
    <rPh sb="0" eb="2">
      <t>チョクセツ</t>
    </rPh>
    <rPh sb="5" eb="7">
      <t>ハイシュツ</t>
    </rPh>
    <rPh sb="7" eb="8">
      <t>リョウ</t>
    </rPh>
    <rPh sb="15" eb="17">
      <t>キゲン</t>
    </rPh>
    <phoneticPr fontId="33"/>
  </si>
  <si>
    <r>
      <t>直接CO</t>
    </r>
    <r>
      <rPr>
        <vertAlign val="subscript"/>
        <sz val="11"/>
        <rFont val="游ゴシック"/>
        <family val="3"/>
        <charset val="128"/>
      </rPr>
      <t>2</t>
    </r>
    <r>
      <rPr>
        <sz val="11"/>
        <rFont val="游ゴシック"/>
        <family val="3"/>
        <charset val="128"/>
      </rPr>
      <t>排出量
（非エネルギー起源）</t>
    </r>
    <rPh sb="0" eb="2">
      <t>チョクセツ</t>
    </rPh>
    <rPh sb="5" eb="7">
      <t>ハイシュツ</t>
    </rPh>
    <rPh sb="7" eb="8">
      <t>リョウ</t>
    </rPh>
    <rPh sb="10" eb="11">
      <t>ヒ</t>
    </rPh>
    <rPh sb="16" eb="18">
      <t>キゲン</t>
    </rPh>
    <phoneticPr fontId="33"/>
  </si>
  <si>
    <r>
      <t>　　　</t>
    </r>
    <r>
      <rPr>
        <u/>
        <sz val="11"/>
        <color rgb="FFFF0000"/>
        <rFont val="ＭＳ 明朝"/>
        <family val="1"/>
        <charset val="128"/>
      </rPr>
      <t>購入者価格では、正しく推計できません</t>
    </r>
    <r>
      <rPr>
        <sz val="11"/>
        <rFont val="ＭＳ 明朝"/>
        <family val="1"/>
        <charset val="128"/>
      </rPr>
      <t>。</t>
    </r>
    <rPh sb="3" eb="6">
      <t>コウニュウシャ</t>
    </rPh>
    <rPh sb="6" eb="8">
      <t>カカク</t>
    </rPh>
    <rPh sb="11" eb="12">
      <t>タダ</t>
    </rPh>
    <rPh sb="14" eb="16">
      <t>スイケイ</t>
    </rPh>
    <phoneticPr fontId="1"/>
  </si>
  <si>
    <r>
      <t>③　金額の単位は、</t>
    </r>
    <r>
      <rPr>
        <sz val="11"/>
        <color rgb="FFFF0000"/>
        <rFont val="ＭＳ 明朝"/>
        <family val="1"/>
        <charset val="128"/>
      </rPr>
      <t>百万円単位</t>
    </r>
    <r>
      <rPr>
        <sz val="11"/>
        <rFont val="ＭＳ 明朝"/>
        <family val="1"/>
        <charset val="128"/>
      </rPr>
      <t>です。</t>
    </r>
    <r>
      <rPr>
        <u/>
        <sz val="11"/>
        <color rgb="FFFF0000"/>
        <rFont val="ＭＳ 明朝"/>
        <family val="1"/>
        <charset val="128"/>
      </rPr>
      <t>他の単位では、正しく推計できませ</t>
    </r>
    <rPh sb="9" eb="12">
      <t>ヒャクマンエン</t>
    </rPh>
    <rPh sb="12" eb="14">
      <t>タンイ</t>
    </rPh>
    <rPh sb="17" eb="18">
      <t>タ</t>
    </rPh>
    <rPh sb="19" eb="21">
      <t>タンイ</t>
    </rPh>
    <rPh sb="24" eb="25">
      <t>タダ</t>
    </rPh>
    <rPh sb="27" eb="29">
      <t>スイケイ</t>
    </rPh>
    <phoneticPr fontId="1"/>
  </si>
  <si>
    <r>
      <t>　</t>
    </r>
    <r>
      <rPr>
        <u/>
        <sz val="11"/>
        <color rgb="FFFF0000"/>
        <rFont val="ＭＳ 明朝"/>
        <family val="1"/>
        <charset val="128"/>
      </rPr>
      <t>ん</t>
    </r>
    <r>
      <rPr>
        <sz val="11"/>
        <rFont val="ＭＳ 明朝"/>
        <family val="1"/>
        <charset val="128"/>
      </rPr>
      <t>。</t>
    </r>
    <phoneticPr fontId="1"/>
  </si>
  <si>
    <r>
      <t>　　※設定する金額は、</t>
    </r>
    <r>
      <rPr>
        <u/>
        <sz val="11"/>
        <color rgb="FFFF0000"/>
        <rFont val="ＭＳ 明朝"/>
        <family val="1"/>
        <charset val="128"/>
      </rPr>
      <t>生産者価格（生産者が出荷する際の価格）</t>
    </r>
    <r>
      <rPr>
        <sz val="11"/>
        <rFont val="ＭＳ 明朝"/>
        <family val="1"/>
        <charset val="128"/>
      </rPr>
      <t>です。</t>
    </r>
    <rPh sb="3" eb="5">
      <t>セッテイ</t>
    </rPh>
    <rPh sb="7" eb="9">
      <t>キンガク</t>
    </rPh>
    <rPh sb="11" eb="14">
      <t>セイサンシャ</t>
    </rPh>
    <rPh sb="14" eb="16">
      <t>カカク</t>
    </rPh>
    <rPh sb="17" eb="19">
      <t>セイサン</t>
    </rPh>
    <rPh sb="19" eb="20">
      <t>シャ</t>
    </rPh>
    <rPh sb="21" eb="23">
      <t>シュッカ</t>
    </rPh>
    <rPh sb="25" eb="26">
      <t>サイ</t>
    </rPh>
    <rPh sb="27" eb="29">
      <t>カカク</t>
    </rPh>
    <phoneticPr fontId="1"/>
  </si>
  <si>
    <t>　　※１～１４ページまでが印刷対象範囲（Ａ４）です。</t>
    <rPh sb="13" eb="15">
      <t>インサツ</t>
    </rPh>
    <rPh sb="15" eb="17">
      <t>タイショウ</t>
    </rPh>
    <rPh sb="17" eb="19">
      <t>ハンイ</t>
    </rPh>
    <phoneticPr fontId="1"/>
  </si>
  <si>
    <t>⑥　その他の留意点</t>
    <rPh sb="4" eb="5">
      <t>タ</t>
    </rPh>
    <rPh sb="6" eb="9">
      <t>リュウイテン</t>
    </rPh>
    <phoneticPr fontId="1"/>
  </si>
  <si>
    <t>　※　温室効果ガス国家インベントリと一致させるため、</t>
    <phoneticPr fontId="12"/>
  </si>
  <si>
    <t>　・　温室効果ガス国家インベントリと一致させるため、外洋輸送部門</t>
    <rPh sb="3" eb="5">
      <t>オンシツ</t>
    </rPh>
    <rPh sb="5" eb="7">
      <t>コウカ</t>
    </rPh>
    <rPh sb="9" eb="11">
      <t>コッカ</t>
    </rPh>
    <rPh sb="18" eb="20">
      <t>イッチ</t>
    </rPh>
    <phoneticPr fontId="1"/>
  </si>
  <si>
    <t>　　による国外排出量は含んでいません。</t>
    <rPh sb="5" eb="7">
      <t>コクガイ</t>
    </rPh>
    <rPh sb="7" eb="9">
      <t>ハイシュツ</t>
    </rPh>
    <rPh sb="9" eb="10">
      <t>リョウ</t>
    </rPh>
    <rPh sb="11" eb="12">
      <t>フク</t>
    </rPh>
    <phoneticPr fontId="1"/>
  </si>
  <si>
    <t>　・　各産業部門の生産額百万円当たりのエネルギー消費量・二酸化炭</t>
    <rPh sb="3" eb="4">
      <t>カク</t>
    </rPh>
    <rPh sb="4" eb="6">
      <t>サンギョウ</t>
    </rPh>
    <rPh sb="6" eb="8">
      <t>ブモン</t>
    </rPh>
    <rPh sb="9" eb="11">
      <t>セイサン</t>
    </rPh>
    <rPh sb="11" eb="12">
      <t>ガク</t>
    </rPh>
    <rPh sb="12" eb="15">
      <t>ヒャクマンエン</t>
    </rPh>
    <rPh sb="15" eb="16">
      <t>ア</t>
    </rPh>
    <rPh sb="24" eb="27">
      <t>ショウヒリョウ</t>
    </rPh>
    <rPh sb="28" eb="31">
      <t>ニサンカ</t>
    </rPh>
    <rPh sb="31" eb="32">
      <t>スミ</t>
    </rPh>
    <phoneticPr fontId="1"/>
  </si>
  <si>
    <t>　　素等排出量を係数として、推計しています。</t>
    <rPh sb="14" eb="16">
      <t>スイケイ</t>
    </rPh>
    <phoneticPr fontId="1"/>
  </si>
  <si>
    <t>　・　生産者価格基準です。</t>
    <rPh sb="3" eb="6">
      <t>セイサンシャ</t>
    </rPh>
    <rPh sb="6" eb="8">
      <t>カカク</t>
    </rPh>
    <rPh sb="8" eb="10">
      <t>キジュン</t>
    </rPh>
    <phoneticPr fontId="1"/>
  </si>
  <si>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1"/>
  </si>
  <si>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1"/>
  </si>
  <si>
    <t>⑤　環境負荷分析について（追加）</t>
    <rPh sb="2" eb="4">
      <t>カンキョウ</t>
    </rPh>
    <rPh sb="4" eb="6">
      <t>フカ</t>
    </rPh>
    <rPh sb="6" eb="8">
      <t>ブンセキ</t>
    </rPh>
    <rPh sb="13" eb="15">
      <t>ツイカ</t>
    </rPh>
    <phoneticPr fontId="1"/>
  </si>
  <si>
    <t>(例)電気業の需要が100億円増加した場合の環境負荷</t>
    <rPh sb="1" eb="2">
      <t>レイ</t>
    </rPh>
    <rPh sb="3" eb="5">
      <t>デンキ</t>
    </rPh>
    <rPh sb="5" eb="6">
      <t>ギョウ</t>
    </rPh>
    <rPh sb="7" eb="9">
      <t>ジュヨウ</t>
    </rPh>
    <rPh sb="13" eb="15">
      <t>オクエン</t>
    </rPh>
    <rPh sb="15" eb="17">
      <t>ゾウカ</t>
    </rPh>
    <rPh sb="19" eb="21">
      <t>バアイ</t>
    </rPh>
    <rPh sb="22" eb="24">
      <t>カンキョウ</t>
    </rPh>
    <rPh sb="24" eb="26">
      <t>フカ</t>
    </rPh>
    <phoneticPr fontId="12"/>
  </si>
  <si>
    <t>　・　分析結果は平成27年秋田県産業連関表をもとに簡易な分析方法</t>
    <rPh sb="3" eb="5">
      <t>ブンセキ</t>
    </rPh>
    <rPh sb="5" eb="7">
      <t>ケッカ</t>
    </rPh>
    <rPh sb="8" eb="10">
      <t>ヘイセイ</t>
    </rPh>
    <rPh sb="13" eb="16">
      <t>アキタケン</t>
    </rPh>
    <rPh sb="16" eb="18">
      <t>サンギョウ</t>
    </rPh>
    <rPh sb="18" eb="21">
      <t>レンカンヒョウ</t>
    </rPh>
    <rPh sb="25" eb="27">
      <t>カンイ</t>
    </rPh>
    <rPh sb="28" eb="30">
      <t>ブンセキ</t>
    </rPh>
    <rPh sb="30" eb="32">
      <t>ホウホウ</t>
    </rPh>
    <phoneticPr fontId="1"/>
  </si>
  <si>
    <t>令和２年</t>
    <rPh sb="0" eb="2">
      <t>レイワ</t>
    </rPh>
    <rPh sb="3" eb="4">
      <t>ネン</t>
    </rPh>
    <phoneticPr fontId="1"/>
  </si>
  <si>
    <t>令和元年</t>
    <rPh sb="0" eb="2">
      <t>レイワ</t>
    </rPh>
    <rPh sb="2" eb="4">
      <t>ガンネン</t>
    </rPh>
    <phoneticPr fontId="1"/>
  </si>
  <si>
    <t>令和３年</t>
    <rPh sb="0" eb="2">
      <t>レイワ</t>
    </rPh>
    <rPh sb="3" eb="4">
      <t>ネン</t>
    </rPh>
    <phoneticPr fontId="1"/>
  </si>
  <si>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1"/>
  </si>
  <si>
    <t>　　利用者の責任において御利用ください。</t>
    <rPh sb="2" eb="4">
      <t>リヨウ</t>
    </rPh>
    <rPh sb="4" eb="5">
      <t>シャ</t>
    </rPh>
    <rPh sb="6" eb="8">
      <t>セキニン</t>
    </rPh>
    <rPh sb="12" eb="13">
      <t>ゴ</t>
    </rPh>
    <rPh sb="13" eb="15">
      <t>リヨウ</t>
    </rPh>
    <phoneticPr fontId="1"/>
  </si>
  <si>
    <t>　　りません。したがって、本ツールは分析方法の一例として御利用く</t>
    <rPh sb="13" eb="14">
      <t>ホン</t>
    </rPh>
    <rPh sb="18" eb="20">
      <t>ブンセキ</t>
    </rPh>
    <rPh sb="20" eb="22">
      <t>ホウホウ</t>
    </rPh>
    <rPh sb="23" eb="25">
      <t>イチレイ</t>
    </rPh>
    <rPh sb="28" eb="29">
      <t>ゴ</t>
    </rPh>
    <rPh sb="29" eb="31">
      <t>リヨウ</t>
    </rPh>
    <phoneticPr fontId="1"/>
  </si>
  <si>
    <t>消費転換率：令和○○年家計調査（秋田市）より</t>
    <rPh sb="6" eb="8">
      <t>レイワ</t>
    </rPh>
    <phoneticPr fontId="12"/>
  </si>
  <si>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1"/>
  </si>
  <si>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5">
      <t>ダイ</t>
    </rPh>
    <rPh sb="26" eb="27">
      <t>ジ</t>
    </rPh>
    <rPh sb="29" eb="31">
      <t>スイケイ</t>
    </rPh>
    <phoneticPr fontId="1"/>
  </si>
  <si>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1"/>
  </si>
  <si>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</si>
  <si>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</si>
  <si>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</si>
  <si>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</si>
  <si>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令和４年</t>
    <rPh sb="0" eb="2">
      <t>レイワ</t>
    </rPh>
    <rPh sb="3" eb="4">
      <t>ネン</t>
    </rPh>
    <phoneticPr fontId="1"/>
  </si>
  <si>
    <t>調査統計課 調整・解析チーム</t>
    <rPh sb="0" eb="2">
      <t>チョウサ</t>
    </rPh>
    <rPh sb="6" eb="8">
      <t>チョウセイ</t>
    </rPh>
    <phoneticPr fontId="1"/>
  </si>
  <si>
    <t>令和５年</t>
    <rPh sb="0" eb="2">
      <t>レイワ</t>
    </rPh>
    <rPh sb="3" eb="4">
      <t>ネン</t>
    </rPh>
    <phoneticPr fontId="1"/>
  </si>
  <si>
    <t>令和６年</t>
    <rPh sb="0" eb="2">
      <t>レイワ</t>
    </rPh>
    <rPh sb="3" eb="4">
      <t>ネン</t>
    </rPh>
    <phoneticPr fontId="1"/>
  </si>
  <si>
    <t>令和2年（2020年）秋田県産業連関表
  経済波及効果分析ツール（３９部門分類）</t>
    <rPh sb="0" eb="2">
      <t>レイワ</t>
    </rPh>
    <rPh sb="3" eb="4">
      <t>ネン</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1"/>
  </si>
  <si>
    <t>秋田県政策企画部</t>
    <rPh sb="0" eb="3">
      <t>アキタケン</t>
    </rPh>
    <rPh sb="3" eb="5">
      <t>セイサク</t>
    </rPh>
    <rPh sb="5" eb="7">
      <t>キカク</t>
    </rPh>
    <rPh sb="7" eb="8">
      <t>ブ</t>
    </rPh>
    <phoneticPr fontId="1"/>
  </si>
  <si>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1"/>
  </si>
  <si>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1"/>
  </si>
  <si>
    <t>　　ができます。</t>
    <phoneticPr fontId="1"/>
  </si>
  <si>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1"/>
  </si>
  <si>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1"/>
  </si>
  <si>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1"/>
  </si>
  <si>
    <t>＊マージン率:R2国産業連関表(投入表)列コード721100(家計消費支出)より算出</t>
    <phoneticPr fontId="1"/>
  </si>
  <si>
    <t>　※　産業連関表は、令和2年（2020年)秋田県産業連関表３９部門分類表を使用しています。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1" eb="33">
      <t>ブモン</t>
    </rPh>
    <rPh sb="33" eb="35">
      <t>ブンルイ</t>
    </rPh>
    <rPh sb="35" eb="36">
      <t>ヒョウ</t>
    </rPh>
    <rPh sb="37" eb="39">
      <t>シヨウ</t>
    </rPh>
    <phoneticPr fontId="1"/>
  </si>
  <si>
    <t>農業サービス</t>
  </si>
  <si>
    <t>乗用車（ハイブリッド車）</t>
  </si>
  <si>
    <t>乗用車（ハイブリッド車を除く。）</t>
  </si>
  <si>
    <t>電気</t>
  </si>
  <si>
    <t>医療（病院）</t>
  </si>
  <si>
    <t>医療（一般診療所）</t>
  </si>
  <si>
    <t>と畜場(公営)★★</t>
  </si>
  <si>
    <t>と畜場</t>
  </si>
  <si>
    <t>遊戯場・その他の娯楽</t>
  </si>
  <si>
    <t>2020年(令和2年) 「産業連関表による環境負荷原単位データブック(3EID)」-温室効果ガス国家インベントリの勘定範囲と一致(外洋輸送部門による国外排出量を含まず) より</t>
    <rPh sb="6" eb="8">
      <t>レイワ</t>
    </rPh>
    <rPh sb="57" eb="59">
      <t>カンジョウ</t>
    </rPh>
    <rPh sb="59" eb="61">
      <t>ハンイ</t>
    </rPh>
    <rPh sb="62" eb="64">
      <t>イッチ</t>
    </rPh>
    <phoneticPr fontId="1"/>
  </si>
  <si>
    <t>Ｅ-Ｍail　kaiseki@pref.akita.lg.jp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</si>
</sst>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0&quot;百&quot;&quot;万&quot;&quot;円&quot;"/>
    <numFmt numFmtId="178" formatCode="0.000000_ "/>
    <numFmt numFmtId="179" formatCode="0.0"/>
    <numFmt numFmtId="180" formatCode="0.000000"/>
    <numFmt numFmtId="181" formatCode="&quot;　　　　&quot;General"/>
    <numFmt numFmtId="182" formatCode="0.000000_);[Red]\(0.000000\)"/>
    <numFmt numFmtId="183" formatCode="0.00;&quot;▲ &quot;0.00"/>
    <numFmt numFmtId="184" formatCode="#,##0;&quot;▲ &quot;#,##0"/>
    <numFmt numFmtId="185" formatCode="#,##0.000000_ "/>
    <numFmt numFmtId="186" formatCode="0_);[Red]\(0\)"/>
    <numFmt numFmtId="187" formatCode="#,##0_);[Red]\(#,##0\)"/>
    <numFmt numFmtId="188" formatCode="0_ "/>
    <numFmt numFmtId="189" formatCode="#,##0.0000"/>
  </numFmts>
  <fonts count="54">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b/>
      <sz val="14"/>
      <name val="ＭＳ ゴシック"/>
      <family val="3"/>
      <charset val="128"/>
    </font>
    <font>
      <sz val="11"/>
      <name val="ＪＳ明朝"/>
      <family val="1"/>
      <charset val="128"/>
    </font>
    <font>
      <b/>
      <sz val="9"/>
      <name val="ＭＳ ゴシック"/>
      <family val="3"/>
      <charset val="128"/>
    </font>
    <font>
      <sz val="7"/>
      <name val="ＭＳ ゴシック"/>
      <family val="3"/>
      <charset val="128"/>
    </font>
    <font>
      <sz val="11"/>
      <name val="ＭＳ 明朝"/>
      <family val="1"/>
      <charset val="128"/>
    </font>
    <font>
      <b/>
      <sz val="11"/>
      <name val="ＭＳ 明朝"/>
      <family val="1"/>
      <charset val="128"/>
    </font>
    <font>
      <sz val="11"/>
      <color rgb="FFFF0000"/>
      <name val="ＭＳ 明朝"/>
      <family val="1"/>
      <charset val="128"/>
    </font>
    <font>
      <u/>
      <sz val="11"/>
      <color rgb="FFFF0000"/>
      <name val="ＭＳ 明朝"/>
      <family val="1"/>
      <charset val="128"/>
    </font>
    <font>
      <sz val="9"/>
      <color theme="1"/>
      <name val="メイリオ"/>
      <family val="3"/>
      <charset val="128"/>
    </font>
    <font>
      <sz val="10"/>
      <color rgb="FFFF0000"/>
      <name val="ＭＳ ゴシック"/>
      <family val="3"/>
      <charset val="128"/>
    </font>
    <font>
      <u/>
      <sz val="10"/>
      <color rgb="FFFF0000"/>
      <name val="ＭＳ ゴシック"/>
      <family val="3"/>
      <charset val="128"/>
    </font>
    <font>
      <sz val="8"/>
      <color rgb="FFFF0000"/>
      <name val="ＭＳ ゴシック"/>
      <family val="3"/>
      <charset val="128"/>
    </font>
    <font>
      <b/>
      <sz val="11"/>
      <name val="游ゴシック"/>
      <family val="3"/>
      <charset val="128"/>
    </font>
    <font>
      <u/>
      <sz val="11"/>
      <color indexed="12"/>
      <name val="ＭＳ Ｐゴシック"/>
      <family val="3"/>
      <charset val="128"/>
    </font>
    <font>
      <sz val="11"/>
      <name val="游ゴシック"/>
      <family val="3"/>
      <charset val="128"/>
    </font>
    <font>
      <vertAlign val="subscript"/>
      <sz val="11"/>
      <name val="游ゴシック"/>
      <family val="3"/>
      <charset val="128"/>
    </font>
    <font>
      <sz val="9"/>
      <name val="Times New Roman"/>
      <family val="1"/>
    </font>
    <font>
      <b/>
      <sz val="9"/>
      <name val="Times New Roman"/>
      <family val="1"/>
    </font>
    <font>
      <sz val="9"/>
      <color indexed="8"/>
      <name val="Times New Roman"/>
      <family val="1"/>
    </font>
    <font>
      <sz val="12"/>
      <color indexed="8"/>
      <name val="Times New Roman"/>
      <family val="1"/>
    </font>
    <font>
      <sz val="10"/>
      <name val="Arial"/>
      <family val="2"/>
    </font>
    <font>
      <b/>
      <sz val="12"/>
      <name val="Times New Roman"/>
      <family val="1"/>
    </font>
    <font>
      <b/>
      <sz val="12"/>
      <color indexed="8"/>
      <name val="Times New Roman"/>
      <family val="1"/>
    </font>
    <font>
      <sz val="8"/>
      <name val="Helvetica"/>
      <family val="2"/>
    </font>
    <font>
      <u/>
      <sz val="10"/>
      <color indexed="12"/>
      <name val="Times New Roman"/>
      <family val="1"/>
    </font>
    <font>
      <b/>
      <u/>
      <sz val="11"/>
      <color rgb="FFFF0000"/>
      <name val="游ゴシック"/>
      <family val="3"/>
      <charset val="128"/>
    </font>
    <font>
      <sz val="9"/>
      <name val="游ゴシック"/>
      <family val="3"/>
      <charset val="128"/>
    </font>
    <font>
      <vertAlign val="subscript"/>
      <sz val="9"/>
      <name val="游ゴシック"/>
      <family val="3"/>
      <charset val="128"/>
    </font>
    <font>
      <sz val="8"/>
      <name val="游ゴシック"/>
      <family val="3"/>
      <charset val="128"/>
    </font>
    <font>
      <sz val="7"/>
      <name val="游ゴシック"/>
      <family val="3"/>
      <charset val="128"/>
    </font>
    <font>
      <sz val="6"/>
      <name val="游ゴシック"/>
      <family val="3"/>
      <charset val="128"/>
    </font>
    <font>
      <vertAlign val="subscript"/>
      <sz val="8"/>
      <name val="游ゴシック"/>
      <family val="3"/>
      <charset val="128"/>
    </font>
    <font>
      <vertAlign val="subscript"/>
      <sz val="7"/>
      <name val="游ゴシック"/>
      <family val="3"/>
      <charset val="128"/>
    </font>
    <font>
      <sz val="10.5"/>
      <name val="ＭＳ ゴシック"/>
      <family val="3"/>
      <charset val="128"/>
    </font>
  </fonts>
  <fills count="16">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rgb="FF92D050"/>
        <bgColor indexed="64"/>
      </patternFill>
    </fill>
    <fill>
      <patternFill patternType="solid">
        <fgColor theme="0"/>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darkTrellis"/>
    </fill>
    <fill>
      <patternFill patternType="solid">
        <fgColor rgb="FFFFFF00"/>
        <bgColor indexed="64"/>
      </patternFill>
    </fill>
    <fill>
      <patternFill patternType="solid">
        <fgColor theme="8" tint="0.79998168889431442"/>
        <bgColor indexed="64"/>
      </patternFill>
    </fill>
  </fills>
  <borders count="1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diagonalUp="1">
      <left style="hair">
        <color indexed="64"/>
      </left>
      <right style="hair">
        <color indexed="64"/>
      </right>
      <top/>
      <bottom style="hair">
        <color indexed="64"/>
      </bottom>
      <diagonal style="hair">
        <color indexed="64"/>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s>
  <cellStyleXfs count="83">
    <xf numFmtId="0" fontId="0" fillId="0" borderId="0"/>
    <xf numFmtId="0" fontId="10" fillId="0" borderId="0">
      <alignment vertical="center"/>
    </xf>
    <xf numFmtId="0" fontId="11" fillId="0" borderId="0"/>
    <xf numFmtId="0" fontId="8" fillId="0" borderId="0"/>
    <xf numFmtId="0" fontId="6" fillId="0" borderId="0"/>
    <xf numFmtId="0" fontId="10" fillId="0" borderId="0"/>
    <xf numFmtId="0" fontId="10" fillId="0" borderId="0"/>
    <xf numFmtId="0" fontId="10" fillId="0" borderId="0">
      <alignment vertical="center"/>
    </xf>
    <xf numFmtId="0" fontId="10" fillId="0" borderId="0"/>
    <xf numFmtId="0" fontId="10" fillId="0" borderId="0"/>
    <xf numFmtId="1" fontId="11" fillId="0" borderId="0"/>
    <xf numFmtId="0" fontId="28" fillId="0" borderId="0">
      <alignment vertical="center"/>
    </xf>
    <xf numFmtId="0" fontId="10" fillId="0" borderId="0"/>
    <xf numFmtId="49" fontId="36" fillId="0" borderId="33" applyNumberFormat="0" applyFont="0" applyFill="0" applyBorder="0" applyProtection="0">
      <alignment horizontal="left" vertical="center" indent="2"/>
    </xf>
    <xf numFmtId="49" fontId="36" fillId="0" borderId="111" applyNumberFormat="0" applyFont="0" applyFill="0" applyBorder="0" applyProtection="0">
      <alignment horizontal="left" vertical="center" indent="5"/>
    </xf>
    <xf numFmtId="0" fontId="37" fillId="8" borderId="0" applyBorder="0" applyAlignment="0"/>
    <xf numFmtId="4" fontId="37" fillId="8" borderId="0" applyBorder="0" applyAlignment="0"/>
    <xf numFmtId="0" fontId="36" fillId="8" borderId="0" applyBorder="0">
      <alignment horizontal="right" vertical="center"/>
    </xf>
    <xf numFmtId="4" fontId="36" fillId="8" borderId="0" applyBorder="0">
      <alignment horizontal="right" vertical="center"/>
    </xf>
    <xf numFmtId="0" fontId="36" fillId="8" borderId="33">
      <alignment horizontal="right" vertical="center"/>
    </xf>
    <xf numFmtId="4" fontId="36" fillId="9" borderId="0" applyBorder="0">
      <alignment horizontal="right" vertical="center"/>
    </xf>
    <xf numFmtId="4" fontId="36" fillId="9" borderId="0" applyBorder="0">
      <alignment horizontal="right" vertical="center"/>
    </xf>
    <xf numFmtId="0" fontId="38" fillId="9" borderId="33">
      <alignment horizontal="right" vertical="center"/>
    </xf>
    <xf numFmtId="4" fontId="38" fillId="9" borderId="33">
      <alignment horizontal="right" vertical="center"/>
    </xf>
    <xf numFmtId="0" fontId="38" fillId="9" borderId="33">
      <alignment horizontal="right" vertical="center"/>
    </xf>
    <xf numFmtId="0" fontId="39" fillId="9" borderId="33">
      <alignment horizontal="right" vertical="center"/>
    </xf>
    <xf numFmtId="4" fontId="39" fillId="9" borderId="33">
      <alignment horizontal="right" vertical="center"/>
    </xf>
    <xf numFmtId="0" fontId="39" fillId="9" borderId="33">
      <alignment horizontal="right" vertical="center"/>
    </xf>
    <xf numFmtId="0" fontId="38" fillId="10" borderId="33">
      <alignment horizontal="right" vertical="center"/>
    </xf>
    <xf numFmtId="4" fontId="38" fillId="10" borderId="33">
      <alignment horizontal="right" vertical="center"/>
    </xf>
    <xf numFmtId="0" fontId="38" fillId="10" borderId="112">
      <alignment horizontal="right" vertical="center"/>
    </xf>
    <xf numFmtId="0" fontId="38" fillId="10" borderId="33">
      <alignment horizontal="right" vertical="center"/>
    </xf>
    <xf numFmtId="4" fontId="38" fillId="10" borderId="33">
      <alignment horizontal="right" vertical="center"/>
    </xf>
    <xf numFmtId="0" fontId="38" fillId="10" borderId="33">
      <alignment horizontal="right" vertical="center"/>
    </xf>
    <xf numFmtId="0" fontId="38" fillId="10" borderId="113">
      <alignment horizontal="right" vertical="center"/>
    </xf>
    <xf numFmtId="0" fontId="38" fillId="10" borderId="111">
      <alignment horizontal="right" vertical="center"/>
    </xf>
    <xf numFmtId="4" fontId="38" fillId="10" borderId="111">
      <alignment horizontal="right" vertical="center"/>
    </xf>
    <xf numFmtId="0" fontId="38" fillId="10" borderId="111">
      <alignment horizontal="right" vertical="center"/>
    </xf>
    <xf numFmtId="0" fontId="38" fillId="10" borderId="114">
      <alignment horizontal="right" vertical="center"/>
    </xf>
    <xf numFmtId="4" fontId="38" fillId="10" borderId="114">
      <alignment horizontal="right" vertical="center"/>
    </xf>
    <xf numFmtId="0" fontId="38" fillId="10" borderId="114">
      <alignment horizontal="right" vertical="center"/>
    </xf>
    <xf numFmtId="4" fontId="37" fillId="0" borderId="80" applyFill="0" applyBorder="0" applyProtection="0">
      <alignment horizontal="right" vertical="center"/>
    </xf>
    <xf numFmtId="0" fontId="38" fillId="0" borderId="0" applyNumberFormat="0">
      <alignment horizontal="right"/>
    </xf>
    <xf numFmtId="0" fontId="36" fillId="10" borderId="115">
      <alignment horizontal="left" vertical="center" wrapText="1" indent="2"/>
    </xf>
    <xf numFmtId="0" fontId="36" fillId="0" borderId="115">
      <alignment horizontal="left" vertical="center" wrapText="1" indent="2"/>
    </xf>
    <xf numFmtId="0" fontId="36" fillId="9" borderId="111">
      <alignment horizontal="left" vertical="center"/>
    </xf>
    <xf numFmtId="0" fontId="38" fillId="0" borderId="116">
      <alignment horizontal="left" vertical="top" wrapText="1"/>
    </xf>
    <xf numFmtId="0" fontId="40" fillId="0" borderId="117"/>
    <xf numFmtId="0" fontId="41" fillId="0" borderId="0" applyNumberFormat="0" applyFill="0" applyBorder="0" applyAlignment="0" applyProtection="0"/>
    <xf numFmtId="4" fontId="36" fillId="0" borderId="0" applyBorder="0">
      <alignment horizontal="right" vertical="center"/>
    </xf>
    <xf numFmtId="0" fontId="36" fillId="0" borderId="33">
      <alignment horizontal="right" vertical="center"/>
    </xf>
    <xf numFmtId="4" fontId="36" fillId="0" borderId="33">
      <alignment horizontal="right" vertical="center"/>
    </xf>
    <xf numFmtId="0" fontId="36" fillId="0" borderId="33">
      <alignment horizontal="right" vertical="center"/>
    </xf>
    <xf numFmtId="1" fontId="42" fillId="9" borderId="0" applyBorder="0">
      <alignment horizontal="right" vertical="center"/>
    </xf>
    <xf numFmtId="4" fontId="36" fillId="0" borderId="33" applyFill="0" applyBorder="0" applyProtection="0">
      <alignment horizontal="right" vertical="center"/>
    </xf>
    <xf numFmtId="49" fontId="37" fillId="0" borderId="33" applyNumberFormat="0" applyFill="0" applyBorder="0" applyProtection="0">
      <alignment horizontal="left" vertical="center"/>
    </xf>
    <xf numFmtId="0" fontId="36" fillId="0" borderId="33" applyNumberFormat="0" applyFill="0" applyAlignment="0" applyProtection="0"/>
    <xf numFmtId="0" fontId="43" fillId="11" borderId="0" applyNumberFormat="0" applyFont="0" applyBorder="0" applyAlignment="0" applyProtection="0"/>
    <xf numFmtId="4" fontId="40" fillId="12" borderId="0" applyNumberFormat="0" applyFont="0" applyBorder="0" applyAlignment="0" applyProtection="0"/>
    <xf numFmtId="0" fontId="40" fillId="12" borderId="0" applyNumberFormat="0" applyFont="0" applyBorder="0" applyAlignment="0" applyProtection="0"/>
    <xf numFmtId="189" fontId="36" fillId="13" borderId="33" applyNumberFormat="0" applyFont="0" applyBorder="0" applyAlignment="0" applyProtection="0">
      <alignment horizontal="right" vertical="center"/>
    </xf>
    <xf numFmtId="0" fontId="36" fillId="12" borderId="33"/>
    <xf numFmtId="0" fontId="44" fillId="0" borderId="0" applyNumberFormat="0" applyFill="0" applyBorder="0" applyAlignment="0" applyProtection="0"/>
    <xf numFmtId="0" fontId="3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1" fontId="11" fillId="0" borderId="0">
      <alignment vertical="center"/>
    </xf>
  </cellStyleXfs>
  <cellXfs count="730">
    <xf numFmtId="0" fontId="0" fillId="0" borderId="0" xfId="0"/>
    <xf numFmtId="0" fontId="2" fillId="0" borderId="0" xfId="0" applyFont="1" applyFill="1" applyBorder="1" applyAlignment="1">
      <alignment horizontal="center" vertical="center"/>
    </xf>
    <xf numFmtId="0" fontId="14" fillId="0" borderId="0" xfId="0" applyFont="1" applyFill="1" applyAlignment="1">
      <alignment vertical="center"/>
    </xf>
    <xf numFmtId="0" fontId="20" fillId="0" borderId="0" xfId="0" applyFont="1" applyFill="1" applyAlignment="1">
      <alignment horizontal="center" vertical="center" wrapText="1"/>
    </xf>
    <xf numFmtId="0" fontId="21" fillId="0" borderId="0" xfId="0" applyFont="1" applyFill="1" applyAlignment="1">
      <alignment vertical="center"/>
    </xf>
    <xf numFmtId="0" fontId="14" fillId="0" borderId="1" xfId="0" applyFont="1" applyFill="1" applyBorder="1" applyAlignment="1">
      <alignment vertical="center"/>
    </xf>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2" fillId="0" borderId="0" xfId="3" applyFont="1" applyFill="1" applyAlignment="1">
      <alignment vertical="center"/>
    </xf>
    <xf numFmtId="58" fontId="5" fillId="0" borderId="0" xfId="3" applyNumberFormat="1" applyFont="1" applyFill="1" applyBorder="1" applyAlignment="1">
      <alignment horizontal="centerContinuous" vertical="center"/>
    </xf>
    <xf numFmtId="0" fontId="2" fillId="0" borderId="9" xfId="3" applyFont="1" applyFill="1" applyBorder="1" applyAlignment="1">
      <alignment vertical="center"/>
    </xf>
    <xf numFmtId="0" fontId="2" fillId="0" borderId="10" xfId="3" applyFont="1" applyFill="1" applyBorder="1" applyAlignment="1">
      <alignment vertical="center"/>
    </xf>
    <xf numFmtId="0" fontId="2" fillId="0" borderId="11" xfId="3" applyFont="1" applyFill="1" applyBorder="1" applyAlignment="1">
      <alignment vertical="center"/>
    </xf>
    <xf numFmtId="0" fontId="2" fillId="0" borderId="0" xfId="3" applyFont="1" applyFill="1" applyBorder="1" applyAlignment="1">
      <alignment vertical="center"/>
    </xf>
    <xf numFmtId="181" fontId="2" fillId="0" borderId="12" xfId="3" applyNumberFormat="1" applyFont="1" applyFill="1" applyBorder="1" applyAlignment="1">
      <alignment horizontal="distributed" vertical="center" indent="1"/>
    </xf>
    <xf numFmtId="0" fontId="2" fillId="0" borderId="13" xfId="3" applyFont="1" applyFill="1" applyBorder="1" applyAlignment="1">
      <alignment horizontal="distributed" vertical="center" indent="1"/>
    </xf>
    <xf numFmtId="0" fontId="2" fillId="0" borderId="14" xfId="3" applyFont="1" applyFill="1" applyBorder="1" applyAlignment="1">
      <alignment horizontal="distributed" vertical="center" indent="1"/>
    </xf>
    <xf numFmtId="0" fontId="2" fillId="0" borderId="0" xfId="3" applyFont="1" applyFill="1" applyBorder="1" applyAlignment="1">
      <alignment horizontal="right" vertical="center"/>
    </xf>
    <xf numFmtId="184" fontId="5" fillId="0" borderId="15" xfId="3" applyNumberFormat="1" applyFont="1" applyFill="1" applyBorder="1" applyAlignment="1">
      <alignment vertical="center"/>
    </xf>
    <xf numFmtId="184" fontId="5" fillId="0" borderId="16" xfId="3" applyNumberFormat="1" applyFont="1" applyFill="1" applyBorder="1" applyAlignment="1">
      <alignment vertical="center"/>
    </xf>
    <xf numFmtId="182" fontId="5" fillId="0" borderId="17" xfId="3" applyNumberFormat="1" applyFont="1" applyFill="1" applyBorder="1" applyAlignment="1">
      <alignment vertical="center"/>
    </xf>
    <xf numFmtId="0" fontId="2" fillId="0" borderId="1" xfId="5" applyFont="1" applyFill="1" applyBorder="1" applyAlignment="1"/>
    <xf numFmtId="0" fontId="2" fillId="0" borderId="18" xfId="5" applyFont="1" applyFill="1" applyBorder="1" applyAlignment="1">
      <alignment horizontal="distributed" vertical="center"/>
    </xf>
    <xf numFmtId="0" fontId="2" fillId="0" borderId="1" xfId="3" applyFont="1" applyFill="1" applyBorder="1" applyAlignment="1">
      <alignment wrapText="1"/>
    </xf>
    <xf numFmtId="0" fontId="2" fillId="0" borderId="19" xfId="3" applyFont="1" applyFill="1" applyBorder="1" applyAlignment="1">
      <alignment vertical="center"/>
    </xf>
    <xf numFmtId="0" fontId="2" fillId="0" borderId="4" xfId="5" applyFont="1" applyFill="1" applyBorder="1" applyAlignment="1"/>
    <xf numFmtId="0" fontId="2" fillId="0" borderId="20" xfId="5" applyFont="1" applyFill="1" applyBorder="1" applyAlignment="1">
      <alignment wrapText="1"/>
    </xf>
    <xf numFmtId="0" fontId="2" fillId="0" borderId="21" xfId="5" applyFont="1" applyFill="1" applyBorder="1" applyAlignment="1">
      <alignment horizontal="distributed" vertical="center"/>
    </xf>
    <xf numFmtId="0" fontId="2" fillId="0" borderId="4" xfId="3" applyFont="1" applyFill="1" applyBorder="1" applyAlignment="1"/>
    <xf numFmtId="0" fontId="2" fillId="0" borderId="22" xfId="3" applyFont="1" applyFill="1" applyBorder="1" applyAlignment="1">
      <alignment wrapText="1"/>
    </xf>
    <xf numFmtId="0" fontId="2" fillId="0" borderId="6" xfId="5" applyFont="1" applyFill="1" applyBorder="1" applyAlignment="1">
      <alignment horizontal="center" vertical="center"/>
    </xf>
    <xf numFmtId="0" fontId="2" fillId="0" borderId="23" xfId="5" applyFont="1" applyFill="1" applyBorder="1" applyAlignment="1">
      <alignment horizontal="center" vertical="center" wrapText="1"/>
    </xf>
    <xf numFmtId="0" fontId="2" fillId="0" borderId="24" xfId="5" applyFont="1" applyFill="1" applyBorder="1" applyAlignment="1">
      <alignment horizontal="center" vertical="center" wrapText="1"/>
    </xf>
    <xf numFmtId="0" fontId="2" fillId="0" borderId="6" xfId="5" applyFont="1" applyFill="1" applyBorder="1" applyAlignment="1">
      <alignment horizontal="center" vertical="center" wrapText="1"/>
    </xf>
    <xf numFmtId="0" fontId="2" fillId="0" borderId="25" xfId="5" applyFont="1" applyFill="1" applyBorder="1" applyAlignment="1">
      <alignment horizontal="center" vertical="center" wrapText="1"/>
    </xf>
    <xf numFmtId="184" fontId="5" fillId="0" borderId="12" xfId="10" applyNumberFormat="1" applyFont="1" applyFill="1" applyBorder="1" applyAlignment="1">
      <alignment vertical="center"/>
    </xf>
    <xf numFmtId="184" fontId="5" fillId="0" borderId="26" xfId="10" applyNumberFormat="1" applyFont="1" applyFill="1" applyBorder="1" applyAlignment="1">
      <alignment vertical="center"/>
    </xf>
    <xf numFmtId="184" fontId="5" fillId="0" borderId="15" xfId="10" applyNumberFormat="1" applyFont="1" applyFill="1" applyBorder="1" applyAlignment="1">
      <alignment vertical="center"/>
    </xf>
    <xf numFmtId="184" fontId="5" fillId="0" borderId="27" xfId="10" applyNumberFormat="1" applyFont="1" applyFill="1" applyBorder="1" applyAlignment="1">
      <alignment vertical="center"/>
    </xf>
    <xf numFmtId="184" fontId="5" fillId="0" borderId="28" xfId="10" applyNumberFormat="1" applyFont="1" applyFill="1" applyBorder="1" applyAlignment="1">
      <alignment vertical="center"/>
    </xf>
    <xf numFmtId="184" fontId="5" fillId="0" borderId="29" xfId="10" applyNumberFormat="1" applyFont="1" applyFill="1" applyBorder="1" applyAlignment="1">
      <alignment vertical="center"/>
    </xf>
    <xf numFmtId="184" fontId="5" fillId="0" borderId="16" xfId="10" applyNumberFormat="1" applyFont="1" applyFill="1" applyBorder="1" applyAlignment="1">
      <alignment vertical="center"/>
    </xf>
    <xf numFmtId="184" fontId="5" fillId="0" borderId="30" xfId="10" applyNumberFormat="1" applyFont="1" applyFill="1" applyBorder="1" applyAlignment="1">
      <alignment vertical="center"/>
    </xf>
    <xf numFmtId="184" fontId="5" fillId="0" borderId="31" xfId="10" applyNumberFormat="1" applyFont="1" applyFill="1" applyBorder="1" applyAlignment="1">
      <alignment vertical="center"/>
    </xf>
    <xf numFmtId="184" fontId="5" fillId="0" borderId="14" xfId="5" applyNumberFormat="1" applyFont="1" applyFill="1" applyBorder="1" applyAlignment="1">
      <alignment vertical="center"/>
    </xf>
    <xf numFmtId="184" fontId="5" fillId="0" borderId="32" xfId="5" applyNumberFormat="1" applyFont="1" applyFill="1" applyBorder="1" applyAlignment="1">
      <alignment vertical="center"/>
    </xf>
    <xf numFmtId="184" fontId="5" fillId="0" borderId="17" xfId="5" applyNumberFormat="1" applyFont="1" applyFill="1" applyBorder="1" applyAlignment="1">
      <alignment vertical="center"/>
    </xf>
    <xf numFmtId="184" fontId="5" fillId="0" borderId="6" xfId="10" applyNumberFormat="1" applyFont="1" applyFill="1" applyBorder="1" applyAlignment="1">
      <alignment vertical="center"/>
    </xf>
    <xf numFmtId="184" fontId="5" fillId="0" borderId="25" xfId="10" applyNumberFormat="1" applyFont="1" applyFill="1" applyBorder="1" applyAlignment="1">
      <alignment vertical="center"/>
    </xf>
    <xf numFmtId="183" fontId="5" fillId="0" borderId="33" xfId="5" applyNumberFormat="1" applyFont="1" applyFill="1" applyBorder="1" applyAlignment="1">
      <alignment vertical="center"/>
    </xf>
    <xf numFmtId="0" fontId="2" fillId="0" borderId="0" xfId="5" applyFont="1" applyFill="1" applyAlignment="1">
      <alignment vertical="center"/>
    </xf>
    <xf numFmtId="0" fontId="4" fillId="0" borderId="0" xfId="3" applyFont="1" applyFill="1" applyAlignment="1">
      <alignment vertical="center"/>
    </xf>
    <xf numFmtId="0" fontId="4" fillId="0" borderId="0" xfId="3" applyFont="1" applyFill="1" applyBorder="1" applyAlignment="1">
      <alignment horizontal="center" vertical="center"/>
    </xf>
    <xf numFmtId="0" fontId="4" fillId="0" borderId="0" xfId="3" applyFont="1" applyFill="1" applyAlignment="1">
      <alignment horizontal="right" vertical="center"/>
    </xf>
    <xf numFmtId="0" fontId="4" fillId="0" borderId="34" xfId="3" applyFont="1" applyFill="1" applyBorder="1" applyAlignment="1" applyProtection="1">
      <alignment horizontal="distributed" vertical="center" indent="1"/>
    </xf>
    <xf numFmtId="0" fontId="4" fillId="0" borderId="35" xfId="3" applyFont="1" applyFill="1" applyBorder="1" applyAlignment="1" applyProtection="1">
      <alignment horizontal="distributed" vertical="center" wrapText="1" indent="1"/>
    </xf>
    <xf numFmtId="0" fontId="4" fillId="0" borderId="36" xfId="3" applyFont="1" applyFill="1" applyBorder="1" applyAlignment="1" applyProtection="1">
      <alignment horizontal="distributed" vertical="center" wrapText="1" indent="1"/>
    </xf>
    <xf numFmtId="180" fontId="4" fillId="0" borderId="0" xfId="10" applyNumberFormat="1" applyFont="1" applyFill="1" applyBorder="1" applyAlignment="1" applyProtection="1">
      <alignment horizontal="center" vertical="center"/>
    </xf>
    <xf numFmtId="179" fontId="4" fillId="0" borderId="0" xfId="10" applyNumberFormat="1" applyFont="1" applyFill="1" applyBorder="1" applyAlignment="1" applyProtection="1">
      <alignment horizontal="center" vertical="center"/>
    </xf>
    <xf numFmtId="180" fontId="4" fillId="0" borderId="0" xfId="10" applyNumberFormat="1" applyFont="1" applyFill="1" applyAlignment="1" applyProtection="1">
      <alignment horizontal="center" vertical="center"/>
    </xf>
    <xf numFmtId="1" fontId="4" fillId="0" borderId="0" xfId="10" applyFont="1" applyFill="1" applyAlignment="1">
      <alignment horizontal="center" vertical="center"/>
    </xf>
    <xf numFmtId="0" fontId="7" fillId="0" borderId="4" xfId="3" applyFont="1" applyFill="1" applyBorder="1" applyAlignment="1" applyProtection="1">
      <alignment horizontal="distributed" vertical="center"/>
    </xf>
    <xf numFmtId="0" fontId="4" fillId="0" borderId="0" xfId="3" applyFont="1" applyFill="1" applyBorder="1" applyAlignment="1" applyProtection="1">
      <alignment horizontal="distributed" vertical="center" indent="1"/>
    </xf>
    <xf numFmtId="184" fontId="7" fillId="0" borderId="13" xfId="3" applyNumberFormat="1" applyFont="1" applyFill="1" applyBorder="1" applyAlignment="1" applyProtection="1">
      <alignment vertical="center"/>
    </xf>
    <xf numFmtId="184" fontId="7" fillId="0" borderId="37" xfId="3" applyNumberFormat="1" applyFont="1" applyFill="1" applyBorder="1" applyAlignment="1" applyProtection="1">
      <alignment vertical="center"/>
    </xf>
    <xf numFmtId="184" fontId="7" fillId="0" borderId="38" xfId="3" applyNumberFormat="1" applyFont="1" applyFill="1" applyBorder="1" applyAlignment="1" applyProtection="1">
      <alignment vertical="center"/>
    </xf>
    <xf numFmtId="1" fontId="4" fillId="0" borderId="0" xfId="10" applyFont="1" applyFill="1" applyAlignment="1">
      <alignment vertical="center"/>
    </xf>
    <xf numFmtId="0" fontId="7" fillId="0" borderId="39" xfId="3" applyFont="1" applyFill="1" applyBorder="1" applyAlignment="1" applyProtection="1">
      <alignment horizontal="distributed" vertical="center"/>
    </xf>
    <xf numFmtId="0" fontId="4" fillId="0" borderId="40" xfId="3" applyFont="1" applyFill="1" applyBorder="1" applyAlignment="1" applyProtection="1">
      <alignment horizontal="distributed" vertical="center" indent="1"/>
    </xf>
    <xf numFmtId="184" fontId="7" fillId="0" borderId="41" xfId="3" applyNumberFormat="1" applyFont="1" applyFill="1" applyBorder="1" applyAlignment="1" applyProtection="1">
      <alignment vertical="center"/>
    </xf>
    <xf numFmtId="184" fontId="7" fillId="0" borderId="42" xfId="3" applyNumberFormat="1" applyFont="1" applyFill="1" applyBorder="1" applyAlignment="1" applyProtection="1">
      <alignment vertical="center"/>
    </xf>
    <xf numFmtId="184" fontId="7" fillId="0" borderId="43" xfId="3" applyNumberFormat="1" applyFont="1" applyFill="1" applyBorder="1" applyAlignment="1" applyProtection="1">
      <alignment vertical="center"/>
    </xf>
    <xf numFmtId="0" fontId="4" fillId="0" borderId="40" xfId="3" applyFont="1" applyFill="1" applyBorder="1" applyAlignment="1" applyProtection="1">
      <alignment horizontal="distributed" vertical="center" wrapText="1" indent="1"/>
    </xf>
    <xf numFmtId="0" fontId="7" fillId="0" borderId="44" xfId="3" applyFont="1" applyFill="1" applyBorder="1" applyAlignment="1" applyProtection="1">
      <alignment horizontal="distributed" vertical="center"/>
    </xf>
    <xf numFmtId="0" fontId="4" fillId="0" borderId="45" xfId="3" applyFont="1" applyFill="1" applyBorder="1" applyAlignment="1" applyProtection="1">
      <alignment horizontal="distributed" vertical="center" indent="1"/>
    </xf>
    <xf numFmtId="184" fontId="7" fillId="0" borderId="46" xfId="3" applyNumberFormat="1" applyFont="1" applyFill="1" applyBorder="1" applyAlignment="1" applyProtection="1">
      <alignment vertical="center"/>
    </xf>
    <xf numFmtId="184" fontId="7" fillId="0" borderId="47" xfId="3" applyNumberFormat="1" applyFont="1" applyFill="1" applyBorder="1" applyAlignment="1" applyProtection="1">
      <alignment vertical="center"/>
    </xf>
    <xf numFmtId="184" fontId="7" fillId="0" borderId="48" xfId="3" applyNumberFormat="1" applyFont="1" applyFill="1" applyBorder="1" applyAlignment="1" applyProtection="1">
      <alignment vertical="center"/>
    </xf>
    <xf numFmtId="0" fontId="7" fillId="0" borderId="49" xfId="3" applyFont="1" applyFill="1" applyBorder="1" applyAlignment="1" applyProtection="1">
      <alignment horizontal="distributed" vertical="center"/>
    </xf>
    <xf numFmtId="1" fontId="4" fillId="0" borderId="50" xfId="3" applyNumberFormat="1" applyFont="1" applyFill="1" applyBorder="1" applyAlignment="1" applyProtection="1">
      <alignment horizontal="distributed" vertical="center" indent="1"/>
    </xf>
    <xf numFmtId="184" fontId="15" fillId="0" borderId="34" xfId="3" applyNumberFormat="1" applyFont="1" applyFill="1" applyBorder="1" applyAlignment="1" applyProtection="1">
      <alignment vertical="center"/>
    </xf>
    <xf numFmtId="184" fontId="15" fillId="0" borderId="35" xfId="3" applyNumberFormat="1" applyFont="1" applyFill="1" applyBorder="1" applyAlignment="1" applyProtection="1">
      <alignment vertical="center"/>
    </xf>
    <xf numFmtId="184" fontId="15" fillId="0" borderId="36" xfId="3" applyNumberFormat="1" applyFont="1" applyFill="1" applyBorder="1" applyAlignment="1" applyProtection="1">
      <alignment vertical="center"/>
    </xf>
    <xf numFmtId="177" fontId="2" fillId="0" borderId="0" xfId="9" applyNumberFormat="1" applyFont="1" applyFill="1" applyAlignment="1">
      <alignment vertical="center"/>
    </xf>
    <xf numFmtId="49" fontId="14" fillId="0" borderId="0" xfId="6" applyNumberFormat="1" applyFont="1" applyFill="1" applyAlignment="1">
      <alignment vertical="center"/>
    </xf>
    <xf numFmtId="177" fontId="4" fillId="0" borderId="0" xfId="9" applyNumberFormat="1" applyFont="1" applyFill="1" applyAlignment="1">
      <alignment vertical="center"/>
    </xf>
    <xf numFmtId="177" fontId="4" fillId="0" borderId="0" xfId="9" applyNumberFormat="1" applyFont="1" applyFill="1" applyAlignment="1">
      <alignment horizontal="right" vertical="center"/>
    </xf>
    <xf numFmtId="177" fontId="4" fillId="0" borderId="4" xfId="9" applyNumberFormat="1" applyFont="1" applyFill="1" applyBorder="1" applyAlignment="1">
      <alignment horizontal="center" vertical="center"/>
    </xf>
    <xf numFmtId="177" fontId="4" fillId="0" borderId="0" xfId="9" applyNumberFormat="1" applyFont="1" applyFill="1" applyBorder="1" applyAlignment="1">
      <alignment horizontal="center" vertical="center"/>
    </xf>
    <xf numFmtId="177" fontId="4" fillId="0" borderId="0" xfId="9" applyNumberFormat="1" applyFont="1" applyFill="1" applyBorder="1" applyAlignment="1">
      <alignment vertical="center"/>
    </xf>
    <xf numFmtId="177" fontId="4" fillId="0" borderId="0" xfId="9" applyNumberFormat="1" applyFont="1" applyFill="1" applyBorder="1" applyAlignment="1">
      <alignment horizontal="centerContinuous" vertical="center"/>
    </xf>
    <xf numFmtId="177" fontId="22" fillId="0" borderId="0" xfId="9" applyNumberFormat="1" applyFont="1" applyFill="1" applyBorder="1" applyAlignment="1">
      <alignment vertical="center"/>
    </xf>
    <xf numFmtId="177" fontId="4" fillId="0" borderId="4" xfId="9" applyNumberFormat="1" applyFont="1" applyFill="1" applyBorder="1" applyAlignment="1">
      <alignment horizontal="center" vertical="center" wrapText="1"/>
    </xf>
    <xf numFmtId="177" fontId="4" fillId="0" borderId="0" xfId="9" applyNumberFormat="1" applyFont="1" applyFill="1" applyBorder="1" applyAlignment="1">
      <alignment horizontal="center" vertical="center" wrapText="1"/>
    </xf>
    <xf numFmtId="177" fontId="4" fillId="0" borderId="51" xfId="9" applyNumberFormat="1" applyFont="1" applyFill="1" applyBorder="1" applyAlignment="1">
      <alignment vertical="center" wrapText="1"/>
    </xf>
    <xf numFmtId="177" fontId="4" fillId="0" borderId="52" xfId="9" applyNumberFormat="1" applyFont="1" applyFill="1" applyBorder="1" applyAlignment="1">
      <alignment vertical="center" wrapText="1"/>
    </xf>
    <xf numFmtId="177" fontId="5" fillId="0" borderId="0" xfId="9" applyNumberFormat="1" applyFont="1" applyFill="1" applyAlignment="1">
      <alignment vertical="center"/>
    </xf>
    <xf numFmtId="177" fontId="4" fillId="0" borderId="0" xfId="9" applyNumberFormat="1" applyFont="1" applyFill="1" applyBorder="1" applyAlignment="1">
      <alignment horizontal="left" vertical="center"/>
    </xf>
    <xf numFmtId="184" fontId="7" fillId="0" borderId="0" xfId="9" applyNumberFormat="1" applyFont="1" applyFill="1" applyBorder="1" applyAlignment="1">
      <alignment vertical="center"/>
    </xf>
    <xf numFmtId="177" fontId="2" fillId="0" borderId="0" xfId="9" applyNumberFormat="1" applyFont="1" applyFill="1" applyBorder="1" applyAlignment="1">
      <alignment vertical="center"/>
    </xf>
    <xf numFmtId="177" fontId="4" fillId="0" borderId="0" xfId="9" applyNumberFormat="1" applyFont="1" applyFill="1" applyBorder="1" applyAlignment="1">
      <alignment vertical="center" wrapText="1"/>
    </xf>
    <xf numFmtId="177" fontId="2" fillId="0" borderId="4" xfId="9" applyNumberFormat="1" applyFont="1" applyFill="1" applyBorder="1" applyAlignment="1">
      <alignment vertical="center"/>
    </xf>
    <xf numFmtId="177" fontId="7" fillId="0" borderId="0" xfId="9" applyNumberFormat="1" applyFont="1" applyFill="1" applyBorder="1" applyAlignment="1">
      <alignment vertical="center"/>
    </xf>
    <xf numFmtId="186" fontId="7" fillId="0" borderId="0" xfId="9" applyNumberFormat="1" applyFont="1" applyFill="1" applyBorder="1" applyAlignment="1">
      <alignment vertical="center" wrapText="1"/>
    </xf>
    <xf numFmtId="177" fontId="22" fillId="3" borderId="0" xfId="9" applyNumberFormat="1" applyFont="1" applyFill="1" applyBorder="1" applyAlignment="1">
      <alignment vertical="center"/>
    </xf>
    <xf numFmtId="177" fontId="4" fillId="3" borderId="0" xfId="9" applyNumberFormat="1" applyFont="1" applyFill="1" applyBorder="1" applyAlignment="1">
      <alignment vertical="center"/>
    </xf>
    <xf numFmtId="177" fontId="4" fillId="3" borderId="0" xfId="9" applyNumberFormat="1" applyFont="1" applyFill="1" applyAlignment="1">
      <alignment vertical="center"/>
    </xf>
    <xf numFmtId="177" fontId="2" fillId="3" borderId="0" xfId="9" applyNumberFormat="1" applyFont="1" applyFill="1" applyAlignment="1">
      <alignment vertical="center"/>
    </xf>
    <xf numFmtId="177" fontId="7" fillId="3" borderId="0" xfId="9" applyNumberFormat="1" applyFont="1" applyFill="1" applyAlignment="1">
      <alignment vertical="center"/>
    </xf>
    <xf numFmtId="177" fontId="4" fillId="3" borderId="0" xfId="9" applyNumberFormat="1" applyFont="1" applyFill="1" applyBorder="1" applyAlignment="1">
      <alignment horizontal="centerContinuous" vertical="center"/>
    </xf>
    <xf numFmtId="0" fontId="4" fillId="3" borderId="0" xfId="3" applyFont="1" applyFill="1" applyAlignment="1">
      <alignment vertical="center"/>
    </xf>
    <xf numFmtId="177" fontId="2" fillId="3" borderId="0" xfId="9" applyNumberFormat="1" applyFont="1" applyFill="1" applyBorder="1" applyAlignment="1">
      <alignment vertical="center"/>
    </xf>
    <xf numFmtId="184" fontId="7" fillId="3" borderId="0" xfId="9" applyNumberFormat="1" applyFont="1" applyFill="1" applyBorder="1" applyAlignment="1">
      <alignment vertical="center"/>
    </xf>
    <xf numFmtId="177" fontId="22" fillId="4" borderId="0" xfId="9" applyNumberFormat="1" applyFont="1" applyFill="1" applyBorder="1" applyAlignment="1">
      <alignment vertical="center"/>
    </xf>
    <xf numFmtId="177" fontId="2" fillId="4" borderId="0" xfId="9" applyNumberFormat="1" applyFont="1" applyFill="1" applyAlignment="1">
      <alignment vertical="center"/>
    </xf>
    <xf numFmtId="177" fontId="2" fillId="4" borderId="0" xfId="9" applyNumberFormat="1" applyFont="1" applyFill="1" applyBorder="1" applyAlignment="1">
      <alignment vertical="center"/>
    </xf>
    <xf numFmtId="177" fontId="4" fillId="4" borderId="0" xfId="9" applyNumberFormat="1" applyFont="1" applyFill="1" applyBorder="1" applyAlignment="1">
      <alignment vertical="center" wrapText="1"/>
    </xf>
    <xf numFmtId="186" fontId="7" fillId="4" borderId="0" xfId="9" applyNumberFormat="1" applyFont="1" applyFill="1" applyBorder="1" applyAlignment="1">
      <alignment vertical="center" wrapText="1"/>
    </xf>
    <xf numFmtId="177" fontId="4" fillId="4" borderId="0" xfId="9"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distributed" vertical="center" wrapText="1" indent="1"/>
    </xf>
    <xf numFmtId="0" fontId="3" fillId="0" borderId="0" xfId="0" applyFont="1" applyFill="1" applyAlignment="1">
      <alignment vertical="center"/>
    </xf>
    <xf numFmtId="0" fontId="4" fillId="0" borderId="12" xfId="8" applyFont="1" applyFill="1" applyBorder="1" applyAlignment="1">
      <alignment horizontal="center" vertical="center"/>
    </xf>
    <xf numFmtId="0" fontId="4" fillId="0" borderId="26" xfId="8" applyFont="1" applyFill="1" applyBorder="1" applyAlignment="1">
      <alignment horizontal="distributed" vertical="center" indent="1"/>
    </xf>
    <xf numFmtId="0" fontId="4" fillId="0" borderId="15" xfId="8" applyFont="1" applyFill="1" applyBorder="1" applyAlignment="1">
      <alignment horizontal="distributed" vertical="center" wrapText="1" indent="1"/>
    </xf>
    <xf numFmtId="0" fontId="4" fillId="0" borderId="28" xfId="8" applyFont="1" applyFill="1" applyBorder="1" applyAlignment="1">
      <alignment horizontal="center" vertical="center"/>
    </xf>
    <xf numFmtId="0" fontId="4" fillId="0" borderId="29" xfId="8" applyFont="1" applyFill="1" applyBorder="1" applyAlignment="1">
      <alignment vertical="center"/>
    </xf>
    <xf numFmtId="0" fontId="4" fillId="0" borderId="29" xfId="8" applyFont="1" applyFill="1" applyBorder="1" applyAlignment="1">
      <alignment horizontal="left" vertical="center" indent="1"/>
    </xf>
    <xf numFmtId="0" fontId="4" fillId="0" borderId="16" xfId="8" applyFont="1" applyFill="1" applyBorder="1" applyAlignment="1">
      <alignment horizontal="distributed" vertical="center" wrapText="1" indent="1"/>
    </xf>
    <xf numFmtId="0" fontId="4" fillId="0" borderId="22" xfId="8" applyFont="1" applyFill="1" applyBorder="1" applyAlignment="1">
      <alignment horizontal="distributed" vertical="center" wrapText="1" indent="1"/>
    </xf>
    <xf numFmtId="0" fontId="4" fillId="0" borderId="29" xfId="8" applyFont="1" applyFill="1" applyBorder="1" applyAlignment="1">
      <alignment horizontal="left" vertical="center" wrapText="1"/>
    </xf>
    <xf numFmtId="0" fontId="4" fillId="0" borderId="14" xfId="8" applyFont="1" applyFill="1" applyBorder="1" applyAlignment="1">
      <alignment horizontal="center" vertical="center"/>
    </xf>
    <xf numFmtId="0" fontId="4" fillId="0" borderId="32" xfId="8" applyFont="1" applyFill="1" applyBorder="1" applyAlignment="1">
      <alignment vertical="center"/>
    </xf>
    <xf numFmtId="0" fontId="4" fillId="0" borderId="32" xfId="8" applyFont="1" applyFill="1" applyBorder="1" applyAlignment="1">
      <alignment horizontal="left" vertical="center" indent="1"/>
    </xf>
    <xf numFmtId="0" fontId="2" fillId="0" borderId="0" xfId="0" applyFont="1" applyFill="1" applyBorder="1" applyAlignment="1">
      <alignment vertical="center"/>
    </xf>
    <xf numFmtId="0" fontId="4" fillId="0" borderId="7" xfId="8" applyFont="1" applyFill="1" applyBorder="1" applyAlignment="1">
      <alignment horizontal="center" vertical="center"/>
    </xf>
    <xf numFmtId="0" fontId="4" fillId="0" borderId="7" xfId="8" applyFont="1" applyFill="1" applyBorder="1" applyAlignment="1">
      <alignment vertical="center"/>
    </xf>
    <xf numFmtId="0" fontId="4" fillId="0" borderId="7" xfId="8" applyFont="1" applyFill="1" applyBorder="1" applyAlignment="1">
      <alignment horizontal="left" vertical="center" indent="1"/>
    </xf>
    <xf numFmtId="0" fontId="4" fillId="0" borderId="7" xfId="8" applyFont="1" applyFill="1" applyBorder="1" applyAlignment="1">
      <alignment horizontal="distributed" vertical="center" wrapText="1" indent="1"/>
    </xf>
    <xf numFmtId="0" fontId="4" fillId="0" borderId="53" xfId="8" applyFont="1" applyFill="1" applyBorder="1" applyAlignment="1">
      <alignment horizontal="center" vertical="center"/>
    </xf>
    <xf numFmtId="0" fontId="4" fillId="0" borderId="54" xfId="8" applyFont="1" applyFill="1" applyBorder="1" applyAlignment="1">
      <alignment horizontal="left" vertical="center" wrapText="1"/>
    </xf>
    <xf numFmtId="0" fontId="4" fillId="0" borderId="54" xfId="8" applyFont="1" applyFill="1" applyBorder="1" applyAlignment="1">
      <alignment horizontal="left" vertical="center" indent="1"/>
    </xf>
    <xf numFmtId="0" fontId="4" fillId="0" borderId="32" xfId="8" applyFont="1" applyFill="1" applyBorder="1" applyAlignment="1">
      <alignment horizontal="left" vertical="center" wrapText="1"/>
    </xf>
    <xf numFmtId="0" fontId="4"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horizontal="right" vertical="center"/>
    </xf>
    <xf numFmtId="0" fontId="16" fillId="0" borderId="0" xfId="0" applyFont="1" applyFill="1" applyAlignment="1">
      <alignment horizontal="left" vertical="center"/>
    </xf>
    <xf numFmtId="0" fontId="16" fillId="0" borderId="1" xfId="0" applyFont="1" applyFill="1" applyBorder="1" applyAlignment="1">
      <alignment horizontal="distributed" vertical="center" indent="1"/>
    </xf>
    <xf numFmtId="0" fontId="16" fillId="0" borderId="2" xfId="0" applyFont="1" applyFill="1" applyBorder="1" applyAlignment="1">
      <alignment horizontal="distributed" vertical="center" indent="1"/>
    </xf>
    <xf numFmtId="0" fontId="16" fillId="0" borderId="4" xfId="0" applyFont="1" applyFill="1" applyBorder="1" applyAlignment="1">
      <alignment horizontal="distributed" vertical="center" wrapText="1" indent="1"/>
    </xf>
    <xf numFmtId="0" fontId="16" fillId="0" borderId="0" xfId="0" applyFont="1" applyFill="1" applyBorder="1" applyAlignment="1">
      <alignment horizontal="distributed" vertical="center" wrapText="1" indent="1"/>
    </xf>
    <xf numFmtId="0" fontId="16" fillId="0" borderId="29" xfId="8" applyFont="1" applyFill="1" applyBorder="1" applyAlignment="1">
      <alignment horizontal="distributed" vertical="center" wrapText="1"/>
    </xf>
    <xf numFmtId="0" fontId="16" fillId="0" borderId="55" xfId="8" applyFont="1" applyFill="1" applyBorder="1" applyAlignment="1">
      <alignment horizontal="distributed" vertical="center" wrapText="1"/>
    </xf>
    <xf numFmtId="0" fontId="16" fillId="0" borderId="0" xfId="0" applyFont="1" applyFill="1" applyAlignment="1">
      <alignment horizontal="center" vertical="center" wrapText="1"/>
    </xf>
    <xf numFmtId="0" fontId="16" fillId="0" borderId="21" xfId="0" applyFont="1" applyFill="1" applyBorder="1" applyAlignment="1">
      <alignment horizontal="distributed" vertical="center" wrapText="1" indent="1"/>
    </xf>
    <xf numFmtId="0" fontId="16" fillId="0" borderId="29" xfId="8" applyFont="1" applyFill="1" applyBorder="1" applyAlignment="1">
      <alignment horizontal="center" vertical="center" wrapText="1"/>
    </xf>
    <xf numFmtId="0" fontId="16" fillId="0" borderId="55" xfId="8" applyFont="1" applyFill="1" applyBorder="1" applyAlignment="1">
      <alignment horizontal="center" vertical="center" wrapText="1"/>
    </xf>
    <xf numFmtId="0" fontId="16" fillId="0" borderId="16" xfId="8"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56" xfId="8" applyFont="1" applyFill="1" applyBorder="1" applyAlignment="1">
      <alignment horizontal="center" vertical="center"/>
    </xf>
    <xf numFmtId="0" fontId="16" fillId="0" borderId="20" xfId="8" applyFont="1" applyFill="1" applyBorder="1" applyAlignment="1">
      <alignment horizontal="center" vertical="center"/>
    </xf>
    <xf numFmtId="0" fontId="16" fillId="0" borderId="22" xfId="8" applyFont="1" applyFill="1" applyBorder="1" applyAlignment="1">
      <alignment horizontal="center" vertical="center"/>
    </xf>
    <xf numFmtId="0" fontId="16" fillId="0" borderId="0" xfId="0" applyFont="1" applyFill="1" applyAlignment="1">
      <alignment horizontal="center" vertical="center"/>
    </xf>
    <xf numFmtId="0" fontId="17" fillId="0" borderId="57" xfId="3" applyFont="1" applyFill="1" applyBorder="1" applyAlignment="1" applyProtection="1">
      <alignment horizontal="distributed" vertical="center"/>
    </xf>
    <xf numFmtId="0" fontId="16" fillId="0" borderId="58" xfId="3" applyFont="1" applyFill="1" applyBorder="1" applyAlignment="1" applyProtection="1">
      <alignment horizontal="distributed" vertical="center" indent="1" shrinkToFit="1"/>
    </xf>
    <xf numFmtId="176" fontId="17" fillId="0" borderId="56" xfId="0" applyNumberFormat="1" applyFont="1" applyFill="1" applyBorder="1" applyAlignment="1">
      <alignment vertical="center"/>
    </xf>
    <xf numFmtId="176" fontId="17" fillId="0" borderId="20" xfId="0" applyNumberFormat="1" applyFont="1" applyFill="1" applyBorder="1" applyAlignment="1">
      <alignment vertical="center"/>
    </xf>
    <xf numFmtId="176" fontId="17" fillId="0" borderId="22" xfId="0" applyNumberFormat="1" applyFont="1" applyFill="1" applyBorder="1" applyAlignment="1">
      <alignment vertical="center"/>
    </xf>
    <xf numFmtId="0" fontId="17" fillId="0" borderId="4" xfId="3" applyFont="1" applyFill="1" applyBorder="1" applyAlignment="1" applyProtection="1">
      <alignment horizontal="distributed" vertical="center"/>
    </xf>
    <xf numFmtId="0" fontId="16" fillId="0" borderId="0" xfId="3" applyFont="1" applyFill="1" applyBorder="1" applyAlignment="1" applyProtection="1">
      <alignment horizontal="distributed" vertical="center" indent="1" shrinkToFit="1"/>
    </xf>
    <xf numFmtId="176" fontId="17" fillId="0" borderId="37" xfId="0" applyNumberFormat="1" applyFont="1" applyFill="1" applyBorder="1" applyAlignment="1">
      <alignment vertical="center"/>
    </xf>
    <xf numFmtId="176" fontId="17" fillId="0" borderId="51" xfId="0" applyNumberFormat="1" applyFont="1" applyFill="1" applyBorder="1" applyAlignment="1">
      <alignment vertical="center"/>
    </xf>
    <xf numFmtId="176" fontId="17" fillId="0" borderId="38" xfId="0" applyNumberFormat="1" applyFont="1" applyFill="1" applyBorder="1" applyAlignment="1">
      <alignment vertical="center"/>
    </xf>
    <xf numFmtId="0" fontId="16" fillId="0" borderId="0" xfId="3" applyFont="1" applyFill="1" applyBorder="1" applyAlignment="1" applyProtection="1">
      <alignment horizontal="distributed" vertical="center" wrapText="1" indent="1" shrinkToFit="1"/>
    </xf>
    <xf numFmtId="0" fontId="17" fillId="0" borderId="59" xfId="3" applyFont="1" applyFill="1" applyBorder="1" applyAlignment="1" applyProtection="1">
      <alignment horizontal="distributed" vertical="center"/>
    </xf>
    <xf numFmtId="1" fontId="16" fillId="0" borderId="60" xfId="3" applyNumberFormat="1" applyFont="1" applyFill="1" applyBorder="1" applyAlignment="1" applyProtection="1">
      <alignment horizontal="distributed" vertical="center" indent="1"/>
    </xf>
    <xf numFmtId="176" fontId="17" fillId="0" borderId="32" xfId="0" applyNumberFormat="1" applyFont="1" applyFill="1" applyBorder="1" applyAlignment="1">
      <alignment vertical="center"/>
    </xf>
    <xf numFmtId="176" fontId="17" fillId="0" borderId="24" xfId="0" applyNumberFormat="1" applyFont="1" applyFill="1" applyBorder="1" applyAlignment="1">
      <alignment vertical="center"/>
    </xf>
    <xf numFmtId="176" fontId="17" fillId="0" borderId="17" xfId="0" applyNumberFormat="1" applyFont="1" applyFill="1" applyBorder="1" applyAlignment="1">
      <alignment vertical="center"/>
    </xf>
    <xf numFmtId="0" fontId="16" fillId="0" borderId="61" xfId="8" applyFont="1" applyFill="1" applyBorder="1" applyAlignment="1">
      <alignment horizontal="center" vertical="center" wrapText="1"/>
    </xf>
    <xf numFmtId="0" fontId="16" fillId="0" borderId="61" xfId="8" applyFont="1" applyFill="1" applyBorder="1" applyAlignment="1">
      <alignment horizontal="center" vertical="center"/>
    </xf>
    <xf numFmtId="0" fontId="16" fillId="0" borderId="29" xfId="8" applyFont="1" applyFill="1" applyBorder="1" applyAlignment="1">
      <alignment horizontal="center" vertical="center"/>
    </xf>
    <xf numFmtId="0" fontId="16" fillId="0" borderId="16" xfId="8" applyFont="1" applyFill="1" applyBorder="1" applyAlignment="1">
      <alignment horizontal="center" vertical="center"/>
    </xf>
    <xf numFmtId="176" fontId="17" fillId="0" borderId="62" xfId="0" applyNumberFormat="1" applyFont="1" applyFill="1" applyBorder="1" applyAlignment="1">
      <alignment vertical="center"/>
    </xf>
    <xf numFmtId="0" fontId="16" fillId="0" borderId="16" xfId="8" applyFont="1" applyFill="1" applyBorder="1" applyAlignment="1">
      <alignment horizontal="distributed" vertical="center" wrapText="1"/>
    </xf>
    <xf numFmtId="176" fontId="17" fillId="0" borderId="52" xfId="0" applyNumberFormat="1" applyFont="1" applyFill="1" applyBorder="1" applyAlignment="1">
      <alignment vertical="center"/>
    </xf>
    <xf numFmtId="0" fontId="17" fillId="0" borderId="0" xfId="3" applyFont="1" applyFill="1" applyBorder="1" applyAlignment="1" applyProtection="1">
      <alignment horizontal="distributed" vertical="center"/>
    </xf>
    <xf numFmtId="1" fontId="16" fillId="0" borderId="0" xfId="3" applyNumberFormat="1" applyFont="1" applyFill="1" applyBorder="1" applyAlignment="1" applyProtection="1">
      <alignment horizontal="distributed" vertical="center" indent="1"/>
    </xf>
    <xf numFmtId="176" fontId="17" fillId="0" borderId="0" xfId="0" applyNumberFormat="1" applyFont="1" applyFill="1" applyBorder="1" applyAlignment="1">
      <alignment vertical="center"/>
    </xf>
    <xf numFmtId="0" fontId="3" fillId="0" borderId="0" xfId="0" applyFont="1" applyFill="1" applyBorder="1" applyAlignment="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63" xfId="0" applyFont="1" applyFill="1" applyBorder="1" applyAlignment="1">
      <alignment horizontal="distributed" vertical="center" wrapText="1"/>
    </xf>
    <xf numFmtId="0" fontId="16" fillId="0" borderId="64" xfId="0" applyFont="1" applyFill="1" applyBorder="1" applyAlignment="1">
      <alignment horizontal="distributed" vertical="center" wrapText="1"/>
    </xf>
    <xf numFmtId="0" fontId="16" fillId="0" borderId="65" xfId="0" applyFont="1" applyFill="1" applyBorder="1" applyAlignment="1">
      <alignment horizontal="distributed" vertical="center" wrapText="1"/>
    </xf>
    <xf numFmtId="0" fontId="16" fillId="0" borderId="30" xfId="0" applyFont="1" applyFill="1" applyBorder="1" applyAlignment="1">
      <alignment vertical="center" wrapText="1"/>
    </xf>
    <xf numFmtId="0" fontId="16" fillId="0" borderId="66" xfId="0" applyFont="1" applyFill="1" applyBorder="1" applyAlignment="1">
      <alignment vertical="center" wrapText="1"/>
    </xf>
    <xf numFmtId="0" fontId="16" fillId="0" borderId="37" xfId="8" applyFont="1" applyFill="1" applyBorder="1" applyAlignment="1">
      <alignment horizontal="center" vertical="center" wrapText="1"/>
    </xf>
    <xf numFmtId="0" fontId="16" fillId="0" borderId="51" xfId="8" applyFont="1" applyFill="1" applyBorder="1" applyAlignment="1">
      <alignment horizontal="center" vertical="center" wrapText="1"/>
    </xf>
    <xf numFmtId="0" fontId="16" fillId="0" borderId="54" xfId="8" applyFont="1" applyFill="1" applyBorder="1" applyAlignment="1">
      <alignment horizontal="center" vertical="center" wrapText="1"/>
    </xf>
    <xf numFmtId="0" fontId="16" fillId="0" borderId="31" xfId="8" applyFont="1" applyFill="1" applyBorder="1" applyAlignment="1">
      <alignment horizontal="center" vertical="center" wrapText="1"/>
    </xf>
    <xf numFmtId="0" fontId="16" fillId="0" borderId="0" xfId="0" applyFont="1" applyFill="1" applyBorder="1" applyAlignment="1">
      <alignment vertical="center"/>
    </xf>
    <xf numFmtId="178" fontId="17" fillId="0" borderId="56" xfId="0" applyNumberFormat="1" applyFont="1" applyFill="1" applyBorder="1" applyAlignment="1">
      <alignment vertical="center"/>
    </xf>
    <xf numFmtId="178" fontId="17" fillId="0" borderId="20" xfId="0" applyNumberFormat="1" applyFont="1" applyFill="1" applyBorder="1" applyAlignment="1">
      <alignment vertical="center"/>
    </xf>
    <xf numFmtId="178" fontId="17" fillId="0" borderId="22" xfId="0" applyNumberFormat="1" applyFont="1" applyFill="1" applyBorder="1" applyAlignment="1">
      <alignment vertical="center"/>
    </xf>
    <xf numFmtId="178" fontId="17" fillId="0" borderId="37" xfId="0" applyNumberFormat="1" applyFont="1" applyFill="1" applyBorder="1" applyAlignment="1">
      <alignment vertical="center"/>
    </xf>
    <xf numFmtId="178" fontId="17" fillId="0" borderId="51" xfId="0" applyNumberFormat="1" applyFont="1" applyFill="1" applyBorder="1" applyAlignment="1">
      <alignment vertical="center"/>
    </xf>
    <xf numFmtId="178" fontId="17" fillId="0" borderId="38" xfId="0" applyNumberFormat="1" applyFont="1" applyFill="1" applyBorder="1" applyAlignment="1">
      <alignment vertical="center"/>
    </xf>
    <xf numFmtId="176" fontId="17" fillId="0" borderId="32" xfId="0" applyNumberFormat="1" applyFont="1" applyFill="1" applyBorder="1" applyAlignment="1">
      <alignment horizontal="center" vertical="center"/>
    </xf>
    <xf numFmtId="178" fontId="17" fillId="0" borderId="32" xfId="0" applyNumberFormat="1" applyFont="1" applyFill="1" applyBorder="1" applyAlignment="1">
      <alignment vertical="center"/>
    </xf>
    <xf numFmtId="178" fontId="17" fillId="0" borderId="24" xfId="0" applyNumberFormat="1" applyFont="1" applyFill="1" applyBorder="1" applyAlignment="1">
      <alignment vertical="center"/>
    </xf>
    <xf numFmtId="178" fontId="17" fillId="0" borderId="17" xfId="0" applyNumberFormat="1" applyFont="1" applyFill="1" applyBorder="1" applyAlignment="1">
      <alignment vertical="center"/>
    </xf>
    <xf numFmtId="0" fontId="16" fillId="0" borderId="0" xfId="0" applyFont="1" applyFill="1" applyBorder="1" applyAlignment="1">
      <alignment horizontal="left" vertical="center"/>
    </xf>
    <xf numFmtId="0" fontId="18" fillId="0" borderId="0" xfId="0" applyFont="1" applyFill="1" applyBorder="1" applyAlignment="1">
      <alignment vertical="center"/>
    </xf>
    <xf numFmtId="0" fontId="16" fillId="0" borderId="67" xfId="0" applyFont="1" applyFill="1" applyBorder="1" applyAlignment="1">
      <alignment horizontal="center" vertical="center" wrapText="1"/>
    </xf>
    <xf numFmtId="0" fontId="16" fillId="0" borderId="55" xfId="0" applyFont="1" applyFill="1" applyBorder="1" applyAlignment="1">
      <alignment vertical="center"/>
    </xf>
    <xf numFmtId="0" fontId="16" fillId="0" borderId="21" xfId="0" applyFont="1" applyFill="1" applyBorder="1" applyAlignment="1">
      <alignment vertical="center"/>
    </xf>
    <xf numFmtId="0" fontId="16" fillId="0" borderId="68" xfId="0" applyFont="1" applyFill="1" applyBorder="1" applyAlignment="1">
      <alignment vertical="center"/>
    </xf>
    <xf numFmtId="0" fontId="16" fillId="0" borderId="57"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0" fillId="0" borderId="21" xfId="0" applyFill="1" applyBorder="1"/>
    <xf numFmtId="0" fontId="0" fillId="0" borderId="68" xfId="0" applyFill="1" applyBorder="1"/>
    <xf numFmtId="0" fontId="0" fillId="0" borderId="0" xfId="0" applyFill="1" applyBorder="1"/>
    <xf numFmtId="0" fontId="0" fillId="0" borderId="5" xfId="0" applyFill="1" applyBorder="1"/>
    <xf numFmtId="0" fontId="16" fillId="0" borderId="6" xfId="0" applyFont="1" applyFill="1" applyBorder="1" applyAlignment="1">
      <alignment horizontal="center" vertical="center" wrapText="1"/>
    </xf>
    <xf numFmtId="0" fontId="16" fillId="0" borderId="60" xfId="0" applyFont="1" applyFill="1" applyBorder="1" applyAlignment="1">
      <alignment horizontal="distributed" vertical="center" wrapText="1" indent="1"/>
    </xf>
    <xf numFmtId="0" fontId="16" fillId="0" borderId="60" xfId="0" applyFont="1" applyFill="1" applyBorder="1" applyAlignment="1">
      <alignment vertical="center"/>
    </xf>
    <xf numFmtId="0" fontId="16" fillId="0" borderId="69" xfId="0" applyFont="1" applyFill="1" applyBorder="1" applyAlignment="1">
      <alignment vertical="center"/>
    </xf>
    <xf numFmtId="0" fontId="16" fillId="0" borderId="0" xfId="0" applyFont="1" applyFill="1" applyBorder="1" applyAlignment="1">
      <alignment horizontal="center" vertical="center"/>
    </xf>
    <xf numFmtId="0" fontId="16" fillId="0" borderId="3" xfId="0" applyFont="1" applyFill="1" applyBorder="1" applyAlignment="1">
      <alignment horizontal="distributed" vertical="center" indent="1"/>
    </xf>
    <xf numFmtId="0" fontId="16" fillId="0" borderId="70" xfId="0" applyFont="1" applyFill="1" applyBorder="1" applyAlignment="1">
      <alignment horizontal="distributed" vertical="center" wrapText="1" indent="1"/>
    </xf>
    <xf numFmtId="0" fontId="16" fillId="0" borderId="28" xfId="8" applyFont="1" applyFill="1" applyBorder="1" applyAlignment="1">
      <alignment horizontal="center" vertical="center" wrapText="1"/>
    </xf>
    <xf numFmtId="0" fontId="16" fillId="0" borderId="28" xfId="8" applyFont="1" applyFill="1" applyBorder="1" applyAlignment="1">
      <alignment horizontal="center" vertical="center"/>
    </xf>
    <xf numFmtId="0" fontId="16" fillId="0" borderId="71" xfId="3" applyFont="1" applyFill="1" applyBorder="1" applyAlignment="1" applyProtection="1">
      <alignment horizontal="distributed" vertical="center" indent="1" shrinkToFit="1"/>
    </xf>
    <xf numFmtId="176" fontId="17" fillId="0" borderId="72" xfId="0" applyNumberFormat="1" applyFont="1" applyFill="1" applyBorder="1" applyAlignment="1">
      <alignment vertical="center"/>
    </xf>
    <xf numFmtId="0" fontId="16" fillId="0" borderId="5" xfId="3" applyFont="1" applyFill="1" applyBorder="1" applyAlignment="1" applyProtection="1">
      <alignment horizontal="distributed" vertical="center" indent="1" shrinkToFit="1"/>
    </xf>
    <xf numFmtId="176" fontId="17" fillId="0" borderId="13" xfId="0" applyNumberFormat="1" applyFont="1" applyFill="1" applyBorder="1" applyAlignment="1">
      <alignment vertical="center"/>
    </xf>
    <xf numFmtId="0" fontId="16" fillId="0" borderId="5" xfId="3" applyFont="1" applyFill="1" applyBorder="1" applyAlignment="1" applyProtection="1">
      <alignment horizontal="distributed" vertical="center" wrapText="1" indent="1" shrinkToFit="1"/>
    </xf>
    <xf numFmtId="1" fontId="16" fillId="0" borderId="69" xfId="3" applyNumberFormat="1" applyFont="1" applyFill="1" applyBorder="1" applyAlignment="1" applyProtection="1">
      <alignment horizontal="distributed" vertical="center" indent="1"/>
    </xf>
    <xf numFmtId="176" fontId="17" fillId="0" borderId="14" xfId="0" applyNumberFormat="1" applyFont="1" applyFill="1" applyBorder="1" applyAlignment="1">
      <alignment vertical="center"/>
    </xf>
    <xf numFmtId="0" fontId="16" fillId="0" borderId="0" xfId="4" applyFont="1" applyFill="1" applyBorder="1" applyAlignment="1">
      <alignment horizontal="distributed" vertical="center"/>
    </xf>
    <xf numFmtId="0" fontId="16" fillId="0" borderId="28" xfId="8" applyFont="1" applyFill="1" applyBorder="1" applyAlignment="1">
      <alignment horizontal="distributed" vertical="center" wrapText="1"/>
    </xf>
    <xf numFmtId="0" fontId="16" fillId="0" borderId="0" xfId="0" applyFont="1" applyFill="1" applyBorder="1" applyAlignment="1">
      <alignment horizontal="distributed" vertical="center" indent="1"/>
    </xf>
    <xf numFmtId="0" fontId="16" fillId="0" borderId="0" xfId="8" applyFont="1" applyFill="1" applyBorder="1" applyAlignment="1">
      <alignment horizontal="center" vertical="center"/>
    </xf>
    <xf numFmtId="0" fontId="16" fillId="0" borderId="1" xfId="0" applyFont="1" applyFill="1" applyBorder="1" applyAlignment="1">
      <alignment vertical="center"/>
    </xf>
    <xf numFmtId="0" fontId="16" fillId="0" borderId="3" xfId="0" applyFont="1" applyFill="1" applyBorder="1" applyAlignment="1">
      <alignment vertical="center"/>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72" xfId="0" applyFont="1" applyFill="1" applyBorder="1" applyAlignment="1">
      <alignment horizontal="distributed" vertical="center" wrapText="1"/>
    </xf>
    <xf numFmtId="0" fontId="16" fillId="0" borderId="56" xfId="0" applyFont="1" applyFill="1" applyBorder="1" applyAlignment="1">
      <alignment horizontal="distributed" vertical="center" wrapText="1"/>
    </xf>
    <xf numFmtId="0" fontId="16" fillId="0" borderId="20" xfId="0" applyFont="1" applyFill="1" applyBorder="1" applyAlignment="1">
      <alignment horizontal="distributed" vertical="center" wrapText="1"/>
    </xf>
    <xf numFmtId="0" fontId="16" fillId="0" borderId="70" xfId="0" applyFont="1" applyFill="1" applyBorder="1" applyAlignment="1">
      <alignment vertical="center" wrapText="1"/>
    </xf>
    <xf numFmtId="0" fontId="16" fillId="0" borderId="53" xfId="8" applyFont="1" applyFill="1" applyBorder="1" applyAlignment="1">
      <alignment horizontal="center" vertical="center" wrapText="1"/>
    </xf>
    <xf numFmtId="0" fontId="16" fillId="0" borderId="54" xfId="0" applyFont="1" applyFill="1" applyBorder="1" applyAlignment="1">
      <alignment horizontal="center" vertical="center" wrapText="1"/>
    </xf>
    <xf numFmtId="0" fontId="16" fillId="0" borderId="73" xfId="8" applyFont="1" applyFill="1" applyBorder="1" applyAlignment="1">
      <alignment horizontal="center" vertical="center" wrapText="1"/>
    </xf>
    <xf numFmtId="178" fontId="17" fillId="0" borderId="72" xfId="0" applyNumberFormat="1" applyFont="1" applyFill="1" applyBorder="1" applyAlignment="1">
      <alignment vertical="center"/>
    </xf>
    <xf numFmtId="178" fontId="17" fillId="0" borderId="13" xfId="0" applyNumberFormat="1" applyFont="1" applyFill="1" applyBorder="1" applyAlignment="1">
      <alignment vertical="center"/>
    </xf>
    <xf numFmtId="0" fontId="16" fillId="0" borderId="67" xfId="0" applyFont="1" applyFill="1" applyBorder="1" applyAlignment="1">
      <alignment horizontal="distributed" vertical="center"/>
    </xf>
    <xf numFmtId="176" fontId="17" fillId="0" borderId="16" xfId="0" applyNumberFormat="1" applyFont="1" applyFill="1" applyBorder="1" applyAlignment="1">
      <alignment vertical="center"/>
    </xf>
    <xf numFmtId="0" fontId="16" fillId="0" borderId="0" xfId="0" applyFont="1" applyFill="1" applyAlignment="1">
      <alignment horizontal="left" vertical="center" wrapText="1"/>
    </xf>
    <xf numFmtId="0" fontId="16" fillId="0" borderId="59" xfId="0" applyFont="1" applyFill="1" applyBorder="1" applyAlignment="1">
      <alignment horizontal="distributed" vertical="center"/>
    </xf>
    <xf numFmtId="0" fontId="16" fillId="0" borderId="62" xfId="0" applyFont="1" applyFill="1" applyBorder="1" applyAlignment="1">
      <alignment horizontal="center" vertical="center"/>
    </xf>
    <xf numFmtId="0" fontId="16" fillId="0" borderId="28" xfId="0" applyFont="1" applyFill="1" applyBorder="1" applyAlignment="1">
      <alignment horizontal="distributed" vertical="center" indent="1"/>
    </xf>
    <xf numFmtId="176" fontId="17" fillId="0" borderId="14" xfId="0" applyNumberFormat="1" applyFont="1" applyFill="1" applyBorder="1" applyAlignment="1">
      <alignment horizontal="center" vertical="center"/>
    </xf>
    <xf numFmtId="0" fontId="16" fillId="0" borderId="7" xfId="0" applyFont="1" applyFill="1" applyBorder="1" applyAlignment="1">
      <alignment vertical="center"/>
    </xf>
    <xf numFmtId="0" fontId="16" fillId="0" borderId="0" xfId="0" applyFont="1" applyFill="1" applyBorder="1" applyAlignment="1">
      <alignment horizontal="right" vertical="center"/>
    </xf>
    <xf numFmtId="49" fontId="16" fillId="0" borderId="1" xfId="0" applyNumberFormat="1" applyFont="1" applyFill="1" applyBorder="1" applyAlignment="1">
      <alignment vertical="center"/>
    </xf>
    <xf numFmtId="49" fontId="16" fillId="0" borderId="3" xfId="0" applyNumberFormat="1" applyFont="1" applyFill="1" applyBorder="1" applyAlignment="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3" xfId="0" applyFont="1" applyFill="1" applyBorder="1" applyAlignment="1">
      <alignment horizontal="center" vertical="center"/>
    </xf>
    <xf numFmtId="0" fontId="17" fillId="0" borderId="65" xfId="0" applyFont="1" applyFill="1" applyBorder="1" applyAlignment="1">
      <alignment horizontal="center" vertical="center"/>
    </xf>
    <xf numFmtId="49" fontId="16" fillId="0" borderId="30" xfId="0" applyNumberFormat="1" applyFont="1" applyFill="1" applyBorder="1" applyAlignment="1">
      <alignment vertical="center"/>
    </xf>
    <xf numFmtId="49" fontId="16" fillId="0" borderId="70" xfId="0" applyNumberFormat="1" applyFont="1" applyFill="1" applyBorder="1" applyAlignment="1">
      <alignment vertical="center"/>
    </xf>
    <xf numFmtId="0" fontId="16" fillId="0" borderId="75"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16" fillId="0" borderId="31" xfId="0" applyFont="1" applyFill="1" applyBorder="1" applyAlignment="1">
      <alignment horizontal="center" vertical="center" wrapText="1"/>
    </xf>
    <xf numFmtId="176" fontId="17" fillId="0" borderId="57" xfId="0" applyNumberFormat="1" applyFont="1" applyFill="1" applyBorder="1" applyAlignment="1">
      <alignment vertical="center"/>
    </xf>
    <xf numFmtId="176" fontId="17" fillId="0" borderId="4" xfId="0" applyNumberFormat="1" applyFont="1" applyFill="1" applyBorder="1" applyAlignment="1">
      <alignment vertical="center"/>
    </xf>
    <xf numFmtId="49" fontId="17" fillId="0" borderId="67" xfId="4" applyNumberFormat="1" applyFont="1" applyFill="1" applyBorder="1" applyAlignment="1">
      <alignment horizontal="distributed" vertical="center"/>
    </xf>
    <xf numFmtId="0" fontId="16" fillId="0" borderId="68" xfId="4" applyFont="1" applyFill="1" applyBorder="1" applyAlignment="1">
      <alignment horizontal="distributed" vertical="center" indent="1"/>
    </xf>
    <xf numFmtId="176" fontId="17" fillId="0" borderId="67" xfId="0" applyNumberFormat="1" applyFont="1" applyFill="1" applyBorder="1" applyAlignment="1">
      <alignment vertical="center"/>
    </xf>
    <xf numFmtId="176" fontId="17" fillId="0" borderId="21" xfId="0" applyNumberFormat="1" applyFont="1" applyFill="1" applyBorder="1" applyAlignment="1">
      <alignment vertical="center"/>
    </xf>
    <xf numFmtId="0" fontId="17" fillId="0" borderId="4" xfId="0" applyFont="1" applyFill="1" applyBorder="1" applyAlignment="1">
      <alignment horizontal="center" vertical="center"/>
    </xf>
    <xf numFmtId="0" fontId="16" fillId="0" borderId="5" xfId="0" applyFont="1" applyFill="1" applyBorder="1" applyAlignment="1">
      <alignment horizontal="distributed" vertical="center" indent="1"/>
    </xf>
    <xf numFmtId="0" fontId="17" fillId="0" borderId="67" xfId="0" applyFont="1" applyFill="1" applyBorder="1" applyAlignment="1">
      <alignment horizontal="center" vertical="center"/>
    </xf>
    <xf numFmtId="0" fontId="16" fillId="0" borderId="68" xfId="0" applyFont="1" applyFill="1" applyBorder="1" applyAlignment="1">
      <alignment horizontal="distributed" vertical="center" indent="1"/>
    </xf>
    <xf numFmtId="0" fontId="17" fillId="0" borderId="6" xfId="0" applyFont="1" applyFill="1" applyBorder="1" applyAlignment="1">
      <alignment horizontal="center" vertical="center"/>
    </xf>
    <xf numFmtId="0" fontId="16" fillId="0" borderId="8" xfId="0" applyFont="1" applyFill="1" applyBorder="1" applyAlignment="1">
      <alignment horizontal="distributed" vertical="center" indent="1"/>
    </xf>
    <xf numFmtId="176" fontId="17" fillId="0" borderId="6" xfId="0" applyNumberFormat="1" applyFont="1" applyFill="1" applyBorder="1" applyAlignment="1">
      <alignment vertical="center"/>
    </xf>
    <xf numFmtId="176" fontId="17" fillId="0" borderId="7" xfId="0" applyNumberFormat="1" applyFont="1" applyFill="1" applyBorder="1" applyAlignment="1">
      <alignment vertical="center"/>
    </xf>
    <xf numFmtId="0" fontId="16" fillId="0" borderId="0"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7" fillId="0" borderId="57" xfId="0" applyFont="1" applyFill="1" applyBorder="1" applyAlignment="1">
      <alignment horizontal="center" vertical="center"/>
    </xf>
    <xf numFmtId="0" fontId="16" fillId="0" borderId="71" xfId="0" applyFont="1" applyFill="1" applyBorder="1" applyAlignment="1">
      <alignment horizontal="distributed" vertical="center" indent="1"/>
    </xf>
    <xf numFmtId="0" fontId="17" fillId="0" borderId="30" xfId="0" applyFont="1" applyFill="1" applyBorder="1" applyAlignment="1">
      <alignment horizontal="center" vertical="center"/>
    </xf>
    <xf numFmtId="0" fontId="16" fillId="0" borderId="70" xfId="0" applyFont="1" applyFill="1" applyBorder="1" applyAlignment="1">
      <alignment horizontal="distributed" vertical="center" indent="1"/>
    </xf>
    <xf numFmtId="0" fontId="17" fillId="0" borderId="59" xfId="0" applyFont="1" applyFill="1" applyBorder="1" applyAlignment="1">
      <alignment horizontal="center" vertical="center"/>
    </xf>
    <xf numFmtId="0" fontId="16" fillId="0" borderId="69" xfId="0" applyFont="1" applyFill="1" applyBorder="1" applyAlignment="1">
      <alignment horizontal="distributed" vertical="center" indent="1"/>
    </xf>
    <xf numFmtId="0" fontId="16" fillId="0" borderId="31" xfId="0" applyFont="1" applyFill="1" applyBorder="1" applyAlignment="1">
      <alignment horizontal="center" vertical="center"/>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178" fontId="17" fillId="0" borderId="57" xfId="0" applyNumberFormat="1" applyFont="1" applyFill="1" applyBorder="1" applyAlignment="1">
      <alignment vertical="center" shrinkToFit="1"/>
    </xf>
    <xf numFmtId="178" fontId="17" fillId="0" borderId="38" xfId="0" applyNumberFormat="1" applyFont="1" applyFill="1" applyBorder="1" applyAlignment="1">
      <alignment vertical="center" shrinkToFit="1"/>
    </xf>
    <xf numFmtId="178" fontId="16" fillId="0" borderId="0" xfId="0" applyNumberFormat="1" applyFont="1" applyFill="1" applyBorder="1" applyAlignment="1">
      <alignment vertical="center"/>
    </xf>
    <xf numFmtId="176" fontId="17" fillId="0" borderId="0" xfId="0" applyNumberFormat="1" applyFont="1" applyFill="1" applyAlignment="1">
      <alignment vertical="center" shrinkToFit="1"/>
    </xf>
    <xf numFmtId="0" fontId="17" fillId="0" borderId="0" xfId="0" applyFont="1" applyFill="1" applyAlignment="1">
      <alignment horizontal="center" vertical="center" shrinkToFit="1"/>
    </xf>
    <xf numFmtId="178" fontId="17" fillId="0" borderId="4" xfId="0" applyNumberFormat="1" applyFont="1" applyFill="1" applyBorder="1" applyAlignment="1">
      <alignment vertical="center" shrinkToFit="1"/>
    </xf>
    <xf numFmtId="49" fontId="17" fillId="0" borderId="59" xfId="4" applyNumberFormat="1" applyFont="1" applyFill="1" applyBorder="1" applyAlignment="1">
      <alignment horizontal="distributed" vertical="center"/>
    </xf>
    <xf numFmtId="0" fontId="16" fillId="0" borderId="69" xfId="4" applyFont="1" applyFill="1" applyBorder="1" applyAlignment="1">
      <alignment horizontal="distributed" vertical="center" indent="1"/>
    </xf>
    <xf numFmtId="178" fontId="17" fillId="0" borderId="59" xfId="0" applyNumberFormat="1" applyFont="1" applyFill="1" applyBorder="1" applyAlignment="1">
      <alignment vertical="center" shrinkToFit="1"/>
    </xf>
    <xf numFmtId="178" fontId="17" fillId="0" borderId="17" xfId="0" applyNumberFormat="1" applyFont="1" applyFill="1" applyBorder="1" applyAlignment="1">
      <alignment vertical="center" shrinkToFit="1"/>
    </xf>
    <xf numFmtId="49" fontId="16" fillId="0" borderId="1"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wrapText="1"/>
    </xf>
    <xf numFmtId="0" fontId="16" fillId="0" borderId="38" xfId="0" applyFont="1" applyFill="1" applyBorder="1" applyAlignment="1">
      <alignment horizontal="center" vertical="center"/>
    </xf>
    <xf numFmtId="176" fontId="17" fillId="0" borderId="57" xfId="0" applyNumberFormat="1" applyFont="1" applyFill="1" applyBorder="1" applyAlignment="1">
      <alignment vertical="center" shrinkToFit="1"/>
    </xf>
    <xf numFmtId="178" fontId="17" fillId="0" borderId="22" xfId="0" applyNumberFormat="1" applyFont="1" applyFill="1" applyBorder="1" applyAlignment="1">
      <alignment vertical="center" shrinkToFit="1"/>
    </xf>
    <xf numFmtId="176" fontId="17" fillId="0" borderId="4" xfId="0" applyNumberFormat="1" applyFont="1" applyFill="1" applyBorder="1" applyAlignment="1">
      <alignment vertical="center" shrinkToFit="1"/>
    </xf>
    <xf numFmtId="0" fontId="17" fillId="0" borderId="30" xfId="3" applyFont="1" applyFill="1" applyBorder="1" applyAlignment="1" applyProtection="1">
      <alignment horizontal="distributed" vertical="center"/>
    </xf>
    <xf numFmtId="176" fontId="17" fillId="0" borderId="58" xfId="0" applyNumberFormat="1" applyFont="1" applyFill="1" applyBorder="1" applyAlignment="1">
      <alignment vertical="center"/>
    </xf>
    <xf numFmtId="0" fontId="16" fillId="0" borderId="70" xfId="3" applyFont="1" applyFill="1" applyBorder="1" applyAlignment="1" applyProtection="1">
      <alignment horizontal="distributed" vertical="center" indent="1" shrinkToFit="1"/>
    </xf>
    <xf numFmtId="176" fontId="17" fillId="0" borderId="30" xfId="0" applyNumberFormat="1" applyFont="1" applyFill="1" applyBorder="1" applyAlignment="1">
      <alignment vertical="center"/>
    </xf>
    <xf numFmtId="176" fontId="17" fillId="0" borderId="75" xfId="0" applyNumberFormat="1" applyFont="1" applyFill="1" applyBorder="1" applyAlignment="1">
      <alignment vertical="center"/>
    </xf>
    <xf numFmtId="176" fontId="17" fillId="0" borderId="31" xfId="0" applyNumberFormat="1" applyFont="1" applyFill="1" applyBorder="1" applyAlignment="1">
      <alignment vertical="center"/>
    </xf>
    <xf numFmtId="176" fontId="17" fillId="0" borderId="25" xfId="0" applyNumberFormat="1" applyFont="1" applyFill="1" applyBorder="1" applyAlignment="1">
      <alignment vertical="center"/>
    </xf>
    <xf numFmtId="0" fontId="17" fillId="0" borderId="76" xfId="0" applyFont="1" applyFill="1" applyBorder="1" applyAlignment="1">
      <alignment horizontal="center" vertical="center"/>
    </xf>
    <xf numFmtId="0" fontId="16" fillId="0" borderId="77" xfId="0" applyFont="1" applyFill="1" applyBorder="1" applyAlignment="1">
      <alignment horizontal="center" vertical="center" wrapText="1"/>
    </xf>
    <xf numFmtId="176" fontId="17" fillId="0" borderId="78" xfId="0" applyNumberFormat="1" applyFont="1" applyFill="1" applyBorder="1" applyAlignment="1">
      <alignment vertical="center" shrinkToFit="1"/>
    </xf>
    <xf numFmtId="176" fontId="17" fillId="0" borderId="79" xfId="0" applyNumberFormat="1" applyFont="1" applyFill="1" applyBorder="1" applyAlignment="1">
      <alignment vertical="center" shrinkToFit="1"/>
    </xf>
    <xf numFmtId="0" fontId="17" fillId="0" borderId="6" xfId="3" applyFont="1" applyFill="1" applyBorder="1" applyAlignment="1" applyProtection="1">
      <alignment horizontal="distributed" vertical="center"/>
    </xf>
    <xf numFmtId="0" fontId="16" fillId="0" borderId="8" xfId="3" applyFont="1" applyFill="1" applyBorder="1" applyAlignment="1" applyProtection="1">
      <alignment horizontal="distributed" vertical="center" indent="1" shrinkToFit="1"/>
    </xf>
    <xf numFmtId="176" fontId="17" fillId="0" borderId="80" xfId="0" applyNumberFormat="1" applyFont="1" applyFill="1" applyBorder="1" applyAlignment="1">
      <alignment vertical="center" shrinkToFit="1"/>
    </xf>
    <xf numFmtId="0" fontId="3" fillId="0" borderId="0" xfId="7" applyFont="1" applyFill="1" applyBorder="1" applyAlignment="1">
      <alignment vertical="center"/>
    </xf>
    <xf numFmtId="0" fontId="2" fillId="0" borderId="0" xfId="7" applyFont="1" applyFill="1" applyBorder="1" applyAlignment="1">
      <alignment vertical="center"/>
    </xf>
    <xf numFmtId="0" fontId="2" fillId="0" borderId="0" xfId="7" applyFont="1" applyFill="1" applyBorder="1" applyAlignment="1">
      <alignment horizontal="right" vertical="center"/>
    </xf>
    <xf numFmtId="0" fontId="2" fillId="0" borderId="5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16" fillId="0" borderId="2" xfId="7" applyFont="1" applyFill="1" applyBorder="1" applyAlignment="1">
      <alignment horizontal="center" vertical="center"/>
    </xf>
    <xf numFmtId="0" fontId="16" fillId="0" borderId="2" xfId="7" applyFont="1" applyFill="1" applyBorder="1" applyAlignment="1">
      <alignment horizontal="center" vertical="center" wrapText="1"/>
    </xf>
    <xf numFmtId="0" fontId="16" fillId="0" borderId="0" xfId="7" applyFont="1" applyFill="1" applyBorder="1" applyAlignment="1">
      <alignment horizontal="center" vertical="center"/>
    </xf>
    <xf numFmtId="0" fontId="16" fillId="0" borderId="0" xfId="7" applyFont="1" applyFill="1" applyBorder="1" applyAlignment="1">
      <alignment horizontal="center" vertical="center" wrapText="1"/>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58" xfId="7" applyFont="1" applyFill="1" applyBorder="1" applyAlignment="1">
      <alignment horizontal="center" vertical="center"/>
    </xf>
    <xf numFmtId="0" fontId="16" fillId="0" borderId="58" xfId="7" applyFont="1" applyFill="1" applyBorder="1" applyAlignment="1">
      <alignment horizontal="center" vertical="center" wrapText="1"/>
    </xf>
    <xf numFmtId="0" fontId="16" fillId="0" borderId="81" xfId="7" applyFont="1" applyFill="1" applyBorder="1" applyAlignment="1">
      <alignment horizontal="center" vertical="center"/>
    </xf>
    <xf numFmtId="0" fontId="16" fillId="0" borderId="29" xfId="7" applyFont="1" applyFill="1" applyBorder="1" applyAlignment="1">
      <alignment horizontal="center" vertical="center" wrapText="1"/>
    </xf>
    <xf numFmtId="0" fontId="16" fillId="0" borderId="29" xfId="7" applyFont="1" applyFill="1" applyBorder="1" applyAlignment="1">
      <alignment horizontal="center" vertical="center"/>
    </xf>
    <xf numFmtId="0" fontId="16" fillId="0" borderId="81" xfId="3" applyFont="1" applyFill="1" applyBorder="1" applyAlignment="1" applyProtection="1">
      <alignment horizontal="distributed" vertical="center" indent="1" shrinkToFit="1"/>
    </xf>
    <xf numFmtId="176" fontId="5" fillId="0" borderId="0" xfId="7" applyNumberFormat="1" applyFont="1" applyFill="1" applyAlignment="1">
      <alignment vertical="center" shrinkToFit="1"/>
    </xf>
    <xf numFmtId="0" fontId="5" fillId="0" borderId="0" xfId="7" applyFont="1" applyFill="1" applyAlignment="1">
      <alignment horizontal="center" vertical="center" shrinkToFit="1"/>
    </xf>
    <xf numFmtId="0" fontId="16" fillId="0" borderId="52" xfId="3" applyFont="1" applyFill="1" applyBorder="1" applyAlignment="1" applyProtection="1">
      <alignment horizontal="distributed" vertical="center" indent="1" shrinkToFit="1"/>
    </xf>
    <xf numFmtId="0" fontId="16" fillId="0" borderId="52" xfId="3" applyFont="1" applyFill="1" applyBorder="1" applyAlignment="1" applyProtection="1">
      <alignment horizontal="distributed" vertical="center" wrapText="1" indent="1" shrinkToFit="1"/>
    </xf>
    <xf numFmtId="0" fontId="16" fillId="0" borderId="8" xfId="4" applyFont="1" applyFill="1" applyBorder="1" applyAlignment="1">
      <alignment horizontal="distributed" vertical="center" indent="1"/>
    </xf>
    <xf numFmtId="0" fontId="16" fillId="0" borderId="0" xfId="0" applyFont="1" applyFill="1" applyAlignment="1">
      <alignment horizontal="right"/>
    </xf>
    <xf numFmtId="0" fontId="23" fillId="0" borderId="68" xfId="0" applyFont="1" applyFill="1" applyBorder="1" applyAlignment="1">
      <alignment horizontal="distributed" vertical="center" wrapText="1"/>
    </xf>
    <xf numFmtId="0" fontId="16" fillId="0" borderId="29" xfId="0" applyFont="1" applyFill="1" applyBorder="1" applyAlignment="1">
      <alignment horizontal="distributed" vertical="center"/>
    </xf>
    <xf numFmtId="176" fontId="17" fillId="2" borderId="37" xfId="0" applyNumberFormat="1" applyFont="1" applyFill="1" applyBorder="1" applyAlignment="1">
      <alignment horizontal="center" vertical="center" textRotation="255"/>
    </xf>
    <xf numFmtId="0" fontId="16" fillId="0" borderId="60" xfId="4" applyFont="1" applyFill="1" applyBorder="1" applyAlignment="1">
      <alignment horizontal="distributed" vertical="center" indent="1"/>
    </xf>
    <xf numFmtId="176" fontId="17" fillId="0" borderId="59" xfId="0" applyNumberFormat="1" applyFont="1" applyFill="1" applyBorder="1" applyAlignment="1">
      <alignment vertical="center" shrinkToFit="1"/>
    </xf>
    <xf numFmtId="0" fontId="24" fillId="0" borderId="0" xfId="0" applyFont="1" applyFill="1" applyAlignment="1">
      <alignment vertical="center"/>
    </xf>
    <xf numFmtId="0" fontId="4" fillId="0" borderId="0" xfId="0" applyFont="1" applyFill="1" applyBorder="1" applyAlignment="1">
      <alignment vertical="center" wrapText="1"/>
    </xf>
    <xf numFmtId="0" fontId="16" fillId="0" borderId="75" xfId="8" applyFont="1" applyFill="1" applyBorder="1" applyAlignment="1">
      <alignment horizontal="center" vertical="center" wrapText="1"/>
    </xf>
    <xf numFmtId="0" fontId="16" fillId="0" borderId="54" xfId="0" applyFont="1" applyFill="1" applyBorder="1" applyAlignment="1">
      <alignment horizontal="center" vertical="center"/>
    </xf>
    <xf numFmtId="0" fontId="17" fillId="0" borderId="32" xfId="0" applyFont="1" applyFill="1" applyBorder="1" applyAlignment="1">
      <alignment horizontal="center" vertical="center"/>
    </xf>
    <xf numFmtId="0" fontId="17" fillId="0" borderId="17" xfId="0" applyFont="1" applyFill="1" applyBorder="1" applyAlignment="1">
      <alignment horizontal="center" vertical="center"/>
    </xf>
    <xf numFmtId="0" fontId="16" fillId="0" borderId="22" xfId="0" applyFont="1" applyFill="1" applyBorder="1" applyAlignment="1">
      <alignment horizontal="distributed" vertical="center" wrapText="1"/>
    </xf>
    <xf numFmtId="0" fontId="4" fillId="0" borderId="16" xfId="8" applyFont="1" applyFill="1" applyBorder="1" applyAlignment="1">
      <alignment horizontal="distributed" vertical="center" wrapText="1" indent="1"/>
    </xf>
    <xf numFmtId="0" fontId="24" fillId="0" borderId="0" xfId="11" applyFont="1" applyFill="1" applyAlignment="1">
      <alignment vertical="center"/>
    </xf>
    <xf numFmtId="0" fontId="16" fillId="0" borderId="72" xfId="8" applyFont="1" applyFill="1" applyBorder="1" applyAlignment="1">
      <alignment horizontal="center" vertical="center"/>
    </xf>
    <xf numFmtId="176" fontId="17" fillId="0" borderId="105" xfId="0" applyNumberFormat="1" applyFont="1" applyFill="1" applyBorder="1" applyAlignment="1">
      <alignment vertical="center"/>
    </xf>
    <xf numFmtId="176" fontId="17" fillId="0" borderId="24" xfId="0" applyNumberFormat="1" applyFont="1" applyFill="1" applyBorder="1" applyAlignment="1">
      <alignment horizontal="center" vertical="center"/>
    </xf>
    <xf numFmtId="0" fontId="16" fillId="0" borderId="21" xfId="0" applyFont="1" applyFill="1" applyBorder="1" applyAlignment="1">
      <alignment horizontal="center" vertical="center"/>
    </xf>
    <xf numFmtId="178" fontId="7" fillId="6" borderId="25" xfId="0" applyNumberFormat="1" applyFont="1" applyFill="1" applyBorder="1" applyAlignment="1">
      <alignment vertical="center"/>
    </xf>
    <xf numFmtId="0" fontId="2" fillId="5" borderId="33" xfId="3" applyFont="1" applyFill="1" applyBorder="1" applyAlignment="1">
      <alignment horizontal="center" vertical="center"/>
    </xf>
    <xf numFmtId="0" fontId="29" fillId="0" borderId="0" xfId="3" applyFont="1" applyFill="1" applyAlignment="1">
      <alignment vertical="center"/>
    </xf>
    <xf numFmtId="176" fontId="17" fillId="5" borderId="106" xfId="0" applyNumberFormat="1" applyFont="1" applyFill="1" applyBorder="1" applyAlignment="1" applyProtection="1">
      <alignment vertical="center"/>
      <protection locked="0"/>
    </xf>
    <xf numFmtId="176" fontId="17" fillId="5" borderId="107" xfId="0" applyNumberFormat="1" applyFont="1" applyFill="1" applyBorder="1" applyAlignment="1" applyProtection="1">
      <alignment vertical="center"/>
      <protection locked="0"/>
    </xf>
    <xf numFmtId="176" fontId="17" fillId="5" borderId="108" xfId="0" applyNumberFormat="1" applyFont="1" applyFill="1" applyBorder="1" applyAlignment="1" applyProtection="1">
      <alignment vertical="center"/>
      <protection locked="0"/>
    </xf>
    <xf numFmtId="176" fontId="17" fillId="5" borderId="109" xfId="0" applyNumberFormat="1" applyFont="1" applyFill="1" applyBorder="1" applyAlignment="1" applyProtection="1">
      <alignment vertical="center"/>
      <protection locked="0"/>
    </xf>
    <xf numFmtId="176" fontId="17" fillId="5" borderId="110" xfId="0" applyNumberFormat="1" applyFont="1" applyFill="1" applyBorder="1" applyAlignment="1" applyProtection="1">
      <alignment vertical="center"/>
      <protection locked="0"/>
    </xf>
    <xf numFmtId="178" fontId="17" fillId="5" borderId="104" xfId="0" applyNumberFormat="1" applyFont="1" applyFill="1" applyBorder="1" applyAlignment="1" applyProtection="1">
      <alignment vertical="center"/>
      <protection locked="0"/>
    </xf>
    <xf numFmtId="0" fontId="2" fillId="0" borderId="0" xfId="3" applyFont="1" applyFill="1" applyBorder="1" applyAlignment="1" applyProtection="1">
      <alignment vertical="center"/>
      <protection locked="0"/>
    </xf>
    <xf numFmtId="0" fontId="34" fillId="7" borderId="0" xfId="12" applyFont="1" applyFill="1"/>
    <xf numFmtId="0" fontId="34" fillId="7" borderId="0" xfId="12" applyFont="1" applyFill="1" applyBorder="1"/>
    <xf numFmtId="0" fontId="34" fillId="7" borderId="0" xfId="1" applyFont="1" applyFill="1">
      <alignment vertical="center"/>
    </xf>
    <xf numFmtId="0" fontId="34" fillId="7" borderId="0" xfId="1" quotePrefix="1" applyNumberFormat="1" applyFont="1" applyFill="1" applyAlignment="1"/>
    <xf numFmtId="188" fontId="34" fillId="7" borderId="0" xfId="12" applyNumberFormat="1" applyFont="1" applyFill="1" applyBorder="1"/>
    <xf numFmtId="188" fontId="34" fillId="7" borderId="0" xfId="12" applyNumberFormat="1" applyFont="1" applyFill="1"/>
    <xf numFmtId="0" fontId="34" fillId="5" borderId="7" xfId="12" applyFont="1" applyFill="1" applyBorder="1" applyAlignment="1">
      <alignment horizontal="right"/>
    </xf>
    <xf numFmtId="187" fontId="34" fillId="5" borderId="7" xfId="12" applyNumberFormat="1" applyFont="1" applyFill="1" applyBorder="1" applyAlignment="1">
      <alignment horizontal="right"/>
    </xf>
    <xf numFmtId="0" fontId="34" fillId="0" borderId="0" xfId="12" applyFont="1" applyFill="1"/>
    <xf numFmtId="0" fontId="34" fillId="0" borderId="7" xfId="12" applyFont="1" applyFill="1" applyBorder="1" applyAlignment="1">
      <alignment horizontal="right"/>
    </xf>
    <xf numFmtId="0" fontId="34" fillId="7" borderId="0" xfId="12" applyFont="1" applyFill="1" applyAlignment="1">
      <alignment vertical="center"/>
    </xf>
    <xf numFmtId="0" fontId="34" fillId="7" borderId="0" xfId="12" applyFont="1" applyFill="1" applyBorder="1" applyAlignment="1">
      <alignment vertical="center"/>
    </xf>
    <xf numFmtId="187" fontId="34" fillId="0" borderId="7" xfId="12" applyNumberFormat="1" applyFont="1" applyFill="1" applyBorder="1" applyAlignment="1">
      <alignment horizontal="right"/>
    </xf>
    <xf numFmtId="0" fontId="34" fillId="5" borderId="7" xfId="12" applyFont="1" applyFill="1" applyBorder="1" applyAlignment="1">
      <alignment horizontal="right" vertical="center"/>
    </xf>
    <xf numFmtId="0" fontId="34" fillId="0" borderId="0" xfId="1" applyFont="1" applyFill="1">
      <alignment vertical="center"/>
    </xf>
    <xf numFmtId="0" fontId="34" fillId="0" borderId="0" xfId="1" quotePrefix="1" applyNumberFormat="1" applyFont="1" applyFill="1" applyAlignment="1"/>
    <xf numFmtId="176" fontId="34" fillId="0" borderId="0" xfId="12" applyNumberFormat="1" applyFont="1" applyFill="1" applyBorder="1"/>
    <xf numFmtId="0" fontId="34" fillId="0" borderId="0" xfId="12" applyFont="1" applyFill="1" applyBorder="1"/>
    <xf numFmtId="188" fontId="34" fillId="0" borderId="0" xfId="12" applyNumberFormat="1" applyFont="1" applyFill="1" applyBorder="1"/>
    <xf numFmtId="188" fontId="34" fillId="0" borderId="0" xfId="12" applyNumberFormat="1" applyFont="1" applyFill="1"/>
    <xf numFmtId="0" fontId="34" fillId="0" borderId="0" xfId="12" applyFont="1" applyFill="1" applyAlignment="1">
      <alignment vertical="center"/>
    </xf>
    <xf numFmtId="0" fontId="32" fillId="0" borderId="0" xfId="1" applyFont="1" applyFill="1" applyAlignment="1">
      <alignment horizontal="left" vertical="center"/>
    </xf>
    <xf numFmtId="0" fontId="32" fillId="0" borderId="0" xfId="12" applyFont="1" applyFill="1"/>
    <xf numFmtId="0" fontId="46" fillId="0" borderId="119" xfId="12" applyFont="1" applyFill="1" applyBorder="1" applyAlignment="1">
      <alignment horizontal="right"/>
    </xf>
    <xf numFmtId="187" fontId="46" fillId="0" borderId="80" xfId="12" applyNumberFormat="1" applyFont="1" applyFill="1" applyBorder="1" applyAlignment="1">
      <alignment horizontal="right"/>
    </xf>
    <xf numFmtId="187" fontId="46" fillId="0" borderId="120" xfId="12" applyNumberFormat="1" applyFont="1" applyFill="1" applyBorder="1" applyAlignment="1">
      <alignment horizontal="right"/>
    </xf>
    <xf numFmtId="0" fontId="46" fillId="0" borderId="121" xfId="12" applyFont="1" applyFill="1" applyBorder="1" applyAlignment="1">
      <alignment vertical="center" wrapText="1"/>
    </xf>
    <xf numFmtId="0" fontId="46" fillId="0" borderId="122" xfId="12" applyFont="1" applyFill="1" applyBorder="1" applyAlignment="1">
      <alignment vertical="center" wrapText="1"/>
    </xf>
    <xf numFmtId="0" fontId="48" fillId="0" borderId="122" xfId="12" applyFont="1" applyFill="1" applyBorder="1" applyAlignment="1">
      <alignment vertical="center" wrapText="1"/>
    </xf>
    <xf numFmtId="0" fontId="49" fillId="0" borderId="122" xfId="12" applyFont="1" applyFill="1" applyBorder="1" applyAlignment="1">
      <alignment vertical="center" wrapText="1"/>
    </xf>
    <xf numFmtId="0" fontId="48" fillId="0" borderId="123" xfId="12" applyFont="1" applyFill="1" applyBorder="1" applyAlignment="1">
      <alignment vertical="center" wrapText="1"/>
    </xf>
    <xf numFmtId="0" fontId="49" fillId="0" borderId="0" xfId="12" applyFont="1" applyFill="1" applyBorder="1" applyAlignment="1">
      <alignment vertical="center" wrapText="1"/>
    </xf>
    <xf numFmtId="0" fontId="48" fillId="0" borderId="0" xfId="12" applyFont="1" applyFill="1" applyBorder="1" applyAlignment="1">
      <alignment vertical="center" wrapText="1"/>
    </xf>
    <xf numFmtId="187" fontId="46" fillId="0" borderId="0" xfId="12" applyNumberFormat="1" applyFont="1" applyFill="1" applyBorder="1" applyAlignment="1">
      <alignment horizontal="right"/>
    </xf>
    <xf numFmtId="176" fontId="2" fillId="0" borderId="0" xfId="3" applyNumberFormat="1" applyFont="1" applyFill="1" applyBorder="1" applyAlignment="1">
      <alignment vertical="center"/>
    </xf>
    <xf numFmtId="0" fontId="49" fillId="0" borderId="121" xfId="12" applyFont="1" applyFill="1" applyBorder="1" applyAlignment="1">
      <alignment vertical="center" wrapText="1"/>
    </xf>
    <xf numFmtId="187" fontId="46" fillId="0" borderId="119" xfId="12" applyNumberFormat="1" applyFont="1" applyFill="1" applyBorder="1" applyAlignment="1">
      <alignment horizontal="right"/>
    </xf>
    <xf numFmtId="176" fontId="17" fillId="0" borderId="32" xfId="0" applyNumberFormat="1" applyFont="1" applyFill="1" applyBorder="1" applyAlignment="1">
      <alignment horizontal="right" vertical="center"/>
    </xf>
    <xf numFmtId="176" fontId="17" fillId="0" borderId="17" xfId="0" applyNumberFormat="1" applyFont="1" applyFill="1" applyBorder="1" applyAlignment="1">
      <alignment horizontal="right" vertical="center"/>
    </xf>
    <xf numFmtId="0" fontId="16" fillId="0" borderId="75" xfId="0" applyFont="1" applyFill="1" applyBorder="1" applyAlignment="1">
      <alignment vertical="center" wrapText="1"/>
    </xf>
    <xf numFmtId="0" fontId="48" fillId="0" borderId="54" xfId="12" applyFont="1" applyFill="1" applyBorder="1" applyAlignment="1">
      <alignment horizontal="right"/>
    </xf>
    <xf numFmtId="187" fontId="48" fillId="0" borderId="54" xfId="12" applyNumberFormat="1" applyFont="1" applyFill="1" applyBorder="1" applyAlignment="1">
      <alignment horizontal="right"/>
    </xf>
    <xf numFmtId="187" fontId="48" fillId="0" borderId="70" xfId="12" applyNumberFormat="1" applyFont="1" applyFill="1" applyBorder="1" applyAlignment="1">
      <alignment horizontal="right"/>
    </xf>
    <xf numFmtId="176" fontId="17" fillId="0" borderId="54" xfId="0" applyNumberFormat="1" applyFont="1" applyFill="1" applyBorder="1" applyAlignment="1">
      <alignment vertical="center"/>
    </xf>
    <xf numFmtId="0" fontId="48" fillId="0" borderId="63" xfId="12" applyFont="1" applyFill="1" applyBorder="1" applyAlignment="1">
      <alignment horizontal="center" vertical="center" wrapText="1"/>
    </xf>
    <xf numFmtId="0" fontId="48" fillId="0" borderId="3" xfId="12" applyFont="1" applyFill="1" applyBorder="1" applyAlignment="1">
      <alignment horizontal="center" vertical="center" wrapText="1"/>
    </xf>
    <xf numFmtId="0" fontId="32" fillId="0" borderId="1" xfId="12" applyFont="1" applyFill="1" applyBorder="1" applyAlignment="1">
      <alignment horizontal="left" vertical="center"/>
    </xf>
    <xf numFmtId="0" fontId="34" fillId="0" borderId="6" xfId="12" applyFont="1" applyFill="1" applyBorder="1"/>
    <xf numFmtId="187" fontId="34" fillId="5" borderId="8" xfId="12" applyNumberFormat="1" applyFont="1" applyFill="1" applyBorder="1" applyAlignment="1">
      <alignment horizontal="right"/>
    </xf>
    <xf numFmtId="0" fontId="34" fillId="0" borderId="4" xfId="1" applyFont="1" applyFill="1" applyBorder="1">
      <alignment vertical="center"/>
    </xf>
    <xf numFmtId="176" fontId="34" fillId="0" borderId="5" xfId="12" applyNumberFormat="1" applyFont="1" applyFill="1" applyBorder="1"/>
    <xf numFmtId="0" fontId="34" fillId="0" borderId="6" xfId="1" applyFont="1" applyFill="1" applyBorder="1">
      <alignment vertical="center"/>
    </xf>
    <xf numFmtId="176" fontId="34" fillId="0" borderId="7" xfId="12" applyNumberFormat="1" applyFont="1" applyFill="1" applyBorder="1"/>
    <xf numFmtId="176" fontId="34" fillId="0" borderId="8" xfId="12" applyNumberFormat="1" applyFont="1" applyFill="1" applyBorder="1"/>
    <xf numFmtId="0" fontId="34" fillId="0" borderId="3" xfId="12" applyFont="1" applyFill="1" applyBorder="1" applyAlignment="1">
      <alignment horizontal="right" vertical="center"/>
    </xf>
    <xf numFmtId="0" fontId="34" fillId="0" borderId="8" xfId="12" applyFont="1" applyFill="1" applyBorder="1" applyAlignment="1">
      <alignment horizontal="left"/>
    </xf>
    <xf numFmtId="0" fontId="34" fillId="0" borderId="5" xfId="1" quotePrefix="1" applyNumberFormat="1" applyFont="1" applyFill="1" applyBorder="1" applyAlignment="1"/>
    <xf numFmtId="0" fontId="34" fillId="0" borderId="8" xfId="1" quotePrefix="1" applyNumberFormat="1" applyFont="1" applyFill="1" applyBorder="1" applyAlignment="1"/>
    <xf numFmtId="0" fontId="34" fillId="5" borderId="2" xfId="12" applyFont="1" applyFill="1" applyBorder="1" applyAlignment="1">
      <alignment horizontal="center" vertical="center" wrapText="1"/>
    </xf>
    <xf numFmtId="0" fontId="34" fillId="5" borderId="3" xfId="12" applyFont="1" applyFill="1" applyBorder="1" applyAlignment="1">
      <alignment horizontal="center" vertical="center" wrapText="1"/>
    </xf>
    <xf numFmtId="0" fontId="34" fillId="0" borderId="2" xfId="12" applyFont="1" applyFill="1" applyBorder="1" applyAlignment="1">
      <alignment horizontal="center" vertical="center" wrapText="1"/>
    </xf>
    <xf numFmtId="0" fontId="34" fillId="5" borderId="8" xfId="12" applyFont="1" applyFill="1" applyBorder="1" applyAlignment="1">
      <alignment horizontal="right" vertical="center"/>
    </xf>
    <xf numFmtId="185" fontId="34" fillId="0" borderId="0" xfId="12" applyNumberFormat="1" applyFont="1" applyFill="1" applyBorder="1" applyAlignment="1">
      <alignment vertical="center"/>
    </xf>
    <xf numFmtId="185" fontId="34" fillId="0" borderId="5" xfId="12" applyNumberFormat="1" applyFont="1" applyFill="1" applyBorder="1" applyAlignment="1">
      <alignment vertical="center"/>
    </xf>
    <xf numFmtId="185" fontId="34" fillId="0" borderId="7" xfId="12" applyNumberFormat="1" applyFont="1" applyFill="1" applyBorder="1" applyAlignment="1">
      <alignment vertical="center"/>
    </xf>
    <xf numFmtId="185" fontId="34" fillId="0" borderId="8" xfId="12" applyNumberFormat="1" applyFont="1" applyFill="1" applyBorder="1" applyAlignment="1">
      <alignment vertical="center"/>
    </xf>
    <xf numFmtId="0" fontId="34" fillId="5" borderId="1" xfId="12" applyFont="1" applyFill="1" applyBorder="1" applyAlignment="1">
      <alignment horizontal="center" vertical="center" wrapText="1"/>
    </xf>
    <xf numFmtId="0" fontId="34" fillId="5" borderId="6" xfId="12" applyFont="1" applyFill="1" applyBorder="1" applyAlignment="1">
      <alignment horizontal="right" vertical="center"/>
    </xf>
    <xf numFmtId="185" fontId="34" fillId="0" borderId="4" xfId="12" applyNumberFormat="1" applyFont="1" applyFill="1" applyBorder="1" applyAlignment="1">
      <alignment vertical="center"/>
    </xf>
    <xf numFmtId="185" fontId="34" fillId="0" borderId="6" xfId="12" applyNumberFormat="1" applyFont="1" applyFill="1" applyBorder="1" applyAlignment="1">
      <alignment vertical="center"/>
    </xf>
    <xf numFmtId="0" fontId="34" fillId="0" borderId="3" xfId="12" applyFont="1" applyFill="1" applyBorder="1" applyAlignment="1">
      <alignment horizontal="center" vertical="center" wrapText="1"/>
    </xf>
    <xf numFmtId="187" fontId="34" fillId="0" borderId="8" xfId="12" applyNumberFormat="1" applyFont="1" applyFill="1" applyBorder="1" applyAlignment="1">
      <alignment horizontal="right"/>
    </xf>
    <xf numFmtId="176" fontId="32" fillId="5" borderId="7" xfId="12" applyNumberFormat="1" applyFont="1" applyFill="1" applyBorder="1"/>
    <xf numFmtId="176" fontId="32" fillId="5" borderId="8" xfId="12" applyNumberFormat="1" applyFont="1" applyFill="1" applyBorder="1"/>
    <xf numFmtId="176" fontId="5" fillId="0" borderId="113" xfId="3" applyNumberFormat="1" applyFont="1" applyFill="1" applyBorder="1" applyAlignment="1">
      <alignment vertical="center"/>
    </xf>
    <xf numFmtId="176" fontId="5" fillId="0" borderId="112" xfId="3" applyNumberFormat="1" applyFont="1" applyFill="1" applyBorder="1" applyAlignment="1">
      <alignment vertical="center"/>
    </xf>
    <xf numFmtId="176" fontId="5" fillId="0" borderId="118" xfId="3" applyNumberFormat="1" applyFont="1" applyFill="1" applyBorder="1" applyAlignment="1">
      <alignment vertical="center"/>
    </xf>
    <xf numFmtId="176" fontId="5" fillId="0" borderId="124" xfId="3" applyNumberFormat="1" applyFont="1" applyFill="1" applyBorder="1" applyAlignment="1">
      <alignment vertical="center"/>
    </xf>
    <xf numFmtId="178" fontId="17" fillId="14" borderId="37" xfId="0" applyNumberFormat="1" applyFont="1" applyFill="1" applyBorder="1" applyAlignment="1">
      <alignment vertical="center"/>
    </xf>
    <xf numFmtId="178" fontId="17" fillId="14" borderId="38" xfId="0" applyNumberFormat="1" applyFont="1" applyFill="1" applyBorder="1" applyAlignment="1">
      <alignment vertical="center"/>
    </xf>
    <xf numFmtId="0" fontId="23" fillId="0" borderId="5" xfId="0" applyFont="1" applyFill="1" applyBorder="1" applyAlignment="1">
      <alignment horizontal="distributed" vertical="center" indent="1"/>
    </xf>
    <xf numFmtId="176" fontId="17" fillId="14" borderId="57" xfId="0" applyNumberFormat="1" applyFont="1" applyFill="1" applyBorder="1" applyAlignment="1">
      <alignment vertical="center"/>
    </xf>
    <xf numFmtId="176" fontId="17" fillId="14" borderId="0" xfId="0" applyNumberFormat="1" applyFont="1" applyFill="1" applyBorder="1" applyAlignment="1">
      <alignment vertical="center"/>
    </xf>
    <xf numFmtId="176" fontId="17" fillId="14" borderId="5" xfId="0" applyNumberFormat="1" applyFont="1" applyFill="1" applyBorder="1" applyAlignment="1">
      <alignment vertical="center"/>
    </xf>
    <xf numFmtId="176" fontId="17" fillId="14" borderId="37" xfId="0" applyNumberFormat="1" applyFont="1" applyFill="1" applyBorder="1" applyAlignment="1">
      <alignment vertical="center"/>
    </xf>
    <xf numFmtId="176" fontId="17" fillId="14" borderId="38" xfId="0" applyNumberFormat="1" applyFont="1" applyFill="1" applyBorder="1" applyAlignment="1">
      <alignment vertical="center"/>
    </xf>
    <xf numFmtId="176" fontId="17" fillId="14" borderId="4" xfId="0" applyNumberFormat="1" applyFont="1" applyFill="1" applyBorder="1" applyAlignment="1">
      <alignment vertical="center"/>
    </xf>
    <xf numFmtId="176" fontId="17" fillId="14" borderId="67" xfId="0" applyNumberFormat="1" applyFont="1" applyFill="1" applyBorder="1" applyAlignment="1">
      <alignment vertical="center"/>
    </xf>
    <xf numFmtId="176" fontId="17" fillId="14" borderId="21" xfId="0" applyNumberFormat="1" applyFont="1" applyFill="1" applyBorder="1" applyAlignment="1">
      <alignment vertical="center"/>
    </xf>
    <xf numFmtId="176" fontId="17" fillId="14" borderId="68" xfId="0" applyNumberFormat="1" applyFont="1" applyFill="1" applyBorder="1" applyAlignment="1">
      <alignment vertical="center"/>
    </xf>
    <xf numFmtId="176" fontId="17" fillId="14" borderId="59" xfId="0" applyNumberFormat="1" applyFont="1" applyFill="1" applyBorder="1" applyAlignment="1">
      <alignment vertical="center"/>
    </xf>
    <xf numFmtId="176" fontId="17" fillId="14" borderId="60" xfId="0" applyNumberFormat="1" applyFont="1" applyFill="1" applyBorder="1" applyAlignment="1">
      <alignment vertical="center"/>
    </xf>
    <xf numFmtId="176" fontId="17" fillId="14" borderId="32" xfId="0" applyNumberFormat="1" applyFont="1" applyFill="1" applyBorder="1" applyAlignment="1">
      <alignment vertical="center"/>
    </xf>
    <xf numFmtId="176" fontId="17" fillId="14" borderId="17" xfId="0" applyNumberFormat="1" applyFont="1" applyFill="1" applyBorder="1" applyAlignment="1">
      <alignment vertical="center"/>
    </xf>
    <xf numFmtId="176" fontId="17" fillId="14" borderId="6" xfId="0" applyNumberFormat="1" applyFont="1" applyFill="1" applyBorder="1" applyAlignment="1">
      <alignment vertical="center"/>
    </xf>
    <xf numFmtId="176" fontId="17" fillId="14" borderId="7" xfId="0" applyNumberFormat="1" applyFont="1" applyFill="1" applyBorder="1" applyAlignment="1">
      <alignment vertical="center"/>
    </xf>
    <xf numFmtId="176" fontId="17" fillId="14" borderId="8" xfId="0" applyNumberFormat="1" applyFont="1" applyFill="1" applyBorder="1" applyAlignment="1">
      <alignment vertical="center"/>
    </xf>
    <xf numFmtId="178" fontId="17" fillId="14" borderId="57" xfId="0" applyNumberFormat="1" applyFont="1" applyFill="1" applyBorder="1" applyAlignment="1">
      <alignment vertical="center"/>
    </xf>
    <xf numFmtId="178" fontId="17" fillId="14" borderId="58" xfId="0" applyNumberFormat="1" applyFont="1" applyFill="1" applyBorder="1" applyAlignment="1">
      <alignment vertical="center"/>
    </xf>
    <xf numFmtId="178" fontId="17" fillId="14" borderId="22" xfId="0" applyNumberFormat="1" applyFont="1" applyFill="1" applyBorder="1" applyAlignment="1">
      <alignment vertical="center"/>
    </xf>
    <xf numFmtId="178" fontId="17" fillId="14" borderId="4" xfId="0" applyNumberFormat="1" applyFont="1" applyFill="1" applyBorder="1" applyAlignment="1">
      <alignment vertical="center"/>
    </xf>
    <xf numFmtId="178" fontId="17" fillId="14" borderId="0" xfId="0" applyNumberFormat="1" applyFont="1" applyFill="1" applyBorder="1" applyAlignment="1">
      <alignment vertical="center"/>
    </xf>
    <xf numFmtId="178" fontId="17" fillId="14" borderId="67" xfId="0" applyNumberFormat="1" applyFont="1" applyFill="1" applyBorder="1" applyAlignment="1">
      <alignment vertical="center"/>
    </xf>
    <xf numFmtId="178" fontId="17" fillId="14" borderId="21" xfId="0" applyNumberFormat="1" applyFont="1" applyFill="1" applyBorder="1" applyAlignment="1">
      <alignment vertical="center"/>
    </xf>
    <xf numFmtId="178" fontId="17" fillId="14" borderId="16" xfId="0" applyNumberFormat="1" applyFont="1" applyFill="1" applyBorder="1" applyAlignment="1">
      <alignment vertical="center"/>
    </xf>
    <xf numFmtId="178" fontId="17" fillId="14" borderId="30" xfId="0" applyNumberFormat="1" applyFont="1" applyFill="1" applyBorder="1" applyAlignment="1">
      <alignment vertical="center"/>
    </xf>
    <xf numFmtId="178" fontId="17" fillId="14" borderId="75" xfId="0" applyNumberFormat="1" applyFont="1" applyFill="1" applyBorder="1" applyAlignment="1">
      <alignment vertical="center"/>
    </xf>
    <xf numFmtId="178" fontId="17" fillId="14" borderId="31" xfId="0" applyNumberFormat="1" applyFont="1" applyFill="1" applyBorder="1" applyAlignment="1">
      <alignment vertical="center"/>
    </xf>
    <xf numFmtId="178" fontId="17" fillId="14" borderId="59" xfId="0" applyNumberFormat="1" applyFont="1" applyFill="1" applyBorder="1" applyAlignment="1">
      <alignment vertical="center"/>
    </xf>
    <xf numFmtId="178" fontId="17" fillId="14" borderId="60" xfId="0" applyNumberFormat="1" applyFont="1" applyFill="1" applyBorder="1" applyAlignment="1">
      <alignment vertical="center"/>
    </xf>
    <xf numFmtId="178" fontId="17" fillId="14" borderId="17" xfId="0" applyNumberFormat="1" applyFont="1" applyFill="1" applyBorder="1" applyAlignment="1">
      <alignment vertical="center"/>
    </xf>
    <xf numFmtId="178" fontId="17" fillId="14" borderId="51" xfId="0" applyNumberFormat="1" applyFont="1" applyFill="1" applyBorder="1" applyAlignment="1">
      <alignment vertical="center"/>
    </xf>
    <xf numFmtId="178" fontId="17" fillId="14" borderId="82" xfId="0" applyNumberFormat="1" applyFont="1" applyFill="1" applyBorder="1" applyAlignment="1">
      <alignment vertical="center"/>
    </xf>
    <xf numFmtId="178" fontId="17" fillId="14" borderId="71" xfId="0" applyNumberFormat="1" applyFont="1" applyFill="1" applyBorder="1" applyAlignment="1">
      <alignment vertical="center"/>
    </xf>
    <xf numFmtId="176" fontId="17" fillId="14" borderId="57" xfId="7" applyNumberFormat="1" applyFont="1" applyFill="1" applyBorder="1" applyAlignment="1">
      <alignment vertical="center" shrinkToFit="1"/>
    </xf>
    <xf numFmtId="176" fontId="17" fillId="14" borderId="56" xfId="7" applyNumberFormat="1" applyFont="1" applyFill="1" applyBorder="1" applyAlignment="1">
      <alignment vertical="center" shrinkToFit="1"/>
    </xf>
    <xf numFmtId="176" fontId="17" fillId="14" borderId="58" xfId="7" applyNumberFormat="1" applyFont="1" applyFill="1" applyBorder="1" applyAlignment="1">
      <alignment vertical="center" shrinkToFit="1"/>
    </xf>
    <xf numFmtId="185" fontId="17" fillId="14" borderId="56" xfId="7" applyNumberFormat="1" applyFont="1" applyFill="1" applyBorder="1" applyAlignment="1">
      <alignment vertical="center" shrinkToFit="1"/>
    </xf>
    <xf numFmtId="185" fontId="17" fillId="14" borderId="71" xfId="7" applyNumberFormat="1" applyFont="1" applyFill="1" applyBorder="1" applyAlignment="1">
      <alignment vertical="center" shrinkToFit="1"/>
    </xf>
    <xf numFmtId="176" fontId="17" fillId="14" borderId="4" xfId="7" applyNumberFormat="1" applyFont="1" applyFill="1" applyBorder="1" applyAlignment="1">
      <alignment vertical="center" shrinkToFit="1"/>
    </xf>
    <xf numFmtId="176" fontId="17" fillId="14" borderId="37" xfId="7" applyNumberFormat="1" applyFont="1" applyFill="1" applyBorder="1" applyAlignment="1">
      <alignment vertical="center" shrinkToFit="1"/>
    </xf>
    <xf numFmtId="176" fontId="17" fillId="14" borderId="0" xfId="7" applyNumberFormat="1" applyFont="1" applyFill="1" applyBorder="1" applyAlignment="1">
      <alignment vertical="center" shrinkToFit="1"/>
    </xf>
    <xf numFmtId="185" fontId="17" fillId="14" borderId="37" xfId="7" applyNumberFormat="1" applyFont="1" applyFill="1" applyBorder="1" applyAlignment="1">
      <alignment vertical="center" shrinkToFit="1"/>
    </xf>
    <xf numFmtId="185" fontId="17" fillId="14" borderId="5" xfId="7" applyNumberFormat="1" applyFont="1" applyFill="1" applyBorder="1" applyAlignment="1">
      <alignment vertical="center" shrinkToFit="1"/>
    </xf>
    <xf numFmtId="185" fontId="17" fillId="14" borderId="32" xfId="7" applyNumberFormat="1" applyFont="1" applyFill="1" applyBorder="1" applyAlignment="1">
      <alignment vertical="center" shrinkToFit="1"/>
    </xf>
    <xf numFmtId="185" fontId="17" fillId="14" borderId="69" xfId="7" applyNumberFormat="1" applyFont="1" applyFill="1" applyBorder="1" applyAlignment="1">
      <alignment vertical="center" shrinkToFit="1"/>
    </xf>
    <xf numFmtId="0" fontId="16" fillId="0" borderId="13" xfId="0" applyFont="1" applyBorder="1" applyAlignment="1">
      <alignment horizontal="center" vertical="center"/>
    </xf>
    <xf numFmtId="178" fontId="17" fillId="0" borderId="5" xfId="0" applyNumberFormat="1" applyFont="1" applyBorder="1" applyAlignment="1">
      <alignment horizontal="right" vertical="center"/>
    </xf>
    <xf numFmtId="178" fontId="17" fillId="0" borderId="37" xfId="0" applyNumberFormat="1" applyFont="1" applyBorder="1" applyAlignment="1">
      <alignment vertical="center"/>
    </xf>
    <xf numFmtId="178" fontId="17" fillId="0" borderId="37" xfId="0" applyNumberFormat="1" applyFont="1" applyBorder="1" applyAlignment="1">
      <alignment horizontal="right" vertical="center"/>
    </xf>
    <xf numFmtId="178" fontId="17" fillId="0" borderId="5" xfId="0" applyNumberFormat="1" applyFont="1" applyBorder="1" applyAlignment="1">
      <alignment vertical="center"/>
    </xf>
    <xf numFmtId="0" fontId="16" fillId="0" borderId="38" xfId="0" applyFont="1" applyBorder="1" applyAlignment="1">
      <alignment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178" fontId="17" fillId="0" borderId="23" xfId="0" applyNumberFormat="1" applyFont="1" applyBorder="1" applyAlignment="1">
      <alignment vertical="center"/>
    </xf>
    <xf numFmtId="178" fontId="17" fillId="0" borderId="8" xfId="0" applyNumberFormat="1" applyFont="1" applyBorder="1" applyAlignment="1">
      <alignment vertical="center"/>
    </xf>
    <xf numFmtId="0" fontId="16" fillId="0" borderId="0" xfId="0" applyFont="1" applyAlignment="1">
      <alignment vertical="center"/>
    </xf>
    <xf numFmtId="178" fontId="17" fillId="5" borderId="37" xfId="0" applyNumberFormat="1" applyFont="1" applyFill="1" applyBorder="1" applyAlignment="1">
      <alignment vertical="center"/>
    </xf>
    <xf numFmtId="177" fontId="7" fillId="0" borderId="0" xfId="9" applyNumberFormat="1" applyFont="1" applyFill="1" applyAlignment="1">
      <alignment vertical="center"/>
    </xf>
    <xf numFmtId="0" fontId="4" fillId="0" borderId="29" xfId="8" applyFont="1" applyBorder="1" applyAlignment="1">
      <alignment horizontal="left" vertical="center" wrapText="1"/>
    </xf>
    <xf numFmtId="0" fontId="16" fillId="0" borderId="24" xfId="0" applyFont="1" applyBorder="1" applyAlignment="1">
      <alignment vertical="center"/>
    </xf>
    <xf numFmtId="176" fontId="17" fillId="0" borderId="59" xfId="7" applyNumberFormat="1" applyFont="1" applyFill="1" applyBorder="1" applyAlignment="1">
      <alignment vertical="center" shrinkToFit="1"/>
    </xf>
    <xf numFmtId="176" fontId="17" fillId="0" borderId="32" xfId="7" applyNumberFormat="1" applyFont="1" applyFill="1" applyBorder="1" applyAlignment="1">
      <alignment vertical="center" shrinkToFit="1"/>
    </xf>
    <xf numFmtId="178" fontId="17" fillId="0" borderId="60" xfId="0" applyNumberFormat="1" applyFont="1" applyFill="1" applyBorder="1" applyAlignment="1">
      <alignment vertical="center"/>
    </xf>
    <xf numFmtId="0" fontId="34" fillId="15" borderId="4" xfId="1" applyFont="1" applyFill="1" applyBorder="1">
      <alignment vertical="center"/>
    </xf>
    <xf numFmtId="0" fontId="34" fillId="15" borderId="5" xfId="1" quotePrefix="1" applyNumberFormat="1" applyFont="1" applyFill="1" applyBorder="1" applyAlignment="1"/>
    <xf numFmtId="0" fontId="14" fillId="0" borderId="0" xfId="0" applyFont="1" applyFill="1" applyBorder="1" applyAlignment="1">
      <alignment horizontal="distributed" vertical="center" indent="1"/>
    </xf>
    <xf numFmtId="0" fontId="14"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53" fillId="0" borderId="0" xfId="0" applyFont="1" applyFill="1" applyBorder="1" applyAlignment="1">
      <alignment horizontal="distributed" vertical="center"/>
    </xf>
    <xf numFmtId="0" fontId="2" fillId="5" borderId="49" xfId="3" applyFont="1" applyFill="1" applyBorder="1" applyAlignment="1">
      <alignment horizontal="center" vertical="center"/>
    </xf>
    <xf numFmtId="0" fontId="2" fillId="5" borderId="83" xfId="3" applyFont="1" applyFill="1" applyBorder="1" applyAlignment="1">
      <alignment horizontal="center" vertical="center"/>
    </xf>
    <xf numFmtId="49" fontId="2" fillId="0" borderId="0" xfId="11" applyNumberFormat="1" applyFont="1" applyAlignment="1">
      <alignment horizontal="right" vertical="center"/>
    </xf>
    <xf numFmtId="0" fontId="20" fillId="0" borderId="0" xfId="0" applyFont="1" applyFill="1" applyAlignment="1">
      <alignment horizontal="center" vertical="center" wrapText="1"/>
    </xf>
    <xf numFmtId="0" fontId="14" fillId="0" borderId="0" xfId="0" applyFont="1" applyFill="1" applyAlignment="1">
      <alignment horizontal="distributed" vertical="center" wrapText="1"/>
    </xf>
    <xf numFmtId="0" fontId="14" fillId="0" borderId="0" xfId="0" applyFont="1" applyFill="1" applyAlignment="1">
      <alignment horizontal="distributed" vertical="center"/>
    </xf>
    <xf numFmtId="0" fontId="2" fillId="5" borderId="49" xfId="0" applyFont="1" applyFill="1" applyBorder="1" applyAlignment="1">
      <alignment horizontal="center" vertical="center"/>
    </xf>
    <xf numFmtId="0" fontId="2" fillId="5" borderId="83" xfId="0" applyFont="1" applyFill="1" applyBorder="1" applyAlignment="1">
      <alignment horizontal="center" vertical="center"/>
    </xf>
    <xf numFmtId="0" fontId="16" fillId="0" borderId="101" xfId="0" applyFont="1" applyFill="1" applyBorder="1" applyAlignment="1">
      <alignment horizontal="distributed" vertical="center" wrapText="1" indent="1"/>
    </xf>
    <xf numFmtId="0" fontId="16" fillId="0" borderId="101" xfId="0" applyFont="1" applyFill="1" applyBorder="1" applyAlignment="1">
      <alignment horizontal="distributed" vertical="center" indent="1"/>
    </xf>
    <xf numFmtId="0" fontId="16" fillId="0" borderId="63" xfId="8" applyFont="1" applyFill="1" applyBorder="1" applyAlignment="1">
      <alignment horizontal="distributed" vertical="center" indent="1"/>
    </xf>
    <xf numFmtId="0" fontId="16" fillId="0" borderId="102" xfId="8" applyFont="1" applyFill="1" applyBorder="1" applyAlignment="1">
      <alignment horizontal="distributed" vertical="center" wrapText="1"/>
    </xf>
    <xf numFmtId="0" fontId="16" fillId="0" borderId="53" xfId="8" applyFont="1" applyFill="1" applyBorder="1" applyAlignment="1">
      <alignment horizontal="distributed" vertical="center" wrapText="1"/>
    </xf>
    <xf numFmtId="176" fontId="17" fillId="0" borderId="98" xfId="0" applyNumberFormat="1" applyFont="1" applyFill="1" applyBorder="1" applyAlignment="1">
      <alignment horizontal="center" vertical="center"/>
    </xf>
    <xf numFmtId="176" fontId="17" fillId="0" borderId="99" xfId="0" applyNumberFormat="1" applyFont="1" applyFill="1" applyBorder="1" applyAlignment="1">
      <alignment horizontal="center" vertical="center"/>
    </xf>
    <xf numFmtId="176" fontId="17" fillId="0" borderId="103" xfId="0" applyNumberFormat="1" applyFont="1" applyFill="1" applyBorder="1" applyAlignment="1">
      <alignment horizontal="center" vertical="center"/>
    </xf>
    <xf numFmtId="0" fontId="16" fillId="0" borderId="65" xfId="8" applyFont="1" applyFill="1" applyBorder="1" applyAlignment="1">
      <alignment horizontal="distributed" vertical="center" indent="1"/>
    </xf>
    <xf numFmtId="0" fontId="16" fillId="0" borderId="63" xfId="8" applyFont="1" applyFill="1" applyBorder="1" applyAlignment="1">
      <alignment horizontal="distributed" vertical="center" wrapText="1"/>
    </xf>
    <xf numFmtId="0" fontId="16" fillId="0" borderId="54" xfId="8" applyFont="1" applyFill="1" applyBorder="1" applyAlignment="1">
      <alignment horizontal="distributed" vertical="center" wrapText="1"/>
    </xf>
    <xf numFmtId="176" fontId="17" fillId="2" borderId="56" xfId="0" applyNumberFormat="1" applyFont="1" applyFill="1" applyBorder="1" applyAlignment="1">
      <alignment horizontal="center" vertical="center" textRotation="255"/>
    </xf>
    <xf numFmtId="176" fontId="17" fillId="2" borderId="37" xfId="0" applyNumberFormat="1" applyFont="1" applyFill="1" applyBorder="1" applyAlignment="1">
      <alignment horizontal="center" vertical="center" textRotation="255"/>
    </xf>
    <xf numFmtId="178" fontId="17" fillId="0" borderId="98" xfId="0" applyNumberFormat="1" applyFont="1" applyFill="1" applyBorder="1" applyAlignment="1">
      <alignment horizontal="center" vertical="center"/>
    </xf>
    <xf numFmtId="178" fontId="17" fillId="0" borderId="99" xfId="0" applyNumberFormat="1" applyFont="1" applyFill="1" applyBorder="1" applyAlignment="1">
      <alignment horizontal="center" vertical="center"/>
    </xf>
    <xf numFmtId="0" fontId="16" fillId="0" borderId="27"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100" xfId="8" applyFont="1" applyFill="1" applyBorder="1" applyAlignment="1">
      <alignment horizontal="distributed" vertical="center" indent="1"/>
    </xf>
    <xf numFmtId="0" fontId="16" fillId="0" borderId="12" xfId="8" applyFont="1" applyFill="1" applyBorder="1" applyAlignment="1">
      <alignment horizontal="distributed" vertical="center" indent="1"/>
    </xf>
    <xf numFmtId="0" fontId="16" fillId="0" borderId="97" xfId="8" applyFont="1" applyFill="1" applyBorder="1" applyAlignment="1">
      <alignment horizontal="distributed" vertical="center" indent="1"/>
    </xf>
    <xf numFmtId="0" fontId="16" fillId="0" borderId="18" xfId="8" applyFont="1" applyFill="1" applyBorder="1" applyAlignment="1">
      <alignment horizontal="distributed" vertical="center" indent="1"/>
    </xf>
    <xf numFmtId="0" fontId="16" fillId="0" borderId="19" xfId="8" applyFont="1" applyFill="1" applyBorder="1" applyAlignment="1">
      <alignment horizontal="distributed" vertical="center" indent="1"/>
    </xf>
    <xf numFmtId="0" fontId="2" fillId="0" borderId="1" xfId="3" applyFont="1" applyFill="1" applyBorder="1" applyAlignment="1" applyProtection="1">
      <alignment horizontal="left" vertical="top" wrapText="1"/>
      <protection locked="0"/>
    </xf>
    <xf numFmtId="0" fontId="2" fillId="0" borderId="2" xfId="3" applyFont="1" applyFill="1" applyBorder="1" applyAlignment="1" applyProtection="1">
      <alignment horizontal="left" vertical="top" wrapText="1"/>
      <protection locked="0"/>
    </xf>
    <xf numFmtId="0" fontId="2" fillId="0" borderId="3" xfId="3" applyFont="1" applyFill="1" applyBorder="1" applyAlignment="1" applyProtection="1">
      <alignment horizontal="left" vertical="top" wrapText="1"/>
      <protection locked="0"/>
    </xf>
    <xf numFmtId="0" fontId="2" fillId="0" borderId="4" xfId="3" applyFont="1" applyFill="1" applyBorder="1" applyAlignment="1" applyProtection="1">
      <alignment horizontal="left" vertical="top" wrapText="1"/>
      <protection locked="0"/>
    </xf>
    <xf numFmtId="0" fontId="2" fillId="0" borderId="0" xfId="3" applyFont="1" applyFill="1" applyBorder="1" applyAlignment="1" applyProtection="1">
      <alignment horizontal="left" vertical="top" wrapText="1"/>
      <protection locked="0"/>
    </xf>
    <xf numFmtId="0" fontId="2" fillId="0" borderId="5" xfId="3" applyFont="1" applyFill="1" applyBorder="1" applyAlignment="1" applyProtection="1">
      <alignment horizontal="left" vertical="top" wrapText="1"/>
      <protection locked="0"/>
    </xf>
    <xf numFmtId="0" fontId="2" fillId="0" borderId="6" xfId="3" applyFont="1" applyFill="1" applyBorder="1" applyAlignment="1" applyProtection="1">
      <alignment horizontal="left" vertical="top" wrapText="1"/>
      <protection locked="0"/>
    </xf>
    <xf numFmtId="0" fontId="2" fillId="0" borderId="7" xfId="3" applyFont="1" applyFill="1" applyBorder="1" applyAlignment="1" applyProtection="1">
      <alignment horizontal="left" vertical="top" wrapText="1"/>
      <protection locked="0"/>
    </xf>
    <xf numFmtId="0" fontId="2" fillId="0" borderId="8" xfId="3" applyFont="1" applyFill="1" applyBorder="1" applyAlignment="1" applyProtection="1">
      <alignment horizontal="left" vertical="top" wrapText="1"/>
      <protection locked="0"/>
    </xf>
    <xf numFmtId="58" fontId="5" fillId="0" borderId="84" xfId="3" applyNumberFormat="1" applyFont="1" applyFill="1" applyBorder="1" applyAlignment="1" applyProtection="1">
      <alignment horizontal="right" vertical="center" indent="1"/>
      <protection locked="0"/>
    </xf>
    <xf numFmtId="0" fontId="13" fillId="0" borderId="85" xfId="3" applyFont="1" applyFill="1" applyBorder="1" applyAlignment="1" applyProtection="1">
      <alignment horizontal="center" vertical="center"/>
      <protection locked="0"/>
    </xf>
    <xf numFmtId="0" fontId="13" fillId="0" borderId="0" xfId="3" applyFont="1" applyFill="1" applyBorder="1" applyAlignment="1" applyProtection="1">
      <alignment horizontal="center" vertical="center"/>
      <protection locked="0"/>
    </xf>
    <xf numFmtId="0" fontId="13" fillId="0" borderId="86" xfId="3" applyFont="1" applyFill="1" applyBorder="1" applyAlignment="1" applyProtection="1">
      <alignment horizontal="center" vertical="center"/>
      <protection locked="0"/>
    </xf>
    <xf numFmtId="0" fontId="13" fillId="0" borderId="87" xfId="3" applyFont="1" applyFill="1" applyBorder="1" applyAlignment="1" applyProtection="1">
      <alignment horizontal="center" vertical="center"/>
      <protection locked="0"/>
    </xf>
    <xf numFmtId="0" fontId="13" fillId="0" borderId="84" xfId="3" applyFont="1" applyFill="1" applyBorder="1" applyAlignment="1" applyProtection="1">
      <alignment horizontal="center" vertical="center"/>
      <protection locked="0"/>
    </xf>
    <xf numFmtId="0" fontId="13" fillId="0" borderId="88" xfId="3" applyFont="1" applyFill="1" applyBorder="1" applyAlignment="1" applyProtection="1">
      <alignment horizontal="center" vertical="center"/>
      <protection locked="0"/>
    </xf>
    <xf numFmtId="181" fontId="2" fillId="0" borderId="64" xfId="3" applyNumberFormat="1" applyFont="1" applyFill="1" applyBorder="1" applyAlignment="1" applyProtection="1">
      <alignment horizontal="left" vertical="center"/>
      <protection locked="0"/>
    </xf>
    <xf numFmtId="181" fontId="2" fillId="0" borderId="2" xfId="3" applyNumberFormat="1" applyFont="1" applyFill="1" applyBorder="1" applyAlignment="1" applyProtection="1">
      <alignment horizontal="left" vertical="center"/>
      <protection locked="0"/>
    </xf>
    <xf numFmtId="181" fontId="2" fillId="0" borderId="3" xfId="3" applyNumberFormat="1" applyFont="1" applyFill="1" applyBorder="1" applyAlignment="1" applyProtection="1">
      <alignment horizontal="left" vertical="center"/>
      <protection locked="0"/>
    </xf>
    <xf numFmtId="181" fontId="2" fillId="0" borderId="55" xfId="3" applyNumberFormat="1" applyFont="1" applyFill="1" applyBorder="1" applyAlignment="1" applyProtection="1">
      <alignment horizontal="left" vertical="center"/>
      <protection locked="0"/>
    </xf>
    <xf numFmtId="181" fontId="2" fillId="0" borderId="21" xfId="3" applyNumberFormat="1" applyFont="1" applyFill="1" applyBorder="1" applyAlignment="1" applyProtection="1">
      <alignment horizontal="left" vertical="center"/>
      <protection locked="0"/>
    </xf>
    <xf numFmtId="181" fontId="2" fillId="0" borderId="68" xfId="3" applyNumberFormat="1" applyFont="1" applyFill="1" applyBorder="1" applyAlignment="1" applyProtection="1">
      <alignment horizontal="left" vertical="center"/>
      <protection locked="0"/>
    </xf>
    <xf numFmtId="0" fontId="2" fillId="0" borderId="49" xfId="5" applyFont="1" applyFill="1" applyBorder="1" applyAlignment="1">
      <alignment horizontal="distributed" vertical="center" wrapText="1" indent="1"/>
    </xf>
    <xf numFmtId="0" fontId="2" fillId="0" borderId="50" xfId="5" applyFont="1" applyFill="1" applyBorder="1" applyAlignment="1">
      <alignment horizontal="distributed" vertical="center" wrapText="1" indent="1"/>
    </xf>
    <xf numFmtId="0" fontId="2" fillId="0" borderId="82" xfId="3" applyFont="1" applyFill="1" applyBorder="1" applyAlignment="1" applyProtection="1">
      <alignment horizontal="left" vertical="center"/>
      <protection locked="0"/>
    </xf>
    <xf numFmtId="0" fontId="2" fillId="0" borderId="7" xfId="3" applyFont="1" applyFill="1" applyBorder="1" applyAlignment="1" applyProtection="1">
      <alignment horizontal="left" vertical="center"/>
      <protection locked="0"/>
    </xf>
    <xf numFmtId="0" fontId="2" fillId="0" borderId="8" xfId="3" applyFont="1" applyFill="1" applyBorder="1" applyAlignment="1" applyProtection="1">
      <alignment horizontal="left" vertical="center"/>
      <protection locked="0"/>
    </xf>
    <xf numFmtId="0" fontId="2" fillId="0" borderId="67" xfId="5" applyFont="1" applyFill="1" applyBorder="1" applyAlignment="1">
      <alignment horizontal="distributed" vertical="center" indent="1"/>
    </xf>
    <xf numFmtId="0" fontId="2" fillId="0" borderId="21" xfId="5" applyFont="1" applyFill="1" applyBorder="1" applyAlignment="1">
      <alignment horizontal="distributed" vertical="center" indent="1"/>
    </xf>
    <xf numFmtId="0" fontId="2" fillId="0" borderId="59" xfId="5" applyFont="1" applyFill="1" applyBorder="1" applyAlignment="1">
      <alignment horizontal="distributed" vertical="center" indent="1"/>
    </xf>
    <xf numFmtId="0" fontId="2" fillId="0" borderId="60" xfId="5" applyFont="1" applyFill="1" applyBorder="1" applyAlignment="1">
      <alignment horizontal="distributed" vertical="center" indent="1"/>
    </xf>
    <xf numFmtId="0" fontId="2" fillId="0" borderId="89" xfId="5" applyFont="1" applyFill="1" applyBorder="1" applyAlignment="1">
      <alignment horizontal="center" vertical="center"/>
    </xf>
    <xf numFmtId="0" fontId="2" fillId="0" borderId="90" xfId="5" applyFont="1" applyFill="1" applyBorder="1" applyAlignment="1">
      <alignment horizontal="center" vertical="center"/>
    </xf>
    <xf numFmtId="0" fontId="2" fillId="0" borderId="91" xfId="5" applyFont="1" applyFill="1" applyBorder="1" applyAlignment="1">
      <alignment horizontal="center" vertical="center"/>
    </xf>
    <xf numFmtId="0" fontId="2" fillId="0" borderId="92" xfId="5" applyFont="1" applyFill="1" applyBorder="1" applyAlignment="1">
      <alignment horizontal="center" vertical="center"/>
    </xf>
    <xf numFmtId="0" fontId="2" fillId="0" borderId="93" xfId="5" applyFont="1" applyFill="1" applyBorder="1" applyAlignment="1">
      <alignment horizontal="center" vertical="center"/>
    </xf>
    <xf numFmtId="0" fontId="2" fillId="0" borderId="94" xfId="5" applyFont="1" applyFill="1" applyBorder="1" applyAlignment="1">
      <alignment horizontal="center" vertical="center"/>
    </xf>
    <xf numFmtId="0" fontId="2" fillId="0" borderId="59" xfId="3" applyFont="1" applyFill="1" applyBorder="1" applyAlignment="1">
      <alignment horizontal="distributed" vertical="center" indent="1"/>
    </xf>
    <xf numFmtId="0" fontId="2" fillId="0" borderId="62" xfId="3" applyFont="1" applyFill="1" applyBorder="1" applyAlignment="1">
      <alignment horizontal="distributed" vertical="center" indent="1"/>
    </xf>
    <xf numFmtId="0" fontId="2" fillId="0" borderId="27" xfId="5" applyFont="1" applyFill="1" applyBorder="1" applyAlignment="1">
      <alignment horizontal="distributed" vertical="center" indent="1"/>
    </xf>
    <xf numFmtId="0" fontId="2" fillId="0" borderId="18" xfId="5" applyFont="1" applyFill="1" applyBorder="1" applyAlignment="1">
      <alignment horizontal="distributed" vertical="center" indent="1"/>
    </xf>
    <xf numFmtId="0" fontId="2" fillId="0" borderId="27" xfId="3" applyFont="1" applyFill="1" applyBorder="1" applyAlignment="1">
      <alignment horizontal="distributed" vertical="center" indent="1"/>
    </xf>
    <xf numFmtId="0" fontId="2" fillId="0" borderId="95" xfId="3" applyFont="1" applyFill="1" applyBorder="1" applyAlignment="1">
      <alignment horizontal="distributed" vertical="center" indent="1"/>
    </xf>
    <xf numFmtId="0" fontId="2" fillId="0" borderId="67" xfId="3" applyFont="1" applyFill="1" applyBorder="1" applyAlignment="1">
      <alignment horizontal="distributed" vertical="center" indent="1"/>
    </xf>
    <xf numFmtId="0" fontId="2" fillId="0" borderId="61" xfId="3" applyFont="1" applyFill="1" applyBorder="1" applyAlignment="1">
      <alignment horizontal="distributed" vertical="center" indent="1"/>
    </xf>
    <xf numFmtId="1" fontId="4" fillId="0" borderId="1" xfId="10" applyNumberFormat="1" applyFont="1" applyFill="1" applyBorder="1" applyAlignment="1" applyProtection="1">
      <alignment horizontal="distributed" vertical="center" indent="1"/>
    </xf>
    <xf numFmtId="1" fontId="4" fillId="0" borderId="3" xfId="10" applyNumberFormat="1" applyFont="1" applyFill="1" applyBorder="1" applyAlignment="1" applyProtection="1">
      <alignment horizontal="distributed" vertical="center" indent="1"/>
    </xf>
    <xf numFmtId="1" fontId="4" fillId="0" borderId="6" xfId="10" applyNumberFormat="1" applyFont="1" applyFill="1" applyBorder="1" applyAlignment="1" applyProtection="1">
      <alignment horizontal="distributed" vertical="center" indent="1"/>
    </xf>
    <xf numFmtId="1" fontId="4" fillId="0" borderId="8" xfId="10" applyNumberFormat="1" applyFont="1" applyFill="1" applyBorder="1" applyAlignment="1" applyProtection="1">
      <alignment horizontal="distributed" vertical="center" indent="1"/>
    </xf>
    <xf numFmtId="0" fontId="4" fillId="0" borderId="49" xfId="3" applyFont="1" applyFill="1" applyBorder="1" applyAlignment="1">
      <alignment horizontal="distributed" vertical="center" indent="1"/>
    </xf>
    <xf numFmtId="0" fontId="4" fillId="0" borderId="83" xfId="3" applyFont="1" applyFill="1" applyBorder="1" applyAlignment="1">
      <alignment horizontal="distributed" vertical="center" indent="1"/>
    </xf>
    <xf numFmtId="0" fontId="4" fillId="0" borderId="50" xfId="3" applyFont="1" applyFill="1" applyBorder="1" applyAlignment="1">
      <alignment horizontal="distributed" vertical="center" indent="1"/>
    </xf>
    <xf numFmtId="177" fontId="4" fillId="0" borderId="1" xfId="9" applyNumberFormat="1" applyFont="1" applyFill="1" applyBorder="1" applyAlignment="1">
      <alignment horizontal="left" vertical="center" wrapText="1"/>
    </xf>
    <xf numFmtId="177" fontId="4" fillId="0" borderId="2" xfId="9" applyNumberFormat="1" applyFont="1" applyFill="1" applyBorder="1" applyAlignment="1">
      <alignment horizontal="left" vertical="center" wrapText="1"/>
    </xf>
    <xf numFmtId="177" fontId="4" fillId="0" borderId="3" xfId="9" applyNumberFormat="1" applyFont="1" applyFill="1" applyBorder="1" applyAlignment="1">
      <alignment horizontal="left" vertical="center" wrapText="1"/>
    </xf>
    <xf numFmtId="177" fontId="4" fillId="0" borderId="1" xfId="9" applyNumberFormat="1" applyFont="1" applyFill="1" applyBorder="1" applyAlignment="1">
      <alignment horizontal="center" vertical="center" wrapText="1"/>
    </xf>
    <xf numFmtId="177" fontId="4" fillId="0" borderId="2" xfId="9" applyNumberFormat="1" applyFont="1" applyFill="1" applyBorder="1" applyAlignment="1">
      <alignment horizontal="center" vertical="center" wrapText="1"/>
    </xf>
    <xf numFmtId="177" fontId="4" fillId="0" borderId="3" xfId="9" applyNumberFormat="1" applyFont="1" applyFill="1" applyBorder="1" applyAlignment="1">
      <alignment horizontal="center" vertical="center" wrapText="1"/>
    </xf>
    <xf numFmtId="177" fontId="4" fillId="0" borderId="4" xfId="9" applyNumberFormat="1" applyFont="1" applyFill="1" applyBorder="1" applyAlignment="1">
      <alignment horizontal="center" vertical="center" wrapText="1"/>
    </xf>
    <xf numFmtId="177" fontId="4" fillId="0" borderId="0" xfId="9" applyNumberFormat="1" applyFont="1" applyFill="1" applyBorder="1" applyAlignment="1">
      <alignment horizontal="center" vertical="center" wrapText="1"/>
    </xf>
    <xf numFmtId="177" fontId="4" fillId="0" borderId="5" xfId="9" applyNumberFormat="1" applyFont="1" applyFill="1" applyBorder="1" applyAlignment="1">
      <alignment horizontal="center" vertical="center" wrapText="1"/>
    </xf>
    <xf numFmtId="177" fontId="4" fillId="0" borderId="20" xfId="9" applyNumberFormat="1" applyFont="1" applyFill="1" applyBorder="1" applyAlignment="1">
      <alignment horizontal="center" vertical="center" shrinkToFit="1"/>
    </xf>
    <xf numFmtId="177" fontId="4" fillId="0" borderId="58" xfId="9" applyNumberFormat="1" applyFont="1" applyFill="1" applyBorder="1" applyAlignment="1">
      <alignment horizontal="center" vertical="center" shrinkToFit="1"/>
    </xf>
    <xf numFmtId="177" fontId="4" fillId="0" borderId="71" xfId="9" applyNumberFormat="1" applyFont="1" applyFill="1" applyBorder="1" applyAlignment="1">
      <alignment horizontal="center" vertical="center" shrinkToFit="1"/>
    </xf>
    <xf numFmtId="184" fontId="7" fillId="0" borderId="6" xfId="9" applyNumberFormat="1" applyFont="1" applyFill="1" applyBorder="1" applyAlignment="1">
      <alignment horizontal="center" vertical="center"/>
    </xf>
    <xf numFmtId="184" fontId="7" fillId="0" borderId="96" xfId="9" applyNumberFormat="1" applyFont="1" applyFill="1" applyBorder="1" applyAlignment="1">
      <alignment horizontal="center" vertical="center"/>
    </xf>
    <xf numFmtId="177" fontId="4" fillId="0" borderId="20" xfId="9" applyNumberFormat="1" applyFont="1" applyFill="1" applyBorder="1" applyAlignment="1">
      <alignment horizontal="center" vertical="center" wrapText="1"/>
    </xf>
    <xf numFmtId="177" fontId="4" fillId="0" borderId="58" xfId="9" applyNumberFormat="1" applyFont="1" applyFill="1" applyBorder="1" applyAlignment="1">
      <alignment horizontal="center" vertical="center" wrapText="1"/>
    </xf>
    <xf numFmtId="177" fontId="4" fillId="0" borderId="71" xfId="9" applyNumberFormat="1" applyFont="1" applyFill="1" applyBorder="1" applyAlignment="1">
      <alignment horizontal="center" vertical="center" wrapText="1"/>
    </xf>
    <xf numFmtId="184" fontId="7" fillId="0" borderId="82" xfId="9" applyNumberFormat="1" applyFont="1" applyFill="1" applyBorder="1" applyAlignment="1">
      <alignment horizontal="center" vertical="center"/>
    </xf>
    <xf numFmtId="184" fontId="7" fillId="0" borderId="7" xfId="9" applyNumberFormat="1" applyFont="1" applyFill="1" applyBorder="1" applyAlignment="1">
      <alignment horizontal="center" vertical="center"/>
    </xf>
    <xf numFmtId="184" fontId="7" fillId="0" borderId="8" xfId="9" applyNumberFormat="1" applyFont="1" applyFill="1" applyBorder="1" applyAlignment="1">
      <alignment horizontal="center" vertical="center"/>
    </xf>
    <xf numFmtId="177" fontId="4" fillId="0" borderId="1" xfId="9" applyNumberFormat="1" applyFont="1" applyFill="1" applyBorder="1" applyAlignment="1">
      <alignment horizontal="center" vertical="center"/>
    </xf>
    <xf numFmtId="177" fontId="4" fillId="0" borderId="2" xfId="9" applyNumberFormat="1" applyFont="1" applyFill="1" applyBorder="1" applyAlignment="1">
      <alignment horizontal="center" vertical="center"/>
    </xf>
    <xf numFmtId="177" fontId="4" fillId="0" borderId="3" xfId="9" applyNumberFormat="1" applyFont="1" applyFill="1" applyBorder="1" applyAlignment="1">
      <alignment horizontal="center" vertical="center"/>
    </xf>
    <xf numFmtId="177" fontId="4" fillId="0" borderId="4" xfId="9" applyNumberFormat="1" applyFont="1" applyFill="1" applyBorder="1" applyAlignment="1">
      <alignment horizontal="center" vertical="center"/>
    </xf>
    <xf numFmtId="177" fontId="4" fillId="0" borderId="0" xfId="9" applyNumberFormat="1" applyFont="1" applyFill="1" applyBorder="1" applyAlignment="1">
      <alignment horizontal="center" vertical="center"/>
    </xf>
    <xf numFmtId="177" fontId="4" fillId="0" borderId="5" xfId="9" applyNumberFormat="1" applyFont="1" applyFill="1" applyBorder="1" applyAlignment="1">
      <alignment horizontal="center" vertical="center"/>
    </xf>
    <xf numFmtId="0" fontId="2" fillId="5" borderId="50" xfId="3" applyFont="1" applyFill="1" applyBorder="1" applyAlignment="1">
      <alignment horizontal="center" vertical="center"/>
    </xf>
    <xf numFmtId="177" fontId="4" fillId="0" borderId="74" xfId="9" applyNumberFormat="1" applyFont="1" applyFill="1" applyBorder="1" applyAlignment="1">
      <alignment horizontal="center" vertical="center" wrapText="1"/>
    </xf>
    <xf numFmtId="177" fontId="4" fillId="0" borderId="52" xfId="9" applyNumberFormat="1" applyFont="1" applyFill="1" applyBorder="1" applyAlignment="1">
      <alignment horizontal="center" vertical="center" wrapText="1"/>
    </xf>
    <xf numFmtId="177" fontId="4" fillId="0" borderId="64" xfId="9" applyNumberFormat="1" applyFont="1" applyFill="1" applyBorder="1" applyAlignment="1">
      <alignment horizontal="left" vertical="center" wrapText="1"/>
    </xf>
    <xf numFmtId="177" fontId="4" fillId="0" borderId="65" xfId="9" applyNumberFormat="1" applyFont="1" applyFill="1" applyBorder="1" applyAlignment="1">
      <alignment horizontal="center" vertical="center" textRotation="255" wrapText="1"/>
    </xf>
    <xf numFmtId="177" fontId="4" fillId="0" borderId="38" xfId="9" applyNumberFormat="1" applyFont="1" applyFill="1" applyBorder="1" applyAlignment="1">
      <alignment horizontal="center" vertical="center" textRotation="255" wrapText="1"/>
    </xf>
    <xf numFmtId="177" fontId="4" fillId="0" borderId="25" xfId="9" applyNumberFormat="1" applyFont="1" applyFill="1" applyBorder="1" applyAlignment="1">
      <alignment horizontal="center" vertical="center" textRotation="255" wrapText="1"/>
    </xf>
    <xf numFmtId="177" fontId="4" fillId="0" borderId="1" xfId="9" applyNumberFormat="1" applyFont="1" applyFill="1" applyBorder="1" applyAlignment="1">
      <alignment horizontal="left" vertical="center"/>
    </xf>
    <xf numFmtId="177" fontId="4" fillId="0" borderId="2" xfId="9" applyNumberFormat="1" applyFont="1" applyFill="1" applyBorder="1" applyAlignment="1">
      <alignment horizontal="left" vertical="center"/>
    </xf>
    <xf numFmtId="177" fontId="4" fillId="0" borderId="3" xfId="9" applyNumberFormat="1" applyFont="1" applyFill="1" applyBorder="1" applyAlignment="1">
      <alignment horizontal="left" vertical="center"/>
    </xf>
    <xf numFmtId="177" fontId="4" fillId="0" borderId="20" xfId="9" applyNumberFormat="1" applyFont="1" applyFill="1" applyBorder="1" applyAlignment="1">
      <alignment horizontal="center" vertical="center"/>
    </xf>
    <xf numFmtId="177" fontId="4" fillId="0" borderId="58" xfId="9" applyNumberFormat="1" applyFont="1" applyFill="1" applyBorder="1" applyAlignment="1">
      <alignment horizontal="center" vertical="center"/>
    </xf>
    <xf numFmtId="177" fontId="4" fillId="0" borderId="71" xfId="9" applyNumberFormat="1" applyFont="1" applyFill="1" applyBorder="1" applyAlignment="1">
      <alignment horizontal="center" vertical="center"/>
    </xf>
    <xf numFmtId="176" fontId="7" fillId="0" borderId="6" xfId="9" applyNumberFormat="1" applyFont="1" applyFill="1" applyBorder="1" applyAlignment="1">
      <alignment horizontal="center" vertical="center" wrapText="1"/>
    </xf>
    <xf numFmtId="176" fontId="7" fillId="0" borderId="96" xfId="9" applyNumberFormat="1" applyFont="1" applyFill="1" applyBorder="1" applyAlignment="1">
      <alignment horizontal="center" vertical="center" wrapText="1"/>
    </xf>
    <xf numFmtId="176" fontId="7" fillId="0" borderId="82" xfId="9" applyNumberFormat="1" applyFont="1" applyFill="1" applyBorder="1" applyAlignment="1">
      <alignment horizontal="center" vertical="center" wrapText="1"/>
    </xf>
    <xf numFmtId="176" fontId="7" fillId="0" borderId="7" xfId="9" applyNumberFormat="1" applyFont="1" applyFill="1" applyBorder="1" applyAlignment="1">
      <alignment horizontal="center" vertical="center" wrapText="1"/>
    </xf>
    <xf numFmtId="176" fontId="7" fillId="0" borderId="8" xfId="9" applyNumberFormat="1" applyFont="1" applyFill="1" applyBorder="1" applyAlignment="1">
      <alignment horizontal="center" vertical="center" wrapText="1"/>
    </xf>
    <xf numFmtId="0" fontId="4" fillId="0" borderId="16" xfId="8" applyFont="1" applyFill="1" applyBorder="1" applyAlignment="1">
      <alignment horizontal="distributed" vertical="center" wrapText="1" indent="1"/>
    </xf>
    <xf numFmtId="0" fontId="4" fillId="0" borderId="17" xfId="8" applyFont="1" applyFill="1" applyBorder="1" applyAlignment="1">
      <alignment horizontal="distributed" vertical="center" wrapText="1" indent="1"/>
    </xf>
    <xf numFmtId="0" fontId="4" fillId="0" borderId="22" xfId="8" applyFont="1" applyFill="1" applyBorder="1" applyAlignment="1">
      <alignment horizontal="distributed" vertical="center" wrapText="1" indent="1"/>
    </xf>
    <xf numFmtId="0" fontId="4" fillId="0" borderId="38" xfId="8" applyFont="1" applyFill="1" applyBorder="1" applyAlignment="1">
      <alignment horizontal="distributed" vertical="center" wrapText="1" indent="1"/>
    </xf>
    <xf numFmtId="0" fontId="4" fillId="0" borderId="31" xfId="8" applyFont="1" applyFill="1" applyBorder="1" applyAlignment="1">
      <alignment horizontal="distributed" vertical="center" wrapText="1" indent="1"/>
    </xf>
    <xf numFmtId="0" fontId="4" fillId="0" borderId="25" xfId="8" applyFont="1" applyFill="1" applyBorder="1" applyAlignment="1">
      <alignment horizontal="distributed" vertical="center" wrapText="1" indent="1"/>
    </xf>
    <xf numFmtId="0" fontId="16" fillId="0" borderId="67" xfId="0" applyFont="1" applyFill="1" applyBorder="1" applyAlignment="1">
      <alignment horizontal="distributed" vertical="center" wrapText="1" indent="1"/>
    </xf>
    <xf numFmtId="0" fontId="16" fillId="0" borderId="21" xfId="0" applyFont="1" applyFill="1" applyBorder="1" applyAlignment="1">
      <alignment horizontal="distributed" vertical="center" wrapText="1" indent="1"/>
    </xf>
    <xf numFmtId="0" fontId="16" fillId="0" borderId="57" xfId="0" applyFont="1" applyFill="1" applyBorder="1" applyAlignment="1">
      <alignment horizontal="distributed" vertical="center" indent="1"/>
    </xf>
    <xf numFmtId="0" fontId="16" fillId="0" borderId="58" xfId="0" applyFont="1" applyFill="1" applyBorder="1" applyAlignment="1">
      <alignment horizontal="distributed" vertical="center" indent="1"/>
    </xf>
    <xf numFmtId="0" fontId="16" fillId="0" borderId="65" xfId="8" applyFont="1" applyFill="1" applyBorder="1" applyAlignment="1">
      <alignment horizontal="distributed" vertical="center" wrapText="1"/>
    </xf>
    <xf numFmtId="0" fontId="16" fillId="0" borderId="31" xfId="8" applyFont="1" applyFill="1" applyBorder="1" applyAlignment="1">
      <alignment horizontal="distributed" vertical="center" wrapText="1"/>
    </xf>
    <xf numFmtId="0" fontId="16" fillId="0" borderId="26" xfId="8" applyFont="1" applyFill="1" applyBorder="1" applyAlignment="1">
      <alignment horizontal="distributed" vertical="center" indent="1"/>
    </xf>
    <xf numFmtId="0" fontId="16" fillId="0" borderId="67" xfId="0" applyFont="1" applyFill="1" applyBorder="1" applyAlignment="1">
      <alignment horizontal="distributed" vertical="center" indent="1"/>
    </xf>
    <xf numFmtId="0" fontId="16" fillId="0" borderId="21" xfId="0" applyFont="1" applyFill="1" applyBorder="1" applyAlignment="1">
      <alignment horizontal="distributed" vertical="center" indent="1"/>
    </xf>
    <xf numFmtId="0" fontId="16" fillId="0" borderId="74" xfId="8" applyFont="1" applyFill="1" applyBorder="1" applyAlignment="1">
      <alignment horizontal="distributed" vertical="center" wrapText="1"/>
    </xf>
    <xf numFmtId="0" fontId="16" fillId="0" borderId="66" xfId="8" applyFont="1" applyFill="1" applyBorder="1" applyAlignment="1">
      <alignment horizontal="distributed" vertical="center" wrapText="1"/>
    </xf>
    <xf numFmtId="0" fontId="16" fillId="0" borderId="15" xfId="8" applyFont="1" applyFill="1" applyBorder="1" applyAlignment="1">
      <alignment horizontal="distributed" vertical="center" indent="1"/>
    </xf>
    <xf numFmtId="0" fontId="0" fillId="0" borderId="95" xfId="0" applyFill="1" applyBorder="1"/>
    <xf numFmtId="0" fontId="16" fillId="0" borderId="57"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97" xfId="0" applyFont="1" applyFill="1" applyBorder="1" applyAlignment="1">
      <alignment horizontal="center" vertical="center"/>
    </xf>
    <xf numFmtId="0" fontId="0" fillId="0" borderId="18" xfId="0" applyFill="1" applyBorder="1"/>
    <xf numFmtId="0" fontId="0" fillId="0" borderId="19" xfId="0" applyFill="1" applyBorder="1"/>
    <xf numFmtId="0" fontId="16" fillId="0" borderId="81" xfId="0" applyFont="1" applyFill="1" applyBorder="1" applyAlignment="1">
      <alignment horizontal="distributed" vertical="center" wrapText="1" indent="1"/>
    </xf>
    <xf numFmtId="0" fontId="16" fillId="0" borderId="66" xfId="0" applyFont="1" applyFill="1" applyBorder="1" applyAlignment="1">
      <alignment horizontal="distributed" vertical="center" wrapText="1" indent="1"/>
    </xf>
    <xf numFmtId="0" fontId="16" fillId="0" borderId="20" xfId="0" applyFont="1" applyFill="1" applyBorder="1" applyAlignment="1">
      <alignment horizontal="left" vertical="center" wrapText="1"/>
    </xf>
    <xf numFmtId="0" fontId="0" fillId="0" borderId="58" xfId="0" applyFill="1" applyBorder="1"/>
    <xf numFmtId="0" fontId="0" fillId="0" borderId="71" xfId="0" applyFill="1" applyBorder="1"/>
    <xf numFmtId="0" fontId="0" fillId="0" borderId="73" xfId="0" applyFill="1" applyBorder="1"/>
    <xf numFmtId="0" fontId="0" fillId="0" borderId="75" xfId="0" applyFill="1" applyBorder="1"/>
    <xf numFmtId="0" fontId="0" fillId="0" borderId="70" xfId="0" applyFill="1" applyBorder="1"/>
    <xf numFmtId="178" fontId="17" fillId="0" borderId="103" xfId="0" applyNumberFormat="1" applyFont="1" applyFill="1" applyBorder="1" applyAlignment="1">
      <alignment horizontal="center" vertical="center"/>
    </xf>
    <xf numFmtId="0" fontId="3" fillId="5" borderId="49" xfId="0" applyFont="1" applyFill="1" applyBorder="1" applyAlignment="1">
      <alignment horizontal="center" vertical="center"/>
    </xf>
    <xf numFmtId="0" fontId="3" fillId="5" borderId="83" xfId="0" applyFont="1" applyFill="1" applyBorder="1" applyAlignment="1">
      <alignment horizontal="center" vertical="center"/>
    </xf>
    <xf numFmtId="0" fontId="32" fillId="5" borderId="6" xfId="1" applyFont="1" applyFill="1" applyBorder="1" applyAlignment="1">
      <alignment horizontal="right" vertical="center"/>
    </xf>
    <xf numFmtId="0" fontId="32" fillId="5" borderId="8" xfId="1" applyFont="1" applyFill="1" applyBorder="1" applyAlignment="1">
      <alignment horizontal="right" vertical="center"/>
    </xf>
    <xf numFmtId="0" fontId="2" fillId="5" borderId="50" xfId="0" applyFont="1" applyFill="1" applyBorder="1" applyAlignment="1">
      <alignment horizontal="center" vertical="center"/>
    </xf>
    <xf numFmtId="49" fontId="16" fillId="0" borderId="76" xfId="0" applyNumberFormat="1" applyFont="1" applyFill="1" applyBorder="1" applyAlignment="1">
      <alignment horizontal="center" vertical="center"/>
    </xf>
    <xf numFmtId="49" fontId="16" fillId="0" borderId="77"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0" fontId="16" fillId="0" borderId="1" xfId="7" applyFont="1" applyFill="1" applyBorder="1" applyAlignment="1">
      <alignment horizontal="center" vertical="center"/>
    </xf>
    <xf numFmtId="0" fontId="16" fillId="0" borderId="4" xfId="7" applyFont="1" applyFill="1" applyBorder="1" applyAlignment="1">
      <alignment horizontal="center" vertical="center"/>
    </xf>
    <xf numFmtId="0" fontId="16" fillId="0" borderId="32" xfId="7" applyFont="1" applyFill="1" applyBorder="1" applyAlignment="1">
      <alignment horizontal="center" vertical="center"/>
    </xf>
    <xf numFmtId="0" fontId="16" fillId="0" borderId="35" xfId="7" applyFont="1" applyFill="1" applyBorder="1" applyAlignment="1">
      <alignment horizontal="center" vertical="center"/>
    </xf>
    <xf numFmtId="0" fontId="16" fillId="0" borderId="63" xfId="7" applyFont="1" applyFill="1" applyBorder="1" applyAlignment="1">
      <alignment horizontal="center" vertical="center"/>
    </xf>
    <xf numFmtId="0" fontId="16" fillId="0" borderId="83" xfId="7" applyFont="1" applyFill="1" applyBorder="1" applyAlignment="1">
      <alignment horizontal="center" vertical="center" wrapText="1"/>
    </xf>
    <xf numFmtId="0" fontId="16" fillId="0" borderId="83" xfId="7" applyFont="1" applyFill="1" applyBorder="1" applyAlignment="1">
      <alignment horizontal="center" vertical="center"/>
    </xf>
    <xf numFmtId="0" fontId="16" fillId="0" borderId="3" xfId="7" applyFont="1" applyFill="1" applyBorder="1" applyAlignment="1">
      <alignment horizontal="center" vertical="center"/>
    </xf>
    <xf numFmtId="0" fontId="16" fillId="0" borderId="20" xfId="7" applyFont="1" applyFill="1" applyBorder="1" applyAlignment="1">
      <alignment horizontal="center" vertical="center" wrapText="1"/>
    </xf>
    <xf numFmtId="0" fontId="16" fillId="0" borderId="51" xfId="7" applyFont="1" applyFill="1" applyBorder="1" applyAlignment="1">
      <alignment horizontal="center" vertical="center" wrapText="1"/>
    </xf>
    <xf numFmtId="0" fontId="16" fillId="0" borderId="73" xfId="7" applyFont="1" applyFill="1" applyBorder="1" applyAlignment="1">
      <alignment horizontal="center" vertical="center" wrapText="1"/>
    </xf>
    <xf numFmtId="0" fontId="16" fillId="0" borderId="56" xfId="7" applyFont="1" applyFill="1" applyBorder="1" applyAlignment="1">
      <alignment horizontal="center" vertical="center"/>
    </xf>
    <xf numFmtId="0" fontId="16" fillId="0" borderId="54" xfId="7" applyFont="1" applyFill="1" applyBorder="1" applyAlignment="1">
      <alignment horizontal="center" vertical="center"/>
    </xf>
    <xf numFmtId="0" fontId="16" fillId="0" borderId="58" xfId="7" applyFont="1" applyFill="1" applyBorder="1" applyAlignment="1">
      <alignment horizontal="center" vertical="center"/>
    </xf>
    <xf numFmtId="0" fontId="16" fillId="0" borderId="75" xfId="7" applyFont="1" applyFill="1" applyBorder="1" applyAlignment="1">
      <alignment horizontal="center" vertical="center"/>
    </xf>
    <xf numFmtId="0" fontId="16" fillId="0" borderId="35" xfId="7" applyFont="1" applyFill="1" applyBorder="1" applyAlignment="1">
      <alignment horizontal="center" vertical="center" wrapText="1"/>
    </xf>
    <xf numFmtId="0" fontId="16" fillId="0" borderId="26" xfId="7" applyFont="1" applyFill="1" applyBorder="1" applyAlignment="1">
      <alignment horizontal="center" vertical="center" wrapText="1"/>
    </xf>
  </cellXfs>
  <cellStyles count="83">
    <cellStyle name="2x indented GHG Textfiels" xfId="13" xr:uid="{00000000-0005-0000-0000-000000000000}"/>
    <cellStyle name="5x indented GHG Textfiels" xfId="14" xr:uid="{00000000-0005-0000-0000-000001000000}"/>
    <cellStyle name="AggblueBoldCels" xfId="15" xr:uid="{00000000-0005-0000-0000-000002000000}"/>
    <cellStyle name="AggblueBoldCels 2" xfId="16" xr:uid="{00000000-0005-0000-0000-000003000000}"/>
    <cellStyle name="AggblueCels" xfId="17" xr:uid="{00000000-0005-0000-0000-000004000000}"/>
    <cellStyle name="AggblueCels 2" xfId="18" xr:uid="{00000000-0005-0000-0000-000005000000}"/>
    <cellStyle name="AggblueCels_1x" xfId="19" xr:uid="{00000000-0005-0000-0000-000006000000}"/>
    <cellStyle name="AggBoldCells" xfId="20" xr:uid="{00000000-0005-0000-0000-000007000000}"/>
    <cellStyle name="AggCels" xfId="21" xr:uid="{00000000-0005-0000-0000-000008000000}"/>
    <cellStyle name="AggGreen" xfId="22" xr:uid="{00000000-0005-0000-0000-000009000000}"/>
    <cellStyle name="AggGreen 2" xfId="23" xr:uid="{00000000-0005-0000-0000-00000A000000}"/>
    <cellStyle name="AggGreen_2-Fgas-A-2009" xfId="24" xr:uid="{00000000-0005-0000-0000-00000B000000}"/>
    <cellStyle name="AggGreen12" xfId="25" xr:uid="{00000000-0005-0000-0000-00000C000000}"/>
    <cellStyle name="AggGreen12 2" xfId="26" xr:uid="{00000000-0005-0000-0000-00000D000000}"/>
    <cellStyle name="AggGreen12_2-Fgas-A-2009" xfId="27" xr:uid="{00000000-0005-0000-0000-00000E000000}"/>
    <cellStyle name="AggOrange" xfId="28" xr:uid="{00000000-0005-0000-0000-00000F000000}"/>
    <cellStyle name="AggOrange 2" xfId="29" xr:uid="{00000000-0005-0000-0000-000010000000}"/>
    <cellStyle name="AggOrange_B_border" xfId="30" xr:uid="{00000000-0005-0000-0000-000011000000}"/>
    <cellStyle name="AggOrange9" xfId="31" xr:uid="{00000000-0005-0000-0000-000012000000}"/>
    <cellStyle name="AggOrange9 2" xfId="32" xr:uid="{00000000-0005-0000-0000-000013000000}"/>
    <cellStyle name="AggOrange9_Sheet2" xfId="33" xr:uid="{00000000-0005-0000-0000-000014000000}"/>
    <cellStyle name="AggOrangeLB_2x" xfId="34" xr:uid="{00000000-0005-0000-0000-000015000000}"/>
    <cellStyle name="AggOrangeLBorder" xfId="35" xr:uid="{00000000-0005-0000-0000-000016000000}"/>
    <cellStyle name="AggOrangeLBorder 2" xfId="36" xr:uid="{00000000-0005-0000-0000-000017000000}"/>
    <cellStyle name="AggOrangeLBorder_2-Fgas-A-2009" xfId="37" xr:uid="{00000000-0005-0000-0000-000018000000}"/>
    <cellStyle name="AggOrangeRBorder" xfId="38" xr:uid="{00000000-0005-0000-0000-000019000000}"/>
    <cellStyle name="AggOrangeRBorder 2" xfId="39" xr:uid="{00000000-0005-0000-0000-00001A000000}"/>
    <cellStyle name="AggOrangeRBorder_Sheet2" xfId="40" xr:uid="{00000000-0005-0000-0000-00001B000000}"/>
    <cellStyle name="Bold GHG Numbers (0.00)" xfId="41" xr:uid="{00000000-0005-0000-0000-00001C000000}"/>
    <cellStyle name="Constants" xfId="42" xr:uid="{00000000-0005-0000-0000-00001D000000}"/>
    <cellStyle name="CustomCellsOrange" xfId="43" xr:uid="{00000000-0005-0000-0000-00001E000000}"/>
    <cellStyle name="CustomizationCells" xfId="44" xr:uid="{00000000-0005-0000-0000-00001F000000}"/>
    <cellStyle name="CustomizationGreenCells" xfId="45" xr:uid="{00000000-0005-0000-0000-000020000000}"/>
    <cellStyle name="DocBox_EmptyRow" xfId="46" xr:uid="{00000000-0005-0000-0000-000021000000}"/>
    <cellStyle name="Empty_B_border" xfId="47" xr:uid="{00000000-0005-0000-0000-000022000000}"/>
    <cellStyle name="Headline" xfId="48" xr:uid="{00000000-0005-0000-0000-000023000000}"/>
    <cellStyle name="InputCells" xfId="49" xr:uid="{00000000-0005-0000-0000-000024000000}"/>
    <cellStyle name="InputCells12" xfId="50" xr:uid="{00000000-0005-0000-0000-000025000000}"/>
    <cellStyle name="InputCells12 2" xfId="51" xr:uid="{00000000-0005-0000-0000-000026000000}"/>
    <cellStyle name="InputCells12_2-Fgas-A-2009" xfId="52" xr:uid="{00000000-0005-0000-0000-000027000000}"/>
    <cellStyle name="IntCells" xfId="53" xr:uid="{00000000-0005-0000-0000-000028000000}"/>
    <cellStyle name="Normal GHG Numbers (0.00)" xfId="54" xr:uid="{00000000-0005-0000-0000-000029000000}"/>
    <cellStyle name="Normal GHG Textfiels Bold" xfId="55" xr:uid="{00000000-0005-0000-0000-00002A000000}"/>
    <cellStyle name="Normal GHG whole table" xfId="56" xr:uid="{00000000-0005-0000-0000-00002B000000}"/>
    <cellStyle name="Normal GHG-Shade" xfId="57" xr:uid="{00000000-0005-0000-0000-00002C000000}"/>
    <cellStyle name="Normal GHG-Shade 2" xfId="58" xr:uid="{00000000-0005-0000-0000-00002D000000}"/>
    <cellStyle name="Normal GHG-Shade_Sheet2" xfId="59" xr:uid="{00000000-0005-0000-0000-00002E000000}"/>
    <cellStyle name="Pattern" xfId="60" xr:uid="{00000000-0005-0000-0000-00002F000000}"/>
    <cellStyle name="Shade" xfId="61" xr:uid="{00000000-0005-0000-0000-000030000000}"/>
    <cellStyle name="Гиперссылка" xfId="62" xr:uid="{00000000-0005-0000-0000-000031000000}"/>
    <cellStyle name="Обычный_2++" xfId="63" xr:uid="{00000000-0005-0000-0000-000032000000}"/>
    <cellStyle name="パーセント 10" xfId="64" xr:uid="{00000000-0005-0000-0000-000033000000}"/>
    <cellStyle name="パーセント 2" xfId="65" xr:uid="{00000000-0005-0000-0000-000034000000}"/>
    <cellStyle name="パーセント 3" xfId="66" xr:uid="{00000000-0005-0000-0000-000035000000}"/>
    <cellStyle name="パーセント 4" xfId="67" xr:uid="{00000000-0005-0000-0000-000036000000}"/>
    <cellStyle name="パーセント 5" xfId="68" xr:uid="{00000000-0005-0000-0000-000037000000}"/>
    <cellStyle name="パーセント 6" xfId="69" xr:uid="{00000000-0005-0000-0000-000038000000}"/>
    <cellStyle name="パーセント 7" xfId="70" xr:uid="{00000000-0005-0000-0000-000039000000}"/>
    <cellStyle name="パーセント 8" xfId="71" xr:uid="{00000000-0005-0000-0000-00003A000000}"/>
    <cellStyle name="パーセント 9" xfId="72" xr:uid="{00000000-0005-0000-0000-00003B000000}"/>
    <cellStyle name="桁区切り 10" xfId="73" xr:uid="{00000000-0005-0000-0000-00003C000000}"/>
    <cellStyle name="桁区切り 2" xfId="74" xr:uid="{00000000-0005-0000-0000-00003D000000}"/>
    <cellStyle name="桁区切り 3" xfId="75" xr:uid="{00000000-0005-0000-0000-00003E000000}"/>
    <cellStyle name="桁区切り 4" xfId="76" xr:uid="{00000000-0005-0000-0000-00003F000000}"/>
    <cellStyle name="桁区切り 5" xfId="77" xr:uid="{00000000-0005-0000-0000-000040000000}"/>
    <cellStyle name="桁区切り 6" xfId="78" xr:uid="{00000000-0005-0000-0000-000041000000}"/>
    <cellStyle name="桁区切り 7" xfId="79" xr:uid="{00000000-0005-0000-0000-000042000000}"/>
    <cellStyle name="桁区切り 8" xfId="80" xr:uid="{00000000-0005-0000-0000-000043000000}"/>
    <cellStyle name="桁区切り 9" xfId="81" xr:uid="{00000000-0005-0000-0000-000044000000}"/>
    <cellStyle name="標準" xfId="0" builtinId="0"/>
    <cellStyle name="標準 2" xfId="1" xr:uid="{00000000-0005-0000-0000-000046000000}"/>
    <cellStyle name="標準 3" xfId="2" xr:uid="{00000000-0005-0000-0000-000047000000}"/>
    <cellStyle name="標準 4" xfId="11" xr:uid="{00000000-0005-0000-0000-000048000000}"/>
    <cellStyle name="標準_34部門分析（新）" xfId="3" xr:uid="{00000000-0005-0000-0000-000049000000}"/>
    <cellStyle name="標準_399部門原単位データ（1995）" xfId="12" xr:uid="{00000000-0005-0000-0000-00004A000000}"/>
    <cellStyle name="標準_code_jp" xfId="4" xr:uid="{00000000-0005-0000-0000-00004B000000}"/>
    <cellStyle name="標準_Sheet1_2" xfId="5" xr:uid="{00000000-0005-0000-0000-00004C000000}"/>
    <cellStyle name="標準_概念と利用の手引き" xfId="6" xr:uid="{00000000-0005-0000-0000-00004D000000}"/>
    <cellStyle name="標準_係数公表用原稿" xfId="7" xr:uid="{00000000-0005-0000-0000-00004E000000}"/>
    <cellStyle name="標準_国体県７-15分析ツール" xfId="8" xr:uid="{00000000-0005-0000-0000-00004F000000}"/>
    <cellStyle name="標準_図１　生産フロー_34部門分析（新）" xfId="9" xr:uid="{00000000-0005-0000-0000-000050000000}"/>
    <cellStyle name="標準_生産誘発額等の算定 (医療・保健)" xfId="10" xr:uid="{00000000-0005-0000-0000-000051000000}"/>
    <cellStyle name="未定義" xfId="82" xr:uid="{00000000-0005-0000-0000-000052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295275</xdr:colOff>
      <xdr:row>105</xdr:row>
      <xdr:rowOff>76200</xdr:rowOff>
    </xdr:from>
    <xdr:to>
      <xdr:col>24</xdr:col>
      <xdr:colOff>381000</xdr:colOff>
      <xdr:row>112</xdr:row>
      <xdr:rowOff>85725</xdr:rowOff>
    </xdr:to>
    <xdr:pic>
      <xdr:nvPicPr>
        <xdr:cNvPr id="6159" name="図 2">
          <a:extLst>
            <a:ext uri="{FF2B5EF4-FFF2-40B4-BE49-F238E27FC236}">
              <a16:creationId xmlns:a16="http://schemas.microsoft.com/office/drawing/2014/main" id="{00000000-0008-0000-01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0700" y="27612975"/>
          <a:ext cx="4314825"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164" name="Line 1">
          <a:extLst>
            <a:ext uri="{FF2B5EF4-FFF2-40B4-BE49-F238E27FC236}">
              <a16:creationId xmlns:a16="http://schemas.microsoft.com/office/drawing/2014/main" id="{00000000-0008-0000-0400-0000EC71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165" name="Line 2">
          <a:extLst>
            <a:ext uri="{FF2B5EF4-FFF2-40B4-BE49-F238E27FC236}">
              <a16:creationId xmlns:a16="http://schemas.microsoft.com/office/drawing/2014/main" id="{00000000-0008-0000-0400-0000ED71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166" name="Line 3">
          <a:extLst>
            <a:ext uri="{FF2B5EF4-FFF2-40B4-BE49-F238E27FC236}">
              <a16:creationId xmlns:a16="http://schemas.microsoft.com/office/drawing/2014/main" id="{00000000-0008-0000-0400-0000EE71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167" name="Line 4">
          <a:extLst>
            <a:ext uri="{FF2B5EF4-FFF2-40B4-BE49-F238E27FC236}">
              <a16:creationId xmlns:a16="http://schemas.microsoft.com/office/drawing/2014/main" id="{00000000-0008-0000-0400-0000EF71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168" name="Line 5">
          <a:extLst>
            <a:ext uri="{FF2B5EF4-FFF2-40B4-BE49-F238E27FC236}">
              <a16:creationId xmlns:a16="http://schemas.microsoft.com/office/drawing/2014/main" id="{00000000-0008-0000-0400-0000F071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169" name="Line 6">
          <a:extLst>
            <a:ext uri="{FF2B5EF4-FFF2-40B4-BE49-F238E27FC236}">
              <a16:creationId xmlns:a16="http://schemas.microsoft.com/office/drawing/2014/main" id="{00000000-0008-0000-0400-0000F171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170" name="Line 7">
          <a:extLst>
            <a:ext uri="{FF2B5EF4-FFF2-40B4-BE49-F238E27FC236}">
              <a16:creationId xmlns:a16="http://schemas.microsoft.com/office/drawing/2014/main" id="{00000000-0008-0000-0400-0000F271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171" name="Line 8">
          <a:extLst>
            <a:ext uri="{FF2B5EF4-FFF2-40B4-BE49-F238E27FC236}">
              <a16:creationId xmlns:a16="http://schemas.microsoft.com/office/drawing/2014/main" id="{00000000-0008-0000-0400-0000F371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172" name="Line 9">
          <a:extLst>
            <a:ext uri="{FF2B5EF4-FFF2-40B4-BE49-F238E27FC236}">
              <a16:creationId xmlns:a16="http://schemas.microsoft.com/office/drawing/2014/main" id="{00000000-0008-0000-0400-0000F471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173" name="Line 10">
          <a:extLst>
            <a:ext uri="{FF2B5EF4-FFF2-40B4-BE49-F238E27FC236}">
              <a16:creationId xmlns:a16="http://schemas.microsoft.com/office/drawing/2014/main" id="{00000000-0008-0000-0400-0000F571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174" name="Line 11">
          <a:extLst>
            <a:ext uri="{FF2B5EF4-FFF2-40B4-BE49-F238E27FC236}">
              <a16:creationId xmlns:a16="http://schemas.microsoft.com/office/drawing/2014/main" id="{00000000-0008-0000-0400-0000F671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175" name="Line 12">
          <a:extLst>
            <a:ext uri="{FF2B5EF4-FFF2-40B4-BE49-F238E27FC236}">
              <a16:creationId xmlns:a16="http://schemas.microsoft.com/office/drawing/2014/main" id="{00000000-0008-0000-0400-0000F771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176" name="Line 13">
          <a:extLst>
            <a:ext uri="{FF2B5EF4-FFF2-40B4-BE49-F238E27FC236}">
              <a16:creationId xmlns:a16="http://schemas.microsoft.com/office/drawing/2014/main" id="{00000000-0008-0000-0400-0000F871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177" name="Line 14">
          <a:extLst>
            <a:ext uri="{FF2B5EF4-FFF2-40B4-BE49-F238E27FC236}">
              <a16:creationId xmlns:a16="http://schemas.microsoft.com/office/drawing/2014/main" id="{00000000-0008-0000-0400-0000F971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178" name="Line 15">
          <a:extLst>
            <a:ext uri="{FF2B5EF4-FFF2-40B4-BE49-F238E27FC236}">
              <a16:creationId xmlns:a16="http://schemas.microsoft.com/office/drawing/2014/main" id="{00000000-0008-0000-0400-0000FA71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179" name="Line 16">
          <a:extLst>
            <a:ext uri="{FF2B5EF4-FFF2-40B4-BE49-F238E27FC236}">
              <a16:creationId xmlns:a16="http://schemas.microsoft.com/office/drawing/2014/main" id="{00000000-0008-0000-0400-0000FB71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180" name="Line 17">
          <a:extLst>
            <a:ext uri="{FF2B5EF4-FFF2-40B4-BE49-F238E27FC236}">
              <a16:creationId xmlns:a16="http://schemas.microsoft.com/office/drawing/2014/main" id="{00000000-0008-0000-0400-0000FC71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181" name="Line 18">
          <a:extLst>
            <a:ext uri="{FF2B5EF4-FFF2-40B4-BE49-F238E27FC236}">
              <a16:creationId xmlns:a16="http://schemas.microsoft.com/office/drawing/2014/main" id="{00000000-0008-0000-0400-0000FD71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9182" name="AutoShape 19">
          <a:extLst>
            <a:ext uri="{FF2B5EF4-FFF2-40B4-BE49-F238E27FC236}">
              <a16:creationId xmlns:a16="http://schemas.microsoft.com/office/drawing/2014/main" id="{00000000-0008-0000-0400-0000FE71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9183" name="AutoShape 20">
          <a:extLst>
            <a:ext uri="{FF2B5EF4-FFF2-40B4-BE49-F238E27FC236}">
              <a16:creationId xmlns:a16="http://schemas.microsoft.com/office/drawing/2014/main" id="{00000000-0008-0000-0400-0000FF71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9184" name="AutoShape 21">
          <a:extLst>
            <a:ext uri="{FF2B5EF4-FFF2-40B4-BE49-F238E27FC236}">
              <a16:creationId xmlns:a16="http://schemas.microsoft.com/office/drawing/2014/main" id="{00000000-0008-0000-0400-00000072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9185" name="Line 22">
          <a:extLst>
            <a:ext uri="{FF2B5EF4-FFF2-40B4-BE49-F238E27FC236}">
              <a16:creationId xmlns:a16="http://schemas.microsoft.com/office/drawing/2014/main" id="{00000000-0008-0000-0400-00000172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9186" name="Line 23">
          <a:extLst>
            <a:ext uri="{FF2B5EF4-FFF2-40B4-BE49-F238E27FC236}">
              <a16:creationId xmlns:a16="http://schemas.microsoft.com/office/drawing/2014/main" id="{00000000-0008-0000-0400-00000272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9187" name="Line 24">
          <a:extLst>
            <a:ext uri="{FF2B5EF4-FFF2-40B4-BE49-F238E27FC236}">
              <a16:creationId xmlns:a16="http://schemas.microsoft.com/office/drawing/2014/main" id="{00000000-0008-0000-0400-00000372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9188" name="Line 25">
          <a:extLst>
            <a:ext uri="{FF2B5EF4-FFF2-40B4-BE49-F238E27FC236}">
              <a16:creationId xmlns:a16="http://schemas.microsoft.com/office/drawing/2014/main" id="{00000000-0008-0000-0400-00000472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9189" name="Line 26">
          <a:extLst>
            <a:ext uri="{FF2B5EF4-FFF2-40B4-BE49-F238E27FC236}">
              <a16:creationId xmlns:a16="http://schemas.microsoft.com/office/drawing/2014/main" id="{00000000-0008-0000-0400-00000572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9190" name="Line 27">
          <a:extLst>
            <a:ext uri="{FF2B5EF4-FFF2-40B4-BE49-F238E27FC236}">
              <a16:creationId xmlns:a16="http://schemas.microsoft.com/office/drawing/2014/main" id="{00000000-0008-0000-0400-00000672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191" name="Line 28">
          <a:extLst>
            <a:ext uri="{FF2B5EF4-FFF2-40B4-BE49-F238E27FC236}">
              <a16:creationId xmlns:a16="http://schemas.microsoft.com/office/drawing/2014/main" id="{00000000-0008-0000-0400-00000772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29192" name="Line 29">
          <a:extLst>
            <a:ext uri="{FF2B5EF4-FFF2-40B4-BE49-F238E27FC236}">
              <a16:creationId xmlns:a16="http://schemas.microsoft.com/office/drawing/2014/main" id="{00000000-0008-0000-0400-00000872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29193" name="Line 30">
          <a:extLst>
            <a:ext uri="{FF2B5EF4-FFF2-40B4-BE49-F238E27FC236}">
              <a16:creationId xmlns:a16="http://schemas.microsoft.com/office/drawing/2014/main" id="{00000000-0008-0000-0400-00000972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29194" name="Line 31">
          <a:extLst>
            <a:ext uri="{FF2B5EF4-FFF2-40B4-BE49-F238E27FC236}">
              <a16:creationId xmlns:a16="http://schemas.microsoft.com/office/drawing/2014/main" id="{00000000-0008-0000-0400-00000A72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29195" name="Line 32">
          <a:extLst>
            <a:ext uri="{FF2B5EF4-FFF2-40B4-BE49-F238E27FC236}">
              <a16:creationId xmlns:a16="http://schemas.microsoft.com/office/drawing/2014/main" id="{00000000-0008-0000-0400-00000B72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29196" name="Line 33">
          <a:extLst>
            <a:ext uri="{FF2B5EF4-FFF2-40B4-BE49-F238E27FC236}">
              <a16:creationId xmlns:a16="http://schemas.microsoft.com/office/drawing/2014/main" id="{00000000-0008-0000-0400-00000C72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45"/>
  <sheetViews>
    <sheetView showGridLines="0" tabSelected="1" view="pageBreakPreview" zoomScale="145" zoomScaleNormal="100" zoomScaleSheetLayoutView="145" workbookViewId="0">
      <selection activeCell="F146" sqref="F146"/>
    </sheetView>
  </sheetViews>
  <sheetFormatPr defaultColWidth="9" defaultRowHeight="20.25" customHeight="1"/>
  <cols>
    <col min="1" max="1" width="1.625" style="2" customWidth="1"/>
    <col min="2" max="16384" width="9" style="2"/>
  </cols>
  <sheetData>
    <row r="1" spans="2:10" ht="15" customHeight="1"/>
    <row r="2" spans="2:10" ht="20.25" customHeight="1">
      <c r="B2" s="540" t="s">
        <v>300</v>
      </c>
      <c r="C2" s="541"/>
      <c r="H2" s="542"/>
      <c r="I2" s="542"/>
      <c r="J2" s="542"/>
    </row>
    <row r="6" spans="2:10" ht="20.25" customHeight="1">
      <c r="C6" s="543" t="s">
        <v>1075</v>
      </c>
      <c r="D6" s="543"/>
      <c r="E6" s="543"/>
      <c r="F6" s="543"/>
      <c r="G6" s="543"/>
      <c r="H6" s="543"/>
      <c r="I6" s="543"/>
    </row>
    <row r="7" spans="2:10" ht="20.25" customHeight="1">
      <c r="C7" s="543"/>
      <c r="D7" s="543"/>
      <c r="E7" s="543"/>
      <c r="F7" s="543"/>
      <c r="G7" s="543"/>
      <c r="H7" s="543"/>
      <c r="I7" s="543"/>
    </row>
    <row r="8" spans="2:10" ht="20.25" customHeight="1">
      <c r="C8" s="3"/>
      <c r="D8" s="3"/>
      <c r="E8" s="3"/>
      <c r="F8" s="3"/>
      <c r="G8" s="3"/>
      <c r="H8" s="3"/>
      <c r="I8" s="3"/>
    </row>
    <row r="9" spans="2:10" ht="20.25" customHeight="1">
      <c r="C9" s="3"/>
      <c r="D9" s="3"/>
      <c r="E9" s="3"/>
      <c r="F9" s="3"/>
      <c r="G9" s="3"/>
      <c r="H9" s="3"/>
      <c r="I9" s="3"/>
    </row>
    <row r="10" spans="2:10" ht="20.25" customHeight="1">
      <c r="C10" s="3"/>
      <c r="D10" s="3"/>
      <c r="E10" s="3"/>
      <c r="F10" s="3"/>
      <c r="G10" s="544" t="s">
        <v>1076</v>
      </c>
      <c r="H10" s="544"/>
      <c r="I10" s="544"/>
      <c r="J10" s="544"/>
    </row>
    <row r="11" spans="2:10" ht="20.25" customHeight="1">
      <c r="G11" s="545" t="s">
        <v>1072</v>
      </c>
      <c r="H11" s="545"/>
      <c r="I11" s="545"/>
      <c r="J11" s="545"/>
    </row>
    <row r="13" spans="2:10" ht="20.25" customHeight="1">
      <c r="B13" s="2" t="s">
        <v>496</v>
      </c>
    </row>
    <row r="14" spans="2:10" s="367" customFormat="1" ht="20.25" customHeight="1">
      <c r="B14" s="367" t="s">
        <v>497</v>
      </c>
    </row>
    <row r="15" spans="2:10" s="367" customFormat="1" ht="20.25" customHeight="1">
      <c r="B15" s="367" t="s">
        <v>498</v>
      </c>
    </row>
    <row r="16" spans="2:10" s="367" customFormat="1" ht="20.25" customHeight="1">
      <c r="B16" s="367" t="s">
        <v>499</v>
      </c>
    </row>
    <row r="17" spans="2:3" s="367" customFormat="1" ht="20.25" customHeight="1">
      <c r="B17" s="367" t="s">
        <v>500</v>
      </c>
    </row>
    <row r="18" spans="2:3" s="367" customFormat="1" ht="20.25" customHeight="1">
      <c r="B18" s="367" t="s">
        <v>301</v>
      </c>
    </row>
    <row r="19" spans="2:3" s="367" customFormat="1" ht="20.25" customHeight="1">
      <c r="B19" s="367" t="s">
        <v>302</v>
      </c>
    </row>
    <row r="20" spans="2:3" s="367" customFormat="1" ht="20.25" customHeight="1">
      <c r="B20" s="367" t="s">
        <v>303</v>
      </c>
    </row>
    <row r="21" spans="2:3" s="367" customFormat="1" ht="20.25" customHeight="1">
      <c r="B21" s="367" t="s">
        <v>501</v>
      </c>
    </row>
    <row r="22" spans="2:3" s="367" customFormat="1" ht="20.25" customHeight="1">
      <c r="B22" s="367" t="s">
        <v>304</v>
      </c>
    </row>
    <row r="23" spans="2:3" s="367" customFormat="1" ht="20.25" customHeight="1">
      <c r="B23" s="367" t="s">
        <v>502</v>
      </c>
    </row>
    <row r="24" spans="2:3" s="367" customFormat="1" ht="20.25" customHeight="1">
      <c r="B24" s="367" t="s">
        <v>503</v>
      </c>
    </row>
    <row r="25" spans="2:3" s="367" customFormat="1" ht="20.25" customHeight="1">
      <c r="B25" s="367" t="s">
        <v>504</v>
      </c>
    </row>
    <row r="26" spans="2:3" s="367" customFormat="1" ht="20.25" customHeight="1">
      <c r="B26" s="367" t="s">
        <v>1077</v>
      </c>
    </row>
    <row r="27" spans="2:3" s="367" customFormat="1" ht="20.25" customHeight="1">
      <c r="B27" s="367" t="s">
        <v>1078</v>
      </c>
    </row>
    <row r="28" spans="2:3" s="367" customFormat="1" ht="20.25" customHeight="1">
      <c r="B28" s="367" t="s">
        <v>1079</v>
      </c>
    </row>
    <row r="30" spans="2:3" ht="20.25" customHeight="1">
      <c r="B30" s="2" t="s">
        <v>317</v>
      </c>
    </row>
    <row r="31" spans="2:3" s="367" customFormat="1" ht="20.25" customHeight="1">
      <c r="C31" s="367" t="s">
        <v>491</v>
      </c>
    </row>
    <row r="32" spans="2:3" s="367" customFormat="1" ht="20.25" customHeight="1">
      <c r="C32" s="367" t="s">
        <v>1043</v>
      </c>
    </row>
    <row r="33" spans="2:3" s="367" customFormat="1" ht="20.25" customHeight="1">
      <c r="C33" s="367" t="s">
        <v>1040</v>
      </c>
    </row>
    <row r="34" spans="2:3" s="367" customFormat="1" ht="6.75" customHeight="1"/>
    <row r="35" spans="2:3" s="367" customFormat="1" ht="20.25" customHeight="1">
      <c r="C35" s="367" t="s">
        <v>592</v>
      </c>
    </row>
    <row r="36" spans="2:3" s="367" customFormat="1" ht="6.75" customHeight="1"/>
    <row r="37" spans="2:3" s="375" customFormat="1" ht="20.25" customHeight="1">
      <c r="C37" s="375" t="s">
        <v>1041</v>
      </c>
    </row>
    <row r="38" spans="2:3" s="375" customFormat="1" ht="20.25" customHeight="1">
      <c r="C38" s="375" t="s">
        <v>1042</v>
      </c>
    </row>
    <row r="39" spans="2:3" s="367" customFormat="1" ht="6.75" customHeight="1"/>
    <row r="40" spans="2:3" s="367" customFormat="1" ht="20.25" customHeight="1">
      <c r="C40" s="367" t="s">
        <v>593</v>
      </c>
    </row>
    <row r="41" spans="2:3" s="367" customFormat="1" ht="20.25" customHeight="1">
      <c r="C41" s="367" t="s">
        <v>594</v>
      </c>
    </row>
    <row r="42" spans="2:3" s="367" customFormat="1" ht="20.25" customHeight="1">
      <c r="C42" s="367" t="s">
        <v>595</v>
      </c>
    </row>
    <row r="43" spans="2:3" s="367" customFormat="1" ht="6.75" customHeight="1"/>
    <row r="44" spans="2:3" s="367" customFormat="1" ht="20.25" customHeight="1">
      <c r="C44" s="367" t="s">
        <v>596</v>
      </c>
    </row>
    <row r="45" spans="2:3" s="367" customFormat="1" ht="20.25" customHeight="1">
      <c r="C45" s="367" t="s">
        <v>1044</v>
      </c>
    </row>
    <row r="47" spans="2:3" ht="20.25" customHeight="1">
      <c r="B47" s="2" t="s">
        <v>318</v>
      </c>
    </row>
    <row r="48" spans="2:3" s="367" customFormat="1" ht="20.25" customHeight="1">
      <c r="C48" s="367" t="s">
        <v>319</v>
      </c>
    </row>
    <row r="49" spans="3:3" s="367" customFormat="1" ht="20.25" customHeight="1">
      <c r="C49" s="367" t="s">
        <v>1080</v>
      </c>
    </row>
    <row r="50" spans="3:3" s="367" customFormat="1" ht="6.75" customHeight="1"/>
    <row r="51" spans="3:3" s="367" customFormat="1" ht="20.25" customHeight="1">
      <c r="C51" s="367" t="s">
        <v>320</v>
      </c>
    </row>
    <row r="52" spans="3:3" s="367" customFormat="1" ht="6.75" customHeight="1"/>
    <row r="53" spans="3:3" s="367" customFormat="1" ht="20.25" customHeight="1">
      <c r="C53" s="367" t="s">
        <v>321</v>
      </c>
    </row>
    <row r="54" spans="3:3" s="367" customFormat="1" ht="20.25" customHeight="1">
      <c r="C54" s="367" t="s">
        <v>322</v>
      </c>
    </row>
    <row r="55" spans="3:3" s="367" customFormat="1" ht="6.75" customHeight="1"/>
    <row r="56" spans="3:3" s="367" customFormat="1" ht="20.25" customHeight="1">
      <c r="C56" s="367" t="s">
        <v>323</v>
      </c>
    </row>
    <row r="57" spans="3:3" s="367" customFormat="1" ht="20.25" customHeight="1">
      <c r="C57" s="367" t="s">
        <v>324</v>
      </c>
    </row>
    <row r="58" spans="3:3" s="367" customFormat="1" ht="6.75" customHeight="1"/>
    <row r="59" spans="3:3" s="367" customFormat="1" ht="20.25" customHeight="1">
      <c r="C59" s="367" t="s">
        <v>325</v>
      </c>
    </row>
    <row r="60" spans="3:3" s="367" customFormat="1" ht="20.25" customHeight="1">
      <c r="C60" s="367" t="s">
        <v>326</v>
      </c>
    </row>
    <row r="61" spans="3:3" s="367" customFormat="1" ht="20.25" customHeight="1"/>
    <row r="62" spans="3:3" s="367" customFormat="1" ht="20.25" customHeight="1">
      <c r="C62" s="367" t="s">
        <v>327</v>
      </c>
    </row>
    <row r="63" spans="3:3" s="367" customFormat="1" ht="20.25" customHeight="1">
      <c r="C63" s="367" t="s">
        <v>328</v>
      </c>
    </row>
    <row r="64" spans="3:3" s="367" customFormat="1" ht="20.25" customHeight="1">
      <c r="C64" s="367" t="s">
        <v>492</v>
      </c>
    </row>
    <row r="65" spans="3:3" s="367" customFormat="1" ht="6.75" customHeight="1"/>
    <row r="66" spans="3:3" s="367" customFormat="1" ht="20.25" customHeight="1">
      <c r="C66" s="367" t="s">
        <v>329</v>
      </c>
    </row>
    <row r="67" spans="3:3" s="367" customFormat="1" ht="20.25" customHeight="1">
      <c r="C67" s="367" t="s">
        <v>330</v>
      </c>
    </row>
    <row r="68" spans="3:3" s="367" customFormat="1" ht="6.75" customHeight="1"/>
    <row r="69" spans="3:3" s="367" customFormat="1" ht="20.25" customHeight="1">
      <c r="C69" s="367" t="s">
        <v>1081</v>
      </c>
    </row>
    <row r="70" spans="3:3" s="367" customFormat="1" ht="20.25" customHeight="1">
      <c r="C70" s="367" t="s">
        <v>331</v>
      </c>
    </row>
    <row r="71" spans="3:3" s="367" customFormat="1" ht="20.25" customHeight="1"/>
    <row r="72" spans="3:3" s="367" customFormat="1" ht="20.25" customHeight="1">
      <c r="C72" s="367" t="s">
        <v>332</v>
      </c>
    </row>
    <row r="73" spans="3:3" s="367" customFormat="1" ht="20.25" customHeight="1">
      <c r="C73" s="367" t="s">
        <v>577</v>
      </c>
    </row>
    <row r="74" spans="3:3" s="367" customFormat="1" ht="20.25" customHeight="1">
      <c r="C74" s="367" t="s">
        <v>578</v>
      </c>
    </row>
    <row r="75" spans="3:3" s="367" customFormat="1" ht="20.25" customHeight="1">
      <c r="C75" s="367" t="s">
        <v>576</v>
      </c>
    </row>
    <row r="76" spans="3:3" s="367" customFormat="1" ht="6.75" customHeight="1"/>
    <row r="77" spans="3:3" s="367" customFormat="1" ht="20.25" customHeight="1">
      <c r="C77" s="367" t="s">
        <v>333</v>
      </c>
    </row>
    <row r="78" spans="3:3" s="367" customFormat="1" ht="6.75" customHeight="1"/>
    <row r="79" spans="3:3" s="367" customFormat="1" ht="20.25" customHeight="1">
      <c r="C79" s="367" t="s">
        <v>334</v>
      </c>
    </row>
    <row r="80" spans="3:3" s="367" customFormat="1" ht="20.25" customHeight="1">
      <c r="C80" s="367" t="s">
        <v>335</v>
      </c>
    </row>
    <row r="81" spans="3:3" s="367" customFormat="1" ht="6.75" customHeight="1"/>
    <row r="82" spans="3:3" s="367" customFormat="1" ht="20.25" customHeight="1">
      <c r="C82" s="367" t="s">
        <v>336</v>
      </c>
    </row>
    <row r="83" spans="3:3" s="367" customFormat="1" ht="20.25" customHeight="1">
      <c r="C83" s="367" t="s">
        <v>337</v>
      </c>
    </row>
    <row r="84" spans="3:3" s="367" customFormat="1" ht="20.25" customHeight="1">
      <c r="C84" s="367" t="s">
        <v>338</v>
      </c>
    </row>
    <row r="85" spans="3:3" s="367" customFormat="1" ht="20.25" customHeight="1">
      <c r="C85" s="367" t="s">
        <v>326</v>
      </c>
    </row>
    <row r="86" spans="3:3" s="367" customFormat="1" ht="6.75" customHeight="1"/>
    <row r="87" spans="3:3" s="367" customFormat="1" ht="20.25" customHeight="1">
      <c r="C87" s="367" t="s">
        <v>339</v>
      </c>
    </row>
    <row r="88" spans="3:3" s="367" customFormat="1" ht="20.25" customHeight="1">
      <c r="C88" s="367" t="s">
        <v>340</v>
      </c>
    </row>
    <row r="89" spans="3:3" s="367" customFormat="1" ht="6.75" customHeight="1"/>
    <row r="90" spans="3:3" s="367" customFormat="1" ht="20.25" customHeight="1">
      <c r="C90" s="367" t="s">
        <v>341</v>
      </c>
    </row>
    <row r="91" spans="3:3" s="367" customFormat="1" ht="20.25" customHeight="1">
      <c r="C91" s="367" t="s">
        <v>342</v>
      </c>
    </row>
    <row r="92" spans="3:3" s="367" customFormat="1" ht="20.25" customHeight="1">
      <c r="C92" s="367" t="s">
        <v>343</v>
      </c>
    </row>
    <row r="93" spans="3:3" s="367" customFormat="1" ht="20.25" customHeight="1">
      <c r="C93" s="367" t="s">
        <v>344</v>
      </c>
    </row>
    <row r="94" spans="3:3" s="367" customFormat="1" ht="20.25" customHeight="1">
      <c r="C94" s="367" t="s">
        <v>345</v>
      </c>
    </row>
    <row r="95" spans="3:3" s="367" customFormat="1" ht="6.75" customHeight="1"/>
    <row r="96" spans="3:3" s="367" customFormat="1" ht="20.25" customHeight="1">
      <c r="C96" s="367" t="s">
        <v>346</v>
      </c>
    </row>
    <row r="97" spans="3:3" s="367" customFormat="1" ht="20.25" customHeight="1">
      <c r="C97" s="367" t="s">
        <v>347</v>
      </c>
    </row>
    <row r="98" spans="3:3" s="367" customFormat="1" ht="20.25" customHeight="1">
      <c r="C98" s="367" t="s">
        <v>505</v>
      </c>
    </row>
    <row r="99" spans="3:3" s="367" customFormat="1" ht="20.25" customHeight="1"/>
    <row r="100" spans="3:3" s="367" customFormat="1" ht="20.25" customHeight="1">
      <c r="C100" s="367" t="s">
        <v>348</v>
      </c>
    </row>
    <row r="101" spans="3:3" s="367" customFormat="1" ht="20.25" customHeight="1">
      <c r="C101" s="367" t="s">
        <v>349</v>
      </c>
    </row>
    <row r="102" spans="3:3" s="367" customFormat="1" ht="20.25" customHeight="1">
      <c r="C102" s="367" t="s">
        <v>350</v>
      </c>
    </row>
    <row r="103" spans="3:3" s="367" customFormat="1" ht="20.25" customHeight="1">
      <c r="C103" s="367" t="s">
        <v>351</v>
      </c>
    </row>
    <row r="104" spans="3:3" s="367" customFormat="1" ht="20.25" customHeight="1">
      <c r="C104" s="367" t="s">
        <v>352</v>
      </c>
    </row>
    <row r="105" spans="3:3" s="367" customFormat="1" ht="20.25" customHeight="1"/>
    <row r="106" spans="3:3" s="367" customFormat="1" ht="20.25" customHeight="1">
      <c r="C106" s="367" t="s">
        <v>1054</v>
      </c>
    </row>
    <row r="107" spans="3:3" s="367" customFormat="1" ht="20.25" customHeight="1">
      <c r="C107" s="367" t="s">
        <v>1047</v>
      </c>
    </row>
    <row r="108" spans="3:3" s="367" customFormat="1" ht="20.25" customHeight="1">
      <c r="C108" s="367" t="s">
        <v>1048</v>
      </c>
    </row>
    <row r="109" spans="3:3" s="367" customFormat="1" ht="6.75" customHeight="1"/>
    <row r="110" spans="3:3" s="367" customFormat="1" ht="20.25" customHeight="1">
      <c r="C110" s="367" t="s">
        <v>1049</v>
      </c>
    </row>
    <row r="111" spans="3:3" s="367" customFormat="1" ht="20.25" customHeight="1">
      <c r="C111" s="367" t="s">
        <v>1050</v>
      </c>
    </row>
    <row r="112" spans="3:3" s="367" customFormat="1" ht="6.75" customHeight="1"/>
    <row r="113" spans="2:3" s="367" customFormat="1" ht="20.25" customHeight="1">
      <c r="C113" s="367" t="s">
        <v>1051</v>
      </c>
    </row>
    <row r="114" spans="2:3" s="367" customFormat="1" ht="20.25" customHeight="1"/>
    <row r="115" spans="2:3" s="367" customFormat="1" ht="20.25" customHeight="1">
      <c r="C115" s="367" t="s">
        <v>1045</v>
      </c>
    </row>
    <row r="116" spans="2:3" s="367" customFormat="1" ht="20.25" customHeight="1">
      <c r="C116" s="367" t="s">
        <v>353</v>
      </c>
    </row>
    <row r="117" spans="2:3" s="367" customFormat="1" ht="20.25" customHeight="1">
      <c r="C117" s="367" t="s">
        <v>354</v>
      </c>
    </row>
    <row r="118" spans="2:3" s="367" customFormat="1" ht="6.75" customHeight="1"/>
    <row r="119" spans="2:3" s="367" customFormat="1" ht="20.25" customHeight="1">
      <c r="C119" s="367" t="s">
        <v>1056</v>
      </c>
    </row>
    <row r="120" spans="2:3" s="367" customFormat="1" ht="20.25" customHeight="1">
      <c r="C120" s="367" t="s">
        <v>355</v>
      </c>
    </row>
    <row r="121" spans="2:3" s="367" customFormat="1" ht="20.25" customHeight="1">
      <c r="C121" s="367" t="s">
        <v>1062</v>
      </c>
    </row>
    <row r="122" spans="2:3" s="367" customFormat="1" ht="20.25" customHeight="1">
      <c r="C122" s="367" t="s">
        <v>506</v>
      </c>
    </row>
    <row r="123" spans="2:3" s="367" customFormat="1" ht="6.75" customHeight="1"/>
    <row r="124" spans="2:3" s="367" customFormat="1" ht="20.25" customHeight="1">
      <c r="C124" s="367" t="s">
        <v>356</v>
      </c>
    </row>
    <row r="125" spans="2:3" s="367" customFormat="1" ht="20.25" customHeight="1">
      <c r="C125" s="367" t="s">
        <v>1061</v>
      </c>
    </row>
    <row r="127" spans="2:3" ht="20.25" customHeight="1">
      <c r="B127" s="2" t="s">
        <v>308</v>
      </c>
    </row>
    <row r="128" spans="2:3" ht="20.25" customHeight="1">
      <c r="C128" s="367" t="s">
        <v>1052</v>
      </c>
    </row>
    <row r="129" spans="3:9" ht="20.25" customHeight="1">
      <c r="C129" s="367" t="s">
        <v>1053</v>
      </c>
    </row>
    <row r="130" spans="3:9" ht="20.25" customHeight="1">
      <c r="C130" s="367"/>
    </row>
    <row r="131" spans="3:9" s="367" customFormat="1" ht="20.25" customHeight="1">
      <c r="C131" s="367" t="s">
        <v>586</v>
      </c>
    </row>
    <row r="132" spans="3:9" s="367" customFormat="1" ht="20.25" customHeight="1">
      <c r="C132" s="367" t="s">
        <v>507</v>
      </c>
    </row>
    <row r="133" spans="3:9" s="367" customFormat="1" ht="6.75" customHeight="1"/>
    <row r="134" spans="3:9" s="367" customFormat="1" ht="6.75" customHeight="1"/>
    <row r="135" spans="3:9" s="367" customFormat="1" ht="20.25" customHeight="1">
      <c r="C135" s="367" t="s">
        <v>1060</v>
      </c>
    </row>
    <row r="136" spans="3:9" s="367" customFormat="1" ht="20.25" customHeight="1">
      <c r="C136" s="367" t="s">
        <v>357</v>
      </c>
    </row>
    <row r="137" spans="3:9" ht="20.25" customHeight="1">
      <c r="C137" s="4"/>
    </row>
    <row r="138" spans="3:9" ht="20.25" customHeight="1">
      <c r="E138" s="537" t="s">
        <v>101</v>
      </c>
      <c r="F138" s="537"/>
      <c r="G138" s="537"/>
    </row>
    <row r="139" spans="3:9" ht="20.25" customHeight="1">
      <c r="C139" s="5"/>
      <c r="D139" s="6"/>
      <c r="E139" s="537"/>
      <c r="F139" s="537"/>
      <c r="G139" s="537"/>
      <c r="H139" s="6"/>
      <c r="I139" s="7"/>
    </row>
    <row r="140" spans="3:9" ht="20.25" customHeight="1">
      <c r="C140" s="8"/>
      <c r="D140" s="538" t="s">
        <v>508</v>
      </c>
      <c r="E140" s="538"/>
      <c r="F140" s="538"/>
      <c r="G140" s="538"/>
      <c r="H140" s="538"/>
      <c r="I140" s="9"/>
    </row>
    <row r="141" spans="3:9" ht="20.25" customHeight="1">
      <c r="C141" s="8"/>
      <c r="D141" s="539" t="s">
        <v>1082</v>
      </c>
      <c r="E141" s="539"/>
      <c r="F141" s="539"/>
      <c r="G141" s="539"/>
      <c r="H141" s="539"/>
      <c r="I141" s="9"/>
    </row>
    <row r="142" spans="3:9" ht="20.25" customHeight="1">
      <c r="C142" s="8"/>
      <c r="D142" s="536" t="s">
        <v>509</v>
      </c>
      <c r="E142" s="536"/>
      <c r="F142" s="536"/>
      <c r="G142" s="536"/>
      <c r="H142" s="536"/>
      <c r="I142" s="9"/>
    </row>
    <row r="143" spans="3:9" ht="20.25" customHeight="1">
      <c r="C143" s="8"/>
      <c r="D143" s="536" t="s">
        <v>510</v>
      </c>
      <c r="E143" s="536"/>
      <c r="F143" s="536"/>
      <c r="G143" s="536"/>
      <c r="H143" s="536"/>
      <c r="I143" s="9"/>
    </row>
    <row r="144" spans="3:9" ht="20.25" customHeight="1">
      <c r="C144" s="8"/>
      <c r="D144" s="536" t="s">
        <v>1095</v>
      </c>
      <c r="E144" s="536"/>
      <c r="F144" s="536"/>
      <c r="G144" s="536"/>
      <c r="H144" s="536"/>
      <c r="I144" s="9"/>
    </row>
    <row r="145" spans="3:9" ht="20.25" customHeight="1">
      <c r="C145" s="10"/>
      <c r="D145" s="11"/>
      <c r="E145" s="11"/>
      <c r="F145" s="11"/>
      <c r="G145" s="11"/>
      <c r="H145" s="11"/>
      <c r="I145" s="12"/>
    </row>
  </sheetData>
  <sheetProtection sheet="1" objects="1" scenarios="1" selectLockedCells="1" selectUnlockedCells="1"/>
  <mergeCells count="11">
    <mergeCell ref="B2:C2"/>
    <mergeCell ref="H2:J2"/>
    <mergeCell ref="C6:I7"/>
    <mergeCell ref="G10:J10"/>
    <mergeCell ref="G11:J11"/>
    <mergeCell ref="D144:H144"/>
    <mergeCell ref="E138:G139"/>
    <mergeCell ref="D140:H140"/>
    <mergeCell ref="D141:H141"/>
    <mergeCell ref="D142:H142"/>
    <mergeCell ref="D143:H143"/>
  </mergeCells>
  <phoneticPr fontId="1"/>
  <printOptions horizontalCentered="1"/>
  <pageMargins left="0.78740157480314965" right="0.78740157480314965" top="0.78740157480314965" bottom="0.78740157480314965" header="0" footer="0.19685039370078741"/>
  <pageSetup paperSize="9" scale="86" orientation="portrait" useFirstPageNumber="1" r:id="rId1"/>
  <headerFooter alignWithMargins="0">
    <oddFooter>&amp;C［ &amp;P ］</oddFooter>
  </headerFooter>
  <rowBreaks count="2" manualBreakCount="2">
    <brk id="46" min="1" max="9" man="1"/>
    <brk id="99"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02"/>
  <sheetViews>
    <sheetView view="pageBreakPreview" zoomScale="130" zoomScaleNormal="100" zoomScaleSheetLayoutView="130" workbookViewId="0">
      <pane xSplit="2" ySplit="2" topLeftCell="C3" activePane="bottomRight" state="frozen"/>
      <selection pane="topRight" activeCell="C1" sqref="C1"/>
      <selection pane="bottomLeft" activeCell="A3" sqref="A3"/>
      <selection pane="bottomRight" activeCell="D394" sqref="D394"/>
    </sheetView>
  </sheetViews>
  <sheetFormatPr defaultColWidth="9" defaultRowHeight="18.75"/>
  <cols>
    <col min="1" max="1" width="9" style="398" customWidth="1"/>
    <col min="2" max="2" width="39.125" style="398" customWidth="1"/>
    <col min="3" max="3" width="20.25" style="398" customWidth="1"/>
    <col min="4" max="13" width="21.5" style="398" bestFit="1" customWidth="1"/>
    <col min="14" max="16384" width="9" style="398"/>
  </cols>
  <sheetData>
    <row r="1" spans="1:13" s="410" customFormat="1" ht="42" customHeight="1">
      <c r="A1" s="436" t="s">
        <v>1008</v>
      </c>
      <c r="B1" s="444"/>
      <c r="C1" s="448" t="s">
        <v>602</v>
      </c>
      <c r="D1" s="448" t="s">
        <v>603</v>
      </c>
      <c r="E1" s="448" t="s">
        <v>1038</v>
      </c>
      <c r="F1" s="448" t="s">
        <v>1039</v>
      </c>
      <c r="G1" s="448" t="s">
        <v>604</v>
      </c>
      <c r="H1" s="448" t="s">
        <v>605</v>
      </c>
      <c r="I1" s="448" t="s">
        <v>606</v>
      </c>
      <c r="J1" s="448" t="s">
        <v>607</v>
      </c>
      <c r="K1" s="448" t="s">
        <v>608</v>
      </c>
      <c r="L1" s="448" t="s">
        <v>609</v>
      </c>
      <c r="M1" s="449" t="s">
        <v>610</v>
      </c>
    </row>
    <row r="2" spans="1:13" s="407" customFormat="1" ht="20.25">
      <c r="A2" s="437" t="s">
        <v>621</v>
      </c>
      <c r="B2" s="445" t="s">
        <v>622</v>
      </c>
      <c r="C2" s="396" t="s">
        <v>623</v>
      </c>
      <c r="D2" s="396" t="s">
        <v>624</v>
      </c>
      <c r="E2" s="397" t="s">
        <v>625</v>
      </c>
      <c r="F2" s="397" t="s">
        <v>625</v>
      </c>
      <c r="G2" s="397" t="s">
        <v>626</v>
      </c>
      <c r="H2" s="397" t="s">
        <v>626</v>
      </c>
      <c r="I2" s="397" t="s">
        <v>626</v>
      </c>
      <c r="J2" s="397" t="s">
        <v>626</v>
      </c>
      <c r="K2" s="397" t="s">
        <v>626</v>
      </c>
      <c r="L2" s="397" t="s">
        <v>626</v>
      </c>
      <c r="M2" s="438" t="s">
        <v>626</v>
      </c>
    </row>
    <row r="3" spans="1:13">
      <c r="A3" s="439">
        <v>11101</v>
      </c>
      <c r="B3" s="446" t="s">
        <v>630</v>
      </c>
      <c r="C3" s="406">
        <v>1718817</v>
      </c>
      <c r="D3" s="406">
        <v>27350988</v>
      </c>
      <c r="E3" s="406">
        <v>1870499.5152863085</v>
      </c>
      <c r="F3" s="406">
        <v>91508.646931245778</v>
      </c>
      <c r="G3" s="406">
        <v>13380798.835108919</v>
      </c>
      <c r="H3" s="406">
        <v>1115948.1314253444</v>
      </c>
      <c r="I3" s="406">
        <v>0</v>
      </c>
      <c r="J3" s="406">
        <v>0</v>
      </c>
      <c r="K3" s="406">
        <v>0</v>
      </c>
      <c r="L3" s="406">
        <v>0</v>
      </c>
      <c r="M3" s="440">
        <v>16458755.128751818</v>
      </c>
    </row>
    <row r="4" spans="1:13">
      <c r="A4" s="439">
        <v>11102</v>
      </c>
      <c r="B4" s="446" t="s">
        <v>631</v>
      </c>
      <c r="C4" s="406">
        <v>52943</v>
      </c>
      <c r="D4" s="406">
        <v>1064116</v>
      </c>
      <c r="E4" s="406">
        <v>73056.544385311063</v>
      </c>
      <c r="F4" s="406">
        <v>31366.627342556149</v>
      </c>
      <c r="G4" s="406">
        <v>8584.8568056811164</v>
      </c>
      <c r="H4" s="406">
        <v>326777.01757255848</v>
      </c>
      <c r="I4" s="406">
        <v>0</v>
      </c>
      <c r="J4" s="406">
        <v>0</v>
      </c>
      <c r="K4" s="406">
        <v>0</v>
      </c>
      <c r="L4" s="406">
        <v>0</v>
      </c>
      <c r="M4" s="440">
        <v>439785.04610610683</v>
      </c>
    </row>
    <row r="5" spans="1:13">
      <c r="A5" s="439">
        <v>11201</v>
      </c>
      <c r="B5" s="446" t="s">
        <v>632</v>
      </c>
      <c r="C5" s="406">
        <v>250136</v>
      </c>
      <c r="D5" s="406">
        <v>2976748</v>
      </c>
      <c r="E5" s="406">
        <v>204054.3829777434</v>
      </c>
      <c r="F5" s="406">
        <v>13256.285283126832</v>
      </c>
      <c r="G5" s="406">
        <v>1102.5570145239399</v>
      </c>
      <c r="H5" s="406">
        <v>148275.0681527484</v>
      </c>
      <c r="I5" s="406">
        <v>0</v>
      </c>
      <c r="J5" s="406">
        <v>0</v>
      </c>
      <c r="K5" s="406">
        <v>0</v>
      </c>
      <c r="L5" s="406">
        <v>0</v>
      </c>
      <c r="M5" s="440">
        <v>366688.29342814256</v>
      </c>
    </row>
    <row r="6" spans="1:13">
      <c r="A6" s="439">
        <v>11202</v>
      </c>
      <c r="B6" s="446" t="s">
        <v>633</v>
      </c>
      <c r="C6" s="406">
        <v>72639</v>
      </c>
      <c r="D6" s="406">
        <v>1465691</v>
      </c>
      <c r="E6" s="406">
        <v>100669.37871288606</v>
      </c>
      <c r="F6" s="406">
        <v>6670.9825953790623</v>
      </c>
      <c r="G6" s="406">
        <v>3586.4304086004922</v>
      </c>
      <c r="H6" s="406">
        <v>158919.60071629033</v>
      </c>
      <c r="I6" s="406">
        <v>0</v>
      </c>
      <c r="J6" s="406">
        <v>0</v>
      </c>
      <c r="K6" s="406">
        <v>0</v>
      </c>
      <c r="L6" s="406">
        <v>0</v>
      </c>
      <c r="M6" s="440">
        <v>269846.39243315591</v>
      </c>
    </row>
    <row r="7" spans="1:13">
      <c r="A7" s="439">
        <v>11301</v>
      </c>
      <c r="B7" s="446" t="s">
        <v>634</v>
      </c>
      <c r="C7" s="406">
        <v>2251547</v>
      </c>
      <c r="D7" s="406">
        <v>52766107</v>
      </c>
      <c r="E7" s="406">
        <v>3716242.626794192</v>
      </c>
      <c r="F7" s="406">
        <v>103274.98095865113</v>
      </c>
      <c r="G7" s="406">
        <v>7837.8238559103411</v>
      </c>
      <c r="H7" s="406">
        <v>1243069.6071659701</v>
      </c>
      <c r="I7" s="406">
        <v>0</v>
      </c>
      <c r="J7" s="406">
        <v>0</v>
      </c>
      <c r="K7" s="406">
        <v>0</v>
      </c>
      <c r="L7" s="406">
        <v>0</v>
      </c>
      <c r="M7" s="440">
        <v>5070425.0387747241</v>
      </c>
    </row>
    <row r="8" spans="1:13">
      <c r="A8" s="439">
        <v>11401</v>
      </c>
      <c r="B8" s="446" t="s">
        <v>635</v>
      </c>
      <c r="C8" s="406">
        <v>894228</v>
      </c>
      <c r="D8" s="406">
        <v>21998318</v>
      </c>
      <c r="E8" s="406">
        <v>1542160.6597064435</v>
      </c>
      <c r="F8" s="406">
        <v>36146.660471393305</v>
      </c>
      <c r="G8" s="406">
        <v>2658.0692589802952</v>
      </c>
      <c r="H8" s="406">
        <v>303929.05074056372</v>
      </c>
      <c r="I8" s="406">
        <v>0</v>
      </c>
      <c r="J8" s="406">
        <v>0</v>
      </c>
      <c r="K8" s="406">
        <v>0</v>
      </c>
      <c r="L8" s="406">
        <v>0</v>
      </c>
      <c r="M8" s="440">
        <v>1884894.4401773808</v>
      </c>
    </row>
    <row r="9" spans="1:13">
      <c r="A9" s="439">
        <v>11501</v>
      </c>
      <c r="B9" s="446" t="s">
        <v>636</v>
      </c>
      <c r="C9" s="406">
        <v>71100</v>
      </c>
      <c r="D9" s="406">
        <v>1008694</v>
      </c>
      <c r="E9" s="406">
        <v>69094.269532161561</v>
      </c>
      <c r="F9" s="406">
        <v>25490.282808453772</v>
      </c>
      <c r="G9" s="406">
        <v>2047.6083647995933</v>
      </c>
      <c r="H9" s="406">
        <v>143045.7825791869</v>
      </c>
      <c r="I9" s="406">
        <v>0</v>
      </c>
      <c r="J9" s="406">
        <v>0</v>
      </c>
      <c r="K9" s="406">
        <v>0</v>
      </c>
      <c r="L9" s="406">
        <v>0</v>
      </c>
      <c r="M9" s="440">
        <v>239677.94328460185</v>
      </c>
    </row>
    <row r="10" spans="1:13">
      <c r="A10" s="439">
        <v>11502</v>
      </c>
      <c r="B10" s="446" t="s">
        <v>637</v>
      </c>
      <c r="C10" s="406">
        <v>50283</v>
      </c>
      <c r="D10" s="406">
        <v>359536</v>
      </c>
      <c r="E10" s="406">
        <v>24467.623933296727</v>
      </c>
      <c r="F10" s="406">
        <v>19811.714063291882</v>
      </c>
      <c r="G10" s="406">
        <v>43.442897218962237</v>
      </c>
      <c r="H10" s="406">
        <v>389602.12364124478</v>
      </c>
      <c r="I10" s="406">
        <v>0</v>
      </c>
      <c r="J10" s="406">
        <v>0</v>
      </c>
      <c r="K10" s="406">
        <v>0</v>
      </c>
      <c r="L10" s="406">
        <v>0</v>
      </c>
      <c r="M10" s="440">
        <v>433924.90453505237</v>
      </c>
    </row>
    <row r="11" spans="1:13">
      <c r="A11" s="439">
        <v>11509</v>
      </c>
      <c r="B11" s="446" t="s">
        <v>638</v>
      </c>
      <c r="C11" s="406">
        <v>15575</v>
      </c>
      <c r="D11" s="406">
        <v>777932</v>
      </c>
      <c r="E11" s="406">
        <v>53364.547318169418</v>
      </c>
      <c r="F11" s="406">
        <v>3210.076949387621</v>
      </c>
      <c r="G11" s="406">
        <v>1917.1045314599223</v>
      </c>
      <c r="H11" s="406">
        <v>47584.233820693458</v>
      </c>
      <c r="I11" s="406">
        <v>0</v>
      </c>
      <c r="J11" s="406">
        <v>0</v>
      </c>
      <c r="K11" s="406">
        <v>0</v>
      </c>
      <c r="L11" s="406">
        <v>0</v>
      </c>
      <c r="M11" s="440">
        <v>106075.96261971042</v>
      </c>
    </row>
    <row r="12" spans="1:13">
      <c r="A12" s="439">
        <v>11601</v>
      </c>
      <c r="B12" s="446" t="s">
        <v>639</v>
      </c>
      <c r="C12" s="406">
        <v>237188</v>
      </c>
      <c r="D12" s="406">
        <v>2542835</v>
      </c>
      <c r="E12" s="406">
        <v>174582.0311623537</v>
      </c>
      <c r="F12" s="406">
        <v>119008.93565969824</v>
      </c>
      <c r="G12" s="406">
        <v>307.25225351036289</v>
      </c>
      <c r="H12" s="406">
        <v>1325217.5465070335</v>
      </c>
      <c r="I12" s="406">
        <v>0</v>
      </c>
      <c r="J12" s="406">
        <v>0</v>
      </c>
      <c r="K12" s="406">
        <v>0</v>
      </c>
      <c r="L12" s="406">
        <v>0</v>
      </c>
      <c r="M12" s="440">
        <v>1619115.7655825957</v>
      </c>
    </row>
    <row r="13" spans="1:13">
      <c r="A13" s="439">
        <v>11602</v>
      </c>
      <c r="B13" s="446" t="s">
        <v>640</v>
      </c>
      <c r="C13" s="406">
        <v>113350</v>
      </c>
      <c r="D13" s="406">
        <v>551817</v>
      </c>
      <c r="E13" s="406">
        <v>37832.669665455163</v>
      </c>
      <c r="F13" s="406">
        <v>4.4940366447377569</v>
      </c>
      <c r="G13" s="406">
        <v>66.676388657590209</v>
      </c>
      <c r="H13" s="406">
        <v>187.17138799097447</v>
      </c>
      <c r="I13" s="406">
        <v>0</v>
      </c>
      <c r="J13" s="406">
        <v>0</v>
      </c>
      <c r="K13" s="406">
        <v>0</v>
      </c>
      <c r="L13" s="406">
        <v>0</v>
      </c>
      <c r="M13" s="440">
        <v>38091.011478748471</v>
      </c>
    </row>
    <row r="14" spans="1:13">
      <c r="A14" s="439">
        <v>11603</v>
      </c>
      <c r="B14" s="446" t="s">
        <v>641</v>
      </c>
      <c r="C14" s="406">
        <v>321228</v>
      </c>
      <c r="D14" s="406">
        <v>22052247</v>
      </c>
      <c r="E14" s="406">
        <v>1556816.6945553217</v>
      </c>
      <c r="F14" s="406">
        <v>144.89844205690275</v>
      </c>
      <c r="G14" s="406">
        <v>2664.5855863721035</v>
      </c>
      <c r="H14" s="406">
        <v>7479.9219433315402</v>
      </c>
      <c r="I14" s="406">
        <v>0</v>
      </c>
      <c r="J14" s="406">
        <v>0</v>
      </c>
      <c r="K14" s="406">
        <v>0</v>
      </c>
      <c r="L14" s="406">
        <v>0</v>
      </c>
      <c r="M14" s="440">
        <v>1567106.1005270823</v>
      </c>
    </row>
    <row r="15" spans="1:13">
      <c r="A15" s="439">
        <v>11609</v>
      </c>
      <c r="B15" s="446" t="s">
        <v>642</v>
      </c>
      <c r="C15" s="406">
        <v>35174</v>
      </c>
      <c r="D15" s="406">
        <v>457303</v>
      </c>
      <c r="E15" s="406">
        <v>31404.764836438062</v>
      </c>
      <c r="F15" s="406">
        <v>1264.828091647295</v>
      </c>
      <c r="G15" s="406">
        <v>111.77639745903554</v>
      </c>
      <c r="H15" s="406">
        <v>16981.442801055633</v>
      </c>
      <c r="I15" s="406">
        <v>0</v>
      </c>
      <c r="J15" s="406">
        <v>0</v>
      </c>
      <c r="K15" s="406">
        <v>0</v>
      </c>
      <c r="L15" s="406">
        <v>0</v>
      </c>
      <c r="M15" s="440">
        <v>49762.812126600023</v>
      </c>
    </row>
    <row r="16" spans="1:13">
      <c r="A16" s="439">
        <v>12101</v>
      </c>
      <c r="B16" s="446" t="s">
        <v>643</v>
      </c>
      <c r="C16" s="406">
        <v>1020302</v>
      </c>
      <c r="D16" s="406">
        <v>4077586</v>
      </c>
      <c r="E16" s="406">
        <v>279658.66373479756</v>
      </c>
      <c r="F16" s="406">
        <v>100.29352234777886</v>
      </c>
      <c r="G16" s="406">
        <v>6057070.4991100393</v>
      </c>
      <c r="H16" s="406">
        <v>678531.90726882603</v>
      </c>
      <c r="I16" s="406">
        <v>0</v>
      </c>
      <c r="J16" s="406">
        <v>0</v>
      </c>
      <c r="K16" s="406">
        <v>0</v>
      </c>
      <c r="L16" s="406">
        <v>0</v>
      </c>
      <c r="M16" s="440">
        <v>7015361.3636360103</v>
      </c>
    </row>
    <row r="17" spans="1:13">
      <c r="A17" s="439">
        <v>12102</v>
      </c>
      <c r="B17" s="446" t="s">
        <v>644</v>
      </c>
      <c r="C17" s="406">
        <v>1107289</v>
      </c>
      <c r="D17" s="406">
        <v>1112061</v>
      </c>
      <c r="E17" s="406">
        <v>75275.888635674783</v>
      </c>
      <c r="F17" s="406">
        <v>25.994924120272064</v>
      </c>
      <c r="G17" s="406">
        <v>4506923.3292736653</v>
      </c>
      <c r="H17" s="406">
        <v>735044.38255403098</v>
      </c>
      <c r="I17" s="406">
        <v>0</v>
      </c>
      <c r="J17" s="406">
        <v>0</v>
      </c>
      <c r="K17" s="406">
        <v>0</v>
      </c>
      <c r="L17" s="406">
        <v>0</v>
      </c>
      <c r="M17" s="440">
        <v>5317269.5953874914</v>
      </c>
    </row>
    <row r="18" spans="1:13">
      <c r="A18" s="439">
        <v>12103</v>
      </c>
      <c r="B18" s="446" t="s">
        <v>645</v>
      </c>
      <c r="C18" s="406">
        <v>665100</v>
      </c>
      <c r="D18" s="406">
        <v>1107450</v>
      </c>
      <c r="E18" s="406">
        <v>75183.811636039958</v>
      </c>
      <c r="F18" s="406">
        <v>471.13590841183043</v>
      </c>
      <c r="G18" s="406">
        <v>553580.70708708977</v>
      </c>
      <c r="H18" s="406">
        <v>1324601.6056232052</v>
      </c>
      <c r="I18" s="406">
        <v>0</v>
      </c>
      <c r="J18" s="406">
        <v>0</v>
      </c>
      <c r="K18" s="406">
        <v>0</v>
      </c>
      <c r="L18" s="406">
        <v>0</v>
      </c>
      <c r="M18" s="440">
        <v>1953837.2602547468</v>
      </c>
    </row>
    <row r="19" spans="1:13">
      <c r="A19" s="439">
        <v>12104</v>
      </c>
      <c r="B19" s="446" t="s">
        <v>646</v>
      </c>
      <c r="C19" s="406">
        <v>475566</v>
      </c>
      <c r="D19" s="406">
        <v>1927887</v>
      </c>
      <c r="E19" s="406">
        <v>131470.42737899875</v>
      </c>
      <c r="F19" s="406">
        <v>105.75790234175581</v>
      </c>
      <c r="G19" s="406">
        <v>35799.915932460564</v>
      </c>
      <c r="H19" s="406">
        <v>525394.94727407314</v>
      </c>
      <c r="I19" s="406">
        <v>0</v>
      </c>
      <c r="J19" s="406">
        <v>0</v>
      </c>
      <c r="K19" s="406">
        <v>0</v>
      </c>
      <c r="L19" s="406">
        <v>0</v>
      </c>
      <c r="M19" s="440">
        <v>692771.04848787421</v>
      </c>
    </row>
    <row r="20" spans="1:13">
      <c r="A20" s="439">
        <v>12105</v>
      </c>
      <c r="B20" s="446" t="s">
        <v>647</v>
      </c>
      <c r="C20" s="406">
        <v>373610</v>
      </c>
      <c r="D20" s="406">
        <v>3464293</v>
      </c>
      <c r="E20" s="406">
        <v>236644.07980113119</v>
      </c>
      <c r="F20" s="406">
        <v>214.38465728904515</v>
      </c>
      <c r="G20" s="406">
        <v>34347.432432216883</v>
      </c>
      <c r="H20" s="406">
        <v>247966.51659826198</v>
      </c>
      <c r="I20" s="406">
        <v>0</v>
      </c>
      <c r="J20" s="406">
        <v>0</v>
      </c>
      <c r="K20" s="406">
        <v>0</v>
      </c>
      <c r="L20" s="406">
        <v>0</v>
      </c>
      <c r="M20" s="440">
        <v>519172.41348889912</v>
      </c>
    </row>
    <row r="21" spans="1:13">
      <c r="A21" s="439">
        <v>12109</v>
      </c>
      <c r="B21" s="446" t="s">
        <v>648</v>
      </c>
      <c r="C21" s="406">
        <v>96317</v>
      </c>
      <c r="D21" s="406">
        <v>339312</v>
      </c>
      <c r="E21" s="406">
        <v>23224.556145433326</v>
      </c>
      <c r="F21" s="406">
        <v>20.949246318948148</v>
      </c>
      <c r="G21" s="406">
        <v>50261.589995665687</v>
      </c>
      <c r="H21" s="406">
        <v>35672.569482771978</v>
      </c>
      <c r="I21" s="406">
        <v>0</v>
      </c>
      <c r="J21" s="406">
        <v>0</v>
      </c>
      <c r="K21" s="406">
        <v>0</v>
      </c>
      <c r="L21" s="406">
        <v>0</v>
      </c>
      <c r="M21" s="440">
        <v>109179.66487018994</v>
      </c>
    </row>
    <row r="22" spans="1:13">
      <c r="A22" s="439">
        <v>13101</v>
      </c>
      <c r="B22" s="446" t="s">
        <v>1085</v>
      </c>
      <c r="C22" s="406">
        <v>438468</v>
      </c>
      <c r="D22" s="406">
        <v>4247894</v>
      </c>
      <c r="E22" s="406">
        <v>291681.48205527943</v>
      </c>
      <c r="F22" s="406">
        <v>130.20794004548168</v>
      </c>
      <c r="G22" s="406">
        <v>37.969587668956429</v>
      </c>
      <c r="H22" s="406">
        <v>64.723944649221878</v>
      </c>
      <c r="I22" s="406">
        <v>0</v>
      </c>
      <c r="J22" s="406">
        <v>0</v>
      </c>
      <c r="K22" s="406">
        <v>0</v>
      </c>
      <c r="L22" s="406">
        <v>0</v>
      </c>
      <c r="M22" s="440">
        <v>291914.38352764305</v>
      </c>
    </row>
    <row r="23" spans="1:13">
      <c r="A23" s="439">
        <v>15101</v>
      </c>
      <c r="B23" s="446" t="s">
        <v>650</v>
      </c>
      <c r="C23" s="406">
        <v>256132</v>
      </c>
      <c r="D23" s="406">
        <v>254072</v>
      </c>
      <c r="E23" s="406">
        <v>17248.366991778723</v>
      </c>
      <c r="F23" s="406">
        <v>4.803481174933939</v>
      </c>
      <c r="G23" s="406">
        <v>30.699638376738161</v>
      </c>
      <c r="H23" s="406">
        <v>86.178841438212075</v>
      </c>
      <c r="I23" s="406">
        <v>0</v>
      </c>
      <c r="J23" s="406">
        <v>0</v>
      </c>
      <c r="K23" s="406">
        <v>0</v>
      </c>
      <c r="L23" s="406">
        <v>0</v>
      </c>
      <c r="M23" s="440">
        <v>17370.048952768608</v>
      </c>
    </row>
    <row r="24" spans="1:13">
      <c r="A24" s="439">
        <v>15201</v>
      </c>
      <c r="B24" s="446" t="s">
        <v>651</v>
      </c>
      <c r="C24" s="406">
        <v>256416</v>
      </c>
      <c r="D24" s="406">
        <v>4963652</v>
      </c>
      <c r="E24" s="406">
        <v>341904.03770856658</v>
      </c>
      <c r="F24" s="406">
        <v>58.643826091054109</v>
      </c>
      <c r="G24" s="406">
        <v>599.76086377323907</v>
      </c>
      <c r="H24" s="406">
        <v>1683.6255771378501</v>
      </c>
      <c r="I24" s="406">
        <v>0</v>
      </c>
      <c r="J24" s="406">
        <v>0</v>
      </c>
      <c r="K24" s="406">
        <v>0</v>
      </c>
      <c r="L24" s="406">
        <v>0</v>
      </c>
      <c r="M24" s="440">
        <v>344246.06797556876</v>
      </c>
    </row>
    <row r="25" spans="1:13">
      <c r="A25" s="439">
        <v>15301</v>
      </c>
      <c r="B25" s="446" t="s">
        <v>652</v>
      </c>
      <c r="C25" s="406">
        <v>240005</v>
      </c>
      <c r="D25" s="406">
        <v>2950562</v>
      </c>
      <c r="E25" s="406">
        <v>198991.79901214899</v>
      </c>
      <c r="F25" s="406">
        <v>29.501625288895763</v>
      </c>
      <c r="G25" s="406">
        <v>23093.326683957202</v>
      </c>
      <c r="H25" s="406">
        <v>1427.9752299006866</v>
      </c>
      <c r="I25" s="406">
        <v>0</v>
      </c>
      <c r="J25" s="406">
        <v>0</v>
      </c>
      <c r="K25" s="406">
        <v>0</v>
      </c>
      <c r="L25" s="406">
        <v>0</v>
      </c>
      <c r="M25" s="440">
        <v>223542.60255129577</v>
      </c>
    </row>
    <row r="26" spans="1:13">
      <c r="A26" s="439">
        <v>17101</v>
      </c>
      <c r="B26" s="446" t="s">
        <v>653</v>
      </c>
      <c r="C26" s="406">
        <v>770425</v>
      </c>
      <c r="D26" s="406">
        <v>75346813</v>
      </c>
      <c r="E26" s="406">
        <v>5348020.9580638818</v>
      </c>
      <c r="F26" s="406">
        <v>12603.798828360532</v>
      </c>
      <c r="G26" s="406">
        <v>9104.1984195047753</v>
      </c>
      <c r="H26" s="406">
        <v>25556.954853612373</v>
      </c>
      <c r="I26" s="406">
        <v>105753.55392057794</v>
      </c>
      <c r="J26" s="406">
        <v>0</v>
      </c>
      <c r="K26" s="406">
        <v>0</v>
      </c>
      <c r="L26" s="406">
        <v>0</v>
      </c>
      <c r="M26" s="440">
        <v>5501039.4640859375</v>
      </c>
    </row>
    <row r="27" spans="1:13">
      <c r="A27" s="439">
        <v>17102</v>
      </c>
      <c r="B27" s="446" t="s">
        <v>654</v>
      </c>
      <c r="C27" s="406">
        <v>468234</v>
      </c>
      <c r="D27" s="406">
        <v>9470316</v>
      </c>
      <c r="E27" s="406">
        <v>667322.59130043001</v>
      </c>
      <c r="F27" s="406">
        <v>4300.0050065626274</v>
      </c>
      <c r="G27" s="406">
        <v>1144.3037059634944</v>
      </c>
      <c r="H27" s="406">
        <v>3212.2452526381921</v>
      </c>
      <c r="I27" s="406">
        <v>13292.129421396128</v>
      </c>
      <c r="J27" s="406">
        <v>0</v>
      </c>
      <c r="K27" s="406">
        <v>0</v>
      </c>
      <c r="L27" s="406">
        <v>0</v>
      </c>
      <c r="M27" s="440">
        <v>689271.27468699066</v>
      </c>
    </row>
    <row r="28" spans="1:13">
      <c r="A28" s="439">
        <v>17201</v>
      </c>
      <c r="B28" s="446" t="s">
        <v>655</v>
      </c>
      <c r="C28" s="406">
        <v>113739</v>
      </c>
      <c r="D28" s="406">
        <v>4364860</v>
      </c>
      <c r="E28" s="406">
        <v>307413.72692830284</v>
      </c>
      <c r="F28" s="406">
        <v>1304.4228222488555</v>
      </c>
      <c r="G28" s="406">
        <v>527.40849963115329</v>
      </c>
      <c r="H28" s="406">
        <v>1480.5208095649143</v>
      </c>
      <c r="I28" s="406">
        <v>6126.3299231727642</v>
      </c>
      <c r="J28" s="406">
        <v>0</v>
      </c>
      <c r="K28" s="406">
        <v>0</v>
      </c>
      <c r="L28" s="406">
        <v>0</v>
      </c>
      <c r="M28" s="440">
        <v>316852.40898292052</v>
      </c>
    </row>
    <row r="29" spans="1:13">
      <c r="A29" s="439">
        <v>61101</v>
      </c>
      <c r="B29" s="446" t="s">
        <v>656</v>
      </c>
      <c r="C29" s="406">
        <v>134781</v>
      </c>
      <c r="D29" s="406">
        <v>4467547</v>
      </c>
      <c r="E29" s="406">
        <v>242647.21700245203</v>
      </c>
      <c r="F29" s="406">
        <v>299525.79490805755</v>
      </c>
      <c r="G29" s="406">
        <v>807659.13617251953</v>
      </c>
      <c r="H29" s="406">
        <v>383.56096924637581</v>
      </c>
      <c r="I29" s="406">
        <v>0</v>
      </c>
      <c r="J29" s="406">
        <v>0</v>
      </c>
      <c r="K29" s="406">
        <v>0</v>
      </c>
      <c r="L29" s="406">
        <v>0</v>
      </c>
      <c r="M29" s="440">
        <v>1350215.7090522754</v>
      </c>
    </row>
    <row r="30" spans="1:13">
      <c r="A30" s="439">
        <v>62101</v>
      </c>
      <c r="B30" s="446" t="s">
        <v>657</v>
      </c>
      <c r="C30" s="406">
        <v>208534</v>
      </c>
      <c r="D30" s="406">
        <v>5075383</v>
      </c>
      <c r="E30" s="406">
        <v>351362.98740238277</v>
      </c>
      <c r="F30" s="406">
        <v>2151.0533494018227</v>
      </c>
      <c r="G30" s="406">
        <v>198.28112164072766</v>
      </c>
      <c r="H30" s="406">
        <v>300.15731419851522</v>
      </c>
      <c r="I30" s="406">
        <v>0</v>
      </c>
      <c r="J30" s="406">
        <v>0</v>
      </c>
      <c r="K30" s="406">
        <v>0</v>
      </c>
      <c r="L30" s="406">
        <v>0</v>
      </c>
      <c r="M30" s="440">
        <v>354012.47918762377</v>
      </c>
    </row>
    <row r="31" spans="1:13">
      <c r="A31" s="439">
        <v>62909</v>
      </c>
      <c r="B31" s="446" t="s">
        <v>658</v>
      </c>
      <c r="C31" s="406">
        <v>163224</v>
      </c>
      <c r="D31" s="406">
        <v>3111687</v>
      </c>
      <c r="E31" s="406">
        <v>214870.71237841144</v>
      </c>
      <c r="F31" s="406">
        <v>522833.5311316491</v>
      </c>
      <c r="G31" s="406">
        <v>121.56496204554165</v>
      </c>
      <c r="H31" s="406">
        <v>184.02464241829935</v>
      </c>
      <c r="I31" s="406">
        <v>0</v>
      </c>
      <c r="J31" s="406">
        <v>0</v>
      </c>
      <c r="K31" s="406">
        <v>0</v>
      </c>
      <c r="L31" s="406">
        <v>0</v>
      </c>
      <c r="M31" s="440">
        <v>738009.83311452426</v>
      </c>
    </row>
    <row r="32" spans="1:13">
      <c r="A32" s="439">
        <v>111101</v>
      </c>
      <c r="B32" s="446" t="s">
        <v>659</v>
      </c>
      <c r="C32" s="406">
        <v>2483335</v>
      </c>
      <c r="D32" s="406">
        <v>1638054</v>
      </c>
      <c r="E32" s="406">
        <v>97334.236541636012</v>
      </c>
      <c r="F32" s="406">
        <v>0</v>
      </c>
      <c r="G32" s="406">
        <v>376.29384932662293</v>
      </c>
      <c r="H32" s="406">
        <v>96.726308973095399</v>
      </c>
      <c r="I32" s="406">
        <v>0</v>
      </c>
      <c r="J32" s="406">
        <v>0</v>
      </c>
      <c r="K32" s="406">
        <v>0</v>
      </c>
      <c r="L32" s="406">
        <v>0</v>
      </c>
      <c r="M32" s="440">
        <v>97807.256699935737</v>
      </c>
    </row>
    <row r="33" spans="1:13">
      <c r="A33" s="439">
        <v>111102</v>
      </c>
      <c r="B33" s="446" t="s">
        <v>660</v>
      </c>
      <c r="C33" s="406">
        <v>2626659</v>
      </c>
      <c r="D33" s="406">
        <v>5217860</v>
      </c>
      <c r="E33" s="406">
        <v>313137.29167192569</v>
      </c>
      <c r="F33" s="406">
        <v>0</v>
      </c>
      <c r="G33" s="406">
        <v>701.20092676034494</v>
      </c>
      <c r="H33" s="406">
        <v>192.32065023491768</v>
      </c>
      <c r="I33" s="406">
        <v>0</v>
      </c>
      <c r="J33" s="406">
        <v>0</v>
      </c>
      <c r="K33" s="406">
        <v>0</v>
      </c>
      <c r="L33" s="406">
        <v>0</v>
      </c>
      <c r="M33" s="440">
        <v>314030.81324892095</v>
      </c>
    </row>
    <row r="34" spans="1:13">
      <c r="A34" s="439">
        <v>111109</v>
      </c>
      <c r="B34" s="446" t="s">
        <v>661</v>
      </c>
      <c r="C34" s="406">
        <v>1514221</v>
      </c>
      <c r="D34" s="406">
        <v>3991876</v>
      </c>
      <c r="E34" s="406">
        <v>231702.78923302414</v>
      </c>
      <c r="F34" s="406">
        <v>0</v>
      </c>
      <c r="G34" s="406">
        <v>475.89923279020485</v>
      </c>
      <c r="H34" s="406">
        <v>133.0392450741935</v>
      </c>
      <c r="I34" s="406">
        <v>0</v>
      </c>
      <c r="J34" s="406">
        <v>0</v>
      </c>
      <c r="K34" s="406">
        <v>0</v>
      </c>
      <c r="L34" s="406">
        <v>0</v>
      </c>
      <c r="M34" s="440">
        <v>232311.72771088855</v>
      </c>
    </row>
    <row r="35" spans="1:13">
      <c r="A35" s="439">
        <v>111201</v>
      </c>
      <c r="B35" s="446" t="s">
        <v>662</v>
      </c>
      <c r="C35" s="406">
        <v>1117736</v>
      </c>
      <c r="D35" s="406">
        <v>600102</v>
      </c>
      <c r="E35" s="406">
        <v>37003.23440844375</v>
      </c>
      <c r="F35" s="406">
        <v>59.283496289178451</v>
      </c>
      <c r="G35" s="406">
        <v>272.12195378309349</v>
      </c>
      <c r="H35" s="406">
        <v>66.689210381802084</v>
      </c>
      <c r="I35" s="406">
        <v>0</v>
      </c>
      <c r="J35" s="406">
        <v>0</v>
      </c>
      <c r="K35" s="406">
        <v>0</v>
      </c>
      <c r="L35" s="406">
        <v>0</v>
      </c>
      <c r="M35" s="440">
        <v>37401.329068897823</v>
      </c>
    </row>
    <row r="36" spans="1:13">
      <c r="A36" s="439">
        <v>111202</v>
      </c>
      <c r="B36" s="446" t="s">
        <v>663</v>
      </c>
      <c r="C36" s="406">
        <v>435378</v>
      </c>
      <c r="D36" s="406">
        <v>665382</v>
      </c>
      <c r="E36" s="406">
        <v>41353.39009766416</v>
      </c>
      <c r="F36" s="406">
        <v>0</v>
      </c>
      <c r="G36" s="406">
        <v>62.335888585061234</v>
      </c>
      <c r="H36" s="406">
        <v>18.220977845800007</v>
      </c>
      <c r="I36" s="406">
        <v>0</v>
      </c>
      <c r="J36" s="406">
        <v>0</v>
      </c>
      <c r="K36" s="406">
        <v>0</v>
      </c>
      <c r="L36" s="406">
        <v>0</v>
      </c>
      <c r="M36" s="440">
        <v>41433.946964095019</v>
      </c>
    </row>
    <row r="37" spans="1:13">
      <c r="A37" s="439">
        <v>111203</v>
      </c>
      <c r="B37" s="446" t="s">
        <v>664</v>
      </c>
      <c r="C37" s="406">
        <v>102188</v>
      </c>
      <c r="D37" s="406">
        <v>406203</v>
      </c>
      <c r="E37" s="406">
        <v>23494.398440976489</v>
      </c>
      <c r="F37" s="406">
        <v>0</v>
      </c>
      <c r="G37" s="406">
        <v>79.599414597643474</v>
      </c>
      <c r="H37" s="406">
        <v>20.793960160744582</v>
      </c>
      <c r="I37" s="406">
        <v>0</v>
      </c>
      <c r="J37" s="406">
        <v>0</v>
      </c>
      <c r="K37" s="406">
        <v>0</v>
      </c>
      <c r="L37" s="406">
        <v>0</v>
      </c>
      <c r="M37" s="440">
        <v>23594.791815734876</v>
      </c>
    </row>
    <row r="38" spans="1:13">
      <c r="A38" s="439">
        <v>111204</v>
      </c>
      <c r="B38" s="446" t="s">
        <v>665</v>
      </c>
      <c r="C38" s="406">
        <v>341956</v>
      </c>
      <c r="D38" s="406">
        <v>1569182</v>
      </c>
      <c r="E38" s="406">
        <v>89725.335347020635</v>
      </c>
      <c r="F38" s="406">
        <v>0</v>
      </c>
      <c r="G38" s="406">
        <v>134.32915142869734</v>
      </c>
      <c r="H38" s="406">
        <v>40.01960673569571</v>
      </c>
      <c r="I38" s="406">
        <v>0</v>
      </c>
      <c r="J38" s="406">
        <v>0</v>
      </c>
      <c r="K38" s="406">
        <v>0</v>
      </c>
      <c r="L38" s="406">
        <v>0</v>
      </c>
      <c r="M38" s="440">
        <v>89899.684105185035</v>
      </c>
    </row>
    <row r="39" spans="1:13">
      <c r="A39" s="439">
        <v>111209</v>
      </c>
      <c r="B39" s="446" t="s">
        <v>666</v>
      </c>
      <c r="C39" s="406">
        <v>982918</v>
      </c>
      <c r="D39" s="406">
        <v>1344755</v>
      </c>
      <c r="E39" s="406">
        <v>81593.501680272559</v>
      </c>
      <c r="F39" s="406">
        <v>1402.3613260129798</v>
      </c>
      <c r="G39" s="406">
        <v>77.29171197394281</v>
      </c>
      <c r="H39" s="406">
        <v>25.491231099630802</v>
      </c>
      <c r="I39" s="406">
        <v>0</v>
      </c>
      <c r="J39" s="406">
        <v>0</v>
      </c>
      <c r="K39" s="406">
        <v>0</v>
      </c>
      <c r="L39" s="406">
        <v>0</v>
      </c>
      <c r="M39" s="440">
        <v>83098.64594935911</v>
      </c>
    </row>
    <row r="40" spans="1:13">
      <c r="A40" s="439">
        <v>111301</v>
      </c>
      <c r="B40" s="446" t="s">
        <v>667</v>
      </c>
      <c r="C40" s="406">
        <v>1982785</v>
      </c>
      <c r="D40" s="406">
        <v>481160</v>
      </c>
      <c r="E40" s="406">
        <v>25807.264755761717</v>
      </c>
      <c r="F40" s="406">
        <v>0</v>
      </c>
      <c r="G40" s="406">
        <v>43.140815482164541</v>
      </c>
      <c r="H40" s="406">
        <v>12.725469635968246</v>
      </c>
      <c r="I40" s="406">
        <v>0</v>
      </c>
      <c r="J40" s="406">
        <v>0</v>
      </c>
      <c r="K40" s="406">
        <v>0</v>
      </c>
      <c r="L40" s="406">
        <v>0</v>
      </c>
      <c r="M40" s="440">
        <v>25863.131040879849</v>
      </c>
    </row>
    <row r="41" spans="1:13">
      <c r="A41" s="439">
        <v>111302</v>
      </c>
      <c r="B41" s="446" t="s">
        <v>668</v>
      </c>
      <c r="C41" s="406">
        <v>639528</v>
      </c>
      <c r="D41" s="406">
        <v>1172949</v>
      </c>
      <c r="E41" s="406">
        <v>74102.055656313765</v>
      </c>
      <c r="F41" s="406">
        <v>0</v>
      </c>
      <c r="G41" s="406">
        <v>92.208811064340381</v>
      </c>
      <c r="H41" s="406">
        <v>28.00532797508043</v>
      </c>
      <c r="I41" s="406">
        <v>0</v>
      </c>
      <c r="J41" s="406">
        <v>0</v>
      </c>
      <c r="K41" s="406">
        <v>0</v>
      </c>
      <c r="L41" s="406">
        <v>0</v>
      </c>
      <c r="M41" s="440">
        <v>74222.26979535319</v>
      </c>
    </row>
    <row r="42" spans="1:13">
      <c r="A42" s="439">
        <v>111401</v>
      </c>
      <c r="B42" s="446" t="s">
        <v>669</v>
      </c>
      <c r="C42" s="406">
        <v>1067595</v>
      </c>
      <c r="D42" s="406">
        <v>10417811</v>
      </c>
      <c r="E42" s="406">
        <v>562751.91397375893</v>
      </c>
      <c r="F42" s="406">
        <v>0</v>
      </c>
      <c r="G42" s="406">
        <v>162.53795341239842</v>
      </c>
      <c r="H42" s="406">
        <v>95.935881685674175</v>
      </c>
      <c r="I42" s="406">
        <v>0</v>
      </c>
      <c r="J42" s="406">
        <v>0</v>
      </c>
      <c r="K42" s="406">
        <v>0</v>
      </c>
      <c r="L42" s="406">
        <v>0</v>
      </c>
      <c r="M42" s="440">
        <v>563010.38780885702</v>
      </c>
    </row>
    <row r="43" spans="1:13">
      <c r="A43" s="439">
        <v>111402</v>
      </c>
      <c r="B43" s="446" t="s">
        <v>670</v>
      </c>
      <c r="C43" s="406">
        <v>2096394</v>
      </c>
      <c r="D43" s="406">
        <v>18060407</v>
      </c>
      <c r="E43" s="406">
        <v>937222.43042090745</v>
      </c>
      <c r="F43" s="406">
        <v>28816.331150106045</v>
      </c>
      <c r="G43" s="406">
        <v>444.56279284846221</v>
      </c>
      <c r="H43" s="406">
        <v>204.20719394937294</v>
      </c>
      <c r="I43" s="406">
        <v>0</v>
      </c>
      <c r="J43" s="406">
        <v>0</v>
      </c>
      <c r="K43" s="406">
        <v>0</v>
      </c>
      <c r="L43" s="406">
        <v>0</v>
      </c>
      <c r="M43" s="440">
        <v>966687.53155781131</v>
      </c>
    </row>
    <row r="44" spans="1:13">
      <c r="A44" s="439">
        <v>111403</v>
      </c>
      <c r="B44" s="446" t="s">
        <v>671</v>
      </c>
      <c r="C44" s="406">
        <v>3284020</v>
      </c>
      <c r="D44" s="406">
        <v>6835067</v>
      </c>
      <c r="E44" s="406">
        <v>389888.28939160419</v>
      </c>
      <c r="F44" s="406">
        <v>12539.481594407607</v>
      </c>
      <c r="G44" s="406">
        <v>615.34777925276126</v>
      </c>
      <c r="H44" s="406">
        <v>181.35583598957388</v>
      </c>
      <c r="I44" s="406">
        <v>0</v>
      </c>
      <c r="J44" s="406">
        <v>0</v>
      </c>
      <c r="K44" s="406">
        <v>0</v>
      </c>
      <c r="L44" s="406">
        <v>0</v>
      </c>
      <c r="M44" s="440">
        <v>403224.4746012541</v>
      </c>
    </row>
    <row r="45" spans="1:13">
      <c r="A45" s="439">
        <v>111501</v>
      </c>
      <c r="B45" s="446" t="s">
        <v>672</v>
      </c>
      <c r="C45" s="406">
        <v>802329</v>
      </c>
      <c r="D45" s="406">
        <v>2501225</v>
      </c>
      <c r="E45" s="406">
        <v>150189.38092778425</v>
      </c>
      <c r="F45" s="406">
        <v>10.221292463651457</v>
      </c>
      <c r="G45" s="406">
        <v>121.75434472173978</v>
      </c>
      <c r="H45" s="406">
        <v>42.290682440319763</v>
      </c>
      <c r="I45" s="406">
        <v>0</v>
      </c>
      <c r="J45" s="406">
        <v>0</v>
      </c>
      <c r="K45" s="406">
        <v>0</v>
      </c>
      <c r="L45" s="406">
        <v>0</v>
      </c>
      <c r="M45" s="440">
        <v>150363.64724740997</v>
      </c>
    </row>
    <row r="46" spans="1:13">
      <c r="A46" s="439">
        <v>111601</v>
      </c>
      <c r="B46" s="446" t="s">
        <v>673</v>
      </c>
      <c r="C46" s="406">
        <v>353341</v>
      </c>
      <c r="D46" s="406">
        <v>2469622</v>
      </c>
      <c r="E46" s="406">
        <v>148605.70787821535</v>
      </c>
      <c r="F46" s="406">
        <v>1508.6627676349551</v>
      </c>
      <c r="G46" s="406">
        <v>240.24502905436344</v>
      </c>
      <c r="H46" s="406">
        <v>69.695734107885443</v>
      </c>
      <c r="I46" s="406">
        <v>0</v>
      </c>
      <c r="J46" s="406">
        <v>0</v>
      </c>
      <c r="K46" s="406">
        <v>0</v>
      </c>
      <c r="L46" s="406">
        <v>0</v>
      </c>
      <c r="M46" s="440">
        <v>150424.31140901256</v>
      </c>
    </row>
    <row r="47" spans="1:13">
      <c r="A47" s="439">
        <v>111602</v>
      </c>
      <c r="B47" s="446" t="s">
        <v>674</v>
      </c>
      <c r="C47" s="406">
        <v>172718</v>
      </c>
      <c r="D47" s="406">
        <v>3443749</v>
      </c>
      <c r="E47" s="406">
        <v>203083.98405340349</v>
      </c>
      <c r="F47" s="406">
        <v>0</v>
      </c>
      <c r="G47" s="406">
        <v>1929.7210882737929</v>
      </c>
      <c r="H47" s="406">
        <v>468.39120705248183</v>
      </c>
      <c r="I47" s="406">
        <v>0</v>
      </c>
      <c r="J47" s="406">
        <v>0</v>
      </c>
      <c r="K47" s="406">
        <v>0</v>
      </c>
      <c r="L47" s="406">
        <v>0</v>
      </c>
      <c r="M47" s="440">
        <v>205482.09634872977</v>
      </c>
    </row>
    <row r="48" spans="1:13">
      <c r="A48" s="439">
        <v>111603</v>
      </c>
      <c r="B48" s="446" t="s">
        <v>675</v>
      </c>
      <c r="C48" s="406">
        <v>147093</v>
      </c>
      <c r="D48" s="406">
        <v>3034180</v>
      </c>
      <c r="E48" s="406">
        <v>171091.22191525417</v>
      </c>
      <c r="F48" s="406">
        <v>0</v>
      </c>
      <c r="G48" s="406">
        <v>1428.9402937838913</v>
      </c>
      <c r="H48" s="406">
        <v>349.53926152209181</v>
      </c>
      <c r="I48" s="406">
        <v>0</v>
      </c>
      <c r="J48" s="406">
        <v>0</v>
      </c>
      <c r="K48" s="406">
        <v>0</v>
      </c>
      <c r="L48" s="406">
        <v>0</v>
      </c>
      <c r="M48" s="440">
        <v>172869.70147056016</v>
      </c>
    </row>
    <row r="49" spans="1:13">
      <c r="A49" s="439">
        <v>111604</v>
      </c>
      <c r="B49" s="446" t="s">
        <v>676</v>
      </c>
      <c r="C49" s="406">
        <v>796153</v>
      </c>
      <c r="D49" s="406">
        <v>8346932</v>
      </c>
      <c r="E49" s="406">
        <v>435788.06873042381</v>
      </c>
      <c r="F49" s="406">
        <v>558.08256851536953</v>
      </c>
      <c r="G49" s="406">
        <v>1530.1367156442636</v>
      </c>
      <c r="H49" s="406">
        <v>402.7249215132843</v>
      </c>
      <c r="I49" s="406">
        <v>0</v>
      </c>
      <c r="J49" s="406">
        <v>0</v>
      </c>
      <c r="K49" s="406">
        <v>0</v>
      </c>
      <c r="L49" s="406">
        <v>0</v>
      </c>
      <c r="M49" s="440">
        <v>438279.01293609675</v>
      </c>
    </row>
    <row r="50" spans="1:13">
      <c r="A50" s="439">
        <v>111605</v>
      </c>
      <c r="B50" s="446" t="s">
        <v>677</v>
      </c>
      <c r="C50" s="406">
        <v>1817267</v>
      </c>
      <c r="D50" s="406">
        <v>4526228</v>
      </c>
      <c r="E50" s="406">
        <v>256449.49696608685</v>
      </c>
      <c r="F50" s="406">
        <v>0</v>
      </c>
      <c r="G50" s="406">
        <v>2706.8949781397782</v>
      </c>
      <c r="H50" s="406">
        <v>655.33262311056615</v>
      </c>
      <c r="I50" s="406">
        <v>0</v>
      </c>
      <c r="J50" s="406">
        <v>0</v>
      </c>
      <c r="K50" s="406">
        <v>0</v>
      </c>
      <c r="L50" s="406">
        <v>0</v>
      </c>
      <c r="M50" s="440">
        <v>259811.72456733719</v>
      </c>
    </row>
    <row r="51" spans="1:13">
      <c r="A51" s="439">
        <v>111901</v>
      </c>
      <c r="B51" s="446" t="s">
        <v>678</v>
      </c>
      <c r="C51" s="406">
        <v>607283</v>
      </c>
      <c r="D51" s="406">
        <v>3725321</v>
      </c>
      <c r="E51" s="406">
        <v>207966.74130442063</v>
      </c>
      <c r="F51" s="406">
        <v>0</v>
      </c>
      <c r="G51" s="406">
        <v>493.07413904890882</v>
      </c>
      <c r="H51" s="406">
        <v>135.55046639248624</v>
      </c>
      <c r="I51" s="406">
        <v>0</v>
      </c>
      <c r="J51" s="406">
        <v>0</v>
      </c>
      <c r="K51" s="406">
        <v>0</v>
      </c>
      <c r="L51" s="406">
        <v>0</v>
      </c>
      <c r="M51" s="440">
        <v>208595.36590986201</v>
      </c>
    </row>
    <row r="52" spans="1:13">
      <c r="A52" s="439">
        <v>111902</v>
      </c>
      <c r="B52" s="446" t="s">
        <v>679</v>
      </c>
      <c r="C52" s="406">
        <v>242106</v>
      </c>
      <c r="D52" s="406">
        <v>773656</v>
      </c>
      <c r="E52" s="406">
        <v>50242.291225175177</v>
      </c>
      <c r="F52" s="406">
        <v>0</v>
      </c>
      <c r="G52" s="406">
        <v>84.014674291237611</v>
      </c>
      <c r="H52" s="406">
        <v>23.871048814453374</v>
      </c>
      <c r="I52" s="406">
        <v>0</v>
      </c>
      <c r="J52" s="406">
        <v>0</v>
      </c>
      <c r="K52" s="406">
        <v>0</v>
      </c>
      <c r="L52" s="406">
        <v>0</v>
      </c>
      <c r="M52" s="440">
        <v>50350.176948280867</v>
      </c>
    </row>
    <row r="53" spans="1:13">
      <c r="A53" s="439">
        <v>111903</v>
      </c>
      <c r="B53" s="446" t="s">
        <v>680</v>
      </c>
      <c r="C53" s="406">
        <v>2637226</v>
      </c>
      <c r="D53" s="406">
        <v>17665870</v>
      </c>
      <c r="E53" s="406">
        <v>1019126.2465721492</v>
      </c>
      <c r="F53" s="406">
        <v>0</v>
      </c>
      <c r="G53" s="406">
        <v>551.89991913819699</v>
      </c>
      <c r="H53" s="406">
        <v>226.99187218139326</v>
      </c>
      <c r="I53" s="406">
        <v>0</v>
      </c>
      <c r="J53" s="406">
        <v>0</v>
      </c>
      <c r="K53" s="406">
        <v>0</v>
      </c>
      <c r="L53" s="406">
        <v>0</v>
      </c>
      <c r="M53" s="440">
        <v>1019905.1383634688</v>
      </c>
    </row>
    <row r="54" spans="1:13">
      <c r="A54" s="439">
        <v>111909</v>
      </c>
      <c r="B54" s="446" t="s">
        <v>681</v>
      </c>
      <c r="C54" s="406">
        <v>2848934</v>
      </c>
      <c r="D54" s="406">
        <v>10066215</v>
      </c>
      <c r="E54" s="406">
        <v>589857.27966896654</v>
      </c>
      <c r="F54" s="406">
        <v>0</v>
      </c>
      <c r="G54" s="406">
        <v>2603.6476488974058</v>
      </c>
      <c r="H54" s="406">
        <v>662.19683367557923</v>
      </c>
      <c r="I54" s="406">
        <v>0</v>
      </c>
      <c r="J54" s="406">
        <v>0</v>
      </c>
      <c r="K54" s="406">
        <v>0</v>
      </c>
      <c r="L54" s="406">
        <v>0</v>
      </c>
      <c r="M54" s="440">
        <v>593123.12415153952</v>
      </c>
    </row>
    <row r="55" spans="1:13">
      <c r="A55" s="439">
        <v>112101</v>
      </c>
      <c r="B55" s="446" t="s">
        <v>682</v>
      </c>
      <c r="C55" s="406">
        <v>264249</v>
      </c>
      <c r="D55" s="406">
        <v>1077831</v>
      </c>
      <c r="E55" s="406">
        <v>55645.06007066145</v>
      </c>
      <c r="F55" s="406">
        <v>2969.5062259516194</v>
      </c>
      <c r="G55" s="406">
        <v>92.503445582760193</v>
      </c>
      <c r="H55" s="406">
        <v>544.09632238214863</v>
      </c>
      <c r="I55" s="406">
        <v>0</v>
      </c>
      <c r="J55" s="406">
        <v>0</v>
      </c>
      <c r="K55" s="406">
        <v>0</v>
      </c>
      <c r="L55" s="406">
        <v>0</v>
      </c>
      <c r="M55" s="440">
        <v>59251.166064577978</v>
      </c>
    </row>
    <row r="56" spans="1:13">
      <c r="A56" s="439">
        <v>112102</v>
      </c>
      <c r="B56" s="446" t="s">
        <v>683</v>
      </c>
      <c r="C56" s="406">
        <v>925949</v>
      </c>
      <c r="D56" s="406">
        <v>3190256</v>
      </c>
      <c r="E56" s="406">
        <v>157992.33287607317</v>
      </c>
      <c r="F56" s="406">
        <v>45973.047363717349</v>
      </c>
      <c r="G56" s="406">
        <v>334.91052421666672</v>
      </c>
      <c r="H56" s="406">
        <v>2021.4957324884974</v>
      </c>
      <c r="I56" s="406">
        <v>0</v>
      </c>
      <c r="J56" s="406">
        <v>0</v>
      </c>
      <c r="K56" s="406">
        <v>0</v>
      </c>
      <c r="L56" s="406">
        <v>0</v>
      </c>
      <c r="M56" s="440">
        <v>206321.78649649565</v>
      </c>
    </row>
    <row r="57" spans="1:13">
      <c r="A57" s="439">
        <v>112103</v>
      </c>
      <c r="B57" s="446" t="s">
        <v>684</v>
      </c>
      <c r="C57" s="406">
        <v>236222</v>
      </c>
      <c r="D57" s="406">
        <v>1048213</v>
      </c>
      <c r="E57" s="406">
        <v>53143.53137073775</v>
      </c>
      <c r="F57" s="406">
        <v>2653.7925485046258</v>
      </c>
      <c r="G57" s="406">
        <v>54.464832462896865</v>
      </c>
      <c r="H57" s="406">
        <v>290.39386034483209</v>
      </c>
      <c r="I57" s="406">
        <v>0</v>
      </c>
      <c r="J57" s="406">
        <v>0</v>
      </c>
      <c r="K57" s="406">
        <v>0</v>
      </c>
      <c r="L57" s="406">
        <v>0</v>
      </c>
      <c r="M57" s="440">
        <v>56142.182612050106</v>
      </c>
    </row>
    <row r="58" spans="1:13">
      <c r="A58" s="439">
        <v>112109</v>
      </c>
      <c r="B58" s="446" t="s">
        <v>685</v>
      </c>
      <c r="C58" s="406">
        <v>1562889</v>
      </c>
      <c r="D58" s="406">
        <v>2768918</v>
      </c>
      <c r="E58" s="406">
        <v>136014.69873859303</v>
      </c>
      <c r="F58" s="406">
        <v>17559.7475616337</v>
      </c>
      <c r="G58" s="406">
        <v>221.6844374697022</v>
      </c>
      <c r="H58" s="406">
        <v>1290.4593189237305</v>
      </c>
      <c r="I58" s="406">
        <v>0</v>
      </c>
      <c r="J58" s="406">
        <v>0</v>
      </c>
      <c r="K58" s="406">
        <v>0</v>
      </c>
      <c r="L58" s="406">
        <v>0</v>
      </c>
      <c r="M58" s="440">
        <v>155086.59005662016</v>
      </c>
    </row>
    <row r="59" spans="1:13">
      <c r="A59" s="439">
        <v>112901</v>
      </c>
      <c r="B59" s="446" t="s">
        <v>686</v>
      </c>
      <c r="C59" s="406">
        <v>569522</v>
      </c>
      <c r="D59" s="406">
        <v>957845</v>
      </c>
      <c r="E59" s="406">
        <v>50315.378020017408</v>
      </c>
      <c r="F59" s="406">
        <v>14.30980944911204</v>
      </c>
      <c r="G59" s="406">
        <v>17.091931323648769</v>
      </c>
      <c r="H59" s="406">
        <v>45.56988574976738</v>
      </c>
      <c r="I59" s="406">
        <v>0</v>
      </c>
      <c r="J59" s="406">
        <v>0</v>
      </c>
      <c r="K59" s="406">
        <v>0</v>
      </c>
      <c r="L59" s="406">
        <v>0</v>
      </c>
      <c r="M59" s="440">
        <v>50392.349646539944</v>
      </c>
    </row>
    <row r="60" spans="1:13">
      <c r="A60" s="439">
        <v>112902</v>
      </c>
      <c r="B60" s="446" t="s">
        <v>687</v>
      </c>
      <c r="C60" s="406">
        <v>2236217</v>
      </c>
      <c r="D60" s="406">
        <v>24371629</v>
      </c>
      <c r="E60" s="406">
        <v>1370455.8797308628</v>
      </c>
      <c r="F60" s="406">
        <v>103709.84010559128</v>
      </c>
      <c r="G60" s="406">
        <v>470.79159425668422</v>
      </c>
      <c r="H60" s="406">
        <v>1400.9583704749266</v>
      </c>
      <c r="I60" s="406">
        <v>0</v>
      </c>
      <c r="J60" s="406">
        <v>0</v>
      </c>
      <c r="K60" s="406">
        <v>0</v>
      </c>
      <c r="L60" s="406">
        <v>0</v>
      </c>
      <c r="M60" s="440">
        <v>1476037.4698011857</v>
      </c>
    </row>
    <row r="61" spans="1:13">
      <c r="A61" s="439">
        <v>112903</v>
      </c>
      <c r="B61" s="446" t="s">
        <v>688</v>
      </c>
      <c r="C61" s="406">
        <v>51696</v>
      </c>
      <c r="D61" s="406">
        <v>38915</v>
      </c>
      <c r="E61" s="406">
        <v>2183.2431166190831</v>
      </c>
      <c r="F61" s="406">
        <v>0</v>
      </c>
      <c r="G61" s="406">
        <v>29.078548785066751</v>
      </c>
      <c r="H61" s="406">
        <v>192.76350142707068</v>
      </c>
      <c r="I61" s="406">
        <v>0</v>
      </c>
      <c r="J61" s="406">
        <v>0</v>
      </c>
      <c r="K61" s="406">
        <v>0</v>
      </c>
      <c r="L61" s="406">
        <v>0</v>
      </c>
      <c r="M61" s="440">
        <v>2405.0851668312207</v>
      </c>
    </row>
    <row r="62" spans="1:13">
      <c r="A62" s="439">
        <v>113101</v>
      </c>
      <c r="B62" s="446" t="s">
        <v>689</v>
      </c>
      <c r="C62" s="406">
        <v>1426993</v>
      </c>
      <c r="D62" s="406">
        <v>2420928</v>
      </c>
      <c r="E62" s="406">
        <v>142291.35332329868</v>
      </c>
      <c r="F62" s="406">
        <v>0</v>
      </c>
      <c r="G62" s="406">
        <v>54.211274048939053</v>
      </c>
      <c r="H62" s="406">
        <v>189.24268731041079</v>
      </c>
      <c r="I62" s="406">
        <v>0</v>
      </c>
      <c r="J62" s="406">
        <v>0</v>
      </c>
      <c r="K62" s="406">
        <v>0</v>
      </c>
      <c r="L62" s="406">
        <v>0</v>
      </c>
      <c r="M62" s="440">
        <v>142534.80728465802</v>
      </c>
    </row>
    <row r="63" spans="1:13">
      <c r="A63" s="439">
        <v>113102</v>
      </c>
      <c r="B63" s="446" t="s">
        <v>690</v>
      </c>
      <c r="C63" s="406">
        <v>69697</v>
      </c>
      <c r="D63" s="406">
        <v>395229</v>
      </c>
      <c r="E63" s="406">
        <v>22630.961758954807</v>
      </c>
      <c r="F63" s="406">
        <v>0</v>
      </c>
      <c r="G63" s="406">
        <v>6.1446570859652132</v>
      </c>
      <c r="H63" s="406">
        <v>12.696881146800138</v>
      </c>
      <c r="I63" s="406">
        <v>0</v>
      </c>
      <c r="J63" s="406">
        <v>0</v>
      </c>
      <c r="K63" s="406">
        <v>0</v>
      </c>
      <c r="L63" s="406">
        <v>0</v>
      </c>
      <c r="M63" s="440">
        <v>22649.803297187573</v>
      </c>
    </row>
    <row r="64" spans="1:13">
      <c r="A64" s="439">
        <v>114101</v>
      </c>
      <c r="B64" s="446" t="s">
        <v>691</v>
      </c>
      <c r="C64" s="406">
        <v>1621326</v>
      </c>
      <c r="D64" s="406">
        <v>289637</v>
      </c>
      <c r="E64" s="406">
        <v>5980.0498910797451</v>
      </c>
      <c r="F64" s="406">
        <v>34.493868208038293</v>
      </c>
      <c r="G64" s="406">
        <v>203.05906965997326</v>
      </c>
      <c r="H64" s="406">
        <v>1344.7952113476656</v>
      </c>
      <c r="I64" s="406">
        <v>0</v>
      </c>
      <c r="J64" s="406">
        <v>0</v>
      </c>
      <c r="K64" s="406">
        <v>0</v>
      </c>
      <c r="L64" s="406">
        <v>0</v>
      </c>
      <c r="M64" s="440">
        <v>7562.3980402954221</v>
      </c>
    </row>
    <row r="65" spans="1:13">
      <c r="A65" s="439">
        <v>151101</v>
      </c>
      <c r="B65" s="446" t="s">
        <v>692</v>
      </c>
      <c r="C65" s="406">
        <v>79871</v>
      </c>
      <c r="D65" s="406">
        <v>388604</v>
      </c>
      <c r="E65" s="406">
        <v>22381.22248363082</v>
      </c>
      <c r="F65" s="406">
        <v>0</v>
      </c>
      <c r="G65" s="406">
        <v>347.35098467565012</v>
      </c>
      <c r="H65" s="406">
        <v>370.32068167822683</v>
      </c>
      <c r="I65" s="406">
        <v>0</v>
      </c>
      <c r="J65" s="406">
        <v>0</v>
      </c>
      <c r="K65" s="406">
        <v>0</v>
      </c>
      <c r="L65" s="406">
        <v>0</v>
      </c>
      <c r="M65" s="440">
        <v>23098.894149984695</v>
      </c>
    </row>
    <row r="66" spans="1:13">
      <c r="A66" s="439">
        <v>151201</v>
      </c>
      <c r="B66" s="446" t="s">
        <v>693</v>
      </c>
      <c r="C66" s="406">
        <v>77986</v>
      </c>
      <c r="D66" s="406">
        <v>956921</v>
      </c>
      <c r="E66" s="406">
        <v>54158.52699244325</v>
      </c>
      <c r="F66" s="406">
        <v>0</v>
      </c>
      <c r="G66" s="406">
        <v>76.849894740491905</v>
      </c>
      <c r="H66" s="406">
        <v>97.86009732465746</v>
      </c>
      <c r="I66" s="406">
        <v>0</v>
      </c>
      <c r="J66" s="406">
        <v>0</v>
      </c>
      <c r="K66" s="406">
        <v>0</v>
      </c>
      <c r="L66" s="406">
        <v>0</v>
      </c>
      <c r="M66" s="440">
        <v>54333.236984508403</v>
      </c>
    </row>
    <row r="67" spans="1:13">
      <c r="A67" s="439">
        <v>151202</v>
      </c>
      <c r="B67" s="446" t="s">
        <v>694</v>
      </c>
      <c r="C67" s="406">
        <v>87637</v>
      </c>
      <c r="D67" s="406">
        <v>398540</v>
      </c>
      <c r="E67" s="406">
        <v>21862.103398678242</v>
      </c>
      <c r="F67" s="406">
        <v>0</v>
      </c>
      <c r="G67" s="406">
        <v>25.436253319030499</v>
      </c>
      <c r="H67" s="406">
        <v>33.886561609241689</v>
      </c>
      <c r="I67" s="406">
        <v>0</v>
      </c>
      <c r="J67" s="406">
        <v>0</v>
      </c>
      <c r="K67" s="406">
        <v>0</v>
      </c>
      <c r="L67" s="406">
        <v>0</v>
      </c>
      <c r="M67" s="440">
        <v>21921.426213606512</v>
      </c>
    </row>
    <row r="68" spans="1:13">
      <c r="A68" s="439">
        <v>151209</v>
      </c>
      <c r="B68" s="446" t="s">
        <v>695</v>
      </c>
      <c r="C68" s="406">
        <v>102543</v>
      </c>
      <c r="D68" s="406">
        <v>472202</v>
      </c>
      <c r="E68" s="406">
        <v>25975.249344919444</v>
      </c>
      <c r="F68" s="406">
        <v>284.89959077196289</v>
      </c>
      <c r="G68" s="406">
        <v>126.97818580083104</v>
      </c>
      <c r="H68" s="406">
        <v>141.41285158072694</v>
      </c>
      <c r="I68" s="406">
        <v>0</v>
      </c>
      <c r="J68" s="406">
        <v>0</v>
      </c>
      <c r="K68" s="406">
        <v>0</v>
      </c>
      <c r="L68" s="406">
        <v>0</v>
      </c>
      <c r="M68" s="440">
        <v>26528.539973072966</v>
      </c>
    </row>
    <row r="69" spans="1:13">
      <c r="A69" s="439">
        <v>151301</v>
      </c>
      <c r="B69" s="446" t="s">
        <v>696</v>
      </c>
      <c r="C69" s="406">
        <v>50693</v>
      </c>
      <c r="D69" s="406">
        <v>106321</v>
      </c>
      <c r="E69" s="406">
        <v>5669.0270993022796</v>
      </c>
      <c r="F69" s="406">
        <v>0</v>
      </c>
      <c r="G69" s="406">
        <v>20.597698168220802</v>
      </c>
      <c r="H69" s="406">
        <v>23.482802248178157</v>
      </c>
      <c r="I69" s="406">
        <v>0</v>
      </c>
      <c r="J69" s="406">
        <v>0</v>
      </c>
      <c r="K69" s="406">
        <v>0</v>
      </c>
      <c r="L69" s="406">
        <v>0</v>
      </c>
      <c r="M69" s="440">
        <v>5713.1075997186781</v>
      </c>
    </row>
    <row r="70" spans="1:13">
      <c r="A70" s="439">
        <v>151401</v>
      </c>
      <c r="B70" s="446" t="s">
        <v>697</v>
      </c>
      <c r="C70" s="406">
        <v>217484</v>
      </c>
      <c r="D70" s="406">
        <v>7084485</v>
      </c>
      <c r="E70" s="406">
        <v>406751.32435326726</v>
      </c>
      <c r="F70" s="406">
        <v>4478.6684639872356</v>
      </c>
      <c r="G70" s="406">
        <v>5828.2739671497775</v>
      </c>
      <c r="H70" s="406">
        <v>6224.0022908197407</v>
      </c>
      <c r="I70" s="406">
        <v>0</v>
      </c>
      <c r="J70" s="406">
        <v>0</v>
      </c>
      <c r="K70" s="406">
        <v>0</v>
      </c>
      <c r="L70" s="406">
        <v>0</v>
      </c>
      <c r="M70" s="440">
        <v>423282.269075224</v>
      </c>
    </row>
    <row r="71" spans="1:13">
      <c r="A71" s="439">
        <v>151909</v>
      </c>
      <c r="B71" s="446" t="s">
        <v>698</v>
      </c>
      <c r="C71" s="406">
        <v>449175</v>
      </c>
      <c r="D71" s="406">
        <v>2814193</v>
      </c>
      <c r="E71" s="406">
        <v>162864.24761081417</v>
      </c>
      <c r="F71" s="406">
        <v>4082.3883747653281</v>
      </c>
      <c r="G71" s="406">
        <v>705.21640721682127</v>
      </c>
      <c r="H71" s="406">
        <v>788.88937404177034</v>
      </c>
      <c r="I71" s="406">
        <v>0</v>
      </c>
      <c r="J71" s="406">
        <v>0</v>
      </c>
      <c r="K71" s="406">
        <v>0</v>
      </c>
      <c r="L71" s="406">
        <v>0</v>
      </c>
      <c r="M71" s="440">
        <v>168440.74176683809</v>
      </c>
    </row>
    <row r="72" spans="1:13">
      <c r="A72" s="439">
        <v>152101</v>
      </c>
      <c r="B72" s="446" t="s">
        <v>699</v>
      </c>
      <c r="C72" s="406">
        <v>698652</v>
      </c>
      <c r="D72" s="406">
        <v>1752711</v>
      </c>
      <c r="E72" s="406">
        <v>92391.879955645316</v>
      </c>
      <c r="F72" s="406">
        <v>2.2117728809061621</v>
      </c>
      <c r="G72" s="406">
        <v>124.38324768485312</v>
      </c>
      <c r="H72" s="406">
        <v>162.11800578004221</v>
      </c>
      <c r="I72" s="406">
        <v>0</v>
      </c>
      <c r="J72" s="406">
        <v>0</v>
      </c>
      <c r="K72" s="406">
        <v>0</v>
      </c>
      <c r="L72" s="406">
        <v>0</v>
      </c>
      <c r="M72" s="440">
        <v>92680.592981991111</v>
      </c>
    </row>
    <row r="73" spans="1:13">
      <c r="A73" s="439">
        <v>152102</v>
      </c>
      <c r="B73" s="446" t="s">
        <v>700</v>
      </c>
      <c r="C73" s="406">
        <v>271574</v>
      </c>
      <c r="D73" s="406">
        <v>592352</v>
      </c>
      <c r="E73" s="406">
        <v>31049.264040239952</v>
      </c>
      <c r="F73" s="406">
        <v>1.1630171052735352</v>
      </c>
      <c r="G73" s="406">
        <v>434.24218386774487</v>
      </c>
      <c r="H73" s="406">
        <v>464.90625059732838</v>
      </c>
      <c r="I73" s="406">
        <v>0</v>
      </c>
      <c r="J73" s="406">
        <v>0</v>
      </c>
      <c r="K73" s="406">
        <v>0</v>
      </c>
      <c r="L73" s="406">
        <v>0</v>
      </c>
      <c r="M73" s="440">
        <v>31949.575491810298</v>
      </c>
    </row>
    <row r="74" spans="1:13">
      <c r="A74" s="439">
        <v>152209</v>
      </c>
      <c r="B74" s="446" t="s">
        <v>701</v>
      </c>
      <c r="C74" s="406">
        <v>114714</v>
      </c>
      <c r="D74" s="406">
        <v>581026</v>
      </c>
      <c r="E74" s="406">
        <v>31989.695623768268</v>
      </c>
      <c r="F74" s="406">
        <v>7.7534473684902364E-2</v>
      </c>
      <c r="G74" s="406">
        <v>68.742346123810208</v>
      </c>
      <c r="H74" s="406">
        <v>82.507746334046217</v>
      </c>
      <c r="I74" s="406">
        <v>0</v>
      </c>
      <c r="J74" s="406">
        <v>0</v>
      </c>
      <c r="K74" s="406">
        <v>0</v>
      </c>
      <c r="L74" s="406">
        <v>0</v>
      </c>
      <c r="M74" s="440">
        <v>32141.023250699811</v>
      </c>
    </row>
    <row r="75" spans="1:13">
      <c r="A75" s="439">
        <v>152901</v>
      </c>
      <c r="B75" s="446" t="s">
        <v>702</v>
      </c>
      <c r="C75" s="406">
        <v>90540</v>
      </c>
      <c r="D75" s="406">
        <v>402853</v>
      </c>
      <c r="E75" s="406">
        <v>21662.057937717731</v>
      </c>
      <c r="F75" s="406">
        <v>0</v>
      </c>
      <c r="G75" s="406">
        <v>71.648037177011872</v>
      </c>
      <c r="H75" s="406">
        <v>82.287616387713669</v>
      </c>
      <c r="I75" s="406">
        <v>0</v>
      </c>
      <c r="J75" s="406">
        <v>0</v>
      </c>
      <c r="K75" s="406">
        <v>0</v>
      </c>
      <c r="L75" s="406">
        <v>0</v>
      </c>
      <c r="M75" s="440">
        <v>21815.993591282459</v>
      </c>
    </row>
    <row r="76" spans="1:13">
      <c r="A76" s="439">
        <v>152902</v>
      </c>
      <c r="B76" s="446" t="s">
        <v>703</v>
      </c>
      <c r="C76" s="406">
        <v>113224</v>
      </c>
      <c r="D76" s="406">
        <v>492308</v>
      </c>
      <c r="E76" s="406">
        <v>27312.562514100675</v>
      </c>
      <c r="F76" s="406">
        <v>0.95489825485616564</v>
      </c>
      <c r="G76" s="406">
        <v>279.04871678781154</v>
      </c>
      <c r="H76" s="406">
        <v>300.79580586124752</v>
      </c>
      <c r="I76" s="406">
        <v>0</v>
      </c>
      <c r="J76" s="406">
        <v>0</v>
      </c>
      <c r="K76" s="406">
        <v>0</v>
      </c>
      <c r="L76" s="406">
        <v>0</v>
      </c>
      <c r="M76" s="440">
        <v>27893.361935004588</v>
      </c>
    </row>
    <row r="77" spans="1:13">
      <c r="A77" s="439">
        <v>152909</v>
      </c>
      <c r="B77" s="446" t="s">
        <v>704</v>
      </c>
      <c r="C77" s="406">
        <v>556821</v>
      </c>
      <c r="D77" s="406">
        <v>1402677</v>
      </c>
      <c r="E77" s="406">
        <v>72969.444659515691</v>
      </c>
      <c r="F77" s="406">
        <v>60.893127175058574</v>
      </c>
      <c r="G77" s="406">
        <v>830.95666308592979</v>
      </c>
      <c r="H77" s="406">
        <v>894.55737715289865</v>
      </c>
      <c r="I77" s="406">
        <v>0</v>
      </c>
      <c r="J77" s="406">
        <v>0</v>
      </c>
      <c r="K77" s="406">
        <v>0</v>
      </c>
      <c r="L77" s="406">
        <v>0</v>
      </c>
      <c r="M77" s="440">
        <v>74755.851826929589</v>
      </c>
    </row>
    <row r="78" spans="1:13">
      <c r="A78" s="439">
        <v>161101</v>
      </c>
      <c r="B78" s="446" t="s">
        <v>705</v>
      </c>
      <c r="C78" s="406">
        <v>474968</v>
      </c>
      <c r="D78" s="406">
        <v>2269389</v>
      </c>
      <c r="E78" s="406">
        <v>105343.1260512247</v>
      </c>
      <c r="F78" s="406">
        <v>3802.9755543323781</v>
      </c>
      <c r="G78" s="406">
        <v>88.658745848892636</v>
      </c>
      <c r="H78" s="406">
        <v>134.21131983725004</v>
      </c>
      <c r="I78" s="406">
        <v>0</v>
      </c>
      <c r="J78" s="406">
        <v>0</v>
      </c>
      <c r="K78" s="406">
        <v>0</v>
      </c>
      <c r="L78" s="406">
        <v>0</v>
      </c>
      <c r="M78" s="440">
        <v>109368.97167124323</v>
      </c>
    </row>
    <row r="79" spans="1:13">
      <c r="A79" s="439">
        <v>161102</v>
      </c>
      <c r="B79" s="446" t="s">
        <v>706</v>
      </c>
      <c r="C79" s="406">
        <v>500000</v>
      </c>
      <c r="D79" s="406">
        <v>1107611</v>
      </c>
      <c r="E79" s="406">
        <v>23212.041888284344</v>
      </c>
      <c r="F79" s="406">
        <v>19024.096246807581</v>
      </c>
      <c r="G79" s="406">
        <v>43.271270318762603</v>
      </c>
      <c r="H79" s="406">
        <v>65.503907650731648</v>
      </c>
      <c r="I79" s="406">
        <v>0</v>
      </c>
      <c r="J79" s="406">
        <v>0</v>
      </c>
      <c r="K79" s="406">
        <v>0</v>
      </c>
      <c r="L79" s="406">
        <v>0</v>
      </c>
      <c r="M79" s="440">
        <v>42344.913313061421</v>
      </c>
    </row>
    <row r="80" spans="1:13">
      <c r="A80" s="439">
        <v>161103</v>
      </c>
      <c r="B80" s="446" t="s">
        <v>707</v>
      </c>
      <c r="C80" s="406">
        <v>140648</v>
      </c>
      <c r="D80" s="406">
        <v>1340949</v>
      </c>
      <c r="E80" s="406">
        <v>77202.25405278214</v>
      </c>
      <c r="F80" s="406">
        <v>0</v>
      </c>
      <c r="G80" s="406">
        <v>52.387141614648804</v>
      </c>
      <c r="H80" s="406">
        <v>79.303483838879032</v>
      </c>
      <c r="I80" s="406">
        <v>0</v>
      </c>
      <c r="J80" s="406">
        <v>0</v>
      </c>
      <c r="K80" s="406">
        <v>0</v>
      </c>
      <c r="L80" s="406">
        <v>0</v>
      </c>
      <c r="M80" s="440">
        <v>77333.944678235668</v>
      </c>
    </row>
    <row r="81" spans="1:13">
      <c r="A81" s="439">
        <v>161909</v>
      </c>
      <c r="B81" s="446" t="s">
        <v>708</v>
      </c>
      <c r="C81" s="406">
        <v>1247942</v>
      </c>
      <c r="D81" s="406">
        <v>3974783</v>
      </c>
      <c r="E81" s="406">
        <v>130645.53243817412</v>
      </c>
      <c r="F81" s="406">
        <v>6011.9237106284509</v>
      </c>
      <c r="G81" s="406">
        <v>155.28375147331991</v>
      </c>
      <c r="H81" s="406">
        <v>235.06803570213248</v>
      </c>
      <c r="I81" s="406">
        <v>0</v>
      </c>
      <c r="J81" s="406">
        <v>0</v>
      </c>
      <c r="K81" s="406">
        <v>0</v>
      </c>
      <c r="L81" s="406">
        <v>0</v>
      </c>
      <c r="M81" s="440">
        <v>137047.80793597802</v>
      </c>
    </row>
    <row r="82" spans="1:13">
      <c r="A82" s="439">
        <v>162101</v>
      </c>
      <c r="B82" s="446" t="s">
        <v>709</v>
      </c>
      <c r="C82" s="406">
        <v>641829</v>
      </c>
      <c r="D82" s="406">
        <v>372713</v>
      </c>
      <c r="E82" s="406">
        <v>22589.401656023467</v>
      </c>
      <c r="F82" s="406">
        <v>9191.491220861988</v>
      </c>
      <c r="G82" s="406">
        <v>14.560857945330326</v>
      </c>
      <c r="H82" s="406">
        <v>22.042179190490998</v>
      </c>
      <c r="I82" s="406">
        <v>0</v>
      </c>
      <c r="J82" s="406">
        <v>0</v>
      </c>
      <c r="K82" s="406">
        <v>0</v>
      </c>
      <c r="L82" s="406">
        <v>0</v>
      </c>
      <c r="M82" s="440">
        <v>31817.495914021274</v>
      </c>
    </row>
    <row r="83" spans="1:13">
      <c r="A83" s="439">
        <v>162102</v>
      </c>
      <c r="B83" s="446" t="s">
        <v>710</v>
      </c>
      <c r="C83" s="406">
        <v>433963</v>
      </c>
      <c r="D83" s="406">
        <v>546717</v>
      </c>
      <c r="E83" s="406">
        <v>33014.518823084923</v>
      </c>
      <c r="F83" s="406">
        <v>3784.4556714119044</v>
      </c>
      <c r="G83" s="406">
        <v>21.358728257239118</v>
      </c>
      <c r="H83" s="406">
        <v>32.332773061497498</v>
      </c>
      <c r="I83" s="406">
        <v>0</v>
      </c>
      <c r="J83" s="406">
        <v>0</v>
      </c>
      <c r="K83" s="406">
        <v>0</v>
      </c>
      <c r="L83" s="406">
        <v>0</v>
      </c>
      <c r="M83" s="440">
        <v>36852.665995815565</v>
      </c>
    </row>
    <row r="84" spans="1:13">
      <c r="A84" s="439">
        <v>162103</v>
      </c>
      <c r="B84" s="446" t="s">
        <v>711</v>
      </c>
      <c r="C84" s="406">
        <v>284590</v>
      </c>
      <c r="D84" s="406">
        <v>272470</v>
      </c>
      <c r="E84" s="406">
        <v>16691.229548281921</v>
      </c>
      <c r="F84" s="406">
        <v>3626.4633719147137</v>
      </c>
      <c r="G84" s="406">
        <v>10.644665936465431</v>
      </c>
      <c r="H84" s="406">
        <v>16.113860520817262</v>
      </c>
      <c r="I84" s="406">
        <v>0</v>
      </c>
      <c r="J84" s="406">
        <v>0</v>
      </c>
      <c r="K84" s="406">
        <v>0</v>
      </c>
      <c r="L84" s="406">
        <v>0</v>
      </c>
      <c r="M84" s="440">
        <v>20344.451446653919</v>
      </c>
    </row>
    <row r="85" spans="1:13">
      <c r="A85" s="439">
        <v>162109</v>
      </c>
      <c r="B85" s="446" t="s">
        <v>712</v>
      </c>
      <c r="C85" s="406">
        <v>380528</v>
      </c>
      <c r="D85" s="406">
        <v>397216</v>
      </c>
      <c r="E85" s="406">
        <v>23628.115219549509</v>
      </c>
      <c r="F85" s="406">
        <v>9591.3445400076707</v>
      </c>
      <c r="G85" s="406">
        <v>15.518112836812758</v>
      </c>
      <c r="H85" s="406">
        <v>23.491268518073966</v>
      </c>
      <c r="I85" s="406">
        <v>0</v>
      </c>
      <c r="J85" s="406">
        <v>0</v>
      </c>
      <c r="K85" s="406">
        <v>0</v>
      </c>
      <c r="L85" s="406">
        <v>0</v>
      </c>
      <c r="M85" s="440">
        <v>33258.469140912071</v>
      </c>
    </row>
    <row r="86" spans="1:13">
      <c r="A86" s="439">
        <v>163101</v>
      </c>
      <c r="B86" s="446" t="s">
        <v>713</v>
      </c>
      <c r="C86" s="406">
        <v>440904</v>
      </c>
      <c r="D86" s="406">
        <v>41320799</v>
      </c>
      <c r="E86" s="406">
        <v>2836008.7010538564</v>
      </c>
      <c r="F86" s="406">
        <v>885.07970830891088</v>
      </c>
      <c r="G86" s="406">
        <v>2218.5594738361679</v>
      </c>
      <c r="H86" s="406">
        <v>6366.3906955551292</v>
      </c>
      <c r="I86" s="406">
        <v>0</v>
      </c>
      <c r="J86" s="406">
        <v>0</v>
      </c>
      <c r="K86" s="406">
        <v>0</v>
      </c>
      <c r="L86" s="406">
        <v>0</v>
      </c>
      <c r="M86" s="440">
        <v>2845478.7309315568</v>
      </c>
    </row>
    <row r="87" spans="1:13">
      <c r="A87" s="439">
        <v>163201</v>
      </c>
      <c r="B87" s="446" t="s">
        <v>714</v>
      </c>
      <c r="C87" s="406">
        <v>1510560</v>
      </c>
      <c r="D87" s="406">
        <v>70129954</v>
      </c>
      <c r="E87" s="406">
        <v>3544576.8519581691</v>
      </c>
      <c r="F87" s="406">
        <v>11813.900250722112</v>
      </c>
      <c r="G87" s="406">
        <v>4803.9218492055916</v>
      </c>
      <c r="H87" s="406">
        <v>10811.800024315424</v>
      </c>
      <c r="I87" s="406">
        <v>0</v>
      </c>
      <c r="J87" s="406">
        <v>0</v>
      </c>
      <c r="K87" s="406">
        <v>0</v>
      </c>
      <c r="L87" s="406">
        <v>0</v>
      </c>
      <c r="M87" s="440">
        <v>3572006.4740824122</v>
      </c>
    </row>
    <row r="88" spans="1:13">
      <c r="A88" s="439">
        <v>163202</v>
      </c>
      <c r="B88" s="446" t="s">
        <v>715</v>
      </c>
      <c r="C88" s="406">
        <v>832591</v>
      </c>
      <c r="D88" s="406">
        <v>34031940</v>
      </c>
      <c r="E88" s="406">
        <v>1765673.1419999683</v>
      </c>
      <c r="F88" s="406">
        <v>367.07589154893481</v>
      </c>
      <c r="G88" s="406">
        <v>4980.546211204859</v>
      </c>
      <c r="H88" s="406">
        <v>5263.7721954542039</v>
      </c>
      <c r="I88" s="406">
        <v>0</v>
      </c>
      <c r="J88" s="406">
        <v>0</v>
      </c>
      <c r="K88" s="406">
        <v>0</v>
      </c>
      <c r="L88" s="406">
        <v>0</v>
      </c>
      <c r="M88" s="440">
        <v>1776284.5362981765</v>
      </c>
    </row>
    <row r="89" spans="1:13">
      <c r="A89" s="439">
        <v>163301</v>
      </c>
      <c r="B89" s="446" t="s">
        <v>716</v>
      </c>
      <c r="C89" s="406">
        <v>724061</v>
      </c>
      <c r="D89" s="406">
        <v>13201042</v>
      </c>
      <c r="E89" s="406">
        <v>120910.54784647179</v>
      </c>
      <c r="F89" s="406">
        <v>2281.364085649936</v>
      </c>
      <c r="G89" s="406">
        <v>656.35791632894848</v>
      </c>
      <c r="H89" s="406">
        <v>2033.5759229604791</v>
      </c>
      <c r="I89" s="406">
        <v>0</v>
      </c>
      <c r="J89" s="406">
        <v>0</v>
      </c>
      <c r="K89" s="406">
        <v>0</v>
      </c>
      <c r="L89" s="406">
        <v>0</v>
      </c>
      <c r="M89" s="440">
        <v>125881.84577141116</v>
      </c>
    </row>
    <row r="90" spans="1:13">
      <c r="A90" s="439">
        <v>163302</v>
      </c>
      <c r="B90" s="446" t="s">
        <v>717</v>
      </c>
      <c r="C90" s="406">
        <v>306733</v>
      </c>
      <c r="D90" s="406">
        <v>6420543</v>
      </c>
      <c r="E90" s="406">
        <v>103904.5376963874</v>
      </c>
      <c r="F90" s="406">
        <v>7168.6724879237336</v>
      </c>
      <c r="G90" s="406">
        <v>365.66676573122743</v>
      </c>
      <c r="H90" s="406">
        <v>989.36329688807689</v>
      </c>
      <c r="I90" s="406">
        <v>0</v>
      </c>
      <c r="J90" s="406">
        <v>0</v>
      </c>
      <c r="K90" s="406">
        <v>0</v>
      </c>
      <c r="L90" s="406">
        <v>0</v>
      </c>
      <c r="M90" s="440">
        <v>112428.24024693042</v>
      </c>
    </row>
    <row r="91" spans="1:13">
      <c r="A91" s="439">
        <v>164101</v>
      </c>
      <c r="B91" s="446" t="s">
        <v>718</v>
      </c>
      <c r="C91" s="406">
        <v>1331642</v>
      </c>
      <c r="D91" s="406">
        <v>22151539</v>
      </c>
      <c r="E91" s="406">
        <v>107537.49888333329</v>
      </c>
      <c r="F91" s="406">
        <v>16309.527527078251</v>
      </c>
      <c r="G91" s="406">
        <v>824.88572408364064</v>
      </c>
      <c r="H91" s="406">
        <v>3410.5816420713327</v>
      </c>
      <c r="I91" s="406">
        <v>0</v>
      </c>
      <c r="J91" s="406">
        <v>0</v>
      </c>
      <c r="K91" s="406">
        <v>0</v>
      </c>
      <c r="L91" s="406">
        <v>0</v>
      </c>
      <c r="M91" s="440">
        <v>128082.49377656652</v>
      </c>
    </row>
    <row r="92" spans="1:13">
      <c r="A92" s="439">
        <v>164109</v>
      </c>
      <c r="B92" s="446" t="s">
        <v>719</v>
      </c>
      <c r="C92" s="406">
        <v>593723</v>
      </c>
      <c r="D92" s="406">
        <v>11261272</v>
      </c>
      <c r="E92" s="406">
        <v>116485.56261511834</v>
      </c>
      <c r="F92" s="406">
        <v>4423.013458706052</v>
      </c>
      <c r="G92" s="406">
        <v>600.56171653486717</v>
      </c>
      <c r="H92" s="406">
        <v>1735.0237883337611</v>
      </c>
      <c r="I92" s="406">
        <v>0</v>
      </c>
      <c r="J92" s="406">
        <v>0</v>
      </c>
      <c r="K92" s="406">
        <v>0</v>
      </c>
      <c r="L92" s="406">
        <v>0</v>
      </c>
      <c r="M92" s="440">
        <v>123244.16157869301</v>
      </c>
    </row>
    <row r="93" spans="1:13">
      <c r="A93" s="439">
        <v>164901</v>
      </c>
      <c r="B93" s="446" t="s">
        <v>720</v>
      </c>
      <c r="C93" s="406">
        <v>814925</v>
      </c>
      <c r="D93" s="406">
        <v>16899318</v>
      </c>
      <c r="E93" s="406">
        <v>273062.62689167762</v>
      </c>
      <c r="F93" s="406">
        <v>9126.7015902046187</v>
      </c>
      <c r="G93" s="406">
        <v>1720.2744843541334</v>
      </c>
      <c r="H93" s="406">
        <v>2608.9741013659414</v>
      </c>
      <c r="I93" s="406">
        <v>0</v>
      </c>
      <c r="J93" s="406">
        <v>0</v>
      </c>
      <c r="K93" s="406">
        <v>0</v>
      </c>
      <c r="L93" s="406">
        <v>0</v>
      </c>
      <c r="M93" s="440">
        <v>286518.57706760231</v>
      </c>
    </row>
    <row r="94" spans="1:13">
      <c r="A94" s="439">
        <v>164909</v>
      </c>
      <c r="B94" s="446" t="s">
        <v>721</v>
      </c>
      <c r="C94" s="406">
        <v>780549</v>
      </c>
      <c r="D94" s="406">
        <v>14414717</v>
      </c>
      <c r="E94" s="406">
        <v>142790.3686848639</v>
      </c>
      <c r="F94" s="406">
        <v>5420.0780493769726</v>
      </c>
      <c r="G94" s="406">
        <v>640.11224742365062</v>
      </c>
      <c r="H94" s="406">
        <v>2220.0430734985139</v>
      </c>
      <c r="I94" s="406">
        <v>0</v>
      </c>
      <c r="J94" s="406">
        <v>0</v>
      </c>
      <c r="K94" s="406">
        <v>0</v>
      </c>
      <c r="L94" s="406">
        <v>0</v>
      </c>
      <c r="M94" s="440">
        <v>151070.60205516306</v>
      </c>
    </row>
    <row r="95" spans="1:13">
      <c r="A95" s="534">
        <v>191101</v>
      </c>
      <c r="B95" s="535" t="s">
        <v>722</v>
      </c>
      <c r="C95" s="406">
        <v>4087529</v>
      </c>
      <c r="D95" s="406">
        <v>9461174</v>
      </c>
      <c r="E95" s="406">
        <v>512277.25220824801</v>
      </c>
      <c r="F95" s="406">
        <v>407664.00060149573</v>
      </c>
      <c r="G95" s="406">
        <v>269.78215724711532</v>
      </c>
      <c r="H95" s="406">
        <v>1456.164363029686</v>
      </c>
      <c r="I95" s="406">
        <v>0</v>
      </c>
      <c r="J95" s="406">
        <v>0</v>
      </c>
      <c r="K95" s="406">
        <v>0</v>
      </c>
      <c r="L95" s="406">
        <v>0</v>
      </c>
      <c r="M95" s="440">
        <v>921667.19933002046</v>
      </c>
    </row>
    <row r="96" spans="1:13">
      <c r="A96" s="439">
        <v>201101</v>
      </c>
      <c r="B96" s="446" t="s">
        <v>723</v>
      </c>
      <c r="C96" s="406">
        <v>315465</v>
      </c>
      <c r="D96" s="406">
        <v>34454047</v>
      </c>
      <c r="E96" s="406">
        <v>2043861.7703908214</v>
      </c>
      <c r="F96" s="406">
        <v>930920.54099264112</v>
      </c>
      <c r="G96" s="406">
        <v>2424.2312816004578</v>
      </c>
      <c r="H96" s="406">
        <v>15970.833641892128</v>
      </c>
      <c r="I96" s="406">
        <v>0</v>
      </c>
      <c r="J96" s="406">
        <v>0</v>
      </c>
      <c r="K96" s="406">
        <v>0</v>
      </c>
      <c r="L96" s="406">
        <v>0</v>
      </c>
      <c r="M96" s="440">
        <v>2993177.3763069552</v>
      </c>
    </row>
    <row r="97" spans="1:13">
      <c r="A97" s="439">
        <v>202101</v>
      </c>
      <c r="B97" s="446" t="s">
        <v>724</v>
      </c>
      <c r="C97" s="406">
        <v>486247</v>
      </c>
      <c r="D97" s="406">
        <v>21409323</v>
      </c>
      <c r="E97" s="406">
        <v>1141362.3210018328</v>
      </c>
      <c r="F97" s="406">
        <v>11568.882691304718</v>
      </c>
      <c r="G97" s="406">
        <v>1978.2040677047517</v>
      </c>
      <c r="H97" s="406">
        <v>12935.489879369852</v>
      </c>
      <c r="I97" s="406">
        <v>0</v>
      </c>
      <c r="J97" s="406">
        <v>0</v>
      </c>
      <c r="K97" s="406">
        <v>0</v>
      </c>
      <c r="L97" s="406">
        <v>0</v>
      </c>
      <c r="M97" s="440">
        <v>1167844.897640212</v>
      </c>
    </row>
    <row r="98" spans="1:13">
      <c r="A98" s="439">
        <v>202901</v>
      </c>
      <c r="B98" s="446" t="s">
        <v>725</v>
      </c>
      <c r="C98" s="406">
        <v>202264</v>
      </c>
      <c r="D98" s="406">
        <v>639065</v>
      </c>
      <c r="E98" s="406">
        <v>32073.296463260263</v>
      </c>
      <c r="F98" s="406">
        <v>1095265.2552739265</v>
      </c>
      <c r="G98" s="406">
        <v>5653.4670229322346</v>
      </c>
      <c r="H98" s="406">
        <v>9707.1514314357937</v>
      </c>
      <c r="I98" s="406">
        <v>0</v>
      </c>
      <c r="J98" s="406">
        <v>0</v>
      </c>
      <c r="K98" s="406">
        <v>0</v>
      </c>
      <c r="L98" s="406">
        <v>0</v>
      </c>
      <c r="M98" s="440">
        <v>1142699.1701915546</v>
      </c>
    </row>
    <row r="99" spans="1:13">
      <c r="A99" s="439">
        <v>202902</v>
      </c>
      <c r="B99" s="446" t="s">
        <v>726</v>
      </c>
      <c r="C99" s="406">
        <v>360270</v>
      </c>
      <c r="D99" s="406">
        <v>1505086</v>
      </c>
      <c r="E99" s="406">
        <v>70636.829386088095</v>
      </c>
      <c r="F99" s="406">
        <v>101616.32236393835</v>
      </c>
      <c r="G99" s="406">
        <v>873.63835608935653</v>
      </c>
      <c r="H99" s="406">
        <v>5597.825877475655</v>
      </c>
      <c r="I99" s="406">
        <v>0</v>
      </c>
      <c r="J99" s="406">
        <v>0</v>
      </c>
      <c r="K99" s="406">
        <v>0</v>
      </c>
      <c r="L99" s="406">
        <v>0</v>
      </c>
      <c r="M99" s="440">
        <v>178724.61598359147</v>
      </c>
    </row>
    <row r="100" spans="1:13">
      <c r="A100" s="439">
        <v>202903</v>
      </c>
      <c r="B100" s="446" t="s">
        <v>727</v>
      </c>
      <c r="C100" s="406">
        <v>50376</v>
      </c>
      <c r="D100" s="406">
        <v>1540922</v>
      </c>
      <c r="E100" s="406">
        <v>133977.401905954</v>
      </c>
      <c r="F100" s="406">
        <v>2.1943977580380296</v>
      </c>
      <c r="G100" s="406">
        <v>94.372040258761501</v>
      </c>
      <c r="H100" s="406">
        <v>624.60880925984929</v>
      </c>
      <c r="I100" s="406">
        <v>0</v>
      </c>
      <c r="J100" s="406">
        <v>0</v>
      </c>
      <c r="K100" s="406">
        <v>0</v>
      </c>
      <c r="L100" s="406">
        <v>0</v>
      </c>
      <c r="M100" s="440">
        <v>134698.57715323064</v>
      </c>
    </row>
    <row r="101" spans="1:13">
      <c r="A101" s="439">
        <v>202909</v>
      </c>
      <c r="B101" s="446" t="s">
        <v>728</v>
      </c>
      <c r="C101" s="406">
        <v>1089420</v>
      </c>
      <c r="D101" s="406">
        <v>5300623</v>
      </c>
      <c r="E101" s="406">
        <v>302027.0827555391</v>
      </c>
      <c r="F101" s="406">
        <v>621573.36505080818</v>
      </c>
      <c r="G101" s="406">
        <v>2679.9572243517714</v>
      </c>
      <c r="H101" s="406">
        <v>219946.76213277108</v>
      </c>
      <c r="I101" s="406">
        <v>0</v>
      </c>
      <c r="J101" s="406">
        <v>0</v>
      </c>
      <c r="K101" s="406">
        <v>0</v>
      </c>
      <c r="L101" s="406">
        <v>0</v>
      </c>
      <c r="M101" s="440">
        <v>1146227.1671634703</v>
      </c>
    </row>
    <row r="102" spans="1:13">
      <c r="A102" s="439">
        <v>203101</v>
      </c>
      <c r="B102" s="446" t="s">
        <v>729</v>
      </c>
      <c r="C102" s="406">
        <v>1347328</v>
      </c>
      <c r="D102" s="406">
        <v>194638746</v>
      </c>
      <c r="E102" s="406">
        <v>10169039.653074812</v>
      </c>
      <c r="F102" s="406">
        <v>91634.797668747095</v>
      </c>
      <c r="G102" s="406">
        <v>7130.9197935063612</v>
      </c>
      <c r="H102" s="406">
        <v>34101.573840976824</v>
      </c>
      <c r="I102" s="406">
        <v>0</v>
      </c>
      <c r="J102" s="406">
        <v>0</v>
      </c>
      <c r="K102" s="406">
        <v>0</v>
      </c>
      <c r="L102" s="406">
        <v>0</v>
      </c>
      <c r="M102" s="440">
        <v>10301906.944378044</v>
      </c>
    </row>
    <row r="103" spans="1:13">
      <c r="A103" s="439">
        <v>203102</v>
      </c>
      <c r="B103" s="446" t="s">
        <v>730</v>
      </c>
      <c r="C103" s="406">
        <v>715963</v>
      </c>
      <c r="D103" s="406">
        <v>56733523</v>
      </c>
      <c r="E103" s="406">
        <v>2975864.9957225285</v>
      </c>
      <c r="F103" s="406">
        <v>329547.54834966024</v>
      </c>
      <c r="G103" s="406">
        <v>2270.527331880166</v>
      </c>
      <c r="H103" s="406">
        <v>15311.811605247718</v>
      </c>
      <c r="I103" s="406">
        <v>0</v>
      </c>
      <c r="J103" s="406">
        <v>0</v>
      </c>
      <c r="K103" s="406">
        <v>0</v>
      </c>
      <c r="L103" s="406">
        <v>0</v>
      </c>
      <c r="M103" s="440">
        <v>3322994.8830093169</v>
      </c>
    </row>
    <row r="104" spans="1:13">
      <c r="A104" s="439">
        <v>204101</v>
      </c>
      <c r="B104" s="446" t="s">
        <v>731</v>
      </c>
      <c r="C104" s="406">
        <v>1629978</v>
      </c>
      <c r="D104" s="406">
        <v>71524664</v>
      </c>
      <c r="E104" s="406">
        <v>4604282.6215528538</v>
      </c>
      <c r="F104" s="406">
        <v>829935.91164863051</v>
      </c>
      <c r="G104" s="406">
        <v>27901.226169552509</v>
      </c>
      <c r="H104" s="406">
        <v>304763.36689249333</v>
      </c>
      <c r="I104" s="406">
        <v>0</v>
      </c>
      <c r="J104" s="406">
        <v>0</v>
      </c>
      <c r="K104" s="406">
        <v>0</v>
      </c>
      <c r="L104" s="406">
        <v>0</v>
      </c>
      <c r="M104" s="440">
        <v>5766883.12626353</v>
      </c>
    </row>
    <row r="105" spans="1:13">
      <c r="A105" s="439">
        <v>204102</v>
      </c>
      <c r="B105" s="446" t="s">
        <v>732</v>
      </c>
      <c r="C105" s="406">
        <v>974889</v>
      </c>
      <c r="D105" s="406">
        <v>47917309</v>
      </c>
      <c r="E105" s="406">
        <v>3013970.0558651611</v>
      </c>
      <c r="F105" s="406">
        <v>624634.75419870263</v>
      </c>
      <c r="G105" s="406">
        <v>7433.9636616004955</v>
      </c>
      <c r="H105" s="406">
        <v>152381.4527794162</v>
      </c>
      <c r="I105" s="406">
        <v>0</v>
      </c>
      <c r="J105" s="406">
        <v>0</v>
      </c>
      <c r="K105" s="406">
        <v>0</v>
      </c>
      <c r="L105" s="406">
        <v>0</v>
      </c>
      <c r="M105" s="440">
        <v>3798420.22650488</v>
      </c>
    </row>
    <row r="106" spans="1:13">
      <c r="A106" s="439">
        <v>204201</v>
      </c>
      <c r="B106" s="446" t="s">
        <v>733</v>
      </c>
      <c r="C106" s="406">
        <v>402899</v>
      </c>
      <c r="D106" s="406">
        <v>37351300</v>
      </c>
      <c r="E106" s="406">
        <v>2806097.5845111934</v>
      </c>
      <c r="F106" s="406">
        <v>29319.462400280376</v>
      </c>
      <c r="G106" s="406">
        <v>2148.8193204478407</v>
      </c>
      <c r="H106" s="406">
        <v>14254.867040251018</v>
      </c>
      <c r="I106" s="406">
        <v>0</v>
      </c>
      <c r="J106" s="406">
        <v>0</v>
      </c>
      <c r="K106" s="406">
        <v>0</v>
      </c>
      <c r="L106" s="406">
        <v>0</v>
      </c>
      <c r="M106" s="440">
        <v>2851820.7332721725</v>
      </c>
    </row>
    <row r="107" spans="1:13">
      <c r="A107" s="439">
        <v>204901</v>
      </c>
      <c r="B107" s="446" t="s">
        <v>734</v>
      </c>
      <c r="C107" s="406">
        <v>152828</v>
      </c>
      <c r="D107" s="406">
        <v>3156063</v>
      </c>
      <c r="E107" s="406">
        <v>128831.28841438238</v>
      </c>
      <c r="F107" s="406">
        <v>250.23142358777361</v>
      </c>
      <c r="G107" s="406">
        <v>304.60343214168489</v>
      </c>
      <c r="H107" s="406">
        <v>1989.772685473451</v>
      </c>
      <c r="I107" s="406">
        <v>0</v>
      </c>
      <c r="J107" s="406">
        <v>0</v>
      </c>
      <c r="K107" s="406">
        <v>0</v>
      </c>
      <c r="L107" s="406">
        <v>0</v>
      </c>
      <c r="M107" s="440">
        <v>131375.89595558529</v>
      </c>
    </row>
    <row r="108" spans="1:13">
      <c r="A108" s="439">
        <v>204902</v>
      </c>
      <c r="B108" s="446" t="s">
        <v>735</v>
      </c>
      <c r="C108" s="406">
        <v>94435</v>
      </c>
      <c r="D108" s="406">
        <v>2557283</v>
      </c>
      <c r="E108" s="406">
        <v>121402.91897990266</v>
      </c>
      <c r="F108" s="406">
        <v>931.33444161703392</v>
      </c>
      <c r="G108" s="406">
        <v>210.72138469834186</v>
      </c>
      <c r="H108" s="406">
        <v>1381.9081459974111</v>
      </c>
      <c r="I108" s="406">
        <v>0</v>
      </c>
      <c r="J108" s="406">
        <v>0</v>
      </c>
      <c r="K108" s="406">
        <v>0</v>
      </c>
      <c r="L108" s="406">
        <v>0</v>
      </c>
      <c r="M108" s="440">
        <v>123926.88295221544</v>
      </c>
    </row>
    <row r="109" spans="1:13">
      <c r="A109" s="439">
        <v>204909</v>
      </c>
      <c r="B109" s="446" t="s">
        <v>736</v>
      </c>
      <c r="C109" s="406">
        <v>1308272</v>
      </c>
      <c r="D109" s="406">
        <v>72274654</v>
      </c>
      <c r="E109" s="406">
        <v>3534080.9342110022</v>
      </c>
      <c r="F109" s="406">
        <v>242660.02719347362</v>
      </c>
      <c r="G109" s="406">
        <v>5778.5753425325092</v>
      </c>
      <c r="H109" s="406">
        <v>37926.850085845093</v>
      </c>
      <c r="I109" s="406">
        <v>0</v>
      </c>
      <c r="J109" s="406">
        <v>0</v>
      </c>
      <c r="K109" s="406">
        <v>0</v>
      </c>
      <c r="L109" s="406">
        <v>0</v>
      </c>
      <c r="M109" s="440">
        <v>3820446.3868328538</v>
      </c>
    </row>
    <row r="110" spans="1:13">
      <c r="A110" s="439">
        <v>205101</v>
      </c>
      <c r="B110" s="446" t="s">
        <v>737</v>
      </c>
      <c r="C110" s="406">
        <v>322388</v>
      </c>
      <c r="D110" s="406">
        <v>592043</v>
      </c>
      <c r="E110" s="406">
        <v>26561.250532025988</v>
      </c>
      <c r="F110" s="406">
        <v>950.91878284124823</v>
      </c>
      <c r="G110" s="406">
        <v>532.80027755035405</v>
      </c>
      <c r="H110" s="406">
        <v>3409.200937676761</v>
      </c>
      <c r="I110" s="406">
        <v>0</v>
      </c>
      <c r="J110" s="406">
        <v>0</v>
      </c>
      <c r="K110" s="406">
        <v>0</v>
      </c>
      <c r="L110" s="406">
        <v>0</v>
      </c>
      <c r="M110" s="440">
        <v>31454.17053009435</v>
      </c>
    </row>
    <row r="111" spans="1:13">
      <c r="A111" s="439">
        <v>205102</v>
      </c>
      <c r="B111" s="446" t="s">
        <v>738</v>
      </c>
      <c r="C111" s="406">
        <v>1118336</v>
      </c>
      <c r="D111" s="406">
        <v>1914096</v>
      </c>
      <c r="E111" s="406">
        <v>75915.601735968638</v>
      </c>
      <c r="F111" s="406">
        <v>1169.034083744983</v>
      </c>
      <c r="G111" s="406">
        <v>2462.5843609550157</v>
      </c>
      <c r="H111" s="406">
        <v>15745.323372810635</v>
      </c>
      <c r="I111" s="406">
        <v>0</v>
      </c>
      <c r="J111" s="406">
        <v>0</v>
      </c>
      <c r="K111" s="406">
        <v>0</v>
      </c>
      <c r="L111" s="406">
        <v>0</v>
      </c>
      <c r="M111" s="440">
        <v>95292.543553479278</v>
      </c>
    </row>
    <row r="112" spans="1:13">
      <c r="A112" s="439">
        <v>205103</v>
      </c>
      <c r="B112" s="446" t="s">
        <v>739</v>
      </c>
      <c r="C112" s="406">
        <v>329908</v>
      </c>
      <c r="D112" s="406">
        <v>513538</v>
      </c>
      <c r="E112" s="406">
        <v>21462.675603704232</v>
      </c>
      <c r="F112" s="406">
        <v>21608.13584417841</v>
      </c>
      <c r="G112" s="406">
        <v>774.09452658913779</v>
      </c>
      <c r="H112" s="406">
        <v>4948.1478282417529</v>
      </c>
      <c r="I112" s="406">
        <v>0</v>
      </c>
      <c r="J112" s="406">
        <v>0</v>
      </c>
      <c r="K112" s="406">
        <v>0</v>
      </c>
      <c r="L112" s="406">
        <v>0</v>
      </c>
      <c r="M112" s="440">
        <v>48793.053802713534</v>
      </c>
    </row>
    <row r="113" spans="1:13">
      <c r="A113" s="439">
        <v>205109</v>
      </c>
      <c r="B113" s="446" t="s">
        <v>740</v>
      </c>
      <c r="C113" s="406">
        <v>294692</v>
      </c>
      <c r="D113" s="406">
        <v>1048102</v>
      </c>
      <c r="E113" s="406">
        <v>50963.28843439812</v>
      </c>
      <c r="F113" s="406">
        <v>242.52200881491939</v>
      </c>
      <c r="G113" s="406">
        <v>1162.7018880025962</v>
      </c>
      <c r="H113" s="406">
        <v>7436.1941841796324</v>
      </c>
      <c r="I113" s="406">
        <v>116265.6749188274</v>
      </c>
      <c r="J113" s="406">
        <v>0</v>
      </c>
      <c r="K113" s="406">
        <v>0</v>
      </c>
      <c r="L113" s="406">
        <v>0</v>
      </c>
      <c r="M113" s="440">
        <v>176070.38143422268</v>
      </c>
    </row>
    <row r="114" spans="1:13">
      <c r="A114" s="439">
        <v>206101</v>
      </c>
      <c r="B114" s="446" t="s">
        <v>741</v>
      </c>
      <c r="C114" s="406">
        <v>369424</v>
      </c>
      <c r="D114" s="406">
        <v>35995501</v>
      </c>
      <c r="E114" s="406">
        <v>2772377.9655597722</v>
      </c>
      <c r="F114" s="406">
        <v>328.88536398594971</v>
      </c>
      <c r="G114" s="406">
        <v>2027.7620744216597</v>
      </c>
      <c r="H114" s="406">
        <v>13462.613193095387</v>
      </c>
      <c r="I114" s="406">
        <v>0</v>
      </c>
      <c r="J114" s="406">
        <v>0</v>
      </c>
      <c r="K114" s="406">
        <v>0</v>
      </c>
      <c r="L114" s="406">
        <v>0</v>
      </c>
      <c r="M114" s="440">
        <v>2788197.2261912748</v>
      </c>
    </row>
    <row r="115" spans="1:13">
      <c r="A115" s="439">
        <v>207101</v>
      </c>
      <c r="B115" s="446" t="s">
        <v>742</v>
      </c>
      <c r="C115" s="406">
        <v>9862319</v>
      </c>
      <c r="D115" s="406">
        <v>29454702</v>
      </c>
      <c r="E115" s="406">
        <v>1319355.649331647</v>
      </c>
      <c r="F115" s="406">
        <v>123812.09341547883</v>
      </c>
      <c r="G115" s="406">
        <v>11311.925168274798</v>
      </c>
      <c r="H115" s="406">
        <v>72625.056822164363</v>
      </c>
      <c r="I115" s="406">
        <v>92323.372521188765</v>
      </c>
      <c r="J115" s="406">
        <v>0</v>
      </c>
      <c r="K115" s="406">
        <v>0</v>
      </c>
      <c r="L115" s="406">
        <v>0</v>
      </c>
      <c r="M115" s="440">
        <v>1619428.0972587538</v>
      </c>
    </row>
    <row r="116" spans="1:13">
      <c r="A116" s="439">
        <v>208101</v>
      </c>
      <c r="B116" s="446" t="s">
        <v>743</v>
      </c>
      <c r="C116" s="406">
        <v>1167343</v>
      </c>
      <c r="D116" s="406">
        <v>10959887</v>
      </c>
      <c r="E116" s="406">
        <v>553749.36498714692</v>
      </c>
      <c r="F116" s="406">
        <v>6398.2182968515017</v>
      </c>
      <c r="G116" s="406">
        <v>1145.0127880062214</v>
      </c>
      <c r="H116" s="406">
        <v>7466.5476752134709</v>
      </c>
      <c r="I116" s="406">
        <v>0</v>
      </c>
      <c r="J116" s="406">
        <v>0</v>
      </c>
      <c r="K116" s="406">
        <v>0</v>
      </c>
      <c r="L116" s="406">
        <v>0</v>
      </c>
      <c r="M116" s="440">
        <v>568759.14374721807</v>
      </c>
    </row>
    <row r="117" spans="1:13">
      <c r="A117" s="439">
        <v>208201</v>
      </c>
      <c r="B117" s="446" t="s">
        <v>744</v>
      </c>
      <c r="C117" s="406">
        <v>1500898</v>
      </c>
      <c r="D117" s="406">
        <v>1862113</v>
      </c>
      <c r="E117" s="406">
        <v>62005.199898206636</v>
      </c>
      <c r="F117" s="406">
        <v>3610.5157778919042</v>
      </c>
      <c r="G117" s="406">
        <v>773.67335897610292</v>
      </c>
      <c r="H117" s="406">
        <v>4964.9507395364262</v>
      </c>
      <c r="I117" s="406">
        <v>246009.99027494754</v>
      </c>
      <c r="J117" s="406">
        <v>0</v>
      </c>
      <c r="K117" s="406">
        <v>0</v>
      </c>
      <c r="L117" s="406">
        <v>0</v>
      </c>
      <c r="M117" s="440">
        <v>317364.3300495586</v>
      </c>
    </row>
    <row r="118" spans="1:13">
      <c r="A118" s="439">
        <v>208301</v>
      </c>
      <c r="B118" s="446" t="s">
        <v>745</v>
      </c>
      <c r="C118" s="406">
        <v>960539</v>
      </c>
      <c r="D118" s="406">
        <v>1137832</v>
      </c>
      <c r="E118" s="406">
        <v>36814.384254357967</v>
      </c>
      <c r="F118" s="406">
        <v>586934.67344573035</v>
      </c>
      <c r="G118" s="406">
        <v>238.50779618895044</v>
      </c>
      <c r="H118" s="406">
        <v>1538.7419162983438</v>
      </c>
      <c r="I118" s="406">
        <v>46717.044333575657</v>
      </c>
      <c r="J118" s="406">
        <v>0</v>
      </c>
      <c r="K118" s="406">
        <v>0</v>
      </c>
      <c r="L118" s="406">
        <v>0</v>
      </c>
      <c r="M118" s="440">
        <v>672243.35174615134</v>
      </c>
    </row>
    <row r="119" spans="1:13">
      <c r="A119" s="439">
        <v>208302</v>
      </c>
      <c r="B119" s="446" t="s">
        <v>746</v>
      </c>
      <c r="C119" s="406">
        <v>257531</v>
      </c>
      <c r="D119" s="406">
        <v>330263</v>
      </c>
      <c r="E119" s="406">
        <v>10506.94595285914</v>
      </c>
      <c r="F119" s="406">
        <v>30187.991787055693</v>
      </c>
      <c r="G119" s="406">
        <v>20.905490240890565</v>
      </c>
      <c r="H119" s="406">
        <v>138.20442633180147</v>
      </c>
      <c r="I119" s="406">
        <v>0</v>
      </c>
      <c r="J119" s="406">
        <v>0</v>
      </c>
      <c r="K119" s="406">
        <v>0</v>
      </c>
      <c r="L119" s="406">
        <v>0</v>
      </c>
      <c r="M119" s="440">
        <v>40854.047656487528</v>
      </c>
    </row>
    <row r="120" spans="1:13">
      <c r="A120" s="439">
        <v>208401</v>
      </c>
      <c r="B120" s="446" t="s">
        <v>747</v>
      </c>
      <c r="C120" s="406">
        <v>309704</v>
      </c>
      <c r="D120" s="406">
        <v>545154</v>
      </c>
      <c r="E120" s="406">
        <v>21727.391737855673</v>
      </c>
      <c r="F120" s="406">
        <v>8488.9427891231499</v>
      </c>
      <c r="G120" s="406">
        <v>593.31793656498564</v>
      </c>
      <c r="H120" s="406">
        <v>3794.7824664109189</v>
      </c>
      <c r="I120" s="406">
        <v>0</v>
      </c>
      <c r="J120" s="406">
        <v>0</v>
      </c>
      <c r="K120" s="406">
        <v>0</v>
      </c>
      <c r="L120" s="406">
        <v>0</v>
      </c>
      <c r="M120" s="440">
        <v>34604.434929954725</v>
      </c>
    </row>
    <row r="121" spans="1:13">
      <c r="A121" s="439">
        <v>208901</v>
      </c>
      <c r="B121" s="446" t="s">
        <v>748</v>
      </c>
      <c r="C121" s="406">
        <v>344743</v>
      </c>
      <c r="D121" s="406">
        <v>497034</v>
      </c>
      <c r="E121" s="406">
        <v>21338.3591450477</v>
      </c>
      <c r="F121" s="406">
        <v>7769.4864811875113</v>
      </c>
      <c r="G121" s="406">
        <v>179.32451885528778</v>
      </c>
      <c r="H121" s="406">
        <v>1151.7380012288299</v>
      </c>
      <c r="I121" s="406">
        <v>0</v>
      </c>
      <c r="J121" s="406">
        <v>0</v>
      </c>
      <c r="K121" s="406">
        <v>0</v>
      </c>
      <c r="L121" s="406">
        <v>0</v>
      </c>
      <c r="M121" s="440">
        <v>30438.908146319329</v>
      </c>
    </row>
    <row r="122" spans="1:13">
      <c r="A122" s="439">
        <v>208902</v>
      </c>
      <c r="B122" s="446" t="s">
        <v>749</v>
      </c>
      <c r="C122" s="406">
        <v>356218</v>
      </c>
      <c r="D122" s="406">
        <v>1648430</v>
      </c>
      <c r="E122" s="406">
        <v>91308.38939446611</v>
      </c>
      <c r="F122" s="406">
        <v>2068.1902582941366</v>
      </c>
      <c r="G122" s="406">
        <v>298.08918040919787</v>
      </c>
      <c r="H122" s="406">
        <v>1926.4049841325793</v>
      </c>
      <c r="I122" s="406">
        <v>0</v>
      </c>
      <c r="J122" s="406">
        <v>0</v>
      </c>
      <c r="K122" s="406">
        <v>0</v>
      </c>
      <c r="L122" s="406">
        <v>0</v>
      </c>
      <c r="M122" s="440">
        <v>95601.073817302022</v>
      </c>
    </row>
    <row r="123" spans="1:13">
      <c r="A123" s="439">
        <v>208909</v>
      </c>
      <c r="B123" s="446" t="s">
        <v>750</v>
      </c>
      <c r="C123" s="406">
        <v>2237393</v>
      </c>
      <c r="D123" s="406">
        <v>8350652</v>
      </c>
      <c r="E123" s="406">
        <v>419824.68774342211</v>
      </c>
      <c r="F123" s="406">
        <v>156390.68550998089</v>
      </c>
      <c r="G123" s="406">
        <v>2696.3344709567518</v>
      </c>
      <c r="H123" s="406">
        <v>17330.28176501795</v>
      </c>
      <c r="I123" s="406">
        <v>0</v>
      </c>
      <c r="J123" s="406">
        <v>0</v>
      </c>
      <c r="K123" s="406">
        <v>0</v>
      </c>
      <c r="L123" s="406">
        <v>0</v>
      </c>
      <c r="M123" s="440">
        <v>596241.98948937771</v>
      </c>
    </row>
    <row r="124" spans="1:13">
      <c r="A124" s="439">
        <v>211101</v>
      </c>
      <c r="B124" s="446" t="s">
        <v>751</v>
      </c>
      <c r="C124" s="406">
        <v>11709885</v>
      </c>
      <c r="D124" s="406">
        <v>370959278</v>
      </c>
      <c r="E124" s="406">
        <v>27393516.741105504</v>
      </c>
      <c r="F124" s="406">
        <v>-72112.113246706649</v>
      </c>
      <c r="G124" s="406">
        <v>29030.804910101484</v>
      </c>
      <c r="H124" s="406">
        <v>227277.95418379857</v>
      </c>
      <c r="I124" s="406">
        <v>0</v>
      </c>
      <c r="J124" s="406">
        <v>0</v>
      </c>
      <c r="K124" s="406">
        <v>0</v>
      </c>
      <c r="L124" s="406">
        <v>0</v>
      </c>
      <c r="M124" s="440">
        <v>27577713.386952698</v>
      </c>
    </row>
    <row r="125" spans="1:13">
      <c r="A125" s="439">
        <v>212101</v>
      </c>
      <c r="B125" s="446" t="s">
        <v>752</v>
      </c>
      <c r="C125" s="406">
        <v>1062822</v>
      </c>
      <c r="D125" s="406">
        <v>124782182</v>
      </c>
      <c r="E125" s="406">
        <v>14025867.227766339</v>
      </c>
      <c r="F125" s="406">
        <v>1863.6654236853192</v>
      </c>
      <c r="G125" s="406">
        <v>122583.83123619448</v>
      </c>
      <c r="H125" s="406">
        <v>12668.237045313093</v>
      </c>
      <c r="I125" s="406">
        <v>0</v>
      </c>
      <c r="J125" s="406">
        <v>0</v>
      </c>
      <c r="K125" s="406">
        <v>0</v>
      </c>
      <c r="L125" s="406">
        <v>0</v>
      </c>
      <c r="M125" s="440">
        <v>14162982.961471532</v>
      </c>
    </row>
    <row r="126" spans="1:13">
      <c r="A126" s="439">
        <v>212102</v>
      </c>
      <c r="B126" s="446" t="s">
        <v>753</v>
      </c>
      <c r="C126" s="406">
        <v>479127</v>
      </c>
      <c r="D126" s="406">
        <v>23283727</v>
      </c>
      <c r="E126" s="406">
        <v>1403547.4214644486</v>
      </c>
      <c r="F126" s="406">
        <v>20844.443407594452</v>
      </c>
      <c r="G126" s="406">
        <v>14.00627849748421</v>
      </c>
      <c r="H126" s="406">
        <v>4.6918194604547998E-2</v>
      </c>
      <c r="I126" s="406">
        <v>0</v>
      </c>
      <c r="J126" s="406">
        <v>0</v>
      </c>
      <c r="K126" s="406">
        <v>0</v>
      </c>
      <c r="L126" s="406">
        <v>0</v>
      </c>
      <c r="M126" s="440">
        <v>1424405.9180687349</v>
      </c>
    </row>
    <row r="127" spans="1:13">
      <c r="A127" s="439">
        <v>221101</v>
      </c>
      <c r="B127" s="446" t="s">
        <v>754</v>
      </c>
      <c r="C127" s="406">
        <v>11006851</v>
      </c>
      <c r="D127" s="406">
        <v>20940722</v>
      </c>
      <c r="E127" s="406">
        <v>1265965.7607572912</v>
      </c>
      <c r="F127" s="406">
        <v>62604.78275635474</v>
      </c>
      <c r="G127" s="406">
        <v>1061.5713334935447</v>
      </c>
      <c r="H127" s="406">
        <v>2053.1623583561932</v>
      </c>
      <c r="I127" s="406">
        <v>2571354.1144444449</v>
      </c>
      <c r="J127" s="406">
        <v>0</v>
      </c>
      <c r="K127" s="406">
        <v>0</v>
      </c>
      <c r="L127" s="406">
        <v>0</v>
      </c>
      <c r="M127" s="440">
        <v>3903039.3916499405</v>
      </c>
    </row>
    <row r="128" spans="1:13">
      <c r="A128" s="439">
        <v>222101</v>
      </c>
      <c r="B128" s="446" t="s">
        <v>755</v>
      </c>
      <c r="C128" s="406">
        <v>1017035</v>
      </c>
      <c r="D128" s="406">
        <v>6351773</v>
      </c>
      <c r="E128" s="406">
        <v>355220.20342703286</v>
      </c>
      <c r="F128" s="406">
        <v>7769.0729711672302</v>
      </c>
      <c r="G128" s="406">
        <v>290.44055597168148</v>
      </c>
      <c r="H128" s="406">
        <v>397.74582624552954</v>
      </c>
      <c r="I128" s="406">
        <v>0</v>
      </c>
      <c r="J128" s="406">
        <v>0</v>
      </c>
      <c r="K128" s="406">
        <v>0</v>
      </c>
      <c r="L128" s="406">
        <v>0</v>
      </c>
      <c r="M128" s="440">
        <v>363677.46278041729</v>
      </c>
    </row>
    <row r="129" spans="1:13">
      <c r="A129" s="439">
        <v>222909</v>
      </c>
      <c r="B129" s="446" t="s">
        <v>756</v>
      </c>
      <c r="C129" s="406">
        <v>1662024</v>
      </c>
      <c r="D129" s="406">
        <v>4136743</v>
      </c>
      <c r="E129" s="406">
        <v>234481.32669736457</v>
      </c>
      <c r="F129" s="406">
        <v>18861.269246782173</v>
      </c>
      <c r="G129" s="406">
        <v>213.94146448300029</v>
      </c>
      <c r="H129" s="406">
        <v>271.99412535247882</v>
      </c>
      <c r="I129" s="406">
        <v>0</v>
      </c>
      <c r="J129" s="406">
        <v>0</v>
      </c>
      <c r="K129" s="406">
        <v>0</v>
      </c>
      <c r="L129" s="406">
        <v>0</v>
      </c>
      <c r="M129" s="440">
        <v>253828.53153398223</v>
      </c>
    </row>
    <row r="130" spans="1:13">
      <c r="A130" s="439">
        <v>231101</v>
      </c>
      <c r="B130" s="535" t="s">
        <v>757</v>
      </c>
      <c r="C130" s="406">
        <v>67846</v>
      </c>
      <c r="D130" s="406">
        <v>42516</v>
      </c>
      <c r="E130" s="406">
        <v>2794.1597485667662</v>
      </c>
      <c r="F130" s="406">
        <v>1045.9053039373168</v>
      </c>
      <c r="G130" s="406">
        <v>1.8058725320841569</v>
      </c>
      <c r="H130" s="406">
        <v>7.6724337032945868</v>
      </c>
      <c r="I130" s="406">
        <v>0</v>
      </c>
      <c r="J130" s="406">
        <v>0</v>
      </c>
      <c r="K130" s="406">
        <v>0</v>
      </c>
      <c r="L130" s="406">
        <v>0</v>
      </c>
      <c r="M130" s="440">
        <v>3849.5433587394618</v>
      </c>
    </row>
    <row r="131" spans="1:13">
      <c r="A131" s="439">
        <v>231201</v>
      </c>
      <c r="B131" s="535" t="s">
        <v>758</v>
      </c>
      <c r="C131" s="406">
        <v>198383</v>
      </c>
      <c r="D131" s="406">
        <v>274923</v>
      </c>
      <c r="E131" s="406">
        <v>18201.957891639991</v>
      </c>
      <c r="F131" s="406">
        <v>1109.4176730304739</v>
      </c>
      <c r="G131" s="406">
        <v>11.16450317095925</v>
      </c>
      <c r="H131" s="406">
        <v>31.352706084566897</v>
      </c>
      <c r="I131" s="406">
        <v>0</v>
      </c>
      <c r="J131" s="406">
        <v>0</v>
      </c>
      <c r="K131" s="406">
        <v>0</v>
      </c>
      <c r="L131" s="406">
        <v>0</v>
      </c>
      <c r="M131" s="440">
        <v>19353.892773925993</v>
      </c>
    </row>
    <row r="132" spans="1:13">
      <c r="A132" s="439">
        <v>251101</v>
      </c>
      <c r="B132" s="446" t="s">
        <v>759</v>
      </c>
      <c r="C132" s="406">
        <v>558593</v>
      </c>
      <c r="D132" s="406">
        <v>10371438</v>
      </c>
      <c r="E132" s="406">
        <v>719378.4809862352</v>
      </c>
      <c r="F132" s="406">
        <v>172152.9395347854</v>
      </c>
      <c r="G132" s="406">
        <v>405.18330091758054</v>
      </c>
      <c r="H132" s="406">
        <v>613.36515728348013</v>
      </c>
      <c r="I132" s="406">
        <v>0</v>
      </c>
      <c r="J132" s="406">
        <v>0</v>
      </c>
      <c r="K132" s="406">
        <v>0</v>
      </c>
      <c r="L132" s="406">
        <v>0</v>
      </c>
      <c r="M132" s="440">
        <v>892549.96897922177</v>
      </c>
    </row>
    <row r="133" spans="1:13">
      <c r="A133" s="439">
        <v>251102</v>
      </c>
      <c r="B133" s="446" t="s">
        <v>760</v>
      </c>
      <c r="C133" s="406">
        <v>180003</v>
      </c>
      <c r="D133" s="406">
        <v>2358637</v>
      </c>
      <c r="E133" s="406">
        <v>123497.67456522127</v>
      </c>
      <c r="F133" s="406">
        <v>28.118568109581386</v>
      </c>
      <c r="G133" s="406">
        <v>92.145424494499579</v>
      </c>
      <c r="H133" s="406">
        <v>139.48944258075042</v>
      </c>
      <c r="I133" s="406">
        <v>0</v>
      </c>
      <c r="J133" s="406">
        <v>0</v>
      </c>
      <c r="K133" s="406">
        <v>0</v>
      </c>
      <c r="L133" s="406">
        <v>0</v>
      </c>
      <c r="M133" s="440">
        <v>123757.4280004061</v>
      </c>
    </row>
    <row r="134" spans="1:13">
      <c r="A134" s="439">
        <v>251109</v>
      </c>
      <c r="B134" s="446" t="s">
        <v>761</v>
      </c>
      <c r="C134" s="406">
        <v>471750</v>
      </c>
      <c r="D134" s="406">
        <v>9740995</v>
      </c>
      <c r="E134" s="406">
        <v>522344.36586370401</v>
      </c>
      <c r="F134" s="406">
        <v>179.35712168663022</v>
      </c>
      <c r="G134" s="406">
        <v>380.55365971300711</v>
      </c>
      <c r="H134" s="406">
        <v>576.08088688766782</v>
      </c>
      <c r="I134" s="406">
        <v>0</v>
      </c>
      <c r="J134" s="406">
        <v>0</v>
      </c>
      <c r="K134" s="406">
        <v>0</v>
      </c>
      <c r="L134" s="406">
        <v>0</v>
      </c>
      <c r="M134" s="440">
        <v>523480.35753199132</v>
      </c>
    </row>
    <row r="135" spans="1:13">
      <c r="A135" s="439">
        <v>252101</v>
      </c>
      <c r="B135" s="446" t="s">
        <v>762</v>
      </c>
      <c r="C135" s="406">
        <v>372763</v>
      </c>
      <c r="D135" s="406">
        <v>150601676</v>
      </c>
      <c r="E135" s="406">
        <v>12839665.339759795</v>
      </c>
      <c r="F135" s="406">
        <v>24699791.211897109</v>
      </c>
      <c r="G135" s="406">
        <v>49511.346951154752</v>
      </c>
      <c r="H135" s="406">
        <v>225785.96049785576</v>
      </c>
      <c r="I135" s="406">
        <v>0</v>
      </c>
      <c r="J135" s="406">
        <v>0</v>
      </c>
      <c r="K135" s="406">
        <v>0</v>
      </c>
      <c r="L135" s="406">
        <v>0</v>
      </c>
      <c r="M135" s="440">
        <v>37814753.859105915</v>
      </c>
    </row>
    <row r="136" spans="1:13">
      <c r="A136" s="439">
        <v>252102</v>
      </c>
      <c r="B136" s="446" t="s">
        <v>763</v>
      </c>
      <c r="C136" s="406">
        <v>1276431</v>
      </c>
      <c r="D136" s="406">
        <v>21216048</v>
      </c>
      <c r="E136" s="406">
        <v>861856.47264282091</v>
      </c>
      <c r="F136" s="406">
        <v>79.611419174452635</v>
      </c>
      <c r="G136" s="406">
        <v>6974.9232378726965</v>
      </c>
      <c r="H136" s="406">
        <v>31807.652985396526</v>
      </c>
      <c r="I136" s="406">
        <v>0</v>
      </c>
      <c r="J136" s="406">
        <v>0</v>
      </c>
      <c r="K136" s="406">
        <v>0</v>
      </c>
      <c r="L136" s="406">
        <v>0</v>
      </c>
      <c r="M136" s="440">
        <v>900718.6602852646</v>
      </c>
    </row>
    <row r="137" spans="1:13">
      <c r="A137" s="439">
        <v>252103</v>
      </c>
      <c r="B137" s="446" t="s">
        <v>764</v>
      </c>
      <c r="C137" s="406">
        <v>1155931</v>
      </c>
      <c r="D137" s="406">
        <v>22817058</v>
      </c>
      <c r="E137" s="406">
        <v>1094180.6389615363</v>
      </c>
      <c r="F137" s="406">
        <v>1177.0455753525182</v>
      </c>
      <c r="G137" s="406">
        <v>7501.2663556421267</v>
      </c>
      <c r="H137" s="406">
        <v>34207.92875479236</v>
      </c>
      <c r="I137" s="406">
        <v>0</v>
      </c>
      <c r="J137" s="406">
        <v>0</v>
      </c>
      <c r="K137" s="406">
        <v>0</v>
      </c>
      <c r="L137" s="406">
        <v>0</v>
      </c>
      <c r="M137" s="440">
        <v>1137066.8796473234</v>
      </c>
    </row>
    <row r="138" spans="1:13">
      <c r="A138" s="439">
        <v>253101</v>
      </c>
      <c r="B138" s="446" t="s">
        <v>765</v>
      </c>
      <c r="C138" s="406">
        <v>598701</v>
      </c>
      <c r="D138" s="406">
        <v>26848185</v>
      </c>
      <c r="E138" s="406">
        <v>1424723.3215691159</v>
      </c>
      <c r="F138" s="406">
        <v>473926.29856218898</v>
      </c>
      <c r="G138" s="406">
        <v>8826.5274538934555</v>
      </c>
      <c r="H138" s="406">
        <v>40251.499944126379</v>
      </c>
      <c r="I138" s="406">
        <v>0</v>
      </c>
      <c r="J138" s="406">
        <v>0</v>
      </c>
      <c r="K138" s="406">
        <v>0</v>
      </c>
      <c r="L138" s="406">
        <v>0</v>
      </c>
      <c r="M138" s="440">
        <v>1947727.647529325</v>
      </c>
    </row>
    <row r="139" spans="1:13">
      <c r="A139" s="439">
        <v>259101</v>
      </c>
      <c r="B139" s="446" t="s">
        <v>766</v>
      </c>
      <c r="C139" s="406">
        <v>243812</v>
      </c>
      <c r="D139" s="406">
        <v>4305763</v>
      </c>
      <c r="E139" s="406">
        <v>228550.37529566855</v>
      </c>
      <c r="F139" s="406">
        <v>199990.25852448406</v>
      </c>
      <c r="G139" s="406">
        <v>1415.5494908046333</v>
      </c>
      <c r="H139" s="406">
        <v>6455.3121879088867</v>
      </c>
      <c r="I139" s="406">
        <v>0</v>
      </c>
      <c r="J139" s="406">
        <v>0</v>
      </c>
      <c r="K139" s="406">
        <v>0</v>
      </c>
      <c r="L139" s="406">
        <v>0</v>
      </c>
      <c r="M139" s="440">
        <v>436411.49549886608</v>
      </c>
    </row>
    <row r="140" spans="1:13">
      <c r="A140" s="439">
        <v>259109</v>
      </c>
      <c r="B140" s="446" t="s">
        <v>767</v>
      </c>
      <c r="C140" s="406">
        <v>145222</v>
      </c>
      <c r="D140" s="406">
        <v>9452475</v>
      </c>
      <c r="E140" s="406">
        <v>559317.53711756365</v>
      </c>
      <c r="F140" s="406">
        <v>53.661924268486189</v>
      </c>
      <c r="G140" s="406">
        <v>3107.5668868204875</v>
      </c>
      <c r="H140" s="406">
        <v>14171.397418137312</v>
      </c>
      <c r="I140" s="406">
        <v>0</v>
      </c>
      <c r="J140" s="406">
        <v>0</v>
      </c>
      <c r="K140" s="406">
        <v>0</v>
      </c>
      <c r="L140" s="406">
        <v>0</v>
      </c>
      <c r="M140" s="440">
        <v>576650.16334678989</v>
      </c>
    </row>
    <row r="141" spans="1:13">
      <c r="A141" s="439">
        <v>259901</v>
      </c>
      <c r="B141" s="446" t="s">
        <v>768</v>
      </c>
      <c r="C141" s="406">
        <v>334302</v>
      </c>
      <c r="D141" s="406">
        <v>7849051</v>
      </c>
      <c r="E141" s="406">
        <v>476429.10114991991</v>
      </c>
      <c r="F141" s="406">
        <v>277.53912340267971</v>
      </c>
      <c r="G141" s="406">
        <v>2580.4301585728654</v>
      </c>
      <c r="H141" s="406">
        <v>11767.502557056168</v>
      </c>
      <c r="I141" s="406">
        <v>0</v>
      </c>
      <c r="J141" s="406">
        <v>0</v>
      </c>
      <c r="K141" s="406">
        <v>0</v>
      </c>
      <c r="L141" s="406">
        <v>0</v>
      </c>
      <c r="M141" s="440">
        <v>491054.57298895158</v>
      </c>
    </row>
    <row r="142" spans="1:13">
      <c r="A142" s="439">
        <v>259902</v>
      </c>
      <c r="B142" s="446" t="s">
        <v>769</v>
      </c>
      <c r="C142" s="406">
        <v>271922</v>
      </c>
      <c r="D142" s="406">
        <v>2903370</v>
      </c>
      <c r="E142" s="406">
        <v>144382.88242892496</v>
      </c>
      <c r="F142" s="406">
        <v>634.46135368244745</v>
      </c>
      <c r="G142" s="406">
        <v>954.50291129483719</v>
      </c>
      <c r="H142" s="406">
        <v>4352.8073844833671</v>
      </c>
      <c r="I142" s="406">
        <v>0</v>
      </c>
      <c r="J142" s="406">
        <v>0</v>
      </c>
      <c r="K142" s="406">
        <v>0</v>
      </c>
      <c r="L142" s="406">
        <v>0</v>
      </c>
      <c r="M142" s="440">
        <v>150324.65407838562</v>
      </c>
    </row>
    <row r="143" spans="1:13">
      <c r="A143" s="439">
        <v>259909</v>
      </c>
      <c r="B143" s="446" t="s">
        <v>770</v>
      </c>
      <c r="C143" s="406">
        <v>967510</v>
      </c>
      <c r="D143" s="406">
        <v>15066809</v>
      </c>
      <c r="E143" s="406">
        <v>877165.62460063491</v>
      </c>
      <c r="F143" s="406">
        <v>4682250.1427419316</v>
      </c>
      <c r="G143" s="406">
        <v>4953.3179904633807</v>
      </c>
      <c r="H143" s="406">
        <v>22588.552503558967</v>
      </c>
      <c r="I143" s="406">
        <v>0</v>
      </c>
      <c r="J143" s="406">
        <v>0</v>
      </c>
      <c r="K143" s="406">
        <v>0</v>
      </c>
      <c r="L143" s="406">
        <v>0</v>
      </c>
      <c r="M143" s="440">
        <v>5586957.6378365885</v>
      </c>
    </row>
    <row r="144" spans="1:13">
      <c r="A144" s="439">
        <v>261101</v>
      </c>
      <c r="B144" s="446" t="s">
        <v>771</v>
      </c>
      <c r="C144" s="406">
        <v>2147341</v>
      </c>
      <c r="D144" s="406">
        <v>851559183</v>
      </c>
      <c r="E144" s="406">
        <v>85271711.060761735</v>
      </c>
      <c r="F144" s="406">
        <v>4726878.5603116062</v>
      </c>
      <c r="G144" s="406">
        <v>47848.656077134707</v>
      </c>
      <c r="H144" s="406">
        <v>110365.40486912537</v>
      </c>
      <c r="I144" s="406">
        <v>0</v>
      </c>
      <c r="J144" s="406">
        <v>0</v>
      </c>
      <c r="K144" s="406">
        <v>0</v>
      </c>
      <c r="L144" s="406">
        <v>0</v>
      </c>
      <c r="M144" s="440">
        <v>90156803.682019591</v>
      </c>
    </row>
    <row r="145" spans="1:13">
      <c r="A145" s="439">
        <v>261102</v>
      </c>
      <c r="B145" s="446" t="s">
        <v>772</v>
      </c>
      <c r="C145" s="406">
        <v>221565</v>
      </c>
      <c r="D145" s="406">
        <v>31030292</v>
      </c>
      <c r="E145" s="406">
        <v>2858417.1770097357</v>
      </c>
      <c r="F145" s="406">
        <v>18249.891438058476</v>
      </c>
      <c r="G145" s="406">
        <v>4677.8802290818221</v>
      </c>
      <c r="H145" s="406">
        <v>4856.1646864367985</v>
      </c>
      <c r="I145" s="406">
        <v>0</v>
      </c>
      <c r="J145" s="406">
        <v>0</v>
      </c>
      <c r="K145" s="406">
        <v>0</v>
      </c>
      <c r="L145" s="406">
        <v>0</v>
      </c>
      <c r="M145" s="440">
        <v>2886201.113363313</v>
      </c>
    </row>
    <row r="146" spans="1:13">
      <c r="A146" s="439">
        <v>261103</v>
      </c>
      <c r="B146" s="446" t="s">
        <v>773</v>
      </c>
      <c r="C146" s="406">
        <v>3210279</v>
      </c>
      <c r="D146" s="406">
        <v>60436246</v>
      </c>
      <c r="E146" s="406">
        <v>4425894.5188724454</v>
      </c>
      <c r="F146" s="406">
        <v>180761.87956832923</v>
      </c>
      <c r="G146" s="406">
        <v>3628.0922609496288</v>
      </c>
      <c r="H146" s="406">
        <v>8286.1315216437033</v>
      </c>
      <c r="I146" s="406">
        <v>0</v>
      </c>
      <c r="J146" s="406">
        <v>0</v>
      </c>
      <c r="K146" s="406">
        <v>0</v>
      </c>
      <c r="L146" s="406">
        <v>0</v>
      </c>
      <c r="M146" s="440">
        <v>4618570.6222233679</v>
      </c>
    </row>
    <row r="147" spans="1:13">
      <c r="A147" s="439">
        <v>261104</v>
      </c>
      <c r="B147" s="446" t="s">
        <v>774</v>
      </c>
      <c r="C147" s="406">
        <v>1203227</v>
      </c>
      <c r="D147" s="406">
        <v>26749756</v>
      </c>
      <c r="E147" s="406">
        <v>2120784.6940576285</v>
      </c>
      <c r="F147" s="406">
        <v>123586.69644757791</v>
      </c>
      <c r="G147" s="406">
        <v>15492.798170753538</v>
      </c>
      <c r="H147" s="406">
        <v>3410.2273418615473</v>
      </c>
      <c r="I147" s="406">
        <v>0</v>
      </c>
      <c r="J147" s="406">
        <v>0</v>
      </c>
      <c r="K147" s="406">
        <v>0</v>
      </c>
      <c r="L147" s="406">
        <v>0</v>
      </c>
      <c r="M147" s="440">
        <v>2263274.4160178215</v>
      </c>
    </row>
    <row r="148" spans="1:13">
      <c r="A148" s="439">
        <v>261211</v>
      </c>
      <c r="B148" s="446" t="s">
        <v>775</v>
      </c>
      <c r="C148" s="406">
        <v>0</v>
      </c>
      <c r="D148" s="406">
        <v>0</v>
      </c>
      <c r="E148" s="406">
        <v>0</v>
      </c>
      <c r="F148" s="406">
        <v>0</v>
      </c>
      <c r="G148" s="406">
        <v>0</v>
      </c>
      <c r="H148" s="406">
        <v>0</v>
      </c>
      <c r="I148" s="406">
        <v>0</v>
      </c>
      <c r="J148" s="406">
        <v>0</v>
      </c>
      <c r="K148" s="406">
        <v>0</v>
      </c>
      <c r="L148" s="406">
        <v>0</v>
      </c>
      <c r="M148" s="440">
        <v>0</v>
      </c>
    </row>
    <row r="149" spans="1:13">
      <c r="A149" s="439">
        <v>262101</v>
      </c>
      <c r="B149" s="446" t="s">
        <v>776</v>
      </c>
      <c r="C149" s="406">
        <v>6072576</v>
      </c>
      <c r="D149" s="406">
        <v>141672464</v>
      </c>
      <c r="E149" s="406">
        <v>7626096.3203716408</v>
      </c>
      <c r="F149" s="406">
        <v>44331.051951626279</v>
      </c>
      <c r="G149" s="406">
        <v>31253.603519826036</v>
      </c>
      <c r="H149" s="406">
        <v>63837.452262192768</v>
      </c>
      <c r="I149" s="406">
        <v>0</v>
      </c>
      <c r="J149" s="406">
        <v>0</v>
      </c>
      <c r="K149" s="406">
        <v>0</v>
      </c>
      <c r="L149" s="406">
        <v>0</v>
      </c>
      <c r="M149" s="440">
        <v>7765518.4281052863</v>
      </c>
    </row>
    <row r="150" spans="1:13">
      <c r="A150" s="439">
        <v>262201</v>
      </c>
      <c r="B150" s="446" t="s">
        <v>777</v>
      </c>
      <c r="C150" s="406">
        <v>939646</v>
      </c>
      <c r="D150" s="406">
        <v>13147380</v>
      </c>
      <c r="E150" s="406">
        <v>775982.63912990747</v>
      </c>
      <c r="F150" s="406">
        <v>426.81551605882152</v>
      </c>
      <c r="G150" s="406">
        <v>2451.8058367266894</v>
      </c>
      <c r="H150" s="406">
        <v>5048.4370857635658</v>
      </c>
      <c r="I150" s="406">
        <v>0</v>
      </c>
      <c r="J150" s="406">
        <v>0</v>
      </c>
      <c r="K150" s="406">
        <v>0</v>
      </c>
      <c r="L150" s="406">
        <v>0</v>
      </c>
      <c r="M150" s="440">
        <v>783909.69756845653</v>
      </c>
    </row>
    <row r="151" spans="1:13">
      <c r="A151" s="439">
        <v>262301</v>
      </c>
      <c r="B151" s="446" t="s">
        <v>778</v>
      </c>
      <c r="C151" s="406">
        <v>2509011</v>
      </c>
      <c r="D151" s="406">
        <v>42198903</v>
      </c>
      <c r="E151" s="406">
        <v>2746925.9636993036</v>
      </c>
      <c r="F151" s="406">
        <v>17209.421300391918</v>
      </c>
      <c r="G151" s="406">
        <v>10172.752382151473</v>
      </c>
      <c r="H151" s="406">
        <v>20700.584741071565</v>
      </c>
      <c r="I151" s="406">
        <v>0</v>
      </c>
      <c r="J151" s="406">
        <v>0</v>
      </c>
      <c r="K151" s="406">
        <v>0</v>
      </c>
      <c r="L151" s="406">
        <v>0</v>
      </c>
      <c r="M151" s="440">
        <v>2795008.7221229188</v>
      </c>
    </row>
    <row r="152" spans="1:13">
      <c r="A152" s="439">
        <v>262302</v>
      </c>
      <c r="B152" s="446" t="s">
        <v>779</v>
      </c>
      <c r="C152" s="406">
        <v>1137127</v>
      </c>
      <c r="D152" s="406">
        <v>15245866</v>
      </c>
      <c r="E152" s="406">
        <v>999180.2284034586</v>
      </c>
      <c r="F152" s="406">
        <v>185.43920014573968</v>
      </c>
      <c r="G152" s="406">
        <v>9392.8937062957484</v>
      </c>
      <c r="H152" s="406">
        <v>18641.592679985188</v>
      </c>
      <c r="I152" s="406">
        <v>0</v>
      </c>
      <c r="J152" s="406">
        <v>0</v>
      </c>
      <c r="K152" s="406">
        <v>0</v>
      </c>
      <c r="L152" s="406">
        <v>0</v>
      </c>
      <c r="M152" s="440">
        <v>1027400.1539898854</v>
      </c>
    </row>
    <row r="153" spans="1:13">
      <c r="A153" s="439">
        <v>263101</v>
      </c>
      <c r="B153" s="446" t="s">
        <v>780</v>
      </c>
      <c r="C153" s="406">
        <v>354530</v>
      </c>
      <c r="D153" s="406">
        <v>7984423</v>
      </c>
      <c r="E153" s="406">
        <v>527680.92258523719</v>
      </c>
      <c r="F153" s="406">
        <v>1016.0894756141804</v>
      </c>
      <c r="G153" s="406">
        <v>856.2719396879146</v>
      </c>
      <c r="H153" s="406">
        <v>1830.6492686013607</v>
      </c>
      <c r="I153" s="406">
        <v>0</v>
      </c>
      <c r="J153" s="406">
        <v>0</v>
      </c>
      <c r="K153" s="406">
        <v>0</v>
      </c>
      <c r="L153" s="406">
        <v>0</v>
      </c>
      <c r="M153" s="440">
        <v>531383.93326914054</v>
      </c>
    </row>
    <row r="154" spans="1:13">
      <c r="A154" s="439">
        <v>263102</v>
      </c>
      <c r="B154" s="446" t="s">
        <v>781</v>
      </c>
      <c r="C154" s="406">
        <v>76171</v>
      </c>
      <c r="D154" s="406">
        <v>2037978</v>
      </c>
      <c r="E154" s="406">
        <v>125672.51466748095</v>
      </c>
      <c r="F154" s="406">
        <v>334.95510071098181</v>
      </c>
      <c r="G154" s="406">
        <v>1242.6502928258626</v>
      </c>
      <c r="H154" s="406">
        <v>2466.6419875570923</v>
      </c>
      <c r="I154" s="406">
        <v>0</v>
      </c>
      <c r="J154" s="406">
        <v>0</v>
      </c>
      <c r="K154" s="406">
        <v>0</v>
      </c>
      <c r="L154" s="406">
        <v>0</v>
      </c>
      <c r="M154" s="440">
        <v>129716.76204857488</v>
      </c>
    </row>
    <row r="155" spans="1:13">
      <c r="A155" s="439">
        <v>263103</v>
      </c>
      <c r="B155" s="446" t="s">
        <v>782</v>
      </c>
      <c r="C155" s="406">
        <v>1145286</v>
      </c>
      <c r="D155" s="406">
        <v>30893587</v>
      </c>
      <c r="E155" s="406">
        <v>2004798.6923040268</v>
      </c>
      <c r="F155" s="406">
        <v>157073.64617521904</v>
      </c>
      <c r="G155" s="406">
        <v>2743.1148111475954</v>
      </c>
      <c r="H155" s="406">
        <v>5970.3708351898795</v>
      </c>
      <c r="I155" s="406">
        <v>0</v>
      </c>
      <c r="J155" s="406">
        <v>0</v>
      </c>
      <c r="K155" s="406">
        <v>0</v>
      </c>
      <c r="L155" s="406">
        <v>0</v>
      </c>
      <c r="M155" s="440">
        <v>2170585.8241255833</v>
      </c>
    </row>
    <row r="156" spans="1:13">
      <c r="A156" s="439">
        <v>269901</v>
      </c>
      <c r="B156" s="446" t="s">
        <v>783</v>
      </c>
      <c r="C156" s="406">
        <v>1716047</v>
      </c>
      <c r="D156" s="406">
        <v>44545311</v>
      </c>
      <c r="E156" s="406">
        <v>2813069.4809657391</v>
      </c>
      <c r="F156" s="406">
        <v>716.32840830838802</v>
      </c>
      <c r="G156" s="406">
        <v>2486.461029870914</v>
      </c>
      <c r="H156" s="406">
        <v>5741.0013900613176</v>
      </c>
      <c r="I156" s="406">
        <v>0</v>
      </c>
      <c r="J156" s="406">
        <v>0</v>
      </c>
      <c r="K156" s="406">
        <v>0</v>
      </c>
      <c r="L156" s="406">
        <v>0</v>
      </c>
      <c r="M156" s="440">
        <v>2822013.2717939797</v>
      </c>
    </row>
    <row r="157" spans="1:13">
      <c r="A157" s="439">
        <v>269909</v>
      </c>
      <c r="B157" s="446" t="s">
        <v>784</v>
      </c>
      <c r="C157" s="406">
        <v>311012</v>
      </c>
      <c r="D157" s="406">
        <v>19091648</v>
      </c>
      <c r="E157" s="406">
        <v>1374965.1757541455</v>
      </c>
      <c r="F157" s="406">
        <v>649.70514620002268</v>
      </c>
      <c r="G157" s="406">
        <v>1838.3706437159858</v>
      </c>
      <c r="H157" s="406">
        <v>3969.1080155720838</v>
      </c>
      <c r="I157" s="406">
        <v>0</v>
      </c>
      <c r="J157" s="406">
        <v>0</v>
      </c>
      <c r="K157" s="406">
        <v>0</v>
      </c>
      <c r="L157" s="406">
        <v>0</v>
      </c>
      <c r="M157" s="440">
        <v>1381422.3595596338</v>
      </c>
    </row>
    <row r="158" spans="1:13">
      <c r="A158" s="439">
        <v>271101</v>
      </c>
      <c r="B158" s="446" t="s">
        <v>785</v>
      </c>
      <c r="C158" s="406">
        <v>1076886</v>
      </c>
      <c r="D158" s="406">
        <v>9720060</v>
      </c>
      <c r="E158" s="406">
        <v>348533.97532548947</v>
      </c>
      <c r="F158" s="406">
        <v>125.80530516759177</v>
      </c>
      <c r="G158" s="406">
        <v>54.474115059883367</v>
      </c>
      <c r="H158" s="406">
        <v>90.368389549907036</v>
      </c>
      <c r="I158" s="406">
        <v>0</v>
      </c>
      <c r="J158" s="406">
        <v>0</v>
      </c>
      <c r="K158" s="406">
        <v>0</v>
      </c>
      <c r="L158" s="406">
        <v>0</v>
      </c>
      <c r="M158" s="440">
        <v>348804.62313526683</v>
      </c>
    </row>
    <row r="159" spans="1:13">
      <c r="A159" s="439">
        <v>271102</v>
      </c>
      <c r="B159" s="446" t="s">
        <v>786</v>
      </c>
      <c r="C159" s="406">
        <v>294785</v>
      </c>
      <c r="D159" s="406">
        <v>8577810</v>
      </c>
      <c r="E159" s="406">
        <v>707058.3098057406</v>
      </c>
      <c r="F159" s="406">
        <v>606.87887954278835</v>
      </c>
      <c r="G159" s="406">
        <v>48.072605267699281</v>
      </c>
      <c r="H159" s="406">
        <v>79.748774527768575</v>
      </c>
      <c r="I159" s="406">
        <v>0</v>
      </c>
      <c r="J159" s="406">
        <v>0</v>
      </c>
      <c r="K159" s="406">
        <v>0</v>
      </c>
      <c r="L159" s="406">
        <v>0</v>
      </c>
      <c r="M159" s="440">
        <v>707793.01006507897</v>
      </c>
    </row>
    <row r="160" spans="1:13">
      <c r="A160" s="439">
        <v>271103</v>
      </c>
      <c r="B160" s="446" t="s">
        <v>787</v>
      </c>
      <c r="C160" s="406">
        <v>479635</v>
      </c>
      <c r="D160" s="406">
        <v>10039145</v>
      </c>
      <c r="E160" s="406">
        <v>473399.78326656064</v>
      </c>
      <c r="F160" s="406">
        <v>10.14525535530538</v>
      </c>
      <c r="G160" s="406">
        <v>56.262364703415962</v>
      </c>
      <c r="H160" s="406">
        <v>93.334958905307985</v>
      </c>
      <c r="I160" s="406">
        <v>0</v>
      </c>
      <c r="J160" s="406">
        <v>0</v>
      </c>
      <c r="K160" s="406">
        <v>0</v>
      </c>
      <c r="L160" s="406">
        <v>0</v>
      </c>
      <c r="M160" s="440">
        <v>473559.52584552462</v>
      </c>
    </row>
    <row r="161" spans="1:13">
      <c r="A161" s="439">
        <v>271109</v>
      </c>
      <c r="B161" s="446" t="s">
        <v>788</v>
      </c>
      <c r="C161" s="406">
        <v>1748513</v>
      </c>
      <c r="D161" s="406">
        <v>1535528</v>
      </c>
      <c r="E161" s="406">
        <v>96493.3080459435</v>
      </c>
      <c r="F161" s="406">
        <v>142.21897479023659</v>
      </c>
      <c r="G161" s="406">
        <v>8.6055572131062288</v>
      </c>
      <c r="H161" s="406">
        <v>14.275961081205327</v>
      </c>
      <c r="I161" s="406">
        <v>0</v>
      </c>
      <c r="J161" s="406">
        <v>0</v>
      </c>
      <c r="K161" s="406">
        <v>0</v>
      </c>
      <c r="L161" s="406">
        <v>0</v>
      </c>
      <c r="M161" s="440">
        <v>96658.408539028038</v>
      </c>
    </row>
    <row r="162" spans="1:13">
      <c r="A162" s="439">
        <v>271211</v>
      </c>
      <c r="B162" s="446" t="s">
        <v>789</v>
      </c>
      <c r="C162" s="406">
        <v>0</v>
      </c>
      <c r="D162" s="406">
        <v>0</v>
      </c>
      <c r="E162" s="406">
        <v>0</v>
      </c>
      <c r="F162" s="406">
        <v>0</v>
      </c>
      <c r="G162" s="406">
        <v>0</v>
      </c>
      <c r="H162" s="406">
        <v>0</v>
      </c>
      <c r="I162" s="406">
        <v>0</v>
      </c>
      <c r="J162" s="406">
        <v>0</v>
      </c>
      <c r="K162" s="406">
        <v>0</v>
      </c>
      <c r="L162" s="406">
        <v>0</v>
      </c>
      <c r="M162" s="440">
        <v>0</v>
      </c>
    </row>
    <row r="163" spans="1:13">
      <c r="A163" s="439">
        <v>272101</v>
      </c>
      <c r="B163" s="446" t="s">
        <v>790</v>
      </c>
      <c r="C163" s="406">
        <v>952929</v>
      </c>
      <c r="D163" s="406">
        <v>2844145</v>
      </c>
      <c r="E163" s="406">
        <v>154290.14854956258</v>
      </c>
      <c r="F163" s="406">
        <v>336.82247779613863</v>
      </c>
      <c r="G163" s="406">
        <v>111.11284670860717</v>
      </c>
      <c r="H163" s="406">
        <v>168.20226436603122</v>
      </c>
      <c r="I163" s="406">
        <v>0</v>
      </c>
      <c r="J163" s="406">
        <v>0</v>
      </c>
      <c r="K163" s="406">
        <v>0</v>
      </c>
      <c r="L163" s="406">
        <v>0</v>
      </c>
      <c r="M163" s="440">
        <v>154906.28613843335</v>
      </c>
    </row>
    <row r="164" spans="1:13">
      <c r="A164" s="439">
        <v>272102</v>
      </c>
      <c r="B164" s="446" t="s">
        <v>791</v>
      </c>
      <c r="C164" s="406">
        <v>152141</v>
      </c>
      <c r="D164" s="406">
        <v>673040</v>
      </c>
      <c r="E164" s="406">
        <v>36256.475639019045</v>
      </c>
      <c r="F164" s="406">
        <v>127.83021747684779</v>
      </c>
      <c r="G164" s="406">
        <v>26.293804836240813</v>
      </c>
      <c r="H164" s="406">
        <v>39.803475864970459</v>
      </c>
      <c r="I164" s="406">
        <v>0</v>
      </c>
      <c r="J164" s="406">
        <v>0</v>
      </c>
      <c r="K164" s="406">
        <v>0</v>
      </c>
      <c r="L164" s="406">
        <v>0</v>
      </c>
      <c r="M164" s="440">
        <v>36450.403137197107</v>
      </c>
    </row>
    <row r="165" spans="1:13">
      <c r="A165" s="439">
        <v>272901</v>
      </c>
      <c r="B165" s="446" t="s">
        <v>792</v>
      </c>
      <c r="C165" s="406">
        <v>617511</v>
      </c>
      <c r="D165" s="406">
        <v>5364449</v>
      </c>
      <c r="E165" s="406">
        <v>289127.78529072658</v>
      </c>
      <c r="F165" s="406">
        <v>52.755327847587971</v>
      </c>
      <c r="G165" s="406">
        <v>209.57413678036579</v>
      </c>
      <c r="H165" s="406">
        <v>317.25264362507977</v>
      </c>
      <c r="I165" s="406">
        <v>0</v>
      </c>
      <c r="J165" s="406">
        <v>0</v>
      </c>
      <c r="K165" s="406">
        <v>0</v>
      </c>
      <c r="L165" s="406">
        <v>0</v>
      </c>
      <c r="M165" s="440">
        <v>289707.36739897961</v>
      </c>
    </row>
    <row r="166" spans="1:13">
      <c r="A166" s="439">
        <v>272902</v>
      </c>
      <c r="B166" s="446" t="s">
        <v>793</v>
      </c>
      <c r="C166" s="406">
        <v>834236</v>
      </c>
      <c r="D166" s="406">
        <v>2942186</v>
      </c>
      <c r="E166" s="406">
        <v>171426.782291957</v>
      </c>
      <c r="F166" s="406">
        <v>0</v>
      </c>
      <c r="G166" s="406">
        <v>114.94306447335059</v>
      </c>
      <c r="H166" s="406">
        <v>174.00043550581299</v>
      </c>
      <c r="I166" s="406">
        <v>0</v>
      </c>
      <c r="J166" s="406">
        <v>0</v>
      </c>
      <c r="K166" s="406">
        <v>0</v>
      </c>
      <c r="L166" s="406">
        <v>0</v>
      </c>
      <c r="M166" s="440">
        <v>171715.72579193616</v>
      </c>
    </row>
    <row r="167" spans="1:13">
      <c r="A167" s="439">
        <v>272903</v>
      </c>
      <c r="B167" s="446" t="s">
        <v>794</v>
      </c>
      <c r="C167" s="406">
        <v>983545</v>
      </c>
      <c r="D167" s="406">
        <v>9761370</v>
      </c>
      <c r="E167" s="406">
        <v>584621.27908940648</v>
      </c>
      <c r="F167" s="406">
        <v>3715.293910777054</v>
      </c>
      <c r="G167" s="406">
        <v>381.34966108984753</v>
      </c>
      <c r="H167" s="406">
        <v>577.28587117156576</v>
      </c>
      <c r="I167" s="406">
        <v>1170</v>
      </c>
      <c r="J167" s="406">
        <v>0</v>
      </c>
      <c r="K167" s="406">
        <v>305500</v>
      </c>
      <c r="L167" s="406">
        <v>0</v>
      </c>
      <c r="M167" s="440">
        <v>895965.2085324449</v>
      </c>
    </row>
    <row r="168" spans="1:13">
      <c r="A168" s="439">
        <v>272904</v>
      </c>
      <c r="B168" s="446" t="s">
        <v>795</v>
      </c>
      <c r="C168" s="406">
        <v>193382</v>
      </c>
      <c r="D168" s="406">
        <v>86324</v>
      </c>
      <c r="E168" s="406">
        <v>5790.9816941719355</v>
      </c>
      <c r="F168" s="406">
        <v>397.69400992797085</v>
      </c>
      <c r="G168" s="406">
        <v>3.3724261297549796</v>
      </c>
      <c r="H168" s="406">
        <v>5.1051676582417853</v>
      </c>
      <c r="I168" s="406">
        <v>0</v>
      </c>
      <c r="J168" s="406">
        <v>0</v>
      </c>
      <c r="K168" s="406">
        <v>0</v>
      </c>
      <c r="L168" s="406">
        <v>0</v>
      </c>
      <c r="M168" s="440">
        <v>6197.1532978879031</v>
      </c>
    </row>
    <row r="169" spans="1:13">
      <c r="A169" s="439">
        <v>272909</v>
      </c>
      <c r="B169" s="446" t="s">
        <v>796</v>
      </c>
      <c r="C169" s="406">
        <v>883450</v>
      </c>
      <c r="D169" s="406">
        <v>1793414</v>
      </c>
      <c r="E169" s="406">
        <v>104424.90264593356</v>
      </c>
      <c r="F169" s="406">
        <v>7614.0801741203832</v>
      </c>
      <c r="G169" s="406">
        <v>70.063728105989881</v>
      </c>
      <c r="H169" s="406">
        <v>106.06224272391486</v>
      </c>
      <c r="I169" s="406">
        <v>0</v>
      </c>
      <c r="J169" s="406">
        <v>0</v>
      </c>
      <c r="K169" s="406">
        <v>0</v>
      </c>
      <c r="L169" s="406">
        <v>0</v>
      </c>
      <c r="M169" s="440">
        <v>112215.10879088384</v>
      </c>
    </row>
    <row r="170" spans="1:13">
      <c r="A170" s="439">
        <v>281101</v>
      </c>
      <c r="B170" s="446" t="s">
        <v>797</v>
      </c>
      <c r="C170" s="406">
        <v>2650782</v>
      </c>
      <c r="D170" s="406">
        <v>5423735</v>
      </c>
      <c r="E170" s="406">
        <v>301817.02035192563</v>
      </c>
      <c r="F170" s="406">
        <v>41502.046526076345</v>
      </c>
      <c r="G170" s="406">
        <v>211.89026366020059</v>
      </c>
      <c r="H170" s="406">
        <v>320.75878892949186</v>
      </c>
      <c r="I170" s="406">
        <v>0</v>
      </c>
      <c r="J170" s="406">
        <v>0</v>
      </c>
      <c r="K170" s="406">
        <v>0</v>
      </c>
      <c r="L170" s="406">
        <v>0</v>
      </c>
      <c r="M170" s="440">
        <v>343851.71593059169</v>
      </c>
    </row>
    <row r="171" spans="1:13">
      <c r="A171" s="439">
        <v>281201</v>
      </c>
      <c r="B171" s="446" t="s">
        <v>798</v>
      </c>
      <c r="C171" s="406">
        <v>2042541</v>
      </c>
      <c r="D171" s="406">
        <v>7986618</v>
      </c>
      <c r="E171" s="406">
        <v>513588.53181203682</v>
      </c>
      <c r="F171" s="406">
        <v>22571.252428426127</v>
      </c>
      <c r="G171" s="406">
        <v>312.01499858277924</v>
      </c>
      <c r="H171" s="406">
        <v>472.32728556959995</v>
      </c>
      <c r="I171" s="406">
        <v>0</v>
      </c>
      <c r="J171" s="406">
        <v>0</v>
      </c>
      <c r="K171" s="406">
        <v>0</v>
      </c>
      <c r="L171" s="406">
        <v>0</v>
      </c>
      <c r="M171" s="440">
        <v>536944.12652461533</v>
      </c>
    </row>
    <row r="172" spans="1:13">
      <c r="A172" s="439">
        <v>289101</v>
      </c>
      <c r="B172" s="446" t="s">
        <v>799</v>
      </c>
      <c r="C172" s="406">
        <v>741857</v>
      </c>
      <c r="D172" s="406">
        <v>1015537</v>
      </c>
      <c r="E172" s="406">
        <v>55970.883355482845</v>
      </c>
      <c r="F172" s="406">
        <v>6390.2937956877977</v>
      </c>
      <c r="G172" s="406">
        <v>39.674213826705063</v>
      </c>
      <c r="H172" s="406">
        <v>60.058695283854696</v>
      </c>
      <c r="I172" s="406">
        <v>0</v>
      </c>
      <c r="J172" s="406">
        <v>0</v>
      </c>
      <c r="K172" s="406">
        <v>0</v>
      </c>
      <c r="L172" s="406">
        <v>0</v>
      </c>
      <c r="M172" s="440">
        <v>62460.91006028121</v>
      </c>
    </row>
    <row r="173" spans="1:13">
      <c r="A173" s="439">
        <v>289901</v>
      </c>
      <c r="B173" s="446" t="s">
        <v>800</v>
      </c>
      <c r="C173" s="406">
        <v>1291064</v>
      </c>
      <c r="D173" s="406">
        <v>3830797</v>
      </c>
      <c r="E173" s="406">
        <v>212302.88105544122</v>
      </c>
      <c r="F173" s="406">
        <v>3458.0577632163472</v>
      </c>
      <c r="G173" s="406">
        <v>149.65859320300981</v>
      </c>
      <c r="H173" s="406">
        <v>226.55268948870338</v>
      </c>
      <c r="I173" s="406">
        <v>0</v>
      </c>
      <c r="J173" s="406">
        <v>0</v>
      </c>
      <c r="K173" s="406">
        <v>0</v>
      </c>
      <c r="L173" s="406">
        <v>0</v>
      </c>
      <c r="M173" s="440">
        <v>216137.15010134928</v>
      </c>
    </row>
    <row r="174" spans="1:13">
      <c r="A174" s="439">
        <v>289902</v>
      </c>
      <c r="B174" s="446" t="s">
        <v>801</v>
      </c>
      <c r="C174" s="406">
        <v>1099907</v>
      </c>
      <c r="D174" s="406">
        <v>3351155</v>
      </c>
      <c r="E174" s="406">
        <v>190058.52336952387</v>
      </c>
      <c r="F174" s="406">
        <v>19393.866640522599</v>
      </c>
      <c r="G174" s="406">
        <v>130.92034119951219</v>
      </c>
      <c r="H174" s="406">
        <v>198.18678481959483</v>
      </c>
      <c r="I174" s="406">
        <v>0</v>
      </c>
      <c r="J174" s="406">
        <v>0</v>
      </c>
      <c r="K174" s="406">
        <v>0</v>
      </c>
      <c r="L174" s="406">
        <v>0</v>
      </c>
      <c r="M174" s="440">
        <v>209781.49713606559</v>
      </c>
    </row>
    <row r="175" spans="1:13">
      <c r="A175" s="439">
        <v>289903</v>
      </c>
      <c r="B175" s="446" t="s">
        <v>802</v>
      </c>
      <c r="C175" s="406">
        <v>885425</v>
      </c>
      <c r="D175" s="406">
        <v>2463423</v>
      </c>
      <c r="E175" s="406">
        <v>135734.20962003261</v>
      </c>
      <c r="F175" s="406">
        <v>722.26164419397651</v>
      </c>
      <c r="G175" s="406">
        <v>96.239107240474752</v>
      </c>
      <c r="H175" s="406">
        <v>145.68644614843814</v>
      </c>
      <c r="I175" s="406">
        <v>0</v>
      </c>
      <c r="J175" s="406">
        <v>0</v>
      </c>
      <c r="K175" s="406">
        <v>0</v>
      </c>
      <c r="L175" s="406">
        <v>0</v>
      </c>
      <c r="M175" s="440">
        <v>136698.39681761552</v>
      </c>
    </row>
    <row r="176" spans="1:13">
      <c r="A176" s="439">
        <v>289909</v>
      </c>
      <c r="B176" s="446" t="s">
        <v>803</v>
      </c>
      <c r="C176" s="406">
        <v>3334861</v>
      </c>
      <c r="D176" s="406">
        <v>10685732</v>
      </c>
      <c r="E176" s="406">
        <v>615615.35036930081</v>
      </c>
      <c r="F176" s="406">
        <v>31566.485382389401</v>
      </c>
      <c r="G176" s="406">
        <v>417.46191627461923</v>
      </c>
      <c r="H176" s="406">
        <v>631.95248509940438</v>
      </c>
      <c r="I176" s="406">
        <v>0</v>
      </c>
      <c r="J176" s="406">
        <v>0</v>
      </c>
      <c r="K176" s="406">
        <v>0</v>
      </c>
      <c r="L176" s="406">
        <v>0</v>
      </c>
      <c r="M176" s="440">
        <v>648231.25015306426</v>
      </c>
    </row>
    <row r="177" spans="1:13">
      <c r="A177" s="439">
        <v>291101</v>
      </c>
      <c r="B177" s="446" t="s">
        <v>804</v>
      </c>
      <c r="C177" s="406">
        <v>529574</v>
      </c>
      <c r="D177" s="406">
        <v>333123</v>
      </c>
      <c r="E177" s="406">
        <v>21116.564238666884</v>
      </c>
      <c r="F177" s="406">
        <v>357.88356312137745</v>
      </c>
      <c r="G177" s="406">
        <v>13.014192340834988</v>
      </c>
      <c r="H177" s="406">
        <v>19.700841851025466</v>
      </c>
      <c r="I177" s="406">
        <v>0</v>
      </c>
      <c r="J177" s="406">
        <v>0</v>
      </c>
      <c r="K177" s="406">
        <v>5163.3685501467708</v>
      </c>
      <c r="L177" s="406">
        <v>0</v>
      </c>
      <c r="M177" s="440">
        <v>26670.531386126891</v>
      </c>
    </row>
    <row r="178" spans="1:13">
      <c r="A178" s="439">
        <v>291102</v>
      </c>
      <c r="B178" s="446" t="s">
        <v>805</v>
      </c>
      <c r="C178" s="406">
        <v>568930</v>
      </c>
      <c r="D178" s="406">
        <v>348425</v>
      </c>
      <c r="E178" s="406">
        <v>20698.797360165063</v>
      </c>
      <c r="F178" s="406">
        <v>64.300396045737926</v>
      </c>
      <c r="G178" s="406">
        <v>13.612015706544108</v>
      </c>
      <c r="H178" s="406">
        <v>20.605824909077263</v>
      </c>
      <c r="I178" s="406">
        <v>0</v>
      </c>
      <c r="J178" s="406">
        <v>0</v>
      </c>
      <c r="K178" s="406">
        <v>5545.551418662164</v>
      </c>
      <c r="L178" s="406">
        <v>0</v>
      </c>
      <c r="M178" s="440">
        <v>26342.867015488591</v>
      </c>
    </row>
    <row r="179" spans="1:13">
      <c r="A179" s="439">
        <v>291103</v>
      </c>
      <c r="B179" s="446" t="s">
        <v>806</v>
      </c>
      <c r="C179" s="406">
        <v>1077703</v>
      </c>
      <c r="D179" s="406">
        <v>1016474</v>
      </c>
      <c r="E179" s="406">
        <v>57270.919970534429</v>
      </c>
      <c r="F179" s="406">
        <v>795.12677266836772</v>
      </c>
      <c r="G179" s="406">
        <v>39.710822041706244</v>
      </c>
      <c r="H179" s="406">
        <v>60.114112680132422</v>
      </c>
      <c r="I179" s="406">
        <v>0</v>
      </c>
      <c r="J179" s="406">
        <v>0</v>
      </c>
      <c r="K179" s="406">
        <v>10506.129058984441</v>
      </c>
      <c r="L179" s="406">
        <v>0</v>
      </c>
      <c r="M179" s="440">
        <v>68672.000736909074</v>
      </c>
    </row>
    <row r="180" spans="1:13">
      <c r="A180" s="439">
        <v>291201</v>
      </c>
      <c r="B180" s="446" t="s">
        <v>807</v>
      </c>
      <c r="C180" s="406">
        <v>2122287</v>
      </c>
      <c r="D180" s="406">
        <v>1550343</v>
      </c>
      <c r="E180" s="406">
        <v>85437.12122446284</v>
      </c>
      <c r="F180" s="406">
        <v>4299.9809026065777</v>
      </c>
      <c r="G180" s="406">
        <v>60.567595571766866</v>
      </c>
      <c r="H180" s="406">
        <v>91.687028315403836</v>
      </c>
      <c r="I180" s="406">
        <v>0</v>
      </c>
      <c r="J180" s="406">
        <v>0</v>
      </c>
      <c r="K180" s="406">
        <v>20690.522539881935</v>
      </c>
      <c r="L180" s="406">
        <v>0</v>
      </c>
      <c r="M180" s="440">
        <v>110579.87929083851</v>
      </c>
    </row>
    <row r="181" spans="1:13">
      <c r="A181" s="439">
        <v>291301</v>
      </c>
      <c r="B181" s="446" t="s">
        <v>808</v>
      </c>
      <c r="C181" s="406">
        <v>1450604</v>
      </c>
      <c r="D181" s="406">
        <v>650650</v>
      </c>
      <c r="E181" s="406">
        <v>36140.958217620588</v>
      </c>
      <c r="F181" s="406">
        <v>941.00780030727492</v>
      </c>
      <c r="G181" s="406">
        <v>25.41908522094414</v>
      </c>
      <c r="H181" s="406">
        <v>38.479328168852724</v>
      </c>
      <c r="I181" s="406">
        <v>0</v>
      </c>
      <c r="J181" s="406">
        <v>0</v>
      </c>
      <c r="K181" s="406">
        <v>14141.741091366861</v>
      </c>
      <c r="L181" s="406">
        <v>0</v>
      </c>
      <c r="M181" s="440">
        <v>51287.60552268452</v>
      </c>
    </row>
    <row r="182" spans="1:13">
      <c r="A182" s="439">
        <v>291401</v>
      </c>
      <c r="B182" s="446" t="s">
        <v>809</v>
      </c>
      <c r="C182" s="406">
        <v>1525986</v>
      </c>
      <c r="D182" s="406">
        <v>1067961</v>
      </c>
      <c r="E182" s="406">
        <v>57495.136899977006</v>
      </c>
      <c r="F182" s="406">
        <v>12824.578700814003</v>
      </c>
      <c r="G182" s="406">
        <v>41.722270951743937</v>
      </c>
      <c r="H182" s="406">
        <v>63.159037469182195</v>
      </c>
      <c r="I182" s="406">
        <v>30781919.593702432</v>
      </c>
      <c r="J182" s="406">
        <v>0</v>
      </c>
      <c r="K182" s="406">
        <v>14878.808052075121</v>
      </c>
      <c r="L182" s="406">
        <v>0</v>
      </c>
      <c r="M182" s="440">
        <v>30867222.998663716</v>
      </c>
    </row>
    <row r="183" spans="1:13">
      <c r="A183" s="439">
        <v>291901</v>
      </c>
      <c r="B183" s="446" t="s">
        <v>810</v>
      </c>
      <c r="C183" s="406">
        <v>1020607</v>
      </c>
      <c r="D183" s="406">
        <v>915447</v>
      </c>
      <c r="E183" s="406">
        <v>56762.40328745592</v>
      </c>
      <c r="F183" s="406">
        <v>1562.014884697657</v>
      </c>
      <c r="G183" s="406">
        <v>35.763970052772727</v>
      </c>
      <c r="H183" s="406">
        <v>54.139381032790283</v>
      </c>
      <c r="I183" s="406">
        <v>0</v>
      </c>
      <c r="J183" s="406">
        <v>0</v>
      </c>
      <c r="K183" s="406">
        <v>9950.4039695615411</v>
      </c>
      <c r="L183" s="406">
        <v>0</v>
      </c>
      <c r="M183" s="440">
        <v>68364.725492800688</v>
      </c>
    </row>
    <row r="184" spans="1:13">
      <c r="A184" s="439">
        <v>291909</v>
      </c>
      <c r="B184" s="446" t="s">
        <v>811</v>
      </c>
      <c r="C184" s="406">
        <v>2097904</v>
      </c>
      <c r="D184" s="406">
        <v>1822195</v>
      </c>
      <c r="E184" s="406">
        <v>101869.20893885032</v>
      </c>
      <c r="F184" s="406">
        <v>3862.0494704597395</v>
      </c>
      <c r="G184" s="406">
        <v>71.188085460296477</v>
      </c>
      <c r="H184" s="406">
        <v>107.76429121383373</v>
      </c>
      <c r="I184" s="406">
        <v>9415.7108620372946</v>
      </c>
      <c r="J184" s="406">
        <v>0</v>
      </c>
      <c r="K184" s="406">
        <v>20455.55807224875</v>
      </c>
      <c r="L184" s="406">
        <v>0</v>
      </c>
      <c r="M184" s="440">
        <v>135781.47972027023</v>
      </c>
    </row>
    <row r="185" spans="1:13">
      <c r="A185" s="439">
        <v>301101</v>
      </c>
      <c r="B185" s="446" t="s">
        <v>812</v>
      </c>
      <c r="C185" s="406">
        <v>853765</v>
      </c>
      <c r="D185" s="406">
        <v>1195677</v>
      </c>
      <c r="E185" s="406">
        <v>68596.804014874186</v>
      </c>
      <c r="F185" s="406">
        <v>885.67420904411256</v>
      </c>
      <c r="G185" s="406">
        <v>46.711798000915714</v>
      </c>
      <c r="H185" s="406">
        <v>70.712167216520797</v>
      </c>
      <c r="I185" s="406">
        <v>0</v>
      </c>
      <c r="J185" s="406">
        <v>0</v>
      </c>
      <c r="K185" s="406">
        <v>7790.6843234065727</v>
      </c>
      <c r="L185" s="406">
        <v>0</v>
      </c>
      <c r="M185" s="440">
        <v>77390.586512542315</v>
      </c>
    </row>
    <row r="186" spans="1:13">
      <c r="A186" s="439">
        <v>301201</v>
      </c>
      <c r="B186" s="446" t="s">
        <v>813</v>
      </c>
      <c r="C186" s="406">
        <v>2565261</v>
      </c>
      <c r="D186" s="406">
        <v>1232730</v>
      </c>
      <c r="E186" s="406">
        <v>72521.589372492686</v>
      </c>
      <c r="F186" s="406">
        <v>1549.0005625411916</v>
      </c>
      <c r="G186" s="406">
        <v>48.159328249653079</v>
      </c>
      <c r="H186" s="406">
        <v>72.903433778293518</v>
      </c>
      <c r="I186" s="406">
        <v>0</v>
      </c>
      <c r="J186" s="406">
        <v>0</v>
      </c>
      <c r="K186" s="406">
        <v>23409.46431447595</v>
      </c>
      <c r="L186" s="406">
        <v>0</v>
      </c>
      <c r="M186" s="440">
        <v>97601.117011537761</v>
      </c>
    </row>
    <row r="187" spans="1:13">
      <c r="A187" s="439">
        <v>301301</v>
      </c>
      <c r="B187" s="446" t="s">
        <v>814</v>
      </c>
      <c r="C187" s="406">
        <v>293807</v>
      </c>
      <c r="D187" s="406">
        <v>317769</v>
      </c>
      <c r="E187" s="406">
        <v>19954.152975539095</v>
      </c>
      <c r="F187" s="406">
        <v>409.23378574200473</v>
      </c>
      <c r="G187" s="406">
        <v>12.414336841377432</v>
      </c>
      <c r="H187" s="406">
        <v>18.79278255554382</v>
      </c>
      <c r="I187" s="406">
        <v>0</v>
      </c>
      <c r="J187" s="406">
        <v>0</v>
      </c>
      <c r="K187" s="406">
        <v>2679.92970928146</v>
      </c>
      <c r="L187" s="406">
        <v>0</v>
      </c>
      <c r="M187" s="440">
        <v>23074.523589959485</v>
      </c>
    </row>
    <row r="188" spans="1:13">
      <c r="A188" s="439">
        <v>301401</v>
      </c>
      <c r="B188" s="446" t="s">
        <v>815</v>
      </c>
      <c r="C188" s="406">
        <v>1127270</v>
      </c>
      <c r="D188" s="406">
        <v>543996</v>
      </c>
      <c r="E188" s="406">
        <v>33520.539577375879</v>
      </c>
      <c r="F188" s="406">
        <v>1607.6776994504403</v>
      </c>
      <c r="G188" s="406">
        <v>21.252431139053606</v>
      </c>
      <c r="H188" s="406">
        <v>32.171860831237787</v>
      </c>
      <c r="I188" s="406">
        <v>0</v>
      </c>
      <c r="J188" s="406">
        <v>0</v>
      </c>
      <c r="K188" s="406">
        <v>10286.294726840279</v>
      </c>
      <c r="L188" s="406">
        <v>0</v>
      </c>
      <c r="M188" s="440">
        <v>45467.936295636886</v>
      </c>
    </row>
    <row r="189" spans="1:13">
      <c r="A189" s="439">
        <v>301501</v>
      </c>
      <c r="B189" s="446" t="s">
        <v>816</v>
      </c>
      <c r="C189" s="406">
        <v>812984</v>
      </c>
      <c r="D189" s="406">
        <v>215851</v>
      </c>
      <c r="E189" s="406">
        <v>13698.58956995796</v>
      </c>
      <c r="F189" s="406">
        <v>1553.3679274011097</v>
      </c>
      <c r="G189" s="406">
        <v>8.4326895644581938</v>
      </c>
      <c r="H189" s="406">
        <v>12.76537791491752</v>
      </c>
      <c r="I189" s="406">
        <v>0</v>
      </c>
      <c r="J189" s="406">
        <v>0</v>
      </c>
      <c r="K189" s="406">
        <v>7417.4833526554276</v>
      </c>
      <c r="L189" s="406">
        <v>0</v>
      </c>
      <c r="M189" s="440">
        <v>22690.638917493874</v>
      </c>
    </row>
    <row r="190" spans="1:13">
      <c r="A190" s="439">
        <v>301502</v>
      </c>
      <c r="B190" s="446" t="s">
        <v>817</v>
      </c>
      <c r="C190" s="406">
        <v>559392</v>
      </c>
      <c r="D190" s="406">
        <v>213441</v>
      </c>
      <c r="E190" s="406">
        <v>12956.557327590188</v>
      </c>
      <c r="F190" s="406">
        <v>557.71708456159729</v>
      </c>
      <c r="G190" s="406">
        <v>8.3385632974717723</v>
      </c>
      <c r="H190" s="406">
        <v>12.622889879443477</v>
      </c>
      <c r="I190" s="406">
        <v>0</v>
      </c>
      <c r="J190" s="406">
        <v>0</v>
      </c>
      <c r="K190" s="406">
        <v>5104.3673114472213</v>
      </c>
      <c r="L190" s="406">
        <v>0</v>
      </c>
      <c r="M190" s="440">
        <v>18639.60317677592</v>
      </c>
    </row>
    <row r="191" spans="1:13">
      <c r="A191" s="439">
        <v>301601</v>
      </c>
      <c r="B191" s="446" t="s">
        <v>818</v>
      </c>
      <c r="C191" s="406">
        <v>1595431</v>
      </c>
      <c r="D191" s="406">
        <v>1095885</v>
      </c>
      <c r="E191" s="406">
        <v>68523.266124115253</v>
      </c>
      <c r="F191" s="406">
        <v>765.26693691633</v>
      </c>
      <c r="G191" s="406">
        <v>42.813205095093195</v>
      </c>
      <c r="H191" s="406">
        <v>64.810490011540182</v>
      </c>
      <c r="I191" s="406">
        <v>0</v>
      </c>
      <c r="J191" s="406">
        <v>0</v>
      </c>
      <c r="K191" s="406">
        <v>14557.575274728093</v>
      </c>
      <c r="L191" s="406">
        <v>0</v>
      </c>
      <c r="M191" s="440">
        <v>83953.732030866318</v>
      </c>
    </row>
    <row r="192" spans="1:13">
      <c r="A192" s="439">
        <v>301602</v>
      </c>
      <c r="B192" s="446" t="s">
        <v>819</v>
      </c>
      <c r="C192" s="406">
        <v>786613</v>
      </c>
      <c r="D192" s="406">
        <v>585431</v>
      </c>
      <c r="E192" s="406">
        <v>33856.088334710053</v>
      </c>
      <c r="F192" s="406">
        <v>776.65466355132776</v>
      </c>
      <c r="G192" s="406">
        <v>22.871173017217554</v>
      </c>
      <c r="H192" s="406">
        <v>34.622306998325385</v>
      </c>
      <c r="I192" s="406">
        <v>0</v>
      </c>
      <c r="J192" s="406">
        <v>0</v>
      </c>
      <c r="K192" s="406">
        <v>7178.4157381400237</v>
      </c>
      <c r="L192" s="406">
        <v>0</v>
      </c>
      <c r="M192" s="440">
        <v>41868.652216416944</v>
      </c>
    </row>
    <row r="193" spans="1:13">
      <c r="A193" s="439">
        <v>301603</v>
      </c>
      <c r="B193" s="446" t="s">
        <v>820</v>
      </c>
      <c r="C193" s="406">
        <v>722557</v>
      </c>
      <c r="D193" s="406">
        <v>399960</v>
      </c>
      <c r="E193" s="406">
        <v>23845.170629450175</v>
      </c>
      <c r="F193" s="406">
        <v>411.79875418509266</v>
      </c>
      <c r="G193" s="406">
        <v>15.625335065107667</v>
      </c>
      <c r="H193" s="406">
        <v>23.653581176995139</v>
      </c>
      <c r="I193" s="406">
        <v>0</v>
      </c>
      <c r="J193" s="406">
        <v>0</v>
      </c>
      <c r="K193" s="406">
        <v>6593.5213072072956</v>
      </c>
      <c r="L193" s="406">
        <v>0</v>
      </c>
      <c r="M193" s="440">
        <v>30889.769607084661</v>
      </c>
    </row>
    <row r="194" spans="1:13">
      <c r="A194" s="439">
        <v>301701</v>
      </c>
      <c r="B194" s="446" t="s">
        <v>821</v>
      </c>
      <c r="C194" s="406">
        <v>3380678</v>
      </c>
      <c r="D194" s="406">
        <v>1003657</v>
      </c>
      <c r="E194" s="406">
        <v>61120.590732232908</v>
      </c>
      <c r="F194" s="406">
        <v>2399.2102640533799</v>
      </c>
      <c r="G194" s="406">
        <v>39.210101633958303</v>
      </c>
      <c r="H194" s="406">
        <v>59.356123762628059</v>
      </c>
      <c r="I194" s="406">
        <v>0</v>
      </c>
      <c r="J194" s="406">
        <v>0</v>
      </c>
      <c r="K194" s="406">
        <v>30847.022046976181</v>
      </c>
      <c r="L194" s="406">
        <v>0</v>
      </c>
      <c r="M194" s="440">
        <v>94465.389268659055</v>
      </c>
    </row>
    <row r="195" spans="1:13">
      <c r="A195" s="439">
        <v>301901</v>
      </c>
      <c r="B195" s="446" t="s">
        <v>822</v>
      </c>
      <c r="C195" s="406">
        <v>1231108</v>
      </c>
      <c r="D195" s="406">
        <v>956987</v>
      </c>
      <c r="E195" s="406">
        <v>59795.997225253173</v>
      </c>
      <c r="F195" s="406">
        <v>444.65285992356911</v>
      </c>
      <c r="G195" s="406">
        <v>37.386814136326294</v>
      </c>
      <c r="H195" s="406">
        <v>56.596037104995681</v>
      </c>
      <c r="I195" s="406">
        <v>0</v>
      </c>
      <c r="J195" s="406">
        <v>0</v>
      </c>
      <c r="K195" s="406">
        <v>11233.440466790618</v>
      </c>
      <c r="L195" s="406">
        <v>0</v>
      </c>
      <c r="M195" s="440">
        <v>71568.073403208677</v>
      </c>
    </row>
    <row r="196" spans="1:13">
      <c r="A196" s="439">
        <v>301902</v>
      </c>
      <c r="B196" s="446" t="s">
        <v>823</v>
      </c>
      <c r="C196" s="406">
        <v>279230</v>
      </c>
      <c r="D196" s="406">
        <v>172461</v>
      </c>
      <c r="E196" s="406">
        <v>10495.419717293757</v>
      </c>
      <c r="F196" s="406">
        <v>715.07657751183001</v>
      </c>
      <c r="G196" s="406">
        <v>6.7375739553422127</v>
      </c>
      <c r="H196" s="406">
        <v>10.19931744341107</v>
      </c>
      <c r="I196" s="406">
        <v>0</v>
      </c>
      <c r="J196" s="406">
        <v>0</v>
      </c>
      <c r="K196" s="406">
        <v>2547.6212966679732</v>
      </c>
      <c r="L196" s="406">
        <v>0</v>
      </c>
      <c r="M196" s="440">
        <v>13775.054482872314</v>
      </c>
    </row>
    <row r="197" spans="1:13">
      <c r="A197" s="439">
        <v>301903</v>
      </c>
      <c r="B197" s="446" t="s">
        <v>824</v>
      </c>
      <c r="C197" s="406">
        <v>841430</v>
      </c>
      <c r="D197" s="406">
        <v>286446</v>
      </c>
      <c r="E197" s="406">
        <v>16189.562275646473</v>
      </c>
      <c r="F197" s="406">
        <v>2572.7594424259955</v>
      </c>
      <c r="G197" s="406">
        <v>11.190653303723572</v>
      </c>
      <c r="H197" s="406">
        <v>16.940374413750881</v>
      </c>
      <c r="I197" s="406">
        <v>0</v>
      </c>
      <c r="J197" s="406">
        <v>0</v>
      </c>
      <c r="K197" s="406">
        <v>7677.5378188267614</v>
      </c>
      <c r="L197" s="406">
        <v>0</v>
      </c>
      <c r="M197" s="440">
        <v>26467.990564616703</v>
      </c>
    </row>
    <row r="198" spans="1:13">
      <c r="A198" s="439">
        <v>301909</v>
      </c>
      <c r="B198" s="446" t="s">
        <v>825</v>
      </c>
      <c r="C198" s="406">
        <v>1484564</v>
      </c>
      <c r="D198" s="406">
        <v>859726</v>
      </c>
      <c r="E198" s="406">
        <v>49061.274205687965</v>
      </c>
      <c r="F198" s="406">
        <v>1499.9433483834537</v>
      </c>
      <c r="G198" s="406">
        <v>33.587107586903684</v>
      </c>
      <c r="H198" s="406">
        <v>50.844053743293053</v>
      </c>
      <c r="I198" s="406">
        <v>0</v>
      </c>
      <c r="J198" s="406">
        <v>0</v>
      </c>
      <c r="K198" s="406">
        <v>13544.731564376572</v>
      </c>
      <c r="L198" s="406">
        <v>0</v>
      </c>
      <c r="M198" s="440">
        <v>64190.380279778183</v>
      </c>
    </row>
    <row r="199" spans="1:13">
      <c r="A199" s="439">
        <v>311101</v>
      </c>
      <c r="B199" s="446" t="s">
        <v>826</v>
      </c>
      <c r="C199" s="406">
        <v>418675</v>
      </c>
      <c r="D199" s="406">
        <v>194319</v>
      </c>
      <c r="E199" s="406">
        <v>11614.346183870985</v>
      </c>
      <c r="F199" s="406">
        <v>16748.130861999678</v>
      </c>
      <c r="G199" s="406">
        <v>7.5915074081447171</v>
      </c>
      <c r="H199" s="406">
        <v>11.491999114648985</v>
      </c>
      <c r="I199" s="406">
        <v>0</v>
      </c>
      <c r="J199" s="406">
        <v>0</v>
      </c>
      <c r="K199" s="406">
        <v>2435.8423079764325</v>
      </c>
      <c r="L199" s="406">
        <v>0</v>
      </c>
      <c r="M199" s="440">
        <v>30817.40286036989</v>
      </c>
    </row>
    <row r="200" spans="1:13">
      <c r="A200" s="439">
        <v>311109</v>
      </c>
      <c r="B200" s="446" t="s">
        <v>827</v>
      </c>
      <c r="C200" s="406">
        <v>457813</v>
      </c>
      <c r="D200" s="406">
        <v>254615</v>
      </c>
      <c r="E200" s="406">
        <v>14843.647297009651</v>
      </c>
      <c r="F200" s="406">
        <v>7737.4205837358404</v>
      </c>
      <c r="G200" s="406">
        <v>9.9471078332063865</v>
      </c>
      <c r="H200" s="406">
        <v>15.057899342874045</v>
      </c>
      <c r="I200" s="406">
        <v>0</v>
      </c>
      <c r="J200" s="406">
        <v>0</v>
      </c>
      <c r="K200" s="406">
        <v>2663.8934626759219</v>
      </c>
      <c r="L200" s="406">
        <v>0</v>
      </c>
      <c r="M200" s="440">
        <v>25269.966350597493</v>
      </c>
    </row>
    <row r="201" spans="1:13">
      <c r="A201" s="439">
        <v>311201</v>
      </c>
      <c r="B201" s="446" t="s">
        <v>828</v>
      </c>
      <c r="C201" s="406">
        <v>1053254</v>
      </c>
      <c r="D201" s="406">
        <v>511954</v>
      </c>
      <c r="E201" s="406">
        <v>28326.46256077804</v>
      </c>
      <c r="F201" s="406">
        <v>206.71525703314211</v>
      </c>
      <c r="G201" s="406">
        <v>20.000629365002609</v>
      </c>
      <c r="H201" s="406">
        <v>30.276887395043019</v>
      </c>
      <c r="I201" s="406">
        <v>900.82637018616526</v>
      </c>
      <c r="J201" s="406">
        <v>0</v>
      </c>
      <c r="K201" s="406">
        <v>6127.1294930995418</v>
      </c>
      <c r="L201" s="406">
        <v>0</v>
      </c>
      <c r="M201" s="440">
        <v>35611.411197856934</v>
      </c>
    </row>
    <row r="202" spans="1:13">
      <c r="A202" s="439">
        <v>311301</v>
      </c>
      <c r="B202" s="446" t="s">
        <v>829</v>
      </c>
      <c r="C202" s="406">
        <v>1607458</v>
      </c>
      <c r="D202" s="406">
        <v>1702388</v>
      </c>
      <c r="E202" s="406">
        <v>94381.909666001695</v>
      </c>
      <c r="F202" s="406">
        <v>4737.1948120043407</v>
      </c>
      <c r="G202" s="406">
        <v>66.507583190690411</v>
      </c>
      <c r="H202" s="406">
        <v>100.67896216828508</v>
      </c>
      <c r="I202" s="406">
        <v>0</v>
      </c>
      <c r="J202" s="406">
        <v>0</v>
      </c>
      <c r="K202" s="406">
        <v>9352.4243952780344</v>
      </c>
      <c r="L202" s="406">
        <v>0</v>
      </c>
      <c r="M202" s="440">
        <v>108638.71541864304</v>
      </c>
    </row>
    <row r="203" spans="1:13">
      <c r="A203" s="439">
        <v>311401</v>
      </c>
      <c r="B203" s="446" t="s">
        <v>830</v>
      </c>
      <c r="C203" s="406">
        <v>1467311</v>
      </c>
      <c r="D203" s="406">
        <v>2209800</v>
      </c>
      <c r="E203" s="406">
        <v>140625.40057973951</v>
      </c>
      <c r="F203" s="406">
        <v>3565.7869725727496</v>
      </c>
      <c r="G203" s="406">
        <v>86.330769255227665</v>
      </c>
      <c r="H203" s="406">
        <v>130.68723647475224</v>
      </c>
      <c r="I203" s="406">
        <v>0</v>
      </c>
      <c r="J203" s="406">
        <v>0</v>
      </c>
      <c r="K203" s="406">
        <v>8536.2106961877689</v>
      </c>
      <c r="L203" s="406">
        <v>0</v>
      </c>
      <c r="M203" s="440">
        <v>152944.41625422999</v>
      </c>
    </row>
    <row r="204" spans="1:13">
      <c r="A204" s="439">
        <v>311501</v>
      </c>
      <c r="B204" s="446" t="s">
        <v>831</v>
      </c>
      <c r="C204" s="406">
        <v>354192</v>
      </c>
      <c r="D204" s="406">
        <v>275158</v>
      </c>
      <c r="E204" s="406">
        <v>15962.334923258637</v>
      </c>
      <c r="F204" s="406">
        <v>25441.974559171016</v>
      </c>
      <c r="G204" s="406">
        <v>10.749658691260491</v>
      </c>
      <c r="H204" s="406">
        <v>16.272798210037571</v>
      </c>
      <c r="I204" s="406">
        <v>0</v>
      </c>
      <c r="J204" s="406">
        <v>0</v>
      </c>
      <c r="K204" s="406">
        <v>2060.6050763918133</v>
      </c>
      <c r="L204" s="406">
        <v>0</v>
      </c>
      <c r="M204" s="440">
        <v>43491.937015722768</v>
      </c>
    </row>
    <row r="205" spans="1:13">
      <c r="A205" s="439">
        <v>311601</v>
      </c>
      <c r="B205" s="446" t="s">
        <v>832</v>
      </c>
      <c r="C205" s="406">
        <v>348711</v>
      </c>
      <c r="D205" s="406">
        <v>94032</v>
      </c>
      <c r="E205" s="406">
        <v>5226.0060238603191</v>
      </c>
      <c r="F205" s="406">
        <v>6.0871532131832273</v>
      </c>
      <c r="G205" s="406">
        <v>3.6735596045896477</v>
      </c>
      <c r="H205" s="406">
        <v>5.5610225287090609</v>
      </c>
      <c r="I205" s="406">
        <v>0</v>
      </c>
      <c r="J205" s="406">
        <v>0</v>
      </c>
      <c r="K205" s="406">
        <v>2028.6081031559163</v>
      </c>
      <c r="L205" s="406">
        <v>0</v>
      </c>
      <c r="M205" s="440">
        <v>7269.9358623627177</v>
      </c>
    </row>
    <row r="206" spans="1:13">
      <c r="A206" s="439">
        <v>321101</v>
      </c>
      <c r="B206" s="446" t="s">
        <v>833</v>
      </c>
      <c r="C206" s="406">
        <v>742223</v>
      </c>
      <c r="D206" s="406">
        <v>1306242</v>
      </c>
      <c r="E206" s="406">
        <v>71623.701617835497</v>
      </c>
      <c r="F206" s="406">
        <v>3201.9052143214044</v>
      </c>
      <c r="G206" s="406">
        <v>51.031235682272786</v>
      </c>
      <c r="H206" s="406">
        <v>295598.62591786787</v>
      </c>
      <c r="I206" s="406">
        <v>149935.53550904154</v>
      </c>
      <c r="J206" s="406">
        <v>1748272.5218405579</v>
      </c>
      <c r="K206" s="406">
        <v>356322.75566722092</v>
      </c>
      <c r="L206" s="406">
        <v>271634.74023085041</v>
      </c>
      <c r="M206" s="440">
        <v>2896640.8172333776</v>
      </c>
    </row>
    <row r="207" spans="1:13">
      <c r="A207" s="439">
        <v>321102</v>
      </c>
      <c r="B207" s="446" t="s">
        <v>834</v>
      </c>
      <c r="C207" s="406">
        <v>3517298</v>
      </c>
      <c r="D207" s="406">
        <v>5704311</v>
      </c>
      <c r="E207" s="406">
        <v>317205.8165612928</v>
      </c>
      <c r="F207" s="406">
        <v>21368.752256217915</v>
      </c>
      <c r="G207" s="406">
        <v>222.85159052378089</v>
      </c>
      <c r="H207" s="406">
        <v>337.35200972731343</v>
      </c>
      <c r="I207" s="406">
        <v>0</v>
      </c>
      <c r="J207" s="406">
        <v>548854.04940915643</v>
      </c>
      <c r="K207" s="406">
        <v>16530.768284713464</v>
      </c>
      <c r="L207" s="406">
        <v>0</v>
      </c>
      <c r="M207" s="440">
        <v>904519.59011163178</v>
      </c>
    </row>
    <row r="208" spans="1:13">
      <c r="A208" s="439">
        <v>321103</v>
      </c>
      <c r="B208" s="446" t="s">
        <v>835</v>
      </c>
      <c r="C208" s="406">
        <v>1024030</v>
      </c>
      <c r="D208" s="406">
        <v>1102841</v>
      </c>
      <c r="E208" s="406">
        <v>63544.240522519322</v>
      </c>
      <c r="F208" s="406">
        <v>7001.8242950342146</v>
      </c>
      <c r="G208" s="406">
        <v>43.084949053693748</v>
      </c>
      <c r="H208" s="406">
        <v>65.221855128341389</v>
      </c>
      <c r="I208" s="406">
        <v>1025.7646515918327</v>
      </c>
      <c r="J208" s="406">
        <v>683204.33540817618</v>
      </c>
      <c r="K208" s="406">
        <v>144296.49182391341</v>
      </c>
      <c r="L208" s="406">
        <v>21156.024254947468</v>
      </c>
      <c r="M208" s="440">
        <v>920336.98776036443</v>
      </c>
    </row>
    <row r="209" spans="1:13">
      <c r="A209" s="439">
        <v>321104</v>
      </c>
      <c r="B209" s="446" t="s">
        <v>836</v>
      </c>
      <c r="C209" s="406">
        <v>86084</v>
      </c>
      <c r="D209" s="406">
        <v>514830</v>
      </c>
      <c r="E209" s="406">
        <v>28260.00493425371</v>
      </c>
      <c r="F209" s="406">
        <v>1088.2118549586439</v>
      </c>
      <c r="G209" s="406">
        <v>20.112983642588333</v>
      </c>
      <c r="H209" s="406">
        <v>30.446968933415345</v>
      </c>
      <c r="I209" s="406">
        <v>0</v>
      </c>
      <c r="J209" s="406">
        <v>0</v>
      </c>
      <c r="K209" s="406">
        <v>105.58928606632537</v>
      </c>
      <c r="L209" s="406">
        <v>0</v>
      </c>
      <c r="M209" s="440">
        <v>29504.366027854685</v>
      </c>
    </row>
    <row r="210" spans="1:13">
      <c r="A210" s="439">
        <v>329901</v>
      </c>
      <c r="B210" s="446" t="s">
        <v>837</v>
      </c>
      <c r="C210" s="406">
        <v>91684</v>
      </c>
      <c r="D210" s="406">
        <v>161220</v>
      </c>
      <c r="E210" s="406">
        <v>8601.0302986441748</v>
      </c>
      <c r="F210" s="406">
        <v>83.457400779737895</v>
      </c>
      <c r="G210" s="406">
        <v>6.2984161613794942</v>
      </c>
      <c r="H210" s="406">
        <v>9.5345218095431257</v>
      </c>
      <c r="I210" s="406">
        <v>0</v>
      </c>
      <c r="J210" s="406">
        <v>0</v>
      </c>
      <c r="K210" s="406">
        <v>262.05902330255759</v>
      </c>
      <c r="L210" s="406">
        <v>0</v>
      </c>
      <c r="M210" s="440">
        <v>8962.3796606973938</v>
      </c>
    </row>
    <row r="211" spans="1:13">
      <c r="A211" s="439">
        <v>329902</v>
      </c>
      <c r="B211" s="446" t="s">
        <v>838</v>
      </c>
      <c r="C211" s="406">
        <v>1671487</v>
      </c>
      <c r="D211" s="406">
        <v>1387262</v>
      </c>
      <c r="E211" s="406">
        <v>79957.627960606158</v>
      </c>
      <c r="F211" s="406">
        <v>4294.9618616205053</v>
      </c>
      <c r="G211" s="406">
        <v>54.196459425735917</v>
      </c>
      <c r="H211" s="406">
        <v>82.042423230655686</v>
      </c>
      <c r="I211" s="406">
        <v>5314.3696800000007</v>
      </c>
      <c r="J211" s="406">
        <v>51775.779736674289</v>
      </c>
      <c r="K211" s="406">
        <v>4777.0759362328836</v>
      </c>
      <c r="L211" s="406">
        <v>0</v>
      </c>
      <c r="M211" s="440">
        <v>146256.05405779023</v>
      </c>
    </row>
    <row r="212" spans="1:13">
      <c r="A212" s="439">
        <v>329909</v>
      </c>
      <c r="B212" s="446" t="s">
        <v>839</v>
      </c>
      <c r="C212" s="406">
        <v>5852579</v>
      </c>
      <c r="D212" s="406">
        <v>4744166</v>
      </c>
      <c r="E212" s="406">
        <v>262343.41431402997</v>
      </c>
      <c r="F212" s="406">
        <v>19394.69561110004</v>
      </c>
      <c r="G212" s="406">
        <v>185.34138779959719</v>
      </c>
      <c r="H212" s="406">
        <v>280.56918738110278</v>
      </c>
      <c r="I212" s="406">
        <v>0</v>
      </c>
      <c r="J212" s="406">
        <v>91588.263994169014</v>
      </c>
      <c r="K212" s="406">
        <v>16725.481349842408</v>
      </c>
      <c r="L212" s="406">
        <v>0</v>
      </c>
      <c r="M212" s="440">
        <v>390517.76584432216</v>
      </c>
    </row>
    <row r="213" spans="1:13">
      <c r="A213" s="439">
        <v>331101</v>
      </c>
      <c r="B213" s="446" t="s">
        <v>840</v>
      </c>
      <c r="C213" s="406">
        <v>1183641</v>
      </c>
      <c r="D213" s="406">
        <v>913537</v>
      </c>
      <c r="E213" s="406">
        <v>52537.8335149458</v>
      </c>
      <c r="F213" s="406">
        <v>1489.4885206760416</v>
      </c>
      <c r="G213" s="406">
        <v>35.689364855601696</v>
      </c>
      <c r="H213" s="406">
        <v>54.026443929031693</v>
      </c>
      <c r="I213" s="406">
        <v>0</v>
      </c>
      <c r="J213" s="406">
        <v>0</v>
      </c>
      <c r="K213" s="406">
        <v>3545.179065992776</v>
      </c>
      <c r="L213" s="406">
        <v>0</v>
      </c>
      <c r="M213" s="440">
        <v>57662.216910399256</v>
      </c>
    </row>
    <row r="214" spans="1:13">
      <c r="A214" s="439">
        <v>331102</v>
      </c>
      <c r="B214" s="446" t="s">
        <v>841</v>
      </c>
      <c r="C214" s="406">
        <v>362328</v>
      </c>
      <c r="D214" s="406">
        <v>114971</v>
      </c>
      <c r="E214" s="406">
        <v>7092.2553051824871</v>
      </c>
      <c r="F214" s="406">
        <v>3039.4566081404773</v>
      </c>
      <c r="G214" s="406">
        <v>4.4916042563075518</v>
      </c>
      <c r="H214" s="406">
        <v>6.7993758501060011</v>
      </c>
      <c r="I214" s="406">
        <v>0</v>
      </c>
      <c r="J214" s="406">
        <v>0</v>
      </c>
      <c r="K214" s="406">
        <v>2515.274524851131</v>
      </c>
      <c r="L214" s="406">
        <v>0</v>
      </c>
      <c r="M214" s="440">
        <v>12658.277418280508</v>
      </c>
    </row>
    <row r="215" spans="1:13">
      <c r="A215" s="439">
        <v>331103</v>
      </c>
      <c r="B215" s="446" t="s">
        <v>842</v>
      </c>
      <c r="C215" s="406">
        <v>2193478</v>
      </c>
      <c r="D215" s="406">
        <v>1494072</v>
      </c>
      <c r="E215" s="406">
        <v>85207.402815429319</v>
      </c>
      <c r="F215" s="406">
        <v>6608.9575550878644</v>
      </c>
      <c r="G215" s="406">
        <v>58.369264758331802</v>
      </c>
      <c r="H215" s="406">
        <v>88.359202311493576</v>
      </c>
      <c r="I215" s="406">
        <v>0</v>
      </c>
      <c r="J215" s="406">
        <v>0</v>
      </c>
      <c r="K215" s="406">
        <v>136804.67435947291</v>
      </c>
      <c r="L215" s="406">
        <v>0</v>
      </c>
      <c r="M215" s="440">
        <v>228767.76319705992</v>
      </c>
    </row>
    <row r="216" spans="1:13">
      <c r="A216" s="439">
        <v>331104</v>
      </c>
      <c r="B216" s="446" t="s">
        <v>843</v>
      </c>
      <c r="C216" s="406">
        <v>450522</v>
      </c>
      <c r="D216" s="406">
        <v>210661</v>
      </c>
      <c r="E216" s="406">
        <v>11807.0089226374</v>
      </c>
      <c r="F216" s="406">
        <v>46.281703749491186</v>
      </c>
      <c r="G216" s="406">
        <v>8.2299378781092312</v>
      </c>
      <c r="H216" s="406">
        <v>12.458453074468038</v>
      </c>
      <c r="I216" s="406">
        <v>0</v>
      </c>
      <c r="J216" s="406">
        <v>0</v>
      </c>
      <c r="K216" s="406">
        <v>1349.546073444576</v>
      </c>
      <c r="L216" s="406">
        <v>0</v>
      </c>
      <c r="M216" s="440">
        <v>13223.525090784045</v>
      </c>
    </row>
    <row r="217" spans="1:13">
      <c r="A217" s="439">
        <v>331105</v>
      </c>
      <c r="B217" s="446" t="s">
        <v>844</v>
      </c>
      <c r="C217" s="406">
        <v>3100522</v>
      </c>
      <c r="D217" s="406">
        <v>1814595</v>
      </c>
      <c r="E217" s="406">
        <v>101170.6491410053</v>
      </c>
      <c r="F217" s="406">
        <v>3797.4373535912659</v>
      </c>
      <c r="G217" s="406">
        <v>70.891196010832999</v>
      </c>
      <c r="H217" s="406">
        <v>107.31486093510905</v>
      </c>
      <c r="I217" s="406">
        <v>0</v>
      </c>
      <c r="J217" s="406">
        <v>0</v>
      </c>
      <c r="K217" s="406">
        <v>9285.9911245337516</v>
      </c>
      <c r="L217" s="406">
        <v>0</v>
      </c>
      <c r="M217" s="440">
        <v>114432.28367607626</v>
      </c>
    </row>
    <row r="218" spans="1:13">
      <c r="A218" s="439">
        <v>331109</v>
      </c>
      <c r="B218" s="446" t="s">
        <v>845</v>
      </c>
      <c r="C218" s="406">
        <v>855504</v>
      </c>
      <c r="D218" s="406">
        <v>364263</v>
      </c>
      <c r="E218" s="406">
        <v>20292.228521045792</v>
      </c>
      <c r="F218" s="406">
        <v>385.34355252682741</v>
      </c>
      <c r="G218" s="406">
        <v>14.23072619785224</v>
      </c>
      <c r="H218" s="406">
        <v>21.542426829627153</v>
      </c>
      <c r="I218" s="406">
        <v>0</v>
      </c>
      <c r="J218" s="406">
        <v>0</v>
      </c>
      <c r="K218" s="406">
        <v>2562.5202406550802</v>
      </c>
      <c r="L218" s="406">
        <v>0</v>
      </c>
      <c r="M218" s="440">
        <v>23275.865467255182</v>
      </c>
    </row>
    <row r="219" spans="1:13">
      <c r="A219" s="439">
        <v>332101</v>
      </c>
      <c r="B219" s="446" t="s">
        <v>846</v>
      </c>
      <c r="C219" s="406">
        <v>1190378</v>
      </c>
      <c r="D219" s="406">
        <v>564819</v>
      </c>
      <c r="E219" s="406">
        <v>32552.072706148545</v>
      </c>
      <c r="F219" s="406">
        <v>24599.30386198741</v>
      </c>
      <c r="G219" s="406">
        <v>22.065896267379287</v>
      </c>
      <c r="H219" s="406">
        <v>33.40328168508389</v>
      </c>
      <c r="I219" s="406">
        <v>32428.160655232929</v>
      </c>
      <c r="J219" s="406">
        <v>0</v>
      </c>
      <c r="K219" s="406">
        <v>16827.220732324931</v>
      </c>
      <c r="L219" s="406">
        <v>0</v>
      </c>
      <c r="M219" s="440">
        <v>106462.22713364627</v>
      </c>
    </row>
    <row r="220" spans="1:13">
      <c r="A220" s="439">
        <v>332102</v>
      </c>
      <c r="B220" s="446" t="s">
        <v>847</v>
      </c>
      <c r="C220" s="406">
        <v>1534586</v>
      </c>
      <c r="D220" s="406">
        <v>238238</v>
      </c>
      <c r="E220" s="406">
        <v>14825.4611930592</v>
      </c>
      <c r="F220" s="406">
        <v>3246.0623366816867</v>
      </c>
      <c r="G220" s="406">
        <v>9.3073011824344771</v>
      </c>
      <c r="H220" s="406">
        <v>14.089362125044444</v>
      </c>
      <c r="I220" s="406">
        <v>0</v>
      </c>
      <c r="J220" s="406">
        <v>0</v>
      </c>
      <c r="K220" s="406">
        <v>21692.752802273058</v>
      </c>
      <c r="L220" s="406">
        <v>0</v>
      </c>
      <c r="M220" s="440">
        <v>39787.672995321424</v>
      </c>
    </row>
    <row r="221" spans="1:13">
      <c r="A221" s="439">
        <v>333101</v>
      </c>
      <c r="B221" s="446" t="s">
        <v>848</v>
      </c>
      <c r="C221" s="406">
        <v>969721</v>
      </c>
      <c r="D221" s="406">
        <v>229432</v>
      </c>
      <c r="E221" s="406">
        <v>13374.645441393608</v>
      </c>
      <c r="F221" s="406">
        <v>2745.4659549053822</v>
      </c>
      <c r="G221" s="406">
        <v>8.9632711073643474</v>
      </c>
      <c r="H221" s="406">
        <v>13.568570521274568</v>
      </c>
      <c r="I221" s="406">
        <v>0</v>
      </c>
      <c r="J221" s="406">
        <v>0</v>
      </c>
      <c r="K221" s="406">
        <v>13789.251961927155</v>
      </c>
      <c r="L221" s="406">
        <v>0</v>
      </c>
      <c r="M221" s="440">
        <v>29931.895199854785</v>
      </c>
    </row>
    <row r="222" spans="1:13">
      <c r="A222" s="439">
        <v>333201</v>
      </c>
      <c r="B222" s="446" t="s">
        <v>849</v>
      </c>
      <c r="C222" s="406">
        <v>1250691</v>
      </c>
      <c r="D222" s="406">
        <v>337411</v>
      </c>
      <c r="E222" s="406">
        <v>20113.913423299447</v>
      </c>
      <c r="F222" s="406">
        <v>703.33348551515064</v>
      </c>
      <c r="G222" s="406">
        <v>13.181716071527605</v>
      </c>
      <c r="H222" s="406">
        <v>19.954438727284423</v>
      </c>
      <c r="I222" s="406">
        <v>0</v>
      </c>
      <c r="J222" s="406">
        <v>0</v>
      </c>
      <c r="K222" s="406">
        <v>17781.850385219743</v>
      </c>
      <c r="L222" s="406">
        <v>0</v>
      </c>
      <c r="M222" s="440">
        <v>38632.233448833154</v>
      </c>
    </row>
    <row r="223" spans="1:13">
      <c r="A223" s="439">
        <v>339901</v>
      </c>
      <c r="B223" s="446" t="s">
        <v>850</v>
      </c>
      <c r="C223" s="406">
        <v>177156</v>
      </c>
      <c r="D223" s="406">
        <v>245328</v>
      </c>
      <c r="E223" s="406">
        <v>13785.19975345346</v>
      </c>
      <c r="F223" s="406">
        <v>8668.9803613445838</v>
      </c>
      <c r="G223" s="406">
        <v>9.5842843341510129</v>
      </c>
      <c r="H223" s="406">
        <v>14.508658315269331</v>
      </c>
      <c r="I223" s="406">
        <v>0</v>
      </c>
      <c r="J223" s="406">
        <v>0</v>
      </c>
      <c r="K223" s="406">
        <v>592.08399378757815</v>
      </c>
      <c r="L223" s="406">
        <v>0</v>
      </c>
      <c r="M223" s="440">
        <v>23070.357051235045</v>
      </c>
    </row>
    <row r="224" spans="1:13">
      <c r="A224" s="439">
        <v>339902</v>
      </c>
      <c r="B224" s="446" t="s">
        <v>851</v>
      </c>
      <c r="C224" s="406">
        <v>1048555</v>
      </c>
      <c r="D224" s="406">
        <v>637367</v>
      </c>
      <c r="E224" s="406">
        <v>35481.424795033716</v>
      </c>
      <c r="F224" s="406">
        <v>2617.1785912249716</v>
      </c>
      <c r="G224" s="406">
        <v>24.900169610940818</v>
      </c>
      <c r="H224" s="406">
        <v>37.69379541361392</v>
      </c>
      <c r="I224" s="406">
        <v>0</v>
      </c>
      <c r="J224" s="406">
        <v>0</v>
      </c>
      <c r="K224" s="406">
        <v>3505.3645820794773</v>
      </c>
      <c r="L224" s="406">
        <v>0</v>
      </c>
      <c r="M224" s="440">
        <v>41666.561933362718</v>
      </c>
    </row>
    <row r="225" spans="1:13">
      <c r="A225" s="439">
        <v>339903</v>
      </c>
      <c r="B225" s="446" t="s">
        <v>852</v>
      </c>
      <c r="C225" s="406">
        <v>903324</v>
      </c>
      <c r="D225" s="406">
        <v>1465678</v>
      </c>
      <c r="E225" s="406">
        <v>81866.737403610285</v>
      </c>
      <c r="F225" s="406">
        <v>6374.9733429236285</v>
      </c>
      <c r="G225" s="406">
        <v>57.259980225271491</v>
      </c>
      <c r="H225" s="406">
        <v>86.679971009137731</v>
      </c>
      <c r="I225" s="406">
        <v>0</v>
      </c>
      <c r="J225" s="406">
        <v>0</v>
      </c>
      <c r="K225" s="406">
        <v>3019.9292579803455</v>
      </c>
      <c r="L225" s="406">
        <v>0</v>
      </c>
      <c r="M225" s="440">
        <v>91405.579955748661</v>
      </c>
    </row>
    <row r="226" spans="1:13">
      <c r="A226" s="439">
        <v>339909</v>
      </c>
      <c r="B226" s="446" t="s">
        <v>853</v>
      </c>
      <c r="C226" s="406">
        <v>385008</v>
      </c>
      <c r="D226" s="406">
        <v>445121</v>
      </c>
      <c r="E226" s="406">
        <v>24975.819504476065</v>
      </c>
      <c r="F226" s="406">
        <v>337.51988119090993</v>
      </c>
      <c r="G226" s="406">
        <v>17.389651985629033</v>
      </c>
      <c r="H226" s="406">
        <v>26.324398367641457</v>
      </c>
      <c r="I226" s="406">
        <v>0</v>
      </c>
      <c r="J226" s="406">
        <v>0</v>
      </c>
      <c r="K226" s="406">
        <v>1286.8047950809646</v>
      </c>
      <c r="L226" s="406">
        <v>0</v>
      </c>
      <c r="M226" s="440">
        <v>26643.858231101207</v>
      </c>
    </row>
    <row r="227" spans="1:13">
      <c r="A227" s="439">
        <v>341101</v>
      </c>
      <c r="B227" s="446" t="s">
        <v>854</v>
      </c>
      <c r="C227" s="406">
        <v>585847</v>
      </c>
      <c r="D227" s="406">
        <v>155253</v>
      </c>
      <c r="E227" s="406">
        <v>10695.923366907478</v>
      </c>
      <c r="F227" s="406">
        <v>1962.7574844372548</v>
      </c>
      <c r="G227" s="406">
        <v>6.0652884654242678</v>
      </c>
      <c r="H227" s="406">
        <v>9.1816138649834862</v>
      </c>
      <c r="I227" s="406">
        <v>0</v>
      </c>
      <c r="J227" s="406">
        <v>0</v>
      </c>
      <c r="K227" s="406">
        <v>5655.5594532377227</v>
      </c>
      <c r="L227" s="406">
        <v>0</v>
      </c>
      <c r="M227" s="440">
        <v>18329.487206912861</v>
      </c>
    </row>
    <row r="228" spans="1:13">
      <c r="A228" s="439">
        <v>341102</v>
      </c>
      <c r="B228" s="446" t="s">
        <v>855</v>
      </c>
      <c r="C228" s="406">
        <v>103201</v>
      </c>
      <c r="D228" s="406">
        <v>7744</v>
      </c>
      <c r="E228" s="406">
        <v>443.90675171857379</v>
      </c>
      <c r="F228" s="406">
        <v>88.190136058524004</v>
      </c>
      <c r="G228" s="406">
        <v>0.302520255408879</v>
      </c>
      <c r="H228" s="406">
        <v>0.45795417437020675</v>
      </c>
      <c r="I228" s="406">
        <v>0</v>
      </c>
      <c r="J228" s="406">
        <v>0</v>
      </c>
      <c r="K228" s="406">
        <v>995.20085275441056</v>
      </c>
      <c r="L228" s="406">
        <v>0</v>
      </c>
      <c r="M228" s="440">
        <v>1528.0582149612874</v>
      </c>
    </row>
    <row r="229" spans="1:13">
      <c r="A229" s="439">
        <v>341103</v>
      </c>
      <c r="B229" s="446" t="s">
        <v>856</v>
      </c>
      <c r="C229" s="406">
        <v>1424720</v>
      </c>
      <c r="D229" s="406">
        <v>940230</v>
      </c>
      <c r="E229" s="406">
        <v>50467.406634194325</v>
      </c>
      <c r="F229" s="406">
        <v>2373.3307061101282</v>
      </c>
      <c r="G229" s="406">
        <v>36.732183983175318</v>
      </c>
      <c r="H229" s="406">
        <v>55.605060117689781</v>
      </c>
      <c r="I229" s="406">
        <v>0</v>
      </c>
      <c r="J229" s="406">
        <v>0</v>
      </c>
      <c r="K229" s="406">
        <v>13751.339814102163</v>
      </c>
      <c r="L229" s="406">
        <v>0</v>
      </c>
      <c r="M229" s="440">
        <v>66684.414398507492</v>
      </c>
    </row>
    <row r="230" spans="1:13">
      <c r="A230" s="439">
        <v>341104</v>
      </c>
      <c r="B230" s="446" t="s">
        <v>857</v>
      </c>
      <c r="C230" s="406">
        <v>40625</v>
      </c>
      <c r="D230" s="406">
        <v>11583</v>
      </c>
      <c r="E230" s="406">
        <v>679.12902353286449</v>
      </c>
      <c r="F230" s="406">
        <v>0</v>
      </c>
      <c r="G230" s="406">
        <v>0.45251873398434689</v>
      </c>
      <c r="H230" s="406">
        <v>0.68502138122540579</v>
      </c>
      <c r="I230" s="406">
        <v>0</v>
      </c>
      <c r="J230" s="406">
        <v>0</v>
      </c>
      <c r="K230" s="406">
        <v>393.83312116760379</v>
      </c>
      <c r="L230" s="406">
        <v>0</v>
      </c>
      <c r="M230" s="440">
        <v>1074.0996848156781</v>
      </c>
    </row>
    <row r="231" spans="1:13">
      <c r="A231" s="439">
        <v>341109</v>
      </c>
      <c r="B231" s="446" t="s">
        <v>858</v>
      </c>
      <c r="C231" s="406">
        <v>466753</v>
      </c>
      <c r="D231" s="406">
        <v>141136</v>
      </c>
      <c r="E231" s="406">
        <v>8346.392250098419</v>
      </c>
      <c r="F231" s="406">
        <v>54.457463385236089</v>
      </c>
      <c r="G231" s="406">
        <v>5.513792336564789</v>
      </c>
      <c r="H231" s="406">
        <v>8.3467608267336892</v>
      </c>
      <c r="I231" s="406">
        <v>0</v>
      </c>
      <c r="J231" s="406">
        <v>0</v>
      </c>
      <c r="K231" s="406">
        <v>4504.9489619833494</v>
      </c>
      <c r="L231" s="406">
        <v>0</v>
      </c>
      <c r="M231" s="440">
        <v>12919.659228630302</v>
      </c>
    </row>
    <row r="232" spans="1:13">
      <c r="A232" s="439">
        <v>341201</v>
      </c>
      <c r="B232" s="446" t="s">
        <v>859</v>
      </c>
      <c r="C232" s="406">
        <v>252126</v>
      </c>
      <c r="D232" s="406">
        <v>60338</v>
      </c>
      <c r="E232" s="406">
        <v>3793.3110721287012</v>
      </c>
      <c r="F232" s="406">
        <v>2058.7980215924649</v>
      </c>
      <c r="G232" s="406">
        <v>2.3572365248245806</v>
      </c>
      <c r="H232" s="406">
        <v>3.5683769507013734</v>
      </c>
      <c r="I232" s="406">
        <v>0</v>
      </c>
      <c r="J232" s="406">
        <v>0</v>
      </c>
      <c r="K232" s="406">
        <v>2433.463966822374</v>
      </c>
      <c r="L232" s="406">
        <v>0</v>
      </c>
      <c r="M232" s="440">
        <v>8291.498674019067</v>
      </c>
    </row>
    <row r="233" spans="1:13">
      <c r="A233" s="439">
        <v>341202</v>
      </c>
      <c r="B233" s="446" t="s">
        <v>860</v>
      </c>
      <c r="C233" s="406">
        <v>189203</v>
      </c>
      <c r="D233" s="406">
        <v>56240</v>
      </c>
      <c r="E233" s="406">
        <v>3366.2587783156632</v>
      </c>
      <c r="F233" s="406">
        <v>206.47746116031732</v>
      </c>
      <c r="G233" s="406">
        <v>2.1971386659186387</v>
      </c>
      <c r="H233" s="406">
        <v>3.3260213348943775</v>
      </c>
      <c r="I233" s="406">
        <v>0</v>
      </c>
      <c r="J233" s="406">
        <v>0</v>
      </c>
      <c r="K233" s="406">
        <v>1827.2698489467498</v>
      </c>
      <c r="L233" s="406">
        <v>0</v>
      </c>
      <c r="M233" s="440">
        <v>5405.5292484235433</v>
      </c>
    </row>
    <row r="234" spans="1:13">
      <c r="A234" s="439">
        <v>342101</v>
      </c>
      <c r="B234" s="446" t="s">
        <v>861</v>
      </c>
      <c r="C234" s="406">
        <v>680047</v>
      </c>
      <c r="D234" s="406">
        <v>85996</v>
      </c>
      <c r="E234" s="406">
        <v>4947.6398444871193</v>
      </c>
      <c r="F234" s="406">
        <v>4437.984668361054</v>
      </c>
      <c r="G234" s="406">
        <v>3.3596106997162174</v>
      </c>
      <c r="H234" s="406">
        <v>5.0857677021143255</v>
      </c>
      <c r="I234" s="406">
        <v>0</v>
      </c>
      <c r="J234" s="406">
        <v>0</v>
      </c>
      <c r="K234" s="406">
        <v>4580.9245548052286</v>
      </c>
      <c r="L234" s="406">
        <v>0</v>
      </c>
      <c r="M234" s="440">
        <v>13974.994446055232</v>
      </c>
    </row>
    <row r="235" spans="1:13">
      <c r="A235" s="439">
        <v>342102</v>
      </c>
      <c r="B235" s="446" t="s">
        <v>862</v>
      </c>
      <c r="C235" s="406">
        <v>47157</v>
      </c>
      <c r="D235" s="406">
        <v>23881</v>
      </c>
      <c r="E235" s="406">
        <v>1296.1049011634359</v>
      </c>
      <c r="F235" s="406">
        <v>81.246084331899795</v>
      </c>
      <c r="G235" s="406">
        <v>0.93294899168610101</v>
      </c>
      <c r="H235" s="406">
        <v>1.4122951358733564</v>
      </c>
      <c r="I235" s="406">
        <v>0</v>
      </c>
      <c r="J235" s="406">
        <v>0</v>
      </c>
      <c r="K235" s="406">
        <v>317.97005733353939</v>
      </c>
      <c r="L235" s="406">
        <v>0</v>
      </c>
      <c r="M235" s="440">
        <v>1697.6662869564345</v>
      </c>
    </row>
    <row r="236" spans="1:13">
      <c r="A236" s="439">
        <v>342103</v>
      </c>
      <c r="B236" s="446" t="s">
        <v>863</v>
      </c>
      <c r="C236" s="406">
        <v>999780</v>
      </c>
      <c r="D236" s="406">
        <v>437359</v>
      </c>
      <c r="E236" s="406">
        <v>25643.263668948544</v>
      </c>
      <c r="F236" s="406">
        <v>3457.9989073813881</v>
      </c>
      <c r="G236" s="406">
        <v>17.086392748605</v>
      </c>
      <c r="H236" s="406">
        <v>25.865325525316319</v>
      </c>
      <c r="I236" s="406">
        <v>0</v>
      </c>
      <c r="J236" s="406">
        <v>0</v>
      </c>
      <c r="K236" s="406">
        <v>6733.9590955636841</v>
      </c>
      <c r="L236" s="406">
        <v>0</v>
      </c>
      <c r="M236" s="440">
        <v>35878.17339016754</v>
      </c>
    </row>
    <row r="237" spans="1:13">
      <c r="A237" s="439">
        <v>351101</v>
      </c>
      <c r="B237" s="446" t="s">
        <v>1086</v>
      </c>
      <c r="C237" s="406">
        <v>4155265</v>
      </c>
      <c r="D237" s="406">
        <v>1857920</v>
      </c>
      <c r="E237" s="406">
        <v>100556.82339773074</v>
      </c>
      <c r="F237" s="406">
        <v>2998.7821397091493</v>
      </c>
      <c r="G237" s="406">
        <v>72.583794419934407</v>
      </c>
      <c r="H237" s="406">
        <v>109.87711087745657</v>
      </c>
      <c r="I237" s="406">
        <v>0</v>
      </c>
      <c r="J237" s="406">
        <v>0</v>
      </c>
      <c r="K237" s="406">
        <v>1918.6382413840188</v>
      </c>
      <c r="L237" s="406">
        <v>0</v>
      </c>
      <c r="M237" s="440">
        <v>105656.70468412129</v>
      </c>
    </row>
    <row r="238" spans="1:13">
      <c r="A238" s="439">
        <v>351102</v>
      </c>
      <c r="B238" s="446" t="s">
        <v>1087</v>
      </c>
      <c r="C238" s="406">
        <v>10293825</v>
      </c>
      <c r="D238" s="406">
        <v>5124088</v>
      </c>
      <c r="E238" s="406">
        <v>276348.25558141683</v>
      </c>
      <c r="F238" s="406">
        <v>7852.4568288104365</v>
      </c>
      <c r="G238" s="406">
        <v>0</v>
      </c>
      <c r="H238" s="406">
        <v>0</v>
      </c>
      <c r="I238" s="406">
        <v>0</v>
      </c>
      <c r="J238" s="406">
        <v>0</v>
      </c>
      <c r="K238" s="406">
        <v>4753.1455027394468</v>
      </c>
      <c r="L238" s="406">
        <v>0</v>
      </c>
      <c r="M238" s="440">
        <v>288953.85791296675</v>
      </c>
    </row>
    <row r="239" spans="1:13">
      <c r="A239" s="439">
        <v>352101</v>
      </c>
      <c r="B239" s="446" t="s">
        <v>864</v>
      </c>
      <c r="C239" s="406">
        <v>3363386</v>
      </c>
      <c r="D239" s="406">
        <v>4293379</v>
      </c>
      <c r="E239" s="406">
        <v>222642.06246515203</v>
      </c>
      <c r="F239" s="406">
        <v>1000.2048256999145</v>
      </c>
      <c r="G239" s="406">
        <v>167.73042271190315</v>
      </c>
      <c r="H239" s="406">
        <v>253.90976596253699</v>
      </c>
      <c r="I239" s="406">
        <v>0</v>
      </c>
      <c r="J239" s="406">
        <v>0</v>
      </c>
      <c r="K239" s="406">
        <v>1178.8178156372014</v>
      </c>
      <c r="L239" s="406">
        <v>0</v>
      </c>
      <c r="M239" s="440">
        <v>225242.72529516357</v>
      </c>
    </row>
    <row r="240" spans="1:13">
      <c r="A240" s="439">
        <v>352201</v>
      </c>
      <c r="B240" s="446" t="s">
        <v>865</v>
      </c>
      <c r="C240" s="406">
        <v>273380</v>
      </c>
      <c r="D240" s="406">
        <v>80663</v>
      </c>
      <c r="E240" s="406">
        <v>4424.6517304697954</v>
      </c>
      <c r="F240" s="406">
        <v>5.1107933957702736</v>
      </c>
      <c r="G240" s="406">
        <v>3.1512733800930977</v>
      </c>
      <c r="H240" s="406">
        <v>4.7703873482614716</v>
      </c>
      <c r="I240" s="406">
        <v>0</v>
      </c>
      <c r="J240" s="406">
        <v>0</v>
      </c>
      <c r="K240" s="406">
        <v>95.784423669881704</v>
      </c>
      <c r="L240" s="406">
        <v>0</v>
      </c>
      <c r="M240" s="440">
        <v>4533.4686082638018</v>
      </c>
    </row>
    <row r="241" spans="1:13">
      <c r="A241" s="439">
        <v>353101</v>
      </c>
      <c r="B241" s="446" t="s">
        <v>866</v>
      </c>
      <c r="C241" s="406">
        <v>5590554</v>
      </c>
      <c r="D241" s="406">
        <v>8052480</v>
      </c>
      <c r="E241" s="406">
        <v>432417.15286438284</v>
      </c>
      <c r="F241" s="406">
        <v>1825.4050411892827</v>
      </c>
      <c r="G241" s="406">
        <v>314.58804745105073</v>
      </c>
      <c r="H241" s="406">
        <v>476.22235854079941</v>
      </c>
      <c r="I241" s="406">
        <v>0</v>
      </c>
      <c r="J241" s="406">
        <v>0</v>
      </c>
      <c r="K241" s="406">
        <v>3044.9201686616557</v>
      </c>
      <c r="L241" s="406">
        <v>0</v>
      </c>
      <c r="M241" s="440">
        <v>438078.2884802256</v>
      </c>
    </row>
    <row r="242" spans="1:13">
      <c r="A242" s="439">
        <v>353102</v>
      </c>
      <c r="B242" s="446" t="s">
        <v>867</v>
      </c>
      <c r="C242" s="406">
        <v>17139423</v>
      </c>
      <c r="D242" s="406">
        <v>16583015</v>
      </c>
      <c r="E242" s="406">
        <v>903568.072646391</v>
      </c>
      <c r="F242" s="406">
        <v>226659.21924113395</v>
      </c>
      <c r="G242" s="406">
        <v>647.85239055384659</v>
      </c>
      <c r="H242" s="406">
        <v>980.71683242782228</v>
      </c>
      <c r="I242" s="406">
        <v>5324.53783272685</v>
      </c>
      <c r="J242" s="406">
        <v>42452.013668104737</v>
      </c>
      <c r="K242" s="406">
        <v>9334.8649080109208</v>
      </c>
      <c r="L242" s="406">
        <v>0</v>
      </c>
      <c r="M242" s="440">
        <v>1188967.2775193492</v>
      </c>
    </row>
    <row r="243" spans="1:13">
      <c r="A243" s="439">
        <v>354101</v>
      </c>
      <c r="B243" s="446" t="s">
        <v>868</v>
      </c>
      <c r="C243" s="406">
        <v>1337873</v>
      </c>
      <c r="D243" s="406">
        <v>1482307</v>
      </c>
      <c r="E243" s="406">
        <v>93924.183728769334</v>
      </c>
      <c r="F243" s="406">
        <v>8335.6342067212317</v>
      </c>
      <c r="G243" s="406">
        <v>57.909633285564517</v>
      </c>
      <c r="H243" s="406">
        <v>87.663413689534323</v>
      </c>
      <c r="I243" s="406">
        <v>341.96577460685791</v>
      </c>
      <c r="J243" s="406">
        <v>0</v>
      </c>
      <c r="K243" s="406">
        <v>26087.463542346253</v>
      </c>
      <c r="L243" s="406">
        <v>0</v>
      </c>
      <c r="M243" s="440">
        <v>128834.82029941879</v>
      </c>
    </row>
    <row r="244" spans="1:13">
      <c r="A244" s="439">
        <v>354102</v>
      </c>
      <c r="B244" s="446" t="s">
        <v>869</v>
      </c>
      <c r="C244" s="406">
        <v>29705</v>
      </c>
      <c r="D244" s="406">
        <v>30023</v>
      </c>
      <c r="E244" s="406">
        <v>2043.9771678444645</v>
      </c>
      <c r="F244" s="406">
        <v>79.868204179381209</v>
      </c>
      <c r="G244" s="406">
        <v>1.1729329114135745</v>
      </c>
      <c r="H244" s="406">
        <v>1.7755820095816335</v>
      </c>
      <c r="I244" s="406">
        <v>6.9263590331421652</v>
      </c>
      <c r="J244" s="406">
        <v>0</v>
      </c>
      <c r="K244" s="406">
        <v>579.15807086835378</v>
      </c>
      <c r="L244" s="406">
        <v>0</v>
      </c>
      <c r="M244" s="440">
        <v>2712.8783168463369</v>
      </c>
    </row>
    <row r="245" spans="1:13">
      <c r="A245" s="439">
        <v>354103</v>
      </c>
      <c r="B245" s="446" t="s">
        <v>870</v>
      </c>
      <c r="C245" s="406">
        <v>725240</v>
      </c>
      <c r="D245" s="406">
        <v>6025325</v>
      </c>
      <c r="E245" s="406">
        <v>349292.3089842294</v>
      </c>
      <c r="F245" s="406">
        <v>49.549024604760866</v>
      </c>
      <c r="G245" s="406">
        <v>235.39272629858104</v>
      </c>
      <c r="H245" s="406">
        <v>356.33674009404803</v>
      </c>
      <c r="I245" s="406">
        <v>0</v>
      </c>
      <c r="J245" s="406">
        <v>0</v>
      </c>
      <c r="K245" s="406">
        <v>14141.597070495965</v>
      </c>
      <c r="L245" s="406">
        <v>0</v>
      </c>
      <c r="M245" s="440">
        <v>364075.18454572279</v>
      </c>
    </row>
    <row r="246" spans="1:13">
      <c r="A246" s="439">
        <v>354110</v>
      </c>
      <c r="B246" s="446" t="s">
        <v>871</v>
      </c>
      <c r="C246" s="406">
        <v>226360</v>
      </c>
      <c r="D246" s="406">
        <v>90337</v>
      </c>
      <c r="E246" s="406">
        <v>6240.4081907380669</v>
      </c>
      <c r="F246" s="406">
        <v>3647.9425342717677</v>
      </c>
      <c r="G246" s="406">
        <v>3.5292119767024017</v>
      </c>
      <c r="H246" s="406">
        <v>5.3425095611655955</v>
      </c>
      <c r="I246" s="406">
        <v>0</v>
      </c>
      <c r="J246" s="406">
        <v>0</v>
      </c>
      <c r="K246" s="406">
        <v>4414.8615233870487</v>
      </c>
      <c r="L246" s="406">
        <v>0</v>
      </c>
      <c r="M246" s="440">
        <v>14312.083969934749</v>
      </c>
    </row>
    <row r="247" spans="1:13">
      <c r="A247" s="439">
        <v>359101</v>
      </c>
      <c r="B247" s="446" t="s">
        <v>872</v>
      </c>
      <c r="C247" s="406">
        <v>856939</v>
      </c>
      <c r="D247" s="406">
        <v>600256</v>
      </c>
      <c r="E247" s="406">
        <v>39934.979607009715</v>
      </c>
      <c r="F247" s="406">
        <v>855.39559998777088</v>
      </c>
      <c r="G247" s="406">
        <v>23.45032634768835</v>
      </c>
      <c r="H247" s="406">
        <v>35.499027418024355</v>
      </c>
      <c r="I247" s="406">
        <v>0</v>
      </c>
      <c r="J247" s="406">
        <v>0</v>
      </c>
      <c r="K247" s="406">
        <v>1513.9874983775817</v>
      </c>
      <c r="L247" s="406">
        <v>0</v>
      </c>
      <c r="M247" s="440">
        <v>42363.312059140779</v>
      </c>
    </row>
    <row r="248" spans="1:13">
      <c r="A248" s="439">
        <v>359110</v>
      </c>
      <c r="B248" s="446" t="s">
        <v>873</v>
      </c>
      <c r="C248" s="406">
        <v>375430</v>
      </c>
      <c r="D248" s="406">
        <v>1636191</v>
      </c>
      <c r="E248" s="406">
        <v>170100.7264736426</v>
      </c>
      <c r="F248" s="406">
        <v>3830.8484221633116</v>
      </c>
      <c r="G248" s="406">
        <v>63.921450404408688</v>
      </c>
      <c r="H248" s="406">
        <v>96.764082804744106</v>
      </c>
      <c r="I248" s="406">
        <v>0</v>
      </c>
      <c r="J248" s="406">
        <v>0</v>
      </c>
      <c r="K248" s="406">
        <v>663.18658913762431</v>
      </c>
      <c r="L248" s="406">
        <v>0</v>
      </c>
      <c r="M248" s="440">
        <v>174755.44701815268</v>
      </c>
    </row>
    <row r="249" spans="1:13">
      <c r="A249" s="439">
        <v>359201</v>
      </c>
      <c r="B249" s="446" t="s">
        <v>874</v>
      </c>
      <c r="C249" s="406">
        <v>1425619</v>
      </c>
      <c r="D249" s="406">
        <v>8832075</v>
      </c>
      <c r="E249" s="406">
        <v>536488.70508596231</v>
      </c>
      <c r="F249" s="406">
        <v>342.33087722672894</v>
      </c>
      <c r="G249" s="406">
        <v>345.04467446312896</v>
      </c>
      <c r="H249" s="406">
        <v>522.32750101651959</v>
      </c>
      <c r="I249" s="406">
        <v>0</v>
      </c>
      <c r="J249" s="406">
        <v>0</v>
      </c>
      <c r="K249" s="406">
        <v>2518.4837545940259</v>
      </c>
      <c r="L249" s="406">
        <v>0</v>
      </c>
      <c r="M249" s="440">
        <v>540216.89189326274</v>
      </c>
    </row>
    <row r="250" spans="1:13">
      <c r="A250" s="439">
        <v>359210</v>
      </c>
      <c r="B250" s="446" t="s">
        <v>875</v>
      </c>
      <c r="C250" s="406">
        <v>332606</v>
      </c>
      <c r="D250" s="406">
        <v>262009</v>
      </c>
      <c r="E250" s="406">
        <v>14383.768830820787</v>
      </c>
      <c r="F250" s="406">
        <v>0</v>
      </c>
      <c r="G250" s="406">
        <v>10.235969289149134</v>
      </c>
      <c r="H250" s="406">
        <v>15.495176871232744</v>
      </c>
      <c r="I250" s="406">
        <v>0</v>
      </c>
      <c r="J250" s="406">
        <v>0</v>
      </c>
      <c r="K250" s="406">
        <v>587.5755448779272</v>
      </c>
      <c r="L250" s="406">
        <v>0</v>
      </c>
      <c r="M250" s="440">
        <v>14997.075521859097</v>
      </c>
    </row>
    <row r="251" spans="1:13">
      <c r="A251" s="439">
        <v>359901</v>
      </c>
      <c r="B251" s="446" t="s">
        <v>876</v>
      </c>
      <c r="C251" s="406">
        <v>239391</v>
      </c>
      <c r="D251" s="406">
        <v>3981709</v>
      </c>
      <c r="E251" s="406">
        <v>218836.50735777325</v>
      </c>
      <c r="F251" s="406">
        <v>226.83978214942613</v>
      </c>
      <c r="G251" s="406">
        <v>155.55432533703572</v>
      </c>
      <c r="H251" s="406">
        <v>235.47762953311963</v>
      </c>
      <c r="I251" s="406">
        <v>0</v>
      </c>
      <c r="J251" s="406">
        <v>0</v>
      </c>
      <c r="K251" s="406">
        <v>422.75053484452189</v>
      </c>
      <c r="L251" s="406">
        <v>0</v>
      </c>
      <c r="M251" s="440">
        <v>219877.12962963735</v>
      </c>
    </row>
    <row r="252" spans="1:13">
      <c r="A252" s="439">
        <v>359909</v>
      </c>
      <c r="B252" s="446" t="s">
        <v>877</v>
      </c>
      <c r="C252" s="406">
        <v>920353</v>
      </c>
      <c r="D252" s="406">
        <v>3439916</v>
      </c>
      <c r="E252" s="406">
        <v>192769.32916579364</v>
      </c>
      <c r="F252" s="406">
        <v>810.47469103900278</v>
      </c>
      <c r="G252" s="406">
        <v>134.38799386777936</v>
      </c>
      <c r="H252" s="406">
        <v>203.43610610075203</v>
      </c>
      <c r="I252" s="406">
        <v>0</v>
      </c>
      <c r="J252" s="406">
        <v>0</v>
      </c>
      <c r="K252" s="406">
        <v>1625.990774220217</v>
      </c>
      <c r="L252" s="406">
        <v>0</v>
      </c>
      <c r="M252" s="440">
        <v>195543.61873102139</v>
      </c>
    </row>
    <row r="253" spans="1:13">
      <c r="A253" s="439">
        <v>391101</v>
      </c>
      <c r="B253" s="446" t="s">
        <v>878</v>
      </c>
      <c r="C253" s="406">
        <v>146887</v>
      </c>
      <c r="D253" s="406">
        <v>14154</v>
      </c>
      <c r="E253" s="406">
        <v>849.45697744703489</v>
      </c>
      <c r="F253" s="406">
        <v>25.941869058239917</v>
      </c>
      <c r="G253" s="406">
        <v>0.55294016432886428</v>
      </c>
      <c r="H253" s="406">
        <v>0.83703901442600537</v>
      </c>
      <c r="I253" s="406">
        <v>0</v>
      </c>
      <c r="J253" s="406">
        <v>0</v>
      </c>
      <c r="K253" s="406">
        <v>0</v>
      </c>
      <c r="L253" s="406">
        <v>0</v>
      </c>
      <c r="M253" s="440">
        <v>876.78882568402969</v>
      </c>
    </row>
    <row r="254" spans="1:13">
      <c r="A254" s="439">
        <v>391102</v>
      </c>
      <c r="B254" s="446" t="s">
        <v>879</v>
      </c>
      <c r="C254" s="406">
        <v>328329</v>
      </c>
      <c r="D254" s="406">
        <v>152582</v>
      </c>
      <c r="E254" s="406">
        <v>9170.1759686423593</v>
      </c>
      <c r="F254" s="406">
        <v>553.86139837190058</v>
      </c>
      <c r="G254" s="406">
        <v>5.9609491209964336</v>
      </c>
      <c r="H254" s="406">
        <v>9.0236653062425329</v>
      </c>
      <c r="I254" s="406">
        <v>0</v>
      </c>
      <c r="J254" s="406">
        <v>0</v>
      </c>
      <c r="K254" s="406">
        <v>0</v>
      </c>
      <c r="L254" s="406">
        <v>0</v>
      </c>
      <c r="M254" s="440">
        <v>9739.0219814414977</v>
      </c>
    </row>
    <row r="255" spans="1:13">
      <c r="A255" s="439">
        <v>391901</v>
      </c>
      <c r="B255" s="446" t="s">
        <v>880</v>
      </c>
      <c r="C255" s="406">
        <v>237795</v>
      </c>
      <c r="D255" s="406">
        <v>112817</v>
      </c>
      <c r="E255" s="406">
        <v>6868.8560785264999</v>
      </c>
      <c r="F255" s="406">
        <v>515.18038449811763</v>
      </c>
      <c r="G255" s="406">
        <v>4.4074381904963813</v>
      </c>
      <c r="H255" s="406">
        <v>6.6719655346332489</v>
      </c>
      <c r="I255" s="406">
        <v>0</v>
      </c>
      <c r="J255" s="406">
        <v>0</v>
      </c>
      <c r="K255" s="406">
        <v>0</v>
      </c>
      <c r="L255" s="406">
        <v>0</v>
      </c>
      <c r="M255" s="440">
        <v>7395.1158667497475</v>
      </c>
    </row>
    <row r="256" spans="1:13">
      <c r="A256" s="439">
        <v>391902</v>
      </c>
      <c r="B256" s="446" t="s">
        <v>881</v>
      </c>
      <c r="C256" s="406">
        <v>110478</v>
      </c>
      <c r="D256" s="406">
        <v>115498</v>
      </c>
      <c r="E256" s="406">
        <v>7811.6329471050085</v>
      </c>
      <c r="F256" s="406">
        <v>0</v>
      </c>
      <c r="G256" s="406">
        <v>4.5121938395988828</v>
      </c>
      <c r="H256" s="406">
        <v>6.8305442940307364</v>
      </c>
      <c r="I256" s="406">
        <v>0</v>
      </c>
      <c r="J256" s="406">
        <v>0</v>
      </c>
      <c r="K256" s="406">
        <v>0</v>
      </c>
      <c r="L256" s="406">
        <v>0</v>
      </c>
      <c r="M256" s="440">
        <v>7822.9756852386381</v>
      </c>
    </row>
    <row r="257" spans="1:13">
      <c r="A257" s="439">
        <v>391903</v>
      </c>
      <c r="B257" s="446" t="s">
        <v>882</v>
      </c>
      <c r="C257" s="406">
        <v>74277</v>
      </c>
      <c r="D257" s="406">
        <v>28379</v>
      </c>
      <c r="E257" s="406">
        <v>1635.506394595136</v>
      </c>
      <c r="F257" s="406">
        <v>49.391603360908825</v>
      </c>
      <c r="G257" s="406">
        <v>1.1087015910799722</v>
      </c>
      <c r="H257" s="406">
        <v>1.6783488466903536</v>
      </c>
      <c r="I257" s="406">
        <v>0</v>
      </c>
      <c r="J257" s="406">
        <v>0</v>
      </c>
      <c r="K257" s="406">
        <v>0</v>
      </c>
      <c r="L257" s="406">
        <v>0</v>
      </c>
      <c r="M257" s="440">
        <v>1687.6850483938154</v>
      </c>
    </row>
    <row r="258" spans="1:13">
      <c r="A258" s="439">
        <v>391904</v>
      </c>
      <c r="B258" s="446" t="s">
        <v>883</v>
      </c>
      <c r="C258" s="406">
        <v>240879</v>
      </c>
      <c r="D258" s="406">
        <v>193378</v>
      </c>
      <c r="E258" s="406">
        <v>12261.959510221224</v>
      </c>
      <c r="F258" s="406">
        <v>363.2604674535217</v>
      </c>
      <c r="G258" s="406">
        <v>7.5547234001500918</v>
      </c>
      <c r="H258" s="406">
        <v>11.43631560351206</v>
      </c>
      <c r="I258" s="406">
        <v>0</v>
      </c>
      <c r="J258" s="406">
        <v>0</v>
      </c>
      <c r="K258" s="406">
        <v>0</v>
      </c>
      <c r="L258" s="406">
        <v>0</v>
      </c>
      <c r="M258" s="440">
        <v>12644.211016678408</v>
      </c>
    </row>
    <row r="259" spans="1:13">
      <c r="A259" s="439">
        <v>391905</v>
      </c>
      <c r="B259" s="446" t="s">
        <v>884</v>
      </c>
      <c r="C259" s="406">
        <v>68719</v>
      </c>
      <c r="D259" s="406">
        <v>18480</v>
      </c>
      <c r="E259" s="406">
        <v>1195.7238869333876</v>
      </c>
      <c r="F259" s="406">
        <v>0.21107522803807191</v>
      </c>
      <c r="G259" s="406">
        <v>0.72195893152372448</v>
      </c>
      <c r="H259" s="406">
        <v>1.092899072058102</v>
      </c>
      <c r="I259" s="406">
        <v>0</v>
      </c>
      <c r="J259" s="406">
        <v>0</v>
      </c>
      <c r="K259" s="406">
        <v>0</v>
      </c>
      <c r="L259" s="406">
        <v>0</v>
      </c>
      <c r="M259" s="440">
        <v>1197.7498201650073</v>
      </c>
    </row>
    <row r="260" spans="1:13">
      <c r="A260" s="439">
        <v>391906</v>
      </c>
      <c r="B260" s="446" t="s">
        <v>885</v>
      </c>
      <c r="C260" s="406">
        <v>363722</v>
      </c>
      <c r="D260" s="406">
        <v>51444</v>
      </c>
      <c r="E260" s="406">
        <v>3048.4120847011645</v>
      </c>
      <c r="F260" s="406">
        <v>484.83979880345112</v>
      </c>
      <c r="G260" s="406">
        <v>2.0097561724300355</v>
      </c>
      <c r="H260" s="406">
        <v>3.0423623283891055</v>
      </c>
      <c r="I260" s="406">
        <v>0</v>
      </c>
      <c r="J260" s="406">
        <v>0</v>
      </c>
      <c r="K260" s="406">
        <v>0</v>
      </c>
      <c r="L260" s="406">
        <v>0</v>
      </c>
      <c r="M260" s="440">
        <v>3538.304002005435</v>
      </c>
    </row>
    <row r="261" spans="1:13">
      <c r="A261" s="439">
        <v>391909</v>
      </c>
      <c r="B261" s="446" t="s">
        <v>113</v>
      </c>
      <c r="C261" s="406">
        <v>1928240</v>
      </c>
      <c r="D261" s="406">
        <v>980073</v>
      </c>
      <c r="E261" s="406">
        <v>57203.828858212779</v>
      </c>
      <c r="F261" s="406">
        <v>13519.245886648299</v>
      </c>
      <c r="G261" s="406">
        <v>38.288748097657788</v>
      </c>
      <c r="H261" s="406">
        <v>57.961381789237578</v>
      </c>
      <c r="I261" s="406">
        <v>0</v>
      </c>
      <c r="J261" s="406">
        <v>0</v>
      </c>
      <c r="K261" s="406">
        <v>0</v>
      </c>
      <c r="L261" s="406">
        <v>0</v>
      </c>
      <c r="M261" s="440">
        <v>70819.324874747981</v>
      </c>
    </row>
    <row r="262" spans="1:13">
      <c r="A262" s="439">
        <v>392101</v>
      </c>
      <c r="B262" s="446" t="s">
        <v>886</v>
      </c>
      <c r="C262" s="406">
        <v>914413</v>
      </c>
      <c r="D262" s="406">
        <v>3468061</v>
      </c>
      <c r="E262" s="406">
        <v>236305.57979374111</v>
      </c>
      <c r="F262" s="406">
        <v>45.170098800147386</v>
      </c>
      <c r="G262" s="406">
        <v>135.4875391275873</v>
      </c>
      <c r="H262" s="406">
        <v>205.1005941230745</v>
      </c>
      <c r="I262" s="406">
        <v>0</v>
      </c>
      <c r="J262" s="406">
        <v>0</v>
      </c>
      <c r="K262" s="406">
        <v>0</v>
      </c>
      <c r="L262" s="406">
        <v>0</v>
      </c>
      <c r="M262" s="440">
        <v>236691.33802579192</v>
      </c>
    </row>
    <row r="263" spans="1:13">
      <c r="A263" s="439">
        <v>411101</v>
      </c>
      <c r="B263" s="446" t="s">
        <v>887</v>
      </c>
      <c r="C263" s="406">
        <v>9220703</v>
      </c>
      <c r="D263" s="406">
        <v>2264719</v>
      </c>
      <c r="E263" s="406">
        <v>147223.71742379968</v>
      </c>
      <c r="F263" s="406">
        <v>48442.907864433342</v>
      </c>
      <c r="G263" s="406">
        <v>88.476279118376638</v>
      </c>
      <c r="H263" s="406">
        <v>133.93510229667396</v>
      </c>
      <c r="I263" s="406">
        <v>0</v>
      </c>
      <c r="J263" s="406">
        <v>0</v>
      </c>
      <c r="K263" s="406">
        <v>0</v>
      </c>
      <c r="L263" s="406">
        <v>0</v>
      </c>
      <c r="M263" s="440">
        <v>195889.03666964808</v>
      </c>
    </row>
    <row r="264" spans="1:13">
      <c r="A264" s="439">
        <v>411102</v>
      </c>
      <c r="B264" s="446" t="s">
        <v>888</v>
      </c>
      <c r="C264" s="406">
        <v>6513147</v>
      </c>
      <c r="D264" s="406">
        <v>2695915</v>
      </c>
      <c r="E264" s="406">
        <v>175078.50342109948</v>
      </c>
      <c r="F264" s="406">
        <v>42333.084884704498</v>
      </c>
      <c r="G264" s="406">
        <v>105.32193201654009</v>
      </c>
      <c r="H264" s="406">
        <v>159.43599662283651</v>
      </c>
      <c r="I264" s="406">
        <v>0</v>
      </c>
      <c r="J264" s="406">
        <v>0</v>
      </c>
      <c r="K264" s="406">
        <v>0</v>
      </c>
      <c r="L264" s="406">
        <v>0</v>
      </c>
      <c r="M264" s="440">
        <v>217676.34623444336</v>
      </c>
    </row>
    <row r="265" spans="1:13">
      <c r="A265" s="439">
        <v>411201</v>
      </c>
      <c r="B265" s="446" t="s">
        <v>889</v>
      </c>
      <c r="C265" s="406">
        <v>957053</v>
      </c>
      <c r="D265" s="406">
        <v>311985</v>
      </c>
      <c r="E265" s="406">
        <v>20577.982741836677</v>
      </c>
      <c r="F265" s="406">
        <v>3456.8459532399743</v>
      </c>
      <c r="G265" s="406">
        <v>12.188374805989742</v>
      </c>
      <c r="H265" s="406">
        <v>18.450721964542669</v>
      </c>
      <c r="I265" s="406">
        <v>0</v>
      </c>
      <c r="J265" s="406">
        <v>0</v>
      </c>
      <c r="K265" s="406">
        <v>0</v>
      </c>
      <c r="L265" s="406">
        <v>0</v>
      </c>
      <c r="M265" s="440">
        <v>24065.467791847183</v>
      </c>
    </row>
    <row r="266" spans="1:13">
      <c r="A266" s="439">
        <v>411202</v>
      </c>
      <c r="B266" s="446" t="s">
        <v>890</v>
      </c>
      <c r="C266" s="406">
        <v>14091533</v>
      </c>
      <c r="D266" s="406">
        <v>6884235</v>
      </c>
      <c r="E266" s="406">
        <v>458081.33044719498</v>
      </c>
      <c r="F266" s="406">
        <v>68189.234234559277</v>
      </c>
      <c r="G266" s="406">
        <v>268.94798174050368</v>
      </c>
      <c r="H266" s="406">
        <v>407.13257616432281</v>
      </c>
      <c r="I266" s="406">
        <v>0</v>
      </c>
      <c r="J266" s="406">
        <v>0</v>
      </c>
      <c r="K266" s="406">
        <v>0</v>
      </c>
      <c r="L266" s="406">
        <v>0</v>
      </c>
      <c r="M266" s="440">
        <v>526946.645239659</v>
      </c>
    </row>
    <row r="267" spans="1:13">
      <c r="A267" s="439">
        <v>412101</v>
      </c>
      <c r="B267" s="446" t="s">
        <v>891</v>
      </c>
      <c r="C267" s="406">
        <v>15521269</v>
      </c>
      <c r="D267" s="406">
        <v>13016107</v>
      </c>
      <c r="E267" s="406">
        <v>875306.18306508893</v>
      </c>
      <c r="F267" s="406">
        <v>103677.46617265385</v>
      </c>
      <c r="G267" s="406">
        <v>508.50320994493217</v>
      </c>
      <c r="H267" s="406">
        <v>769.77049804545607</v>
      </c>
      <c r="I267" s="406">
        <v>0</v>
      </c>
      <c r="J267" s="406">
        <v>0</v>
      </c>
      <c r="K267" s="406">
        <v>0</v>
      </c>
      <c r="L267" s="406">
        <v>0</v>
      </c>
      <c r="M267" s="440">
        <v>980261.92294573318</v>
      </c>
    </row>
    <row r="268" spans="1:13">
      <c r="A268" s="439">
        <v>413101</v>
      </c>
      <c r="B268" s="446" t="s">
        <v>892</v>
      </c>
      <c r="C268" s="406">
        <v>5915647</v>
      </c>
      <c r="D268" s="406">
        <v>16380598</v>
      </c>
      <c r="E268" s="406">
        <v>1121178.9540206823</v>
      </c>
      <c r="F268" s="406">
        <v>58592.971222058048</v>
      </c>
      <c r="G268" s="406">
        <v>639.94453883584674</v>
      </c>
      <c r="H268" s="406">
        <v>968.74595233034256</v>
      </c>
      <c r="I268" s="406">
        <v>0</v>
      </c>
      <c r="J268" s="406">
        <v>0</v>
      </c>
      <c r="K268" s="406">
        <v>0</v>
      </c>
      <c r="L268" s="406">
        <v>0</v>
      </c>
      <c r="M268" s="440">
        <v>1181380.6157339064</v>
      </c>
    </row>
    <row r="269" spans="1:13">
      <c r="A269" s="439">
        <v>413102</v>
      </c>
      <c r="B269" s="446" t="s">
        <v>893</v>
      </c>
      <c r="C269" s="406">
        <v>6092026</v>
      </c>
      <c r="D269" s="406">
        <v>13557239</v>
      </c>
      <c r="E269" s="406">
        <v>928888.76103187061</v>
      </c>
      <c r="F269" s="406">
        <v>13754.243636038118</v>
      </c>
      <c r="G269" s="406">
        <v>529.64370749137106</v>
      </c>
      <c r="H269" s="406">
        <v>801.77291416985622</v>
      </c>
      <c r="I269" s="406">
        <v>0</v>
      </c>
      <c r="J269" s="406">
        <v>0</v>
      </c>
      <c r="K269" s="406">
        <v>0</v>
      </c>
      <c r="L269" s="406">
        <v>0</v>
      </c>
      <c r="M269" s="440">
        <v>943974.42128956993</v>
      </c>
    </row>
    <row r="270" spans="1:13">
      <c r="A270" s="439">
        <v>413103</v>
      </c>
      <c r="B270" s="446" t="s">
        <v>894</v>
      </c>
      <c r="C270" s="406">
        <v>1207462</v>
      </c>
      <c r="D270" s="406">
        <v>7011589</v>
      </c>
      <c r="E270" s="406">
        <v>482537.22875763039</v>
      </c>
      <c r="F270" s="406">
        <v>6283.7274142551378</v>
      </c>
      <c r="G270" s="406">
        <v>273.92332052258564</v>
      </c>
      <c r="H270" s="406">
        <v>414.6642277592909</v>
      </c>
      <c r="I270" s="406">
        <v>0</v>
      </c>
      <c r="J270" s="406">
        <v>0</v>
      </c>
      <c r="K270" s="406">
        <v>0</v>
      </c>
      <c r="L270" s="406">
        <v>0</v>
      </c>
      <c r="M270" s="440">
        <v>489509.54372016742</v>
      </c>
    </row>
    <row r="271" spans="1:13">
      <c r="A271" s="439">
        <v>419101</v>
      </c>
      <c r="B271" s="446" t="s">
        <v>895</v>
      </c>
      <c r="C271" s="406">
        <v>1534242</v>
      </c>
      <c r="D271" s="406">
        <v>1675581</v>
      </c>
      <c r="E271" s="406">
        <v>114234.58537018318</v>
      </c>
      <c r="F271" s="406">
        <v>5586.0359960435089</v>
      </c>
      <c r="G271" s="406">
        <v>65.460282344663483</v>
      </c>
      <c r="H271" s="406">
        <v>99.093561568873184</v>
      </c>
      <c r="I271" s="406">
        <v>0</v>
      </c>
      <c r="J271" s="406">
        <v>0</v>
      </c>
      <c r="K271" s="406">
        <v>0</v>
      </c>
      <c r="L271" s="406">
        <v>0</v>
      </c>
      <c r="M271" s="440">
        <v>119985.17521014024</v>
      </c>
    </row>
    <row r="272" spans="1:13">
      <c r="A272" s="439">
        <v>419102</v>
      </c>
      <c r="B272" s="446" t="s">
        <v>896</v>
      </c>
      <c r="C272" s="406">
        <v>2410867</v>
      </c>
      <c r="D272" s="406">
        <v>1778739</v>
      </c>
      <c r="E272" s="406">
        <v>120998.41185371595</v>
      </c>
      <c r="F272" s="406">
        <v>2176.5993789385129</v>
      </c>
      <c r="G272" s="406">
        <v>69.49039811585719</v>
      </c>
      <c r="H272" s="406">
        <v>105.19433765779618</v>
      </c>
      <c r="I272" s="406">
        <v>0</v>
      </c>
      <c r="J272" s="406">
        <v>0</v>
      </c>
      <c r="K272" s="406">
        <v>0</v>
      </c>
      <c r="L272" s="406">
        <v>0</v>
      </c>
      <c r="M272" s="440">
        <v>123349.69596842812</v>
      </c>
    </row>
    <row r="273" spans="1:13">
      <c r="A273" s="439">
        <v>419103</v>
      </c>
      <c r="B273" s="446" t="s">
        <v>897</v>
      </c>
      <c r="C273" s="406">
        <v>650605</v>
      </c>
      <c r="D273" s="406">
        <v>406478</v>
      </c>
      <c r="E273" s="406">
        <v>25310.073012168399</v>
      </c>
      <c r="F273" s="406">
        <v>938.10975411888933</v>
      </c>
      <c r="G273" s="406">
        <v>15.879983260284973</v>
      </c>
      <c r="H273" s="406">
        <v>24.039066782974384</v>
      </c>
      <c r="I273" s="406">
        <v>0</v>
      </c>
      <c r="J273" s="406">
        <v>0</v>
      </c>
      <c r="K273" s="406">
        <v>0</v>
      </c>
      <c r="L273" s="406">
        <v>0</v>
      </c>
      <c r="M273" s="440">
        <v>26288.101816330549</v>
      </c>
    </row>
    <row r="274" spans="1:13">
      <c r="A274" s="439">
        <v>419109</v>
      </c>
      <c r="B274" s="446" t="s">
        <v>898</v>
      </c>
      <c r="C274" s="406">
        <v>4771926</v>
      </c>
      <c r="D274" s="406">
        <v>7259820</v>
      </c>
      <c r="E274" s="406">
        <v>496584.25841193495</v>
      </c>
      <c r="F274" s="406">
        <v>13051.6919621783</v>
      </c>
      <c r="G274" s="406">
        <v>283.62102475049352</v>
      </c>
      <c r="H274" s="406">
        <v>429.34458073921121</v>
      </c>
      <c r="I274" s="406">
        <v>0</v>
      </c>
      <c r="J274" s="406">
        <v>0</v>
      </c>
      <c r="K274" s="406">
        <v>0</v>
      </c>
      <c r="L274" s="406">
        <v>0</v>
      </c>
      <c r="M274" s="440">
        <v>510348.91597960296</v>
      </c>
    </row>
    <row r="275" spans="1:13">
      <c r="A275" s="439">
        <v>461101</v>
      </c>
      <c r="B275" s="446" t="s">
        <v>1088</v>
      </c>
      <c r="C275" s="406">
        <v>20010229</v>
      </c>
      <c r="D275" s="406">
        <v>8476877481</v>
      </c>
      <c r="E275" s="406">
        <v>424237793.68264407</v>
      </c>
      <c r="F275" s="406">
        <v>185726.7760565471</v>
      </c>
      <c r="G275" s="406">
        <v>359376.83499750623</v>
      </c>
      <c r="H275" s="406">
        <v>2061535.4913870734</v>
      </c>
      <c r="I275" s="406">
        <v>0</v>
      </c>
      <c r="J275" s="406">
        <v>0</v>
      </c>
      <c r="K275" s="406">
        <v>486228.76569037663</v>
      </c>
      <c r="L275" s="406">
        <v>0</v>
      </c>
      <c r="M275" s="440">
        <v>427330661.55077559</v>
      </c>
    </row>
    <row r="276" spans="1:13">
      <c r="A276" s="439">
        <v>462101</v>
      </c>
      <c r="B276" s="446" t="s">
        <v>899</v>
      </c>
      <c r="C276" s="406">
        <v>3089183</v>
      </c>
      <c r="D276" s="406">
        <v>23984796</v>
      </c>
      <c r="E276" s="406">
        <v>1226011.0626719436</v>
      </c>
      <c r="F276" s="406">
        <v>1205.4246233154383</v>
      </c>
      <c r="G276" s="406">
        <v>34310.261125854711</v>
      </c>
      <c r="H276" s="406">
        <v>2429.8939456448215</v>
      </c>
      <c r="I276" s="406">
        <v>0</v>
      </c>
      <c r="J276" s="406">
        <v>0</v>
      </c>
      <c r="K276" s="406">
        <v>0</v>
      </c>
      <c r="L276" s="406">
        <v>0</v>
      </c>
      <c r="M276" s="440">
        <v>1263956.6423667585</v>
      </c>
    </row>
    <row r="277" spans="1:13">
      <c r="A277" s="439">
        <v>462201</v>
      </c>
      <c r="B277" s="446" t="s">
        <v>900</v>
      </c>
      <c r="C277" s="406">
        <v>153190</v>
      </c>
      <c r="D277" s="406">
        <v>35885499</v>
      </c>
      <c r="E277" s="406">
        <v>1880032.9486848142</v>
      </c>
      <c r="F277" s="406">
        <v>0</v>
      </c>
      <c r="G277" s="406">
        <v>514.52209537672252</v>
      </c>
      <c r="H277" s="406">
        <v>6826.0469676294324</v>
      </c>
      <c r="I277" s="406">
        <v>0</v>
      </c>
      <c r="J277" s="406">
        <v>0</v>
      </c>
      <c r="K277" s="406">
        <v>0</v>
      </c>
      <c r="L277" s="406">
        <v>0</v>
      </c>
      <c r="M277" s="440">
        <v>1887373.5177478201</v>
      </c>
    </row>
    <row r="278" spans="1:13">
      <c r="A278" s="439">
        <v>471101</v>
      </c>
      <c r="B278" s="446" t="s">
        <v>901</v>
      </c>
      <c r="C278" s="406">
        <v>2750749</v>
      </c>
      <c r="D278" s="406">
        <v>4647957</v>
      </c>
      <c r="E278" s="406">
        <v>117907.62649042728</v>
      </c>
      <c r="F278" s="406">
        <v>0</v>
      </c>
      <c r="G278" s="406">
        <v>41.545521820640289</v>
      </c>
      <c r="H278" s="406">
        <v>70.8195748183132</v>
      </c>
      <c r="I278" s="406">
        <v>0</v>
      </c>
      <c r="J278" s="406">
        <v>0</v>
      </c>
      <c r="K278" s="406">
        <v>0</v>
      </c>
      <c r="L278" s="406">
        <v>0</v>
      </c>
      <c r="M278" s="440">
        <v>118019.99158706622</v>
      </c>
    </row>
    <row r="279" spans="1:13">
      <c r="A279" s="439">
        <v>471102</v>
      </c>
      <c r="B279" s="446" t="s">
        <v>902</v>
      </c>
      <c r="C279" s="406">
        <v>125276</v>
      </c>
      <c r="D279" s="406">
        <v>137532</v>
      </c>
      <c r="E279" s="406">
        <v>1858.5145107519913</v>
      </c>
      <c r="F279" s="406">
        <v>0</v>
      </c>
      <c r="G279" s="406">
        <v>1.2293235932758322</v>
      </c>
      <c r="H279" s="406">
        <v>2.095536904453152</v>
      </c>
      <c r="I279" s="406">
        <v>0</v>
      </c>
      <c r="J279" s="406">
        <v>0</v>
      </c>
      <c r="K279" s="406">
        <v>0</v>
      </c>
      <c r="L279" s="406">
        <v>0</v>
      </c>
      <c r="M279" s="440">
        <v>1861.8393712497204</v>
      </c>
    </row>
    <row r="280" spans="1:13">
      <c r="A280" s="439">
        <v>471103</v>
      </c>
      <c r="B280" s="446" t="s">
        <v>903</v>
      </c>
      <c r="C280" s="406">
        <v>1654386</v>
      </c>
      <c r="D280" s="406">
        <v>11447550</v>
      </c>
      <c r="E280" s="406">
        <v>721866.93815154489</v>
      </c>
      <c r="F280" s="406">
        <v>594626.04258858843</v>
      </c>
      <c r="G280" s="406">
        <v>1609499.9757396616</v>
      </c>
      <c r="H280" s="406">
        <v>1332668.48235141</v>
      </c>
      <c r="I280" s="406">
        <v>0</v>
      </c>
      <c r="J280" s="406">
        <v>0</v>
      </c>
      <c r="K280" s="406">
        <v>0</v>
      </c>
      <c r="L280" s="406">
        <v>0</v>
      </c>
      <c r="M280" s="440">
        <v>4258661.4388312045</v>
      </c>
    </row>
    <row r="281" spans="1:13">
      <c r="A281" s="439">
        <v>481101</v>
      </c>
      <c r="B281" s="446" t="s">
        <v>904</v>
      </c>
      <c r="C281" s="406">
        <v>949001</v>
      </c>
      <c r="D281" s="406">
        <v>17984190</v>
      </c>
      <c r="E281" s="406">
        <v>479491.87339269073</v>
      </c>
      <c r="F281" s="406">
        <v>10209907.986885287</v>
      </c>
      <c r="G281" s="406">
        <v>1230278.1447765189</v>
      </c>
      <c r="H281" s="406">
        <v>339103.79873677017</v>
      </c>
      <c r="I281" s="406">
        <v>0</v>
      </c>
      <c r="J281" s="406">
        <v>0</v>
      </c>
      <c r="K281" s="406">
        <v>0</v>
      </c>
      <c r="L281" s="406">
        <v>0</v>
      </c>
      <c r="M281" s="440">
        <v>12258781.803791266</v>
      </c>
    </row>
    <row r="282" spans="1:13">
      <c r="A282" s="439">
        <v>481102</v>
      </c>
      <c r="B282" s="446" t="s">
        <v>536</v>
      </c>
      <c r="C282" s="406">
        <v>5043316</v>
      </c>
      <c r="D282" s="406">
        <v>112379252</v>
      </c>
      <c r="E282" s="406">
        <v>3693009.2869407632</v>
      </c>
      <c r="F282" s="406">
        <v>19397835.629950762</v>
      </c>
      <c r="G282" s="406">
        <v>949041.10395031236</v>
      </c>
      <c r="H282" s="406">
        <v>1497218.1791835553</v>
      </c>
      <c r="I282" s="406">
        <v>0</v>
      </c>
      <c r="J282" s="406">
        <v>0</v>
      </c>
      <c r="K282" s="406">
        <v>0</v>
      </c>
      <c r="L282" s="406">
        <v>0</v>
      </c>
      <c r="M282" s="440">
        <v>25537104.200025391</v>
      </c>
    </row>
    <row r="283" spans="1:13">
      <c r="A283" s="439">
        <v>511101</v>
      </c>
      <c r="B283" s="446" t="s">
        <v>905</v>
      </c>
      <c r="C283" s="406">
        <v>48959979</v>
      </c>
      <c r="D283" s="406">
        <v>36132168</v>
      </c>
      <c r="E283" s="406">
        <v>2405399.5869963388</v>
      </c>
      <c r="F283" s="406">
        <v>0</v>
      </c>
      <c r="G283" s="406">
        <v>322.9655331801855</v>
      </c>
      <c r="H283" s="406">
        <v>550.53543049800737</v>
      </c>
      <c r="I283" s="406">
        <v>0</v>
      </c>
      <c r="J283" s="406">
        <v>0</v>
      </c>
      <c r="K283" s="406">
        <v>0</v>
      </c>
      <c r="L283" s="406">
        <v>0</v>
      </c>
      <c r="M283" s="440">
        <v>2406273.0879600169</v>
      </c>
    </row>
    <row r="284" spans="1:13">
      <c r="A284" s="439">
        <v>511201</v>
      </c>
      <c r="B284" s="446" t="s">
        <v>906</v>
      </c>
      <c r="C284" s="406">
        <v>43758323</v>
      </c>
      <c r="D284" s="406">
        <v>47791875</v>
      </c>
      <c r="E284" s="406">
        <v>2858592.4730883976</v>
      </c>
      <c r="F284" s="406">
        <v>0</v>
      </c>
      <c r="G284" s="406">
        <v>427.1852274484217</v>
      </c>
      <c r="H284" s="406">
        <v>728.19102639196058</v>
      </c>
      <c r="I284" s="406">
        <v>0</v>
      </c>
      <c r="J284" s="406">
        <v>0</v>
      </c>
      <c r="K284" s="406">
        <v>0</v>
      </c>
      <c r="L284" s="406">
        <v>0</v>
      </c>
      <c r="M284" s="440">
        <v>2859747.8493422382</v>
      </c>
    </row>
    <row r="285" spans="1:13">
      <c r="A285" s="439">
        <v>531101</v>
      </c>
      <c r="B285" s="446" t="s">
        <v>907</v>
      </c>
      <c r="C285" s="406">
        <v>23544887</v>
      </c>
      <c r="D285" s="406">
        <v>2659543</v>
      </c>
      <c r="E285" s="406">
        <v>145585.42392600433</v>
      </c>
      <c r="F285" s="406">
        <v>0</v>
      </c>
      <c r="G285" s="406">
        <v>23.772193154884338</v>
      </c>
      <c r="H285" s="406">
        <v>40.522697464142198</v>
      </c>
      <c r="I285" s="406">
        <v>0</v>
      </c>
      <c r="J285" s="406">
        <v>0</v>
      </c>
      <c r="K285" s="406">
        <v>0</v>
      </c>
      <c r="L285" s="406">
        <v>0</v>
      </c>
      <c r="M285" s="440">
        <v>145649.71881662335</v>
      </c>
    </row>
    <row r="286" spans="1:13">
      <c r="A286" s="439">
        <v>531201</v>
      </c>
      <c r="B286" s="446" t="s">
        <v>908</v>
      </c>
      <c r="C286" s="406">
        <v>8017322</v>
      </c>
      <c r="D286" s="406">
        <v>580404</v>
      </c>
      <c r="E286" s="406">
        <v>32829.611297930329</v>
      </c>
      <c r="F286" s="406">
        <v>0</v>
      </c>
      <c r="G286" s="406">
        <v>5.1879127300829238</v>
      </c>
      <c r="H286" s="406">
        <v>8.8434506930770045</v>
      </c>
      <c r="I286" s="406">
        <v>0</v>
      </c>
      <c r="J286" s="406">
        <v>0</v>
      </c>
      <c r="K286" s="406">
        <v>0</v>
      </c>
      <c r="L286" s="406">
        <v>0</v>
      </c>
      <c r="M286" s="440">
        <v>32843.642661353493</v>
      </c>
    </row>
    <row r="287" spans="1:13">
      <c r="A287" s="439">
        <v>531202</v>
      </c>
      <c r="B287" s="446" t="s">
        <v>909</v>
      </c>
      <c r="C287" s="406">
        <v>4771376</v>
      </c>
      <c r="D287" s="406">
        <v>693220</v>
      </c>
      <c r="E287" s="406">
        <v>38180.585085236431</v>
      </c>
      <c r="F287" s="406">
        <v>0</v>
      </c>
      <c r="G287" s="406">
        <v>6.1963144306007818</v>
      </c>
      <c r="H287" s="406">
        <v>10.562398405060225</v>
      </c>
      <c r="I287" s="406">
        <v>0</v>
      </c>
      <c r="J287" s="406">
        <v>0</v>
      </c>
      <c r="K287" s="406">
        <v>0</v>
      </c>
      <c r="L287" s="406">
        <v>0</v>
      </c>
      <c r="M287" s="440">
        <v>38197.343798072092</v>
      </c>
    </row>
    <row r="288" spans="1:13">
      <c r="A288" s="439">
        <v>551101</v>
      </c>
      <c r="B288" s="446" t="s">
        <v>910</v>
      </c>
      <c r="C288" s="406">
        <v>10369054</v>
      </c>
      <c r="D288" s="406">
        <v>898047</v>
      </c>
      <c r="E288" s="406">
        <v>55779.026760471628</v>
      </c>
      <c r="F288" s="406">
        <v>0</v>
      </c>
      <c r="G288" s="406">
        <v>8.0271462883055609</v>
      </c>
      <c r="H288" s="406">
        <v>13.68328190933382</v>
      </c>
      <c r="I288" s="406">
        <v>0</v>
      </c>
      <c r="J288" s="406">
        <v>0</v>
      </c>
      <c r="K288" s="406">
        <v>0</v>
      </c>
      <c r="L288" s="406">
        <v>0</v>
      </c>
      <c r="M288" s="440">
        <v>55800.737188669264</v>
      </c>
    </row>
    <row r="289" spans="1:13">
      <c r="A289" s="439">
        <v>551102</v>
      </c>
      <c r="B289" s="446" t="s">
        <v>911</v>
      </c>
      <c r="C289" s="406">
        <v>13030207</v>
      </c>
      <c r="D289" s="406">
        <v>19029400</v>
      </c>
      <c r="E289" s="406">
        <v>1006952.0410549936</v>
      </c>
      <c r="F289" s="406">
        <v>0</v>
      </c>
      <c r="G289" s="406">
        <v>170.09331552901799</v>
      </c>
      <c r="H289" s="406">
        <v>289.94548045892367</v>
      </c>
      <c r="I289" s="406">
        <v>0</v>
      </c>
      <c r="J289" s="406">
        <v>0</v>
      </c>
      <c r="K289" s="406">
        <v>0</v>
      </c>
      <c r="L289" s="406">
        <v>0</v>
      </c>
      <c r="M289" s="440">
        <v>1007412.0798509816</v>
      </c>
    </row>
    <row r="290" spans="1:13">
      <c r="A290" s="439">
        <v>552101</v>
      </c>
      <c r="B290" s="446" t="s">
        <v>912</v>
      </c>
      <c r="C290" s="406">
        <v>14935043</v>
      </c>
      <c r="D290" s="406">
        <v>1811131</v>
      </c>
      <c r="E290" s="406">
        <v>109062.68908937424</v>
      </c>
      <c r="F290" s="406">
        <v>0</v>
      </c>
      <c r="G290" s="406">
        <v>16.188699866703161</v>
      </c>
      <c r="H290" s="406">
        <v>27.595677973928314</v>
      </c>
      <c r="I290" s="406">
        <v>0</v>
      </c>
      <c r="J290" s="406">
        <v>0</v>
      </c>
      <c r="K290" s="406">
        <v>0</v>
      </c>
      <c r="L290" s="406">
        <v>0</v>
      </c>
      <c r="M290" s="440">
        <v>109106.47346721488</v>
      </c>
    </row>
    <row r="291" spans="1:13">
      <c r="A291" s="439">
        <v>553101</v>
      </c>
      <c r="B291" s="446" t="s">
        <v>913</v>
      </c>
      <c r="C291" s="406">
        <v>52214289</v>
      </c>
      <c r="D291" s="406">
        <v>640</v>
      </c>
      <c r="E291" s="406">
        <v>0</v>
      </c>
      <c r="F291" s="406">
        <v>0</v>
      </c>
      <c r="G291" s="406">
        <v>5.724901475577757E-3</v>
      </c>
      <c r="H291" s="406">
        <v>9.7588156463045261E-3</v>
      </c>
      <c r="I291" s="406">
        <v>0</v>
      </c>
      <c r="J291" s="406">
        <v>0</v>
      </c>
      <c r="K291" s="406">
        <v>0</v>
      </c>
      <c r="L291" s="406">
        <v>0</v>
      </c>
      <c r="M291" s="440">
        <v>1.5483717121882283E-2</v>
      </c>
    </row>
    <row r="292" spans="1:13">
      <c r="A292" s="439">
        <v>571101</v>
      </c>
      <c r="B292" s="446" t="s">
        <v>914</v>
      </c>
      <c r="C292" s="406">
        <v>4690299</v>
      </c>
      <c r="D292" s="406">
        <v>5950386</v>
      </c>
      <c r="E292" s="406">
        <v>408960.98574015778</v>
      </c>
      <c r="F292" s="406">
        <v>2582.318039957046</v>
      </c>
      <c r="G292" s="406">
        <v>637.63021331370226</v>
      </c>
      <c r="H292" s="406">
        <v>41531.165147174899</v>
      </c>
      <c r="I292" s="406">
        <v>511.40939930466885</v>
      </c>
      <c r="J292" s="406">
        <v>28739.289434818333</v>
      </c>
      <c r="K292" s="406">
        <v>0</v>
      </c>
      <c r="L292" s="406">
        <v>0</v>
      </c>
      <c r="M292" s="440">
        <v>482962.79797472636</v>
      </c>
    </row>
    <row r="293" spans="1:13">
      <c r="A293" s="439">
        <v>571201</v>
      </c>
      <c r="B293" s="446" t="s">
        <v>915</v>
      </c>
      <c r="C293" s="406">
        <v>138279</v>
      </c>
      <c r="D293" s="406">
        <v>1030776</v>
      </c>
      <c r="E293" s="406">
        <v>70842.714621942665</v>
      </c>
      <c r="F293" s="406">
        <v>288.82879411483106</v>
      </c>
      <c r="G293" s="406">
        <v>111.38433540118548</v>
      </c>
      <c r="H293" s="406">
        <v>7254.8651738356166</v>
      </c>
      <c r="I293" s="406">
        <v>88.590600695331148</v>
      </c>
      <c r="J293" s="406">
        <v>19289.480427987375</v>
      </c>
      <c r="K293" s="406">
        <v>0</v>
      </c>
      <c r="L293" s="406">
        <v>0</v>
      </c>
      <c r="M293" s="440">
        <v>97875.863953977008</v>
      </c>
    </row>
    <row r="294" spans="1:13">
      <c r="A294" s="439">
        <v>572101</v>
      </c>
      <c r="B294" s="446" t="s">
        <v>916</v>
      </c>
      <c r="C294" s="406">
        <v>1127218</v>
      </c>
      <c r="D294" s="406">
        <v>47209231</v>
      </c>
      <c r="E294" s="406">
        <v>3246257.6798922732</v>
      </c>
      <c r="F294" s="406">
        <v>0</v>
      </c>
      <c r="G294" s="406">
        <v>1848.8066188688838</v>
      </c>
      <c r="H294" s="406">
        <v>21575.387056821779</v>
      </c>
      <c r="I294" s="406">
        <v>3241.589103510405</v>
      </c>
      <c r="J294" s="406">
        <v>0</v>
      </c>
      <c r="K294" s="406">
        <v>0</v>
      </c>
      <c r="L294" s="406">
        <v>0</v>
      </c>
      <c r="M294" s="440">
        <v>3272923.4626714746</v>
      </c>
    </row>
    <row r="295" spans="1:13">
      <c r="A295" s="439">
        <v>572102</v>
      </c>
      <c r="B295" s="446" t="s">
        <v>917</v>
      </c>
      <c r="C295" s="406">
        <v>1161015</v>
      </c>
      <c r="D295" s="406">
        <v>23273375</v>
      </c>
      <c r="E295" s="406">
        <v>1430884.9767711004</v>
      </c>
      <c r="F295" s="406">
        <v>0</v>
      </c>
      <c r="G295" s="406">
        <v>919.18431888695386</v>
      </c>
      <c r="H295" s="406">
        <v>10726.788434303839</v>
      </c>
      <c r="I295" s="406">
        <v>7155.0667569817215</v>
      </c>
      <c r="J295" s="406">
        <v>0</v>
      </c>
      <c r="K295" s="406">
        <v>0</v>
      </c>
      <c r="L295" s="406">
        <v>0</v>
      </c>
      <c r="M295" s="440">
        <v>1449686.016281273</v>
      </c>
    </row>
    <row r="296" spans="1:13">
      <c r="A296" s="439">
        <v>572201</v>
      </c>
      <c r="B296" s="446" t="s">
        <v>918</v>
      </c>
      <c r="C296" s="406">
        <v>13697814</v>
      </c>
      <c r="D296" s="406">
        <v>606741300</v>
      </c>
      <c r="E296" s="406">
        <v>41739378.152963042</v>
      </c>
      <c r="F296" s="406">
        <v>72460.254963404572</v>
      </c>
      <c r="G296" s="406">
        <v>23958.285516805467</v>
      </c>
      <c r="H296" s="406">
        <v>279590.77924503275</v>
      </c>
      <c r="I296" s="406">
        <v>63371.522325982769</v>
      </c>
      <c r="J296" s="406">
        <v>0</v>
      </c>
      <c r="K296" s="406">
        <v>0</v>
      </c>
      <c r="L296" s="406">
        <v>0</v>
      </c>
      <c r="M296" s="440">
        <v>42178758.995014273</v>
      </c>
    </row>
    <row r="297" spans="1:13">
      <c r="A297" s="439">
        <v>573101</v>
      </c>
      <c r="B297" s="446" t="s">
        <v>919</v>
      </c>
      <c r="C297" s="406">
        <v>6111144</v>
      </c>
      <c r="D297" s="406">
        <v>456122894</v>
      </c>
      <c r="E297" s="406">
        <v>30944687.457507204</v>
      </c>
      <c r="F297" s="406">
        <v>149625.35438963701</v>
      </c>
      <c r="G297" s="406">
        <v>18033.343370206763</v>
      </c>
      <c r="H297" s="406">
        <v>210447.30106971503</v>
      </c>
      <c r="I297" s="406">
        <v>823248.5741197546</v>
      </c>
      <c r="J297" s="406">
        <v>0</v>
      </c>
      <c r="K297" s="406">
        <v>0</v>
      </c>
      <c r="L297" s="406">
        <v>0</v>
      </c>
      <c r="M297" s="440">
        <v>32146042.030456517</v>
      </c>
    </row>
    <row r="298" spans="1:13">
      <c r="A298" s="439">
        <v>573201</v>
      </c>
      <c r="B298" s="446" t="s">
        <v>920</v>
      </c>
      <c r="C298" s="406">
        <v>3738035</v>
      </c>
      <c r="D298" s="406">
        <v>465008896</v>
      </c>
      <c r="E298" s="406">
        <v>31775209.649867337</v>
      </c>
      <c r="F298" s="406">
        <v>7071.5863688866903</v>
      </c>
      <c r="G298" s="406">
        <v>18383.264707716782</v>
      </c>
      <c r="H298" s="406">
        <v>214530.8478393812</v>
      </c>
      <c r="I298" s="406">
        <v>433264.10401214613</v>
      </c>
      <c r="J298" s="406">
        <v>0</v>
      </c>
      <c r="K298" s="406">
        <v>0</v>
      </c>
      <c r="L298" s="406">
        <v>0</v>
      </c>
      <c r="M298" s="440">
        <v>32448459.452795468</v>
      </c>
    </row>
    <row r="299" spans="1:13">
      <c r="A299" s="439">
        <v>574101</v>
      </c>
      <c r="B299" s="446" t="s">
        <v>921</v>
      </c>
      <c r="C299" s="406">
        <v>3281300</v>
      </c>
      <c r="D299" s="406">
        <v>0</v>
      </c>
      <c r="E299" s="406">
        <v>0</v>
      </c>
      <c r="F299" s="406">
        <v>0</v>
      </c>
      <c r="G299" s="406">
        <v>0</v>
      </c>
      <c r="H299" s="406">
        <v>0</v>
      </c>
      <c r="I299" s="406">
        <v>0</v>
      </c>
      <c r="J299" s="406">
        <v>0</v>
      </c>
      <c r="K299" s="406">
        <v>0</v>
      </c>
      <c r="L299" s="406">
        <v>0</v>
      </c>
      <c r="M299" s="440">
        <v>0</v>
      </c>
    </row>
    <row r="300" spans="1:13">
      <c r="A300" s="439">
        <v>574201</v>
      </c>
      <c r="B300" s="446" t="s">
        <v>922</v>
      </c>
      <c r="C300" s="406">
        <v>739792</v>
      </c>
      <c r="D300" s="406">
        <v>115948157</v>
      </c>
      <c r="E300" s="406">
        <v>8414587.1549504045</v>
      </c>
      <c r="F300" s="406">
        <v>248342.79024496698</v>
      </c>
      <c r="G300" s="406">
        <v>4588.6126148794956</v>
      </c>
      <c r="H300" s="406">
        <v>124079.83091255778</v>
      </c>
      <c r="I300" s="406">
        <v>162739.85749098961</v>
      </c>
      <c r="J300" s="406">
        <v>0</v>
      </c>
      <c r="K300" s="406">
        <v>0</v>
      </c>
      <c r="L300" s="406">
        <v>0</v>
      </c>
      <c r="M300" s="440">
        <v>8954338.2462137993</v>
      </c>
    </row>
    <row r="301" spans="1:13">
      <c r="A301" s="439">
        <v>574301</v>
      </c>
      <c r="B301" s="446" t="s">
        <v>923</v>
      </c>
      <c r="C301" s="406">
        <v>1446064</v>
      </c>
      <c r="D301" s="406">
        <v>11771502</v>
      </c>
      <c r="E301" s="406">
        <v>837619.93779030873</v>
      </c>
      <c r="F301" s="406">
        <v>69282.437552601681</v>
      </c>
      <c r="G301" s="406">
        <v>440.70894204741654</v>
      </c>
      <c r="H301" s="406">
        <v>11917.129555363814</v>
      </c>
      <c r="I301" s="406">
        <v>16521.974725284614</v>
      </c>
      <c r="J301" s="406">
        <v>0</v>
      </c>
      <c r="K301" s="406">
        <v>0</v>
      </c>
      <c r="L301" s="406">
        <v>0</v>
      </c>
      <c r="M301" s="440">
        <v>935782.18856560625</v>
      </c>
    </row>
    <row r="302" spans="1:13">
      <c r="A302" s="439">
        <v>575101</v>
      </c>
      <c r="B302" s="446" t="s">
        <v>924</v>
      </c>
      <c r="C302" s="406">
        <v>1668709</v>
      </c>
      <c r="D302" s="406">
        <v>48300193</v>
      </c>
      <c r="E302" s="406">
        <v>3290398.020117152</v>
      </c>
      <c r="F302" s="406">
        <v>0</v>
      </c>
      <c r="G302" s="406">
        <v>1146.9613737753218</v>
      </c>
      <c r="H302" s="406">
        <v>50688.17018092396</v>
      </c>
      <c r="I302" s="406">
        <v>0</v>
      </c>
      <c r="J302" s="406">
        <v>0</v>
      </c>
      <c r="K302" s="406">
        <v>0</v>
      </c>
      <c r="L302" s="406">
        <v>0</v>
      </c>
      <c r="M302" s="440">
        <v>3342233.1516718511</v>
      </c>
    </row>
    <row r="303" spans="1:13">
      <c r="A303" s="439">
        <v>576101</v>
      </c>
      <c r="B303" s="446" t="s">
        <v>925</v>
      </c>
      <c r="C303" s="406">
        <v>811755</v>
      </c>
      <c r="D303" s="406">
        <v>17907049</v>
      </c>
      <c r="E303" s="406">
        <v>1233175.559734643</v>
      </c>
      <c r="F303" s="406">
        <v>272.32004504534802</v>
      </c>
      <c r="G303" s="406">
        <v>160.06124213068543</v>
      </c>
      <c r="H303" s="406">
        <v>272.8445477595285</v>
      </c>
      <c r="I303" s="406">
        <v>0</v>
      </c>
      <c r="J303" s="406">
        <v>0</v>
      </c>
      <c r="K303" s="406">
        <v>0</v>
      </c>
      <c r="L303" s="406">
        <v>0</v>
      </c>
      <c r="M303" s="440">
        <v>1233880.7855695784</v>
      </c>
    </row>
    <row r="304" spans="1:13">
      <c r="A304" s="439">
        <v>577101</v>
      </c>
      <c r="B304" s="446" t="s">
        <v>926</v>
      </c>
      <c r="C304" s="406">
        <v>3045236</v>
      </c>
      <c r="D304" s="406">
        <v>7061075</v>
      </c>
      <c r="E304" s="406">
        <v>478231.76928997278</v>
      </c>
      <c r="F304" s="406">
        <v>1909.9144185158077</v>
      </c>
      <c r="G304" s="406">
        <v>63.11505936432647</v>
      </c>
      <c r="H304" s="406">
        <v>107.58756835721243</v>
      </c>
      <c r="I304" s="406">
        <v>0</v>
      </c>
      <c r="J304" s="406">
        <v>0</v>
      </c>
      <c r="K304" s="406">
        <v>0</v>
      </c>
      <c r="L304" s="406">
        <v>0</v>
      </c>
      <c r="M304" s="440">
        <v>480312.38633621018</v>
      </c>
    </row>
    <row r="305" spans="1:13">
      <c r="A305" s="439">
        <v>578101</v>
      </c>
      <c r="B305" s="446" t="s">
        <v>927</v>
      </c>
      <c r="C305" s="406">
        <v>1214221</v>
      </c>
      <c r="D305" s="406">
        <v>2652581</v>
      </c>
      <c r="E305" s="406">
        <v>180455.0230589571</v>
      </c>
      <c r="F305" s="406">
        <v>0</v>
      </c>
      <c r="G305" s="406">
        <v>23.709960731272723</v>
      </c>
      <c r="H305" s="406">
        <v>40.416614459598051</v>
      </c>
      <c r="I305" s="406">
        <v>0</v>
      </c>
      <c r="J305" s="406">
        <v>0</v>
      </c>
      <c r="K305" s="406">
        <v>0</v>
      </c>
      <c r="L305" s="406">
        <v>0</v>
      </c>
      <c r="M305" s="440">
        <v>180519.14963414797</v>
      </c>
    </row>
    <row r="306" spans="1:13">
      <c r="A306" s="439">
        <v>578901</v>
      </c>
      <c r="B306" s="446" t="s">
        <v>928</v>
      </c>
      <c r="C306" s="406">
        <v>3986748</v>
      </c>
      <c r="D306" s="406">
        <v>8890292</v>
      </c>
      <c r="E306" s="406">
        <v>599166.49332975515</v>
      </c>
      <c r="F306" s="406">
        <v>0</v>
      </c>
      <c r="G306" s="406">
        <v>79.465418534556321</v>
      </c>
      <c r="H306" s="406">
        <v>135.45881497583392</v>
      </c>
      <c r="I306" s="406">
        <v>0</v>
      </c>
      <c r="J306" s="406">
        <v>0</v>
      </c>
      <c r="K306" s="406">
        <v>0</v>
      </c>
      <c r="L306" s="406">
        <v>0</v>
      </c>
      <c r="M306" s="440">
        <v>599381.41756326554</v>
      </c>
    </row>
    <row r="307" spans="1:13">
      <c r="A307" s="439">
        <v>578902</v>
      </c>
      <c r="B307" s="446" t="s">
        <v>929</v>
      </c>
      <c r="C307" s="406">
        <v>126763</v>
      </c>
      <c r="D307" s="406">
        <v>390380</v>
      </c>
      <c r="E307" s="406">
        <v>27839.738658217735</v>
      </c>
      <c r="F307" s="406">
        <v>22.319561781671837</v>
      </c>
      <c r="G307" s="406">
        <v>3.4893944148303482</v>
      </c>
      <c r="H307" s="406">
        <v>5.9481122874935535</v>
      </c>
      <c r="I307" s="406">
        <v>0</v>
      </c>
      <c r="J307" s="406">
        <v>0</v>
      </c>
      <c r="K307" s="406">
        <v>0</v>
      </c>
      <c r="L307" s="406">
        <v>0</v>
      </c>
      <c r="M307" s="440">
        <v>27871.495726701731</v>
      </c>
    </row>
    <row r="308" spans="1:13">
      <c r="A308" s="439">
        <v>578903</v>
      </c>
      <c r="B308" s="446" t="s">
        <v>930</v>
      </c>
      <c r="C308" s="406">
        <v>120928</v>
      </c>
      <c r="D308" s="406">
        <v>95471</v>
      </c>
      <c r="E308" s="406">
        <v>6636.7710325581384</v>
      </c>
      <c r="F308" s="406">
        <v>20.290510710610761</v>
      </c>
      <c r="G308" s="406">
        <v>0.85335998751121744</v>
      </c>
      <c r="H308" s="406">
        <v>1.4546595838514871</v>
      </c>
      <c r="I308" s="406">
        <v>0</v>
      </c>
      <c r="J308" s="406">
        <v>0</v>
      </c>
      <c r="K308" s="406">
        <v>0</v>
      </c>
      <c r="L308" s="406">
        <v>0</v>
      </c>
      <c r="M308" s="440">
        <v>6659.3695628401119</v>
      </c>
    </row>
    <row r="309" spans="1:13">
      <c r="A309" s="439">
        <v>578904</v>
      </c>
      <c r="B309" s="446" t="s">
        <v>931</v>
      </c>
      <c r="C309" s="406">
        <v>53766</v>
      </c>
      <c r="D309" s="406">
        <v>105667</v>
      </c>
      <c r="E309" s="406">
        <v>7507.5839493408857</v>
      </c>
      <c r="F309" s="406">
        <v>4.0581021421221521</v>
      </c>
      <c r="G309" s="406">
        <v>0.94449471453222444</v>
      </c>
      <c r="H309" s="406">
        <v>1.610010204952707</v>
      </c>
      <c r="I309" s="406">
        <v>0</v>
      </c>
      <c r="J309" s="406">
        <v>0</v>
      </c>
      <c r="K309" s="406">
        <v>0</v>
      </c>
      <c r="L309" s="406">
        <v>0</v>
      </c>
      <c r="M309" s="440">
        <v>7514.1965564024931</v>
      </c>
    </row>
    <row r="310" spans="1:13">
      <c r="A310" s="439">
        <v>578905</v>
      </c>
      <c r="B310" s="446" t="s">
        <v>932</v>
      </c>
      <c r="C310" s="406">
        <v>23721</v>
      </c>
      <c r="D310" s="406">
        <v>52379</v>
      </c>
      <c r="E310" s="406">
        <v>3561.1352814779943</v>
      </c>
      <c r="F310" s="406">
        <v>0</v>
      </c>
      <c r="G310" s="406">
        <v>0.46818476017150307</v>
      </c>
      <c r="H310" s="406">
        <v>0.79807989402331159</v>
      </c>
      <c r="I310" s="406">
        <v>0</v>
      </c>
      <c r="J310" s="406">
        <v>0</v>
      </c>
      <c r="K310" s="406">
        <v>0</v>
      </c>
      <c r="L310" s="406">
        <v>0</v>
      </c>
      <c r="M310" s="440">
        <v>3562.4015461321892</v>
      </c>
    </row>
    <row r="311" spans="1:13">
      <c r="A311" s="439">
        <v>578906</v>
      </c>
      <c r="B311" s="446" t="s">
        <v>933</v>
      </c>
      <c r="C311" s="406">
        <v>228009</v>
      </c>
      <c r="D311" s="406">
        <v>673953</v>
      </c>
      <c r="E311" s="406">
        <v>45392.296285253047</v>
      </c>
      <c r="F311" s="406">
        <v>0</v>
      </c>
      <c r="G311" s="406">
        <v>6.0240968201507625</v>
      </c>
      <c r="H311" s="406">
        <v>10.268831796342436</v>
      </c>
      <c r="I311" s="406">
        <v>0</v>
      </c>
      <c r="J311" s="406">
        <v>0</v>
      </c>
      <c r="K311" s="406">
        <v>0</v>
      </c>
      <c r="L311" s="406">
        <v>0</v>
      </c>
      <c r="M311" s="440">
        <v>45408.589213869542</v>
      </c>
    </row>
    <row r="312" spans="1:13">
      <c r="A312" s="439">
        <v>578907</v>
      </c>
      <c r="B312" s="446" t="s">
        <v>934</v>
      </c>
      <c r="C312" s="406">
        <v>198760</v>
      </c>
      <c r="D312" s="406">
        <v>1906981</v>
      </c>
      <c r="E312" s="406">
        <v>131225.19667457475</v>
      </c>
      <c r="F312" s="406">
        <v>0</v>
      </c>
      <c r="G312" s="406">
        <v>17.045454439738286</v>
      </c>
      <c r="H312" s="406">
        <v>29.056124056371043</v>
      </c>
      <c r="I312" s="406">
        <v>0</v>
      </c>
      <c r="J312" s="406">
        <v>0</v>
      </c>
      <c r="K312" s="406">
        <v>0</v>
      </c>
      <c r="L312" s="406">
        <v>0</v>
      </c>
      <c r="M312" s="440">
        <v>131271.29825307085</v>
      </c>
    </row>
    <row r="313" spans="1:13">
      <c r="A313" s="439">
        <v>578909</v>
      </c>
      <c r="B313" s="446" t="s">
        <v>935</v>
      </c>
      <c r="C313" s="406">
        <v>664567</v>
      </c>
      <c r="D313" s="406">
        <v>206073</v>
      </c>
      <c r="E313" s="406">
        <v>11000.076240221013</v>
      </c>
      <c r="F313" s="406">
        <v>0</v>
      </c>
      <c r="G313" s="406">
        <v>1.8419693899572203</v>
      </c>
      <c r="H313" s="406">
        <v>3.1398688308281226</v>
      </c>
      <c r="I313" s="406">
        <v>0</v>
      </c>
      <c r="J313" s="406">
        <v>0</v>
      </c>
      <c r="K313" s="406">
        <v>0</v>
      </c>
      <c r="L313" s="406">
        <v>0</v>
      </c>
      <c r="M313" s="440">
        <v>11005.058078441798</v>
      </c>
    </row>
    <row r="314" spans="1:13">
      <c r="A314" s="439">
        <v>579101</v>
      </c>
      <c r="B314" s="446" t="s">
        <v>936</v>
      </c>
      <c r="C314" s="406">
        <v>1532744</v>
      </c>
      <c r="D314" s="406">
        <v>1936468</v>
      </c>
      <c r="E314" s="406">
        <v>118257.62484493532</v>
      </c>
      <c r="F314" s="406">
        <v>0</v>
      </c>
      <c r="G314" s="406">
        <v>17.309018026968214</v>
      </c>
      <c r="H314" s="406">
        <v>29.505401388012107</v>
      </c>
      <c r="I314" s="406">
        <v>0</v>
      </c>
      <c r="J314" s="406">
        <v>0</v>
      </c>
      <c r="K314" s="406">
        <v>0</v>
      </c>
      <c r="L314" s="406">
        <v>0</v>
      </c>
      <c r="M314" s="440">
        <v>118304.43926435029</v>
      </c>
    </row>
    <row r="315" spans="1:13">
      <c r="A315" s="439">
        <v>591101</v>
      </c>
      <c r="B315" s="446" t="s">
        <v>937</v>
      </c>
      <c r="C315" s="406">
        <v>7163409</v>
      </c>
      <c r="D315" s="406">
        <v>714039</v>
      </c>
      <c r="E315" s="406">
        <v>37678.040993073526</v>
      </c>
      <c r="F315" s="406">
        <v>0</v>
      </c>
      <c r="G315" s="406">
        <v>6.3823990346244699</v>
      </c>
      <c r="H315" s="406">
        <v>10.879603050944457</v>
      </c>
      <c r="I315" s="406">
        <v>0</v>
      </c>
      <c r="J315" s="406">
        <v>0</v>
      </c>
      <c r="K315" s="406">
        <v>0</v>
      </c>
      <c r="L315" s="406">
        <v>0</v>
      </c>
      <c r="M315" s="440">
        <v>37695.302995159094</v>
      </c>
    </row>
    <row r="316" spans="1:13">
      <c r="A316" s="439">
        <v>591102</v>
      </c>
      <c r="B316" s="446" t="s">
        <v>938</v>
      </c>
      <c r="C316" s="406">
        <v>9087469</v>
      </c>
      <c r="D316" s="406">
        <v>929768</v>
      </c>
      <c r="E316" s="406">
        <v>49248.322267369367</v>
      </c>
      <c r="F316" s="406">
        <v>0</v>
      </c>
      <c r="G316" s="406">
        <v>8.3106813634777499</v>
      </c>
      <c r="H316" s="406">
        <v>14.166603157685477</v>
      </c>
      <c r="I316" s="406">
        <v>0</v>
      </c>
      <c r="J316" s="406">
        <v>0</v>
      </c>
      <c r="K316" s="406">
        <v>0</v>
      </c>
      <c r="L316" s="406">
        <v>0</v>
      </c>
      <c r="M316" s="440">
        <v>49270.79955189053</v>
      </c>
    </row>
    <row r="317" spans="1:13">
      <c r="A317" s="439">
        <v>591103</v>
      </c>
      <c r="B317" s="446" t="s">
        <v>939</v>
      </c>
      <c r="C317" s="406">
        <v>1701748</v>
      </c>
      <c r="D317" s="406">
        <v>335964</v>
      </c>
      <c r="E317" s="406">
        <v>17643.526774795933</v>
      </c>
      <c r="F317" s="406">
        <v>0</v>
      </c>
      <c r="G317" s="406">
        <v>3.0029972026434524</v>
      </c>
      <c r="H317" s="406">
        <v>5.1189869750567407</v>
      </c>
      <c r="I317" s="406">
        <v>0</v>
      </c>
      <c r="J317" s="406">
        <v>0</v>
      </c>
      <c r="K317" s="406">
        <v>0</v>
      </c>
      <c r="L317" s="406">
        <v>0</v>
      </c>
      <c r="M317" s="440">
        <v>17651.648758973632</v>
      </c>
    </row>
    <row r="318" spans="1:13">
      <c r="A318" s="439">
        <v>592101</v>
      </c>
      <c r="B318" s="446" t="s">
        <v>940</v>
      </c>
      <c r="C318" s="406">
        <v>900390</v>
      </c>
      <c r="D318" s="406">
        <v>232939</v>
      </c>
      <c r="E318" s="406">
        <v>12261.143640400875</v>
      </c>
      <c r="F318" s="406">
        <v>0</v>
      </c>
      <c r="G318" s="406">
        <v>2.0821115169408499</v>
      </c>
      <c r="H318" s="406">
        <v>3.5492213334243683</v>
      </c>
      <c r="I318" s="406">
        <v>0</v>
      </c>
      <c r="J318" s="406">
        <v>0</v>
      </c>
      <c r="K318" s="406">
        <v>0</v>
      </c>
      <c r="L318" s="406">
        <v>0</v>
      </c>
      <c r="M318" s="440">
        <v>12266.774973251238</v>
      </c>
    </row>
    <row r="319" spans="1:13">
      <c r="A319" s="439">
        <v>592102</v>
      </c>
      <c r="B319" s="446" t="s">
        <v>941</v>
      </c>
      <c r="C319" s="406">
        <v>2450372</v>
      </c>
      <c r="D319" s="406">
        <v>380955</v>
      </c>
      <c r="E319" s="406">
        <v>21000.297138284575</v>
      </c>
      <c r="F319" s="406">
        <v>0</v>
      </c>
      <c r="G319" s="406">
        <v>3.4051482006649239</v>
      </c>
      <c r="H319" s="406">
        <v>5.8045040041987752</v>
      </c>
      <c r="I319" s="406">
        <v>0</v>
      </c>
      <c r="J319" s="406">
        <v>0</v>
      </c>
      <c r="K319" s="406">
        <v>0</v>
      </c>
      <c r="L319" s="406">
        <v>0</v>
      </c>
      <c r="M319" s="440">
        <v>21009.506790489439</v>
      </c>
    </row>
    <row r="320" spans="1:13">
      <c r="A320" s="439">
        <v>592103</v>
      </c>
      <c r="B320" s="446" t="s">
        <v>942</v>
      </c>
      <c r="C320" s="406">
        <v>1045479</v>
      </c>
      <c r="D320" s="406">
        <v>276434</v>
      </c>
      <c r="E320" s="406">
        <v>15163.324874652742</v>
      </c>
      <c r="F320" s="406">
        <v>0</v>
      </c>
      <c r="G320" s="406">
        <v>2.4708899159638444</v>
      </c>
      <c r="H320" s="406">
        <v>4.2119430832249503</v>
      </c>
      <c r="I320" s="406">
        <v>0</v>
      </c>
      <c r="J320" s="406">
        <v>0</v>
      </c>
      <c r="K320" s="406">
        <v>0</v>
      </c>
      <c r="L320" s="406">
        <v>0</v>
      </c>
      <c r="M320" s="440">
        <v>15170.00770765193</v>
      </c>
    </row>
    <row r="321" spans="1:13">
      <c r="A321" s="439">
        <v>593101</v>
      </c>
      <c r="B321" s="446" t="s">
        <v>943</v>
      </c>
      <c r="C321" s="406">
        <v>27277475</v>
      </c>
      <c r="D321" s="406">
        <v>2304972</v>
      </c>
      <c r="E321" s="406">
        <v>132145.28404560758</v>
      </c>
      <c r="F321" s="406">
        <v>0</v>
      </c>
      <c r="G321" s="406">
        <v>20.602877160264267</v>
      </c>
      <c r="H321" s="406">
        <v>35.120199159442507</v>
      </c>
      <c r="I321" s="406">
        <v>0</v>
      </c>
      <c r="J321" s="406">
        <v>0</v>
      </c>
      <c r="K321" s="406">
        <v>0</v>
      </c>
      <c r="L321" s="406">
        <v>0</v>
      </c>
      <c r="M321" s="440">
        <v>132201.00712192728</v>
      </c>
    </row>
    <row r="322" spans="1:13">
      <c r="A322" s="439">
        <v>594101</v>
      </c>
      <c r="B322" s="446" t="s">
        <v>944</v>
      </c>
      <c r="C322" s="406">
        <v>8424576</v>
      </c>
      <c r="D322" s="406">
        <v>421968</v>
      </c>
      <c r="E322" s="406">
        <v>22346.500092559152</v>
      </c>
      <c r="F322" s="406">
        <v>0</v>
      </c>
      <c r="G322" s="406">
        <v>3.7717372143167678</v>
      </c>
      <c r="H322" s="406">
        <v>6.4294011517654788</v>
      </c>
      <c r="I322" s="406">
        <v>0</v>
      </c>
      <c r="J322" s="406">
        <v>0</v>
      </c>
      <c r="K322" s="406">
        <v>0</v>
      </c>
      <c r="L322" s="406">
        <v>0</v>
      </c>
      <c r="M322" s="440">
        <v>22356.701230925235</v>
      </c>
    </row>
    <row r="323" spans="1:13">
      <c r="A323" s="439">
        <v>595101</v>
      </c>
      <c r="B323" s="446" t="s">
        <v>945</v>
      </c>
      <c r="C323" s="406">
        <v>3357286</v>
      </c>
      <c r="D323" s="406">
        <v>583331</v>
      </c>
      <c r="E323" s="406">
        <v>33350.290530558792</v>
      </c>
      <c r="F323" s="406">
        <v>0</v>
      </c>
      <c r="G323" s="406">
        <v>5.2140760874941954</v>
      </c>
      <c r="H323" s="406">
        <v>8.8880494311957587</v>
      </c>
      <c r="I323" s="406">
        <v>0</v>
      </c>
      <c r="J323" s="406">
        <v>0</v>
      </c>
      <c r="K323" s="406">
        <v>0</v>
      </c>
      <c r="L323" s="406">
        <v>0</v>
      </c>
      <c r="M323" s="440">
        <v>33364.392656077485</v>
      </c>
    </row>
    <row r="324" spans="1:13">
      <c r="A324" s="439">
        <v>595102</v>
      </c>
      <c r="B324" s="446" t="s">
        <v>946</v>
      </c>
      <c r="C324" s="406">
        <v>1391150</v>
      </c>
      <c r="D324" s="406">
        <v>526523</v>
      </c>
      <c r="E324" s="406">
        <v>28591.024976621524</v>
      </c>
      <c r="F324" s="406">
        <v>5294.6106240343825</v>
      </c>
      <c r="G324" s="406">
        <v>4.7063017846285629</v>
      </c>
      <c r="H324" s="406">
        <v>8.0224841751410381</v>
      </c>
      <c r="I324" s="406">
        <v>0</v>
      </c>
      <c r="J324" s="406">
        <v>0</v>
      </c>
      <c r="K324" s="406">
        <v>0</v>
      </c>
      <c r="L324" s="406">
        <v>0</v>
      </c>
      <c r="M324" s="440">
        <v>33898.364386615678</v>
      </c>
    </row>
    <row r="325" spans="1:13">
      <c r="A325" s="439">
        <v>595103</v>
      </c>
      <c r="B325" s="446" t="s">
        <v>947</v>
      </c>
      <c r="C325" s="406">
        <v>2176634</v>
      </c>
      <c r="D325" s="406">
        <v>137128</v>
      </c>
      <c r="E325" s="406">
        <v>8160.4111616595064</v>
      </c>
      <c r="F325" s="406">
        <v>790.78210192786071</v>
      </c>
      <c r="G325" s="406">
        <v>1.2257091412757148</v>
      </c>
      <c r="H325" s="406">
        <v>2.0893756157598817</v>
      </c>
      <c r="I325" s="406">
        <v>0</v>
      </c>
      <c r="J325" s="406">
        <v>0</v>
      </c>
      <c r="K325" s="406">
        <v>0</v>
      </c>
      <c r="L325" s="406">
        <v>0</v>
      </c>
      <c r="M325" s="440">
        <v>8954.5083483444032</v>
      </c>
    </row>
    <row r="326" spans="1:13">
      <c r="A326" s="439">
        <v>611101</v>
      </c>
      <c r="B326" s="446" t="s">
        <v>948</v>
      </c>
      <c r="C326" s="406">
        <v>15410954</v>
      </c>
      <c r="D326" s="406">
        <v>81137006</v>
      </c>
      <c r="E326" s="406">
        <v>5486148.0014257003</v>
      </c>
      <c r="F326" s="406">
        <v>1824.1169128839072</v>
      </c>
      <c r="G326" s="406">
        <v>725.23897804184014</v>
      </c>
      <c r="H326" s="406">
        <v>1236.2611857019522</v>
      </c>
      <c r="I326" s="406">
        <v>0</v>
      </c>
      <c r="J326" s="406">
        <v>0</v>
      </c>
      <c r="K326" s="406">
        <v>28905</v>
      </c>
      <c r="L326" s="406">
        <v>0</v>
      </c>
      <c r="M326" s="440">
        <v>5518838.6185023282</v>
      </c>
    </row>
    <row r="327" spans="1:13">
      <c r="A327" s="439">
        <v>611201</v>
      </c>
      <c r="B327" s="446" t="s">
        <v>949</v>
      </c>
      <c r="C327" s="406">
        <v>27215848</v>
      </c>
      <c r="D327" s="406">
        <v>13332939</v>
      </c>
      <c r="E327" s="406">
        <v>767991.32694851048</v>
      </c>
      <c r="F327" s="406">
        <v>6131.7923367465719</v>
      </c>
      <c r="G327" s="406">
        <v>119.17579708180503</v>
      </c>
      <c r="H327" s="406">
        <v>203.15015693879013</v>
      </c>
      <c r="I327" s="406">
        <v>0</v>
      </c>
      <c r="J327" s="406">
        <v>0</v>
      </c>
      <c r="K327" s="406">
        <v>0</v>
      </c>
      <c r="L327" s="406">
        <v>0</v>
      </c>
      <c r="M327" s="440">
        <v>774445.44523927767</v>
      </c>
    </row>
    <row r="328" spans="1:13">
      <c r="A328" s="439">
        <v>631101</v>
      </c>
      <c r="B328" s="446" t="s">
        <v>950</v>
      </c>
      <c r="C328" s="406">
        <v>14922496</v>
      </c>
      <c r="D328" s="406">
        <v>32751607</v>
      </c>
      <c r="E328" s="406">
        <v>1805644.3457349644</v>
      </c>
      <c r="F328" s="406">
        <v>608.22977409179202</v>
      </c>
      <c r="G328" s="406">
        <v>292.74856202365453</v>
      </c>
      <c r="H328" s="406">
        <v>499.02679717667547</v>
      </c>
      <c r="I328" s="406">
        <v>0</v>
      </c>
      <c r="J328" s="406">
        <v>0</v>
      </c>
      <c r="K328" s="406">
        <v>12416.187294729814</v>
      </c>
      <c r="L328" s="406">
        <v>0</v>
      </c>
      <c r="M328" s="440">
        <v>1819460.5381629863</v>
      </c>
    </row>
    <row r="329" spans="1:13">
      <c r="A329" s="439">
        <v>631102</v>
      </c>
      <c r="B329" s="446" t="s">
        <v>951</v>
      </c>
      <c r="C329" s="406">
        <v>7353722</v>
      </c>
      <c r="D329" s="406">
        <v>29593881</v>
      </c>
      <c r="E329" s="406">
        <v>1597546.1742963458</v>
      </c>
      <c r="F329" s="406">
        <v>132.33145438360845</v>
      </c>
      <c r="G329" s="406">
        <v>264.52338906002717</v>
      </c>
      <c r="H329" s="406">
        <v>450.91343475251244</v>
      </c>
      <c r="I329" s="406">
        <v>0</v>
      </c>
      <c r="J329" s="406">
        <v>0</v>
      </c>
      <c r="K329" s="406">
        <v>6118.524033541642</v>
      </c>
      <c r="L329" s="406">
        <v>0</v>
      </c>
      <c r="M329" s="440">
        <v>1604512.4666080836</v>
      </c>
    </row>
    <row r="330" spans="1:13">
      <c r="A330" s="439">
        <v>631103</v>
      </c>
      <c r="B330" s="446" t="s">
        <v>952</v>
      </c>
      <c r="C330" s="406">
        <v>699738</v>
      </c>
      <c r="D330" s="406">
        <v>6370809</v>
      </c>
      <c r="E330" s="406">
        <v>339815.18359040678</v>
      </c>
      <c r="F330" s="406">
        <v>0</v>
      </c>
      <c r="G330" s="406">
        <v>56.945152344751186</v>
      </c>
      <c r="H330" s="406">
        <v>97.070184710396234</v>
      </c>
      <c r="I330" s="406">
        <v>0</v>
      </c>
      <c r="J330" s="406">
        <v>0</v>
      </c>
      <c r="K330" s="406">
        <v>582.18168873328545</v>
      </c>
      <c r="L330" s="406">
        <v>0</v>
      </c>
      <c r="M330" s="440">
        <v>340551.38061619521</v>
      </c>
    </row>
    <row r="331" spans="1:13">
      <c r="A331" s="439">
        <v>631104</v>
      </c>
      <c r="B331" s="446" t="s">
        <v>953</v>
      </c>
      <c r="C331" s="406">
        <v>7078</v>
      </c>
      <c r="D331" s="406">
        <v>50642</v>
      </c>
      <c r="E331" s="406">
        <v>2769.5070821007612</v>
      </c>
      <c r="F331" s="406">
        <v>0</v>
      </c>
      <c r="G331" s="406">
        <v>0.45265787324733686</v>
      </c>
      <c r="H331" s="406">
        <v>0.77161235956872742</v>
      </c>
      <c r="I331" s="406">
        <v>0</v>
      </c>
      <c r="J331" s="406">
        <v>0</v>
      </c>
      <c r="K331" s="406">
        <v>5.9075174932204177</v>
      </c>
      <c r="L331" s="406">
        <v>0</v>
      </c>
      <c r="M331" s="440">
        <v>2776.6388698267979</v>
      </c>
    </row>
    <row r="332" spans="1:13">
      <c r="A332" s="439">
        <v>631201</v>
      </c>
      <c r="B332" s="446" t="s">
        <v>954</v>
      </c>
      <c r="C332" s="406">
        <v>922818</v>
      </c>
      <c r="D332" s="406">
        <v>2619914</v>
      </c>
      <c r="E332" s="406">
        <v>144762.48881928835</v>
      </c>
      <c r="F332" s="406">
        <v>0</v>
      </c>
      <c r="G332" s="406">
        <v>23.417967259685362</v>
      </c>
      <c r="H332" s="406">
        <v>39.918874809177609</v>
      </c>
      <c r="I332" s="406">
        <v>0</v>
      </c>
      <c r="J332" s="406">
        <v>0</v>
      </c>
      <c r="K332" s="406">
        <v>767.81086517518349</v>
      </c>
      <c r="L332" s="406">
        <v>0</v>
      </c>
      <c r="M332" s="440">
        <v>145593.63652653238</v>
      </c>
    </row>
    <row r="333" spans="1:13">
      <c r="A333" s="439">
        <v>631202</v>
      </c>
      <c r="B333" s="446" t="s">
        <v>955</v>
      </c>
      <c r="C333" s="406">
        <v>301345</v>
      </c>
      <c r="D333" s="406">
        <v>1477365</v>
      </c>
      <c r="E333" s="406">
        <v>85059.320872128024</v>
      </c>
      <c r="F333" s="406">
        <v>0</v>
      </c>
      <c r="G333" s="406">
        <v>13.205355807217808</v>
      </c>
      <c r="H333" s="406">
        <v>22.510192256800384</v>
      </c>
      <c r="I333" s="406">
        <v>0</v>
      </c>
      <c r="J333" s="406">
        <v>0</v>
      </c>
      <c r="K333" s="406">
        <v>250.69507333905798</v>
      </c>
      <c r="L333" s="406">
        <v>0</v>
      </c>
      <c r="M333" s="440">
        <v>85345.731493531101</v>
      </c>
    </row>
    <row r="334" spans="1:13">
      <c r="A334" s="439">
        <v>631203</v>
      </c>
      <c r="B334" s="446" t="s">
        <v>956</v>
      </c>
      <c r="C334" s="406">
        <v>516642</v>
      </c>
      <c r="D334" s="406">
        <v>5595865</v>
      </c>
      <c r="E334" s="406">
        <v>325657.04976737674</v>
      </c>
      <c r="F334" s="406">
        <v>0</v>
      </c>
      <c r="G334" s="406">
        <v>50.01835506232166</v>
      </c>
      <c r="H334" s="406">
        <v>85.262586276271037</v>
      </c>
      <c r="I334" s="406">
        <v>0</v>
      </c>
      <c r="J334" s="406">
        <v>0</v>
      </c>
      <c r="K334" s="406">
        <v>429.83430098558699</v>
      </c>
      <c r="L334" s="406">
        <v>0</v>
      </c>
      <c r="M334" s="440">
        <v>326222.16500970093</v>
      </c>
    </row>
    <row r="335" spans="1:13">
      <c r="A335" s="439">
        <v>631204</v>
      </c>
      <c r="B335" s="446" t="s">
        <v>957</v>
      </c>
      <c r="C335" s="406">
        <v>982480</v>
      </c>
      <c r="D335" s="406">
        <v>7310149</v>
      </c>
      <c r="E335" s="406">
        <v>468818.24436785129</v>
      </c>
      <c r="F335" s="406">
        <v>0</v>
      </c>
      <c r="G335" s="406">
        <v>65.341389728330739</v>
      </c>
      <c r="H335" s="406">
        <v>111.38262888057191</v>
      </c>
      <c r="I335" s="406">
        <v>0</v>
      </c>
      <c r="J335" s="406">
        <v>0</v>
      </c>
      <c r="K335" s="406">
        <v>817.48393480127606</v>
      </c>
      <c r="L335" s="406">
        <v>0</v>
      </c>
      <c r="M335" s="440">
        <v>469812.45232126146</v>
      </c>
    </row>
    <row r="336" spans="1:13">
      <c r="A336" s="439">
        <v>632101</v>
      </c>
      <c r="B336" s="446" t="s">
        <v>958</v>
      </c>
      <c r="C336" s="406">
        <v>4012953</v>
      </c>
      <c r="D336" s="406">
        <v>12265408</v>
      </c>
      <c r="E336" s="406">
        <v>770206.55482970807</v>
      </c>
      <c r="F336" s="406">
        <v>32.464817136977217</v>
      </c>
      <c r="G336" s="406">
        <v>109.63372110636361</v>
      </c>
      <c r="H336" s="406">
        <v>186.88448656444245</v>
      </c>
      <c r="I336" s="406">
        <v>0</v>
      </c>
      <c r="J336" s="406">
        <v>0</v>
      </c>
      <c r="K336" s="406">
        <v>40921.34150655182</v>
      </c>
      <c r="L336" s="406">
        <v>0</v>
      </c>
      <c r="M336" s="440">
        <v>811456.87936106767</v>
      </c>
    </row>
    <row r="337" spans="1:13">
      <c r="A337" s="439">
        <v>632102</v>
      </c>
      <c r="B337" s="446" t="s">
        <v>959</v>
      </c>
      <c r="C337" s="406">
        <v>250392</v>
      </c>
      <c r="D337" s="406">
        <v>118016</v>
      </c>
      <c r="E337" s="406">
        <v>7019.0531556704445</v>
      </c>
      <c r="F337" s="406">
        <v>4.0581021421221521</v>
      </c>
      <c r="G337" s="406">
        <v>1.0548803056337168</v>
      </c>
      <c r="H337" s="406">
        <v>1.7981763486257913</v>
      </c>
      <c r="I337" s="406">
        <v>0</v>
      </c>
      <c r="J337" s="406">
        <v>0</v>
      </c>
      <c r="K337" s="406">
        <v>2552.3577819810412</v>
      </c>
      <c r="L337" s="406">
        <v>0</v>
      </c>
      <c r="M337" s="440">
        <v>9578.3220964478678</v>
      </c>
    </row>
    <row r="338" spans="1:13">
      <c r="A338" s="439">
        <v>632103</v>
      </c>
      <c r="B338" s="446" t="s">
        <v>960</v>
      </c>
      <c r="C338" s="406">
        <v>1005467</v>
      </c>
      <c r="D338" s="406">
        <v>1183201</v>
      </c>
      <c r="E338" s="406">
        <v>76034.409582400505</v>
      </c>
      <c r="F338" s="406">
        <v>4.0581021421221521</v>
      </c>
      <c r="G338" s="406">
        <v>10.575983890663151</v>
      </c>
      <c r="H338" s="406">
        <v>18.028096641934319</v>
      </c>
      <c r="I338" s="406">
        <v>0</v>
      </c>
      <c r="J338" s="406">
        <v>0</v>
      </c>
      <c r="K338" s="406">
        <v>10253.279064250648</v>
      </c>
      <c r="L338" s="406">
        <v>0</v>
      </c>
      <c r="M338" s="440">
        <v>86320.350829325878</v>
      </c>
    </row>
    <row r="339" spans="1:13">
      <c r="A339" s="439">
        <v>632104</v>
      </c>
      <c r="B339" s="446" t="s">
        <v>961</v>
      </c>
      <c r="C339" s="406">
        <v>498972</v>
      </c>
      <c r="D339" s="406">
        <v>379962</v>
      </c>
      <c r="E339" s="406">
        <v>22500.691285384972</v>
      </c>
      <c r="F339" s="406">
        <v>4.0581021421221521</v>
      </c>
      <c r="G339" s="406">
        <v>3.3962666809917166</v>
      </c>
      <c r="H339" s="406">
        <v>5.7893643352420936</v>
      </c>
      <c r="I339" s="406">
        <v>0</v>
      </c>
      <c r="J339" s="406">
        <v>0</v>
      </c>
      <c r="K339" s="406">
        <v>5088.4000527708349</v>
      </c>
      <c r="L339" s="406">
        <v>0</v>
      </c>
      <c r="M339" s="440">
        <v>27602.335071314166</v>
      </c>
    </row>
    <row r="340" spans="1:13">
      <c r="A340" s="439">
        <v>632105</v>
      </c>
      <c r="B340" s="446" t="s">
        <v>962</v>
      </c>
      <c r="C340" s="406">
        <v>530246</v>
      </c>
      <c r="D340" s="406">
        <v>2613407</v>
      </c>
      <c r="E340" s="406">
        <v>177133.92386199103</v>
      </c>
      <c r="F340" s="406">
        <v>19.632840755844558</v>
      </c>
      <c r="G340" s="406">
        <v>23.359808362368067</v>
      </c>
      <c r="H340" s="406">
        <v>39.819735643284005</v>
      </c>
      <c r="I340" s="406">
        <v>0</v>
      </c>
      <c r="J340" s="406">
        <v>0</v>
      </c>
      <c r="K340" s="406">
        <v>5406.5525210001924</v>
      </c>
      <c r="L340" s="406">
        <v>0</v>
      </c>
      <c r="M340" s="440">
        <v>182623.2887677527</v>
      </c>
    </row>
    <row r="341" spans="1:13">
      <c r="A341" s="439">
        <v>632106</v>
      </c>
      <c r="B341" s="446" t="s">
        <v>963</v>
      </c>
      <c r="C341" s="406">
        <v>9234</v>
      </c>
      <c r="D341" s="406">
        <v>7607</v>
      </c>
      <c r="E341" s="406">
        <v>390.53981285253525</v>
      </c>
      <c r="F341" s="406">
        <v>0</v>
      </c>
      <c r="G341" s="406">
        <v>6.7996554241895032E-2</v>
      </c>
      <c r="H341" s="406">
        <v>0.11590869122575295</v>
      </c>
      <c r="I341" s="406">
        <v>0</v>
      </c>
      <c r="J341" s="406">
        <v>0</v>
      </c>
      <c r="K341" s="406">
        <v>93.814189349682707</v>
      </c>
      <c r="L341" s="406">
        <v>0</v>
      </c>
      <c r="M341" s="440">
        <v>484.5379074476856</v>
      </c>
    </row>
    <row r="342" spans="1:13">
      <c r="A342" s="439">
        <v>632201</v>
      </c>
      <c r="B342" s="446" t="s">
        <v>964</v>
      </c>
      <c r="C342" s="406">
        <v>13870147</v>
      </c>
      <c r="D342" s="406">
        <v>11612000</v>
      </c>
      <c r="E342" s="406">
        <v>922150.06913289742</v>
      </c>
      <c r="F342" s="406">
        <v>6247.4749401601484</v>
      </c>
      <c r="G342" s="406">
        <v>103.79326724839885</v>
      </c>
      <c r="H342" s="406">
        <v>176.9286973279344</v>
      </c>
      <c r="I342" s="406">
        <v>0</v>
      </c>
      <c r="J342" s="406">
        <v>0</v>
      </c>
      <c r="K342" s="406">
        <v>141436.1073585907</v>
      </c>
      <c r="L342" s="406">
        <v>0</v>
      </c>
      <c r="M342" s="440">
        <v>1070114.3733962248</v>
      </c>
    </row>
    <row r="343" spans="1:13">
      <c r="A343" s="439">
        <v>641101</v>
      </c>
      <c r="B343" s="446" t="s">
        <v>1089</v>
      </c>
      <c r="C343" s="406">
        <v>23853697</v>
      </c>
      <c r="D343" s="406">
        <v>35958041</v>
      </c>
      <c r="E343" s="406">
        <v>2046405.1642216812</v>
      </c>
      <c r="F343" s="406">
        <v>1286.4183790527222</v>
      </c>
      <c r="G343" s="406">
        <v>321.40911206254492</v>
      </c>
      <c r="H343" s="406">
        <v>46353.553408066662</v>
      </c>
      <c r="I343" s="406">
        <v>149485.97225506837</v>
      </c>
      <c r="J343" s="406">
        <v>0</v>
      </c>
      <c r="K343" s="406">
        <v>12875.517939158626</v>
      </c>
      <c r="L343" s="406">
        <v>0</v>
      </c>
      <c r="M343" s="440">
        <v>2256728.0353150903</v>
      </c>
    </row>
    <row r="344" spans="1:13">
      <c r="A344" s="439">
        <v>641102</v>
      </c>
      <c r="B344" s="446" t="s">
        <v>1090</v>
      </c>
      <c r="C344" s="406">
        <v>9720414</v>
      </c>
      <c r="D344" s="406">
        <v>13672450</v>
      </c>
      <c r="E344" s="406">
        <v>776399.90468289261</v>
      </c>
      <c r="F344" s="406">
        <v>267.83474138006204</v>
      </c>
      <c r="G344" s="406">
        <v>122.2104963883158</v>
      </c>
      <c r="H344" s="406">
        <v>27368.976061787132</v>
      </c>
      <c r="I344" s="406">
        <v>88638.29533722972</v>
      </c>
      <c r="J344" s="406">
        <v>0</v>
      </c>
      <c r="K344" s="406">
        <v>5157.8749724970685</v>
      </c>
      <c r="L344" s="406">
        <v>0</v>
      </c>
      <c r="M344" s="440">
        <v>897955.09629217489</v>
      </c>
    </row>
    <row r="345" spans="1:13">
      <c r="A345" s="439">
        <v>641103</v>
      </c>
      <c r="B345" s="446" t="s">
        <v>965</v>
      </c>
      <c r="C345" s="406">
        <v>3924631</v>
      </c>
      <c r="D345" s="406">
        <v>3533424</v>
      </c>
      <c r="E345" s="406">
        <v>202297.90202213253</v>
      </c>
      <c r="F345" s="406">
        <v>340.88057993826078</v>
      </c>
      <c r="G345" s="406">
        <v>31.583326586179776</v>
      </c>
      <c r="H345" s="406">
        <v>1004.4275372035447</v>
      </c>
      <c r="I345" s="406">
        <v>3102.2324077018784</v>
      </c>
      <c r="J345" s="406">
        <v>0</v>
      </c>
      <c r="K345" s="406">
        <v>2077.776611408332</v>
      </c>
      <c r="L345" s="406">
        <v>0</v>
      </c>
      <c r="M345" s="440">
        <v>208854.80248497071</v>
      </c>
    </row>
    <row r="346" spans="1:13">
      <c r="A346" s="439">
        <v>641104</v>
      </c>
      <c r="B346" s="446" t="s">
        <v>966</v>
      </c>
      <c r="C346" s="406">
        <v>8003111</v>
      </c>
      <c r="D346" s="406">
        <v>4798552</v>
      </c>
      <c r="E346" s="406">
        <v>253253.61978800045</v>
      </c>
      <c r="F346" s="406">
        <v>91.307298197748423</v>
      </c>
      <c r="G346" s="406">
        <v>42.891611572486013</v>
      </c>
      <c r="H346" s="406">
        <v>73.114154347355054</v>
      </c>
      <c r="I346" s="406">
        <v>0</v>
      </c>
      <c r="J346" s="406">
        <v>0</v>
      </c>
      <c r="K346" s="406">
        <v>4242.0477162598945</v>
      </c>
      <c r="L346" s="406">
        <v>0</v>
      </c>
      <c r="M346" s="440">
        <v>257702.98056837797</v>
      </c>
    </row>
    <row r="347" spans="1:13">
      <c r="A347" s="439">
        <v>641105</v>
      </c>
      <c r="B347" s="446" t="s">
        <v>967</v>
      </c>
      <c r="C347" s="406">
        <v>1840341</v>
      </c>
      <c r="D347" s="406">
        <v>465800</v>
      </c>
      <c r="E347" s="406">
        <v>27486.566782909627</v>
      </c>
      <c r="F347" s="406">
        <v>604.65721917620067</v>
      </c>
      <c r="G347" s="406">
        <v>4.1635267613447118</v>
      </c>
      <c r="H347" s="406">
        <v>7.0972557826102847</v>
      </c>
      <c r="I347" s="406">
        <v>0</v>
      </c>
      <c r="J347" s="406">
        <v>0</v>
      </c>
      <c r="K347" s="406">
        <v>1003.2488659405149</v>
      </c>
      <c r="L347" s="406">
        <v>0</v>
      </c>
      <c r="M347" s="440">
        <v>29105.733650570299</v>
      </c>
    </row>
    <row r="348" spans="1:13">
      <c r="A348" s="439">
        <v>642101</v>
      </c>
      <c r="B348" s="446" t="s">
        <v>968</v>
      </c>
      <c r="C348" s="406">
        <v>1413763</v>
      </c>
      <c r="D348" s="406">
        <v>1458654</v>
      </c>
      <c r="E348" s="406">
        <v>88504.827618400886</v>
      </c>
      <c r="F348" s="406">
        <v>5713.8078161079902</v>
      </c>
      <c r="G348" s="406">
        <v>13.03810814261154</v>
      </c>
      <c r="H348" s="406">
        <v>22.225097546763852</v>
      </c>
      <c r="I348" s="406">
        <v>0</v>
      </c>
      <c r="J348" s="406">
        <v>0</v>
      </c>
      <c r="K348" s="406">
        <v>0</v>
      </c>
      <c r="L348" s="406">
        <v>0</v>
      </c>
      <c r="M348" s="440">
        <v>94253.898640198255</v>
      </c>
    </row>
    <row r="349" spans="1:13">
      <c r="A349" s="439">
        <v>642102</v>
      </c>
      <c r="B349" s="446" t="s">
        <v>969</v>
      </c>
      <c r="C349" s="406">
        <v>575911</v>
      </c>
      <c r="D349" s="406">
        <v>121035</v>
      </c>
      <c r="E349" s="406">
        <v>8022.757212213809</v>
      </c>
      <c r="F349" s="406">
        <v>655.38349595272757</v>
      </c>
      <c r="G349" s="406">
        <v>1.0818686005040594</v>
      </c>
      <c r="H349" s="406">
        <v>1.8441812965487074</v>
      </c>
      <c r="I349" s="406">
        <v>0</v>
      </c>
      <c r="J349" s="406">
        <v>0</v>
      </c>
      <c r="K349" s="406">
        <v>0</v>
      </c>
      <c r="L349" s="406">
        <v>0</v>
      </c>
      <c r="M349" s="440">
        <v>8681.0667580635891</v>
      </c>
    </row>
    <row r="350" spans="1:13">
      <c r="A350" s="439">
        <v>643101</v>
      </c>
      <c r="B350" s="446" t="s">
        <v>970</v>
      </c>
      <c r="C350" s="406">
        <v>1952141</v>
      </c>
      <c r="D350" s="406">
        <v>6723457</v>
      </c>
      <c r="E350" s="406">
        <v>356043.73909281602</v>
      </c>
      <c r="F350" s="406">
        <v>0</v>
      </c>
      <c r="G350" s="406">
        <v>60.097276546839574</v>
      </c>
      <c r="H350" s="406">
        <v>102.44337743932978</v>
      </c>
      <c r="I350" s="406">
        <v>0</v>
      </c>
      <c r="J350" s="406">
        <v>0</v>
      </c>
      <c r="K350" s="406">
        <v>0</v>
      </c>
      <c r="L350" s="406">
        <v>0</v>
      </c>
      <c r="M350" s="440">
        <v>356206.27974680217</v>
      </c>
    </row>
    <row r="351" spans="1:13">
      <c r="A351" s="439">
        <v>643102</v>
      </c>
      <c r="B351" s="446" t="s">
        <v>971</v>
      </c>
      <c r="C351" s="406">
        <v>1785583</v>
      </c>
      <c r="D351" s="406">
        <v>3990438</v>
      </c>
      <c r="E351" s="406">
        <v>259202.56843806678</v>
      </c>
      <c r="F351" s="406">
        <v>0</v>
      </c>
      <c r="G351" s="406">
        <v>35.66832913423579</v>
      </c>
      <c r="H351" s="406">
        <v>60.801159621282657</v>
      </c>
      <c r="I351" s="406">
        <v>0</v>
      </c>
      <c r="J351" s="406">
        <v>0</v>
      </c>
      <c r="K351" s="406">
        <v>0</v>
      </c>
      <c r="L351" s="406">
        <v>0</v>
      </c>
      <c r="M351" s="440">
        <v>259299.03792682229</v>
      </c>
    </row>
    <row r="352" spans="1:13">
      <c r="A352" s="439">
        <v>643103</v>
      </c>
      <c r="B352" s="446" t="s">
        <v>972</v>
      </c>
      <c r="C352" s="406">
        <v>3491653</v>
      </c>
      <c r="D352" s="406">
        <v>7548622</v>
      </c>
      <c r="E352" s="406">
        <v>427443.13179377711</v>
      </c>
      <c r="F352" s="406">
        <v>0</v>
      </c>
      <c r="G352" s="406">
        <v>67.472969788158096</v>
      </c>
      <c r="H352" s="406">
        <v>115.01617557616717</v>
      </c>
      <c r="I352" s="406">
        <v>0</v>
      </c>
      <c r="J352" s="406">
        <v>0</v>
      </c>
      <c r="K352" s="406">
        <v>0</v>
      </c>
      <c r="L352" s="406">
        <v>0</v>
      </c>
      <c r="M352" s="440">
        <v>427625.62093914149</v>
      </c>
    </row>
    <row r="353" spans="1:13">
      <c r="A353" s="439">
        <v>643104</v>
      </c>
      <c r="B353" s="446" t="s">
        <v>973</v>
      </c>
      <c r="C353" s="406">
        <v>1237086</v>
      </c>
      <c r="D353" s="406">
        <v>1211945</v>
      </c>
      <c r="E353" s="406">
        <v>72021.41797100949</v>
      </c>
      <c r="F353" s="406">
        <v>0</v>
      </c>
      <c r="G353" s="406">
        <v>10.832909794450755</v>
      </c>
      <c r="H353" s="406">
        <v>18.46605920609711</v>
      </c>
      <c r="I353" s="406">
        <v>0</v>
      </c>
      <c r="J353" s="406">
        <v>0</v>
      </c>
      <c r="K353" s="406">
        <v>0</v>
      </c>
      <c r="L353" s="406">
        <v>0</v>
      </c>
      <c r="M353" s="440">
        <v>72050.716940010039</v>
      </c>
    </row>
    <row r="354" spans="1:13">
      <c r="A354" s="439">
        <v>643105</v>
      </c>
      <c r="B354" s="446" t="s">
        <v>974</v>
      </c>
      <c r="C354" s="406">
        <v>3409017</v>
      </c>
      <c r="D354" s="406">
        <v>8331194</v>
      </c>
      <c r="E354" s="406">
        <v>440361.20529632183</v>
      </c>
      <c r="F354" s="406">
        <v>0</v>
      </c>
      <c r="G354" s="406">
        <v>74.46795000832374</v>
      </c>
      <c r="H354" s="406">
        <v>126.94000041565999</v>
      </c>
      <c r="I354" s="406">
        <v>0</v>
      </c>
      <c r="J354" s="406">
        <v>0</v>
      </c>
      <c r="K354" s="406">
        <v>0</v>
      </c>
      <c r="L354" s="406">
        <v>0</v>
      </c>
      <c r="M354" s="440">
        <v>440562.61324674584</v>
      </c>
    </row>
    <row r="355" spans="1:13">
      <c r="A355" s="439">
        <v>644101</v>
      </c>
      <c r="B355" s="446" t="s">
        <v>975</v>
      </c>
      <c r="C355" s="406">
        <v>4056104</v>
      </c>
      <c r="D355" s="406">
        <v>15095702</v>
      </c>
      <c r="E355" s="406">
        <v>921621.13934018323</v>
      </c>
      <c r="F355" s="406">
        <v>46.66817463440475</v>
      </c>
      <c r="G355" s="406">
        <v>134.93216144679349</v>
      </c>
      <c r="H355" s="406">
        <v>230.00886459513566</v>
      </c>
      <c r="I355" s="406">
        <v>0</v>
      </c>
      <c r="J355" s="406">
        <v>0</v>
      </c>
      <c r="K355" s="406">
        <v>0</v>
      </c>
      <c r="L355" s="406">
        <v>0</v>
      </c>
      <c r="M355" s="440">
        <v>922032.74854085955</v>
      </c>
    </row>
    <row r="356" spans="1:13">
      <c r="A356" s="439">
        <v>644102</v>
      </c>
      <c r="B356" s="446" t="s">
        <v>976</v>
      </c>
      <c r="C356" s="406">
        <v>7541109</v>
      </c>
      <c r="D356" s="406">
        <v>19939928</v>
      </c>
      <c r="E356" s="406">
        <v>1211355.613568441</v>
      </c>
      <c r="F356" s="406">
        <v>22.319561781671837</v>
      </c>
      <c r="G356" s="406">
        <v>178.2320290955677</v>
      </c>
      <c r="H356" s="406">
        <v>303.81894284650474</v>
      </c>
      <c r="I356" s="406">
        <v>0</v>
      </c>
      <c r="J356" s="406">
        <v>0</v>
      </c>
      <c r="K356" s="406">
        <v>0</v>
      </c>
      <c r="L356" s="406">
        <v>0</v>
      </c>
      <c r="M356" s="440">
        <v>1211859.9841021646</v>
      </c>
    </row>
    <row r="357" spans="1:13">
      <c r="A357" s="439">
        <v>659901</v>
      </c>
      <c r="B357" s="446" t="s">
        <v>977</v>
      </c>
      <c r="C357" s="406">
        <v>1066357</v>
      </c>
      <c r="D357" s="406">
        <v>818124</v>
      </c>
      <c r="E357" s="406">
        <v>45303.574013670608</v>
      </c>
      <c r="F357" s="406">
        <v>0</v>
      </c>
      <c r="G357" s="406">
        <v>7.3127564094205653</v>
      </c>
      <c r="H357" s="406">
        <v>12.465514379645299</v>
      </c>
      <c r="I357" s="406">
        <v>0</v>
      </c>
      <c r="J357" s="406">
        <v>0</v>
      </c>
      <c r="K357" s="406">
        <v>0</v>
      </c>
      <c r="L357" s="406">
        <v>0</v>
      </c>
      <c r="M357" s="440">
        <v>45323.352284459674</v>
      </c>
    </row>
    <row r="358" spans="1:13">
      <c r="A358" s="439">
        <v>659902</v>
      </c>
      <c r="B358" s="446" t="s">
        <v>978</v>
      </c>
      <c r="C358" s="406">
        <v>3708323</v>
      </c>
      <c r="D358" s="406">
        <v>11114918</v>
      </c>
      <c r="E358" s="406">
        <v>652834.92653255817</v>
      </c>
      <c r="F358" s="406">
        <v>0</v>
      </c>
      <c r="G358" s="406">
        <v>99.350128638086986</v>
      </c>
      <c r="H358" s="406">
        <v>169.35480793018971</v>
      </c>
      <c r="I358" s="406">
        <v>0</v>
      </c>
      <c r="J358" s="406">
        <v>0</v>
      </c>
      <c r="K358" s="406">
        <v>0</v>
      </c>
      <c r="L358" s="406">
        <v>0</v>
      </c>
      <c r="M358" s="440">
        <v>653103.63146912644</v>
      </c>
    </row>
    <row r="359" spans="1:13">
      <c r="A359" s="439">
        <v>661101</v>
      </c>
      <c r="B359" s="446" t="s">
        <v>979</v>
      </c>
      <c r="C359" s="406">
        <v>6725448</v>
      </c>
      <c r="D359" s="406">
        <v>2946271</v>
      </c>
      <c r="E359" s="406">
        <v>201865.05345904434</v>
      </c>
      <c r="F359" s="406">
        <v>0</v>
      </c>
      <c r="G359" s="406">
        <v>26.335095642373286</v>
      </c>
      <c r="H359" s="406">
        <v>44.891487564994677</v>
      </c>
      <c r="I359" s="406">
        <v>0</v>
      </c>
      <c r="J359" s="406">
        <v>0</v>
      </c>
      <c r="K359" s="406">
        <v>0</v>
      </c>
      <c r="L359" s="406">
        <v>0</v>
      </c>
      <c r="M359" s="440">
        <v>201936.28004225172</v>
      </c>
    </row>
    <row r="360" spans="1:13">
      <c r="A360" s="439">
        <v>661201</v>
      </c>
      <c r="B360" s="446" t="s">
        <v>980</v>
      </c>
      <c r="C360" s="406">
        <v>2147392</v>
      </c>
      <c r="D360" s="406">
        <v>12136438</v>
      </c>
      <c r="E360" s="406">
        <v>824769.40827786969</v>
      </c>
      <c r="F360" s="406">
        <v>0</v>
      </c>
      <c r="G360" s="406">
        <v>108.48092921673594</v>
      </c>
      <c r="H360" s="406">
        <v>184.9194075884246</v>
      </c>
      <c r="I360" s="406">
        <v>0</v>
      </c>
      <c r="J360" s="406">
        <v>0</v>
      </c>
      <c r="K360" s="406">
        <v>0</v>
      </c>
      <c r="L360" s="406">
        <v>0</v>
      </c>
      <c r="M360" s="440">
        <v>825062.80861467484</v>
      </c>
    </row>
    <row r="361" spans="1:13">
      <c r="A361" s="439">
        <v>662101</v>
      </c>
      <c r="B361" s="446" t="s">
        <v>981</v>
      </c>
      <c r="C361" s="406">
        <v>8220764</v>
      </c>
      <c r="D361" s="406">
        <v>245956</v>
      </c>
      <c r="E361" s="406">
        <v>13819.327900238051</v>
      </c>
      <c r="F361" s="406">
        <v>3817.712709021619</v>
      </c>
      <c r="G361" s="406">
        <v>2.1984650530102394</v>
      </c>
      <c r="H361" s="406">
        <v>3.7475605909890097</v>
      </c>
      <c r="I361" s="406">
        <v>0</v>
      </c>
      <c r="J361" s="406">
        <v>0</v>
      </c>
      <c r="K361" s="406">
        <v>0</v>
      </c>
      <c r="L361" s="406">
        <v>0</v>
      </c>
      <c r="M361" s="440">
        <v>17642.986634903671</v>
      </c>
    </row>
    <row r="362" spans="1:13">
      <c r="A362" s="439">
        <v>663110</v>
      </c>
      <c r="B362" s="446" t="s">
        <v>982</v>
      </c>
      <c r="C362" s="406">
        <v>6253270</v>
      </c>
      <c r="D362" s="406">
        <v>4495459</v>
      </c>
      <c r="E362" s="406">
        <v>303717.27821536886</v>
      </c>
      <c r="F362" s="406">
        <v>51819.104527517717</v>
      </c>
      <c r="G362" s="406">
        <v>40.18242620968536</v>
      </c>
      <c r="H362" s="406">
        <v>68.496006660443115</v>
      </c>
      <c r="I362" s="406">
        <v>0</v>
      </c>
      <c r="J362" s="406">
        <v>0</v>
      </c>
      <c r="K362" s="406">
        <v>0</v>
      </c>
      <c r="L362" s="406">
        <v>0</v>
      </c>
      <c r="M362" s="440">
        <v>355645.06117575668</v>
      </c>
    </row>
    <row r="363" spans="1:13">
      <c r="A363" s="439">
        <v>663210</v>
      </c>
      <c r="B363" s="446" t="s">
        <v>983</v>
      </c>
      <c r="C363" s="406">
        <v>6782515</v>
      </c>
      <c r="D363" s="406">
        <v>6058079</v>
      </c>
      <c r="E363" s="406">
        <v>409722.09063549468</v>
      </c>
      <c r="F363" s="406">
        <v>4594.4286285051039</v>
      </c>
      <c r="G363" s="406">
        <v>54.149827670574901</v>
      </c>
      <c r="H363" s="406">
        <v>92.305201717549238</v>
      </c>
      <c r="I363" s="406">
        <v>0</v>
      </c>
      <c r="J363" s="406">
        <v>0</v>
      </c>
      <c r="K363" s="406">
        <v>0</v>
      </c>
      <c r="L363" s="406">
        <v>0</v>
      </c>
      <c r="M363" s="440">
        <v>414462.9742933879</v>
      </c>
    </row>
    <row r="364" spans="1:13">
      <c r="A364" s="439">
        <v>669901</v>
      </c>
      <c r="B364" s="446" t="s">
        <v>984</v>
      </c>
      <c r="C364" s="406">
        <v>3208374</v>
      </c>
      <c r="D364" s="406">
        <v>2050579</v>
      </c>
      <c r="E364" s="406">
        <v>122450.04547366714</v>
      </c>
      <c r="F364" s="406">
        <v>0</v>
      </c>
      <c r="G364" s="406">
        <v>18.328996015102657</v>
      </c>
      <c r="H364" s="406">
        <v>31.244082340331566</v>
      </c>
      <c r="I364" s="406">
        <v>0</v>
      </c>
      <c r="J364" s="406">
        <v>0</v>
      </c>
      <c r="K364" s="406">
        <v>0</v>
      </c>
      <c r="L364" s="406">
        <v>0</v>
      </c>
      <c r="M364" s="440">
        <v>122499.61855202257</v>
      </c>
    </row>
    <row r="365" spans="1:13">
      <c r="A365" s="439">
        <v>669902</v>
      </c>
      <c r="B365" s="446" t="s">
        <v>985</v>
      </c>
      <c r="C365" s="406">
        <v>5566730</v>
      </c>
      <c r="D365" s="406">
        <v>4121240</v>
      </c>
      <c r="E365" s="406">
        <v>266789.28263653698</v>
      </c>
      <c r="F365" s="406">
        <v>0</v>
      </c>
      <c r="G365" s="406">
        <v>36.837494943366984</v>
      </c>
      <c r="H365" s="406">
        <v>62.794150005474776</v>
      </c>
      <c r="I365" s="406">
        <v>0</v>
      </c>
      <c r="J365" s="406">
        <v>0</v>
      </c>
      <c r="K365" s="406">
        <v>0</v>
      </c>
      <c r="L365" s="406">
        <v>0</v>
      </c>
      <c r="M365" s="440">
        <v>266888.91428148584</v>
      </c>
    </row>
    <row r="366" spans="1:13">
      <c r="A366" s="439">
        <v>669903</v>
      </c>
      <c r="B366" s="446" t="s">
        <v>986</v>
      </c>
      <c r="C366" s="406">
        <v>7620494</v>
      </c>
      <c r="D366" s="406">
        <v>382160</v>
      </c>
      <c r="E366" s="406">
        <v>23328.40514623154</v>
      </c>
      <c r="F366" s="406">
        <v>0</v>
      </c>
      <c r="G366" s="406">
        <v>3.4159134118633219</v>
      </c>
      <c r="H366" s="406">
        <v>5.8228546626209097</v>
      </c>
      <c r="I366" s="406">
        <v>0</v>
      </c>
      <c r="J366" s="406">
        <v>0</v>
      </c>
      <c r="K366" s="406">
        <v>0</v>
      </c>
      <c r="L366" s="406">
        <v>0</v>
      </c>
      <c r="M366" s="440">
        <v>23337.643914306023</v>
      </c>
    </row>
    <row r="367" spans="1:13">
      <c r="A367" s="439">
        <v>669904</v>
      </c>
      <c r="B367" s="446" t="s">
        <v>987</v>
      </c>
      <c r="C367" s="406">
        <v>6457117</v>
      </c>
      <c r="D367" s="406">
        <v>1193687</v>
      </c>
      <c r="E367" s="406">
        <v>81425.405667139115</v>
      </c>
      <c r="F367" s="406">
        <v>0</v>
      </c>
      <c r="G367" s="406">
        <v>10.669710947399397</v>
      </c>
      <c r="H367" s="406">
        <v>18.187866215552599</v>
      </c>
      <c r="I367" s="406">
        <v>0</v>
      </c>
      <c r="J367" s="406">
        <v>0</v>
      </c>
      <c r="K367" s="406">
        <v>0</v>
      </c>
      <c r="L367" s="406">
        <v>0</v>
      </c>
      <c r="M367" s="440">
        <v>81454.26324430207</v>
      </c>
    </row>
    <row r="368" spans="1:13">
      <c r="A368" s="439">
        <v>669905</v>
      </c>
      <c r="B368" s="446" t="s">
        <v>988</v>
      </c>
      <c r="C368" s="406">
        <v>2971688</v>
      </c>
      <c r="D368" s="406">
        <v>99428</v>
      </c>
      <c r="E368" s="406">
        <v>6230.2548612472247</v>
      </c>
      <c r="F368" s="406">
        <v>0</v>
      </c>
      <c r="G368" s="406">
        <v>0.88873052812476938</v>
      </c>
      <c r="H368" s="406">
        <v>1.5149531254312476</v>
      </c>
      <c r="I368" s="406">
        <v>0</v>
      </c>
      <c r="J368" s="406">
        <v>0</v>
      </c>
      <c r="K368" s="406">
        <v>0</v>
      </c>
      <c r="L368" s="406">
        <v>0</v>
      </c>
      <c r="M368" s="440">
        <v>6232.6585449007807</v>
      </c>
    </row>
    <row r="369" spans="1:13">
      <c r="A369" s="439">
        <v>669906</v>
      </c>
      <c r="B369" s="446" t="s">
        <v>1091</v>
      </c>
      <c r="C369" s="406">
        <v>18288</v>
      </c>
      <c r="D369" s="406">
        <v>14760</v>
      </c>
      <c r="E369" s="406">
        <v>756.64955179534127</v>
      </c>
      <c r="F369" s="406">
        <v>26.377663923793985</v>
      </c>
      <c r="G369" s="406">
        <v>0.13193535938273798</v>
      </c>
      <c r="H369" s="406">
        <v>0.22490043801411211</v>
      </c>
      <c r="I369" s="406">
        <v>0</v>
      </c>
      <c r="J369" s="406">
        <v>0</v>
      </c>
      <c r="K369" s="406">
        <v>0</v>
      </c>
      <c r="L369" s="406">
        <v>0</v>
      </c>
      <c r="M369" s="440">
        <v>783.38405151653205</v>
      </c>
    </row>
    <row r="370" spans="1:13">
      <c r="A370" s="439">
        <v>669907</v>
      </c>
      <c r="B370" s="446" t="s">
        <v>1092</v>
      </c>
      <c r="C370" s="406">
        <v>40488</v>
      </c>
      <c r="D370" s="406">
        <v>80973</v>
      </c>
      <c r="E370" s="406">
        <v>5472.2923132411433</v>
      </c>
      <c r="F370" s="406">
        <v>79.132991771381967</v>
      </c>
      <c r="G370" s="406">
        <v>0.72377218076907712</v>
      </c>
      <c r="H370" s="406">
        <v>1.2337608449997655</v>
      </c>
      <c r="I370" s="406">
        <v>0</v>
      </c>
      <c r="J370" s="406">
        <v>0</v>
      </c>
      <c r="K370" s="406">
        <v>0</v>
      </c>
      <c r="L370" s="406">
        <v>0</v>
      </c>
      <c r="M370" s="440">
        <v>5553.3828380382938</v>
      </c>
    </row>
    <row r="371" spans="1:13">
      <c r="A371" s="439">
        <v>669909</v>
      </c>
      <c r="B371" s="446" t="s">
        <v>989</v>
      </c>
      <c r="C371" s="406">
        <v>28555716</v>
      </c>
      <c r="D371" s="406">
        <v>6631673</v>
      </c>
      <c r="E371" s="406">
        <v>395908.90817642468</v>
      </c>
      <c r="F371" s="406">
        <v>2102.5667242473264</v>
      </c>
      <c r="G371" s="406">
        <v>59.27686719143</v>
      </c>
      <c r="H371" s="406">
        <v>101.04488635819942</v>
      </c>
      <c r="I371" s="406">
        <v>0</v>
      </c>
      <c r="J371" s="406">
        <v>0</v>
      </c>
      <c r="K371" s="406">
        <v>0</v>
      </c>
      <c r="L371" s="406">
        <v>0</v>
      </c>
      <c r="M371" s="440">
        <v>398171.7966542216</v>
      </c>
    </row>
    <row r="372" spans="1:13">
      <c r="A372" s="439">
        <v>671101</v>
      </c>
      <c r="B372" s="446" t="s">
        <v>990</v>
      </c>
      <c r="C372" s="406">
        <v>3231916</v>
      </c>
      <c r="D372" s="406">
        <v>50833293</v>
      </c>
      <c r="E372" s="406">
        <v>3056506.0923178233</v>
      </c>
      <c r="F372" s="406">
        <v>0</v>
      </c>
      <c r="G372" s="406">
        <v>454.3707914609854</v>
      </c>
      <c r="H372" s="406">
        <v>774.53224441486918</v>
      </c>
      <c r="I372" s="406">
        <v>0</v>
      </c>
      <c r="J372" s="406">
        <v>0</v>
      </c>
      <c r="K372" s="406">
        <v>0</v>
      </c>
      <c r="L372" s="406">
        <v>0</v>
      </c>
      <c r="M372" s="440">
        <v>3057734.9953536992</v>
      </c>
    </row>
    <row r="373" spans="1:13">
      <c r="A373" s="439">
        <v>672101</v>
      </c>
      <c r="B373" s="446" t="s">
        <v>991</v>
      </c>
      <c r="C373" s="406">
        <v>12257120</v>
      </c>
      <c r="D373" s="406">
        <v>64665644</v>
      </c>
      <c r="E373" s="406">
        <v>3839914.908726098</v>
      </c>
      <c r="F373" s="406">
        <v>3360.1085736771415</v>
      </c>
      <c r="G373" s="406">
        <v>578.01054951541732</v>
      </c>
      <c r="H373" s="406">
        <v>985.29178509065503</v>
      </c>
      <c r="I373" s="406">
        <v>0</v>
      </c>
      <c r="J373" s="406">
        <v>0</v>
      </c>
      <c r="K373" s="406">
        <v>0</v>
      </c>
      <c r="L373" s="406">
        <v>0</v>
      </c>
      <c r="M373" s="440">
        <v>3844838.3196343812</v>
      </c>
    </row>
    <row r="374" spans="1:13">
      <c r="A374" s="439">
        <v>672102</v>
      </c>
      <c r="B374" s="446" t="s">
        <v>992</v>
      </c>
      <c r="C374" s="406">
        <v>4431132</v>
      </c>
      <c r="D374" s="406">
        <v>15218429</v>
      </c>
      <c r="E374" s="406">
        <v>903445.19188209553</v>
      </c>
      <c r="F374" s="406">
        <v>0</v>
      </c>
      <c r="G374" s="406">
        <v>136.02914905485187</v>
      </c>
      <c r="H374" s="406">
        <v>231.87881814437856</v>
      </c>
      <c r="I374" s="406">
        <v>0</v>
      </c>
      <c r="J374" s="406">
        <v>0</v>
      </c>
      <c r="K374" s="406">
        <v>0</v>
      </c>
      <c r="L374" s="406">
        <v>0</v>
      </c>
      <c r="M374" s="440">
        <v>903813.09984929475</v>
      </c>
    </row>
    <row r="375" spans="1:13">
      <c r="A375" s="439">
        <v>673101</v>
      </c>
      <c r="B375" s="446" t="s">
        <v>993</v>
      </c>
      <c r="C375" s="406">
        <v>1532292</v>
      </c>
      <c r="D375" s="406">
        <v>13043097</v>
      </c>
      <c r="E375" s="406">
        <v>777595.17775938916</v>
      </c>
      <c r="F375" s="406">
        <v>40828.683909698375</v>
      </c>
      <c r="G375" s="406">
        <v>116.58505665291537</v>
      </c>
      <c r="H375" s="406">
        <v>198.73391356048626</v>
      </c>
      <c r="I375" s="406">
        <v>128139.62366896552</v>
      </c>
      <c r="J375" s="406">
        <v>0</v>
      </c>
      <c r="K375" s="406">
        <v>0</v>
      </c>
      <c r="L375" s="406">
        <v>0</v>
      </c>
      <c r="M375" s="440">
        <v>946878.8043082665</v>
      </c>
    </row>
    <row r="376" spans="1:13">
      <c r="A376" s="439">
        <v>673102</v>
      </c>
      <c r="B376" s="446" t="s">
        <v>994</v>
      </c>
      <c r="C376" s="406">
        <v>346996</v>
      </c>
      <c r="D376" s="406">
        <v>4851429</v>
      </c>
      <c r="E376" s="406">
        <v>271249.16232527612</v>
      </c>
      <c r="F376" s="406">
        <v>0</v>
      </c>
      <c r="G376" s="406">
        <v>43.364247645270133</v>
      </c>
      <c r="H376" s="406">
        <v>73.919822064392605</v>
      </c>
      <c r="I376" s="406">
        <v>0</v>
      </c>
      <c r="J376" s="406">
        <v>0</v>
      </c>
      <c r="K376" s="406">
        <v>0</v>
      </c>
      <c r="L376" s="406">
        <v>0</v>
      </c>
      <c r="M376" s="440">
        <v>271366.44639498577</v>
      </c>
    </row>
    <row r="377" spans="1:13">
      <c r="A377" s="439">
        <v>673103</v>
      </c>
      <c r="B377" s="446" t="s">
        <v>995</v>
      </c>
      <c r="C377" s="406">
        <v>1609487</v>
      </c>
      <c r="D377" s="406">
        <v>11022879</v>
      </c>
      <c r="E377" s="406">
        <v>618094.06948799896</v>
      </c>
      <c r="F377" s="406">
        <v>0</v>
      </c>
      <c r="G377" s="406">
        <v>98.527444914685873</v>
      </c>
      <c r="H377" s="406">
        <v>167.95243990234928</v>
      </c>
      <c r="I377" s="406">
        <v>0</v>
      </c>
      <c r="J377" s="406">
        <v>0</v>
      </c>
      <c r="K377" s="406">
        <v>0</v>
      </c>
      <c r="L377" s="406">
        <v>0</v>
      </c>
      <c r="M377" s="440">
        <v>618360.54937281599</v>
      </c>
    </row>
    <row r="378" spans="1:13">
      <c r="A378" s="439">
        <v>673104</v>
      </c>
      <c r="B378" s="446" t="s">
        <v>996</v>
      </c>
      <c r="C378" s="406">
        <v>208880</v>
      </c>
      <c r="D378" s="406">
        <v>22396899</v>
      </c>
      <c r="E378" s="406">
        <v>1408140.3753434494</v>
      </c>
      <c r="F378" s="406">
        <v>0</v>
      </c>
      <c r="G378" s="406">
        <v>200.19353749329227</v>
      </c>
      <c r="H378" s="406">
        <v>341.25510007688473</v>
      </c>
      <c r="I378" s="406">
        <v>0</v>
      </c>
      <c r="J378" s="406">
        <v>0</v>
      </c>
      <c r="K378" s="406">
        <v>0</v>
      </c>
      <c r="L378" s="406">
        <v>0</v>
      </c>
      <c r="M378" s="440">
        <v>1408681.8239810194</v>
      </c>
    </row>
    <row r="379" spans="1:13">
      <c r="A379" s="439">
        <v>673109</v>
      </c>
      <c r="B379" s="446" t="s">
        <v>997</v>
      </c>
      <c r="C379" s="406">
        <v>660320</v>
      </c>
      <c r="D379" s="406">
        <v>4577616</v>
      </c>
      <c r="E379" s="406">
        <v>268103.94318658375</v>
      </c>
      <c r="F379" s="406">
        <v>0</v>
      </c>
      <c r="G379" s="406">
        <v>40.916788454621226</v>
      </c>
      <c r="H379" s="406">
        <v>69.747819603688953</v>
      </c>
      <c r="I379" s="406">
        <v>0</v>
      </c>
      <c r="J379" s="406">
        <v>0</v>
      </c>
      <c r="K379" s="406">
        <v>0</v>
      </c>
      <c r="L379" s="406">
        <v>0</v>
      </c>
      <c r="M379" s="440">
        <v>268214.6077946421</v>
      </c>
    </row>
    <row r="380" spans="1:13">
      <c r="A380" s="439">
        <v>674101</v>
      </c>
      <c r="B380" s="446" t="s">
        <v>998</v>
      </c>
      <c r="C380" s="406">
        <v>191750</v>
      </c>
      <c r="D380" s="406">
        <v>4606919</v>
      </c>
      <c r="E380" s="406">
        <v>239741.50697589127</v>
      </c>
      <c r="F380" s="406">
        <v>0</v>
      </c>
      <c r="G380" s="406">
        <v>41.178709126869109</v>
      </c>
      <c r="H380" s="406">
        <v>70.194296379809415</v>
      </c>
      <c r="I380" s="406">
        <v>0</v>
      </c>
      <c r="J380" s="406">
        <v>0</v>
      </c>
      <c r="K380" s="406">
        <v>0</v>
      </c>
      <c r="L380" s="406">
        <v>0</v>
      </c>
      <c r="M380" s="440">
        <v>239852.87998139794</v>
      </c>
    </row>
    <row r="381" spans="1:13">
      <c r="A381" s="439">
        <v>674102</v>
      </c>
      <c r="B381" s="446" t="s">
        <v>999</v>
      </c>
      <c r="C381" s="406">
        <v>1087550</v>
      </c>
      <c r="D381" s="406">
        <v>2353989</v>
      </c>
      <c r="E381" s="406">
        <v>125857.00821623385</v>
      </c>
      <c r="F381" s="406">
        <v>0</v>
      </c>
      <c r="G381" s="406">
        <v>21.041010737680661</v>
      </c>
      <c r="H381" s="406">
        <v>35.867053027356626</v>
      </c>
      <c r="I381" s="406">
        <v>0</v>
      </c>
      <c r="J381" s="406">
        <v>0</v>
      </c>
      <c r="K381" s="406">
        <v>0</v>
      </c>
      <c r="L381" s="406">
        <v>0</v>
      </c>
      <c r="M381" s="440">
        <v>125913.91627999888</v>
      </c>
    </row>
    <row r="382" spans="1:13">
      <c r="A382" s="439">
        <v>674103</v>
      </c>
      <c r="B382" s="446" t="s">
        <v>1000</v>
      </c>
      <c r="C382" s="406">
        <v>1818300</v>
      </c>
      <c r="D382" s="406">
        <v>4208768</v>
      </c>
      <c r="E382" s="406">
        <v>259011.70316417061</v>
      </c>
      <c r="F382" s="406">
        <v>0</v>
      </c>
      <c r="G382" s="406">
        <v>37.619856228513022</v>
      </c>
      <c r="H382" s="406">
        <v>64.127783358488173</v>
      </c>
      <c r="I382" s="406">
        <v>0</v>
      </c>
      <c r="J382" s="406">
        <v>0</v>
      </c>
      <c r="K382" s="406">
        <v>0</v>
      </c>
      <c r="L382" s="406">
        <v>0</v>
      </c>
      <c r="M382" s="440">
        <v>259113.45080375759</v>
      </c>
    </row>
    <row r="383" spans="1:13">
      <c r="A383" s="439">
        <v>674104</v>
      </c>
      <c r="B383" s="446" t="s">
        <v>1001</v>
      </c>
      <c r="C383" s="406">
        <v>1970607</v>
      </c>
      <c r="D383" s="406">
        <v>6100646</v>
      </c>
      <c r="E383" s="406">
        <v>375603.35369538871</v>
      </c>
      <c r="F383" s="406">
        <v>144.0626260453364</v>
      </c>
      <c r="G383" s="406">
        <v>54.530310486509798</v>
      </c>
      <c r="H383" s="406">
        <v>92.953782601104223</v>
      </c>
      <c r="I383" s="406">
        <v>0</v>
      </c>
      <c r="J383" s="406">
        <v>0</v>
      </c>
      <c r="K383" s="406">
        <v>0</v>
      </c>
      <c r="L383" s="406">
        <v>0</v>
      </c>
      <c r="M383" s="440">
        <v>375894.90041452163</v>
      </c>
    </row>
    <row r="384" spans="1:13">
      <c r="A384" s="439">
        <v>674105</v>
      </c>
      <c r="B384" s="446" t="s">
        <v>1093</v>
      </c>
      <c r="C384" s="406">
        <v>3406138</v>
      </c>
      <c r="D384" s="406">
        <v>13245486</v>
      </c>
      <c r="E384" s="406">
        <v>823077.03179254057</v>
      </c>
      <c r="F384" s="406">
        <v>2178.9212087521064</v>
      </c>
      <c r="G384" s="406">
        <v>118.3941032617783</v>
      </c>
      <c r="H384" s="406">
        <v>201.81766136414328</v>
      </c>
      <c r="I384" s="406">
        <v>0</v>
      </c>
      <c r="J384" s="406">
        <v>0</v>
      </c>
      <c r="K384" s="406">
        <v>0</v>
      </c>
      <c r="L384" s="406">
        <v>0</v>
      </c>
      <c r="M384" s="440">
        <v>825576.16476591851</v>
      </c>
    </row>
    <row r="385" spans="1:13">
      <c r="A385" s="439">
        <v>675101</v>
      </c>
      <c r="B385" s="446" t="s">
        <v>649</v>
      </c>
      <c r="C385" s="406">
        <v>536690</v>
      </c>
      <c r="D385" s="406">
        <v>604436</v>
      </c>
      <c r="E385" s="406">
        <v>31407.490156553569</v>
      </c>
      <c r="F385" s="406">
        <v>4429.4184881263291</v>
      </c>
      <c r="G385" s="406">
        <v>5.4027167516779153</v>
      </c>
      <c r="H385" s="406">
        <v>9.209611203571864</v>
      </c>
      <c r="I385" s="406">
        <v>0</v>
      </c>
      <c r="J385" s="406">
        <v>0</v>
      </c>
      <c r="K385" s="406">
        <v>0</v>
      </c>
      <c r="L385" s="406">
        <v>0</v>
      </c>
      <c r="M385" s="440">
        <v>35851.520972635146</v>
      </c>
    </row>
    <row r="386" spans="1:13">
      <c r="A386" s="439">
        <v>679901</v>
      </c>
      <c r="B386" s="446" t="s">
        <v>1002</v>
      </c>
      <c r="C386" s="406">
        <v>237765</v>
      </c>
      <c r="D386" s="406">
        <v>186153</v>
      </c>
      <c r="E386" s="406">
        <v>12064.089645655691</v>
      </c>
      <c r="F386" s="406">
        <v>221.61695902428917</v>
      </c>
      <c r="G386" s="406">
        <v>1.6639159342708834</v>
      </c>
      <c r="H386" s="406">
        <v>2.8363542888499031</v>
      </c>
      <c r="I386" s="406">
        <v>0</v>
      </c>
      <c r="J386" s="406">
        <v>0</v>
      </c>
      <c r="K386" s="406">
        <v>0</v>
      </c>
      <c r="L386" s="406">
        <v>0</v>
      </c>
      <c r="M386" s="440">
        <v>12290.2068749031</v>
      </c>
    </row>
    <row r="387" spans="1:13">
      <c r="A387" s="439">
        <v>679902</v>
      </c>
      <c r="B387" s="446" t="s">
        <v>1003</v>
      </c>
      <c r="C387" s="406">
        <v>1819894</v>
      </c>
      <c r="D387" s="406">
        <v>4865541</v>
      </c>
      <c r="E387" s="406">
        <v>302043.05484643474</v>
      </c>
      <c r="F387" s="406">
        <v>0</v>
      </c>
      <c r="G387" s="406">
        <v>43.490389249093738</v>
      </c>
      <c r="H387" s="406">
        <v>74.134846316302458</v>
      </c>
      <c r="I387" s="406">
        <v>0</v>
      </c>
      <c r="J387" s="406">
        <v>0</v>
      </c>
      <c r="K387" s="406">
        <v>0</v>
      </c>
      <c r="L387" s="406">
        <v>0</v>
      </c>
      <c r="M387" s="440">
        <v>302160.68008200015</v>
      </c>
    </row>
    <row r="388" spans="1:13">
      <c r="A388" s="439">
        <v>679903</v>
      </c>
      <c r="B388" s="446" t="s">
        <v>1004</v>
      </c>
      <c r="C388" s="406">
        <v>2340639</v>
      </c>
      <c r="D388" s="406">
        <v>4949004</v>
      </c>
      <c r="E388" s="406">
        <v>300587.16934357717</v>
      </c>
      <c r="F388" s="406">
        <v>0</v>
      </c>
      <c r="G388" s="406">
        <v>44.236423043650142</v>
      </c>
      <c r="H388" s="406">
        <v>75.406554885969001</v>
      </c>
      <c r="I388" s="406">
        <v>0</v>
      </c>
      <c r="J388" s="406">
        <v>0</v>
      </c>
      <c r="K388" s="406">
        <v>0</v>
      </c>
      <c r="L388" s="406">
        <v>0</v>
      </c>
      <c r="M388" s="440">
        <v>300706.81232150679</v>
      </c>
    </row>
    <row r="389" spans="1:13">
      <c r="A389" s="439">
        <v>679904</v>
      </c>
      <c r="B389" s="446" t="s">
        <v>1005</v>
      </c>
      <c r="C389" s="406">
        <v>389882</v>
      </c>
      <c r="D389" s="406">
        <v>547050</v>
      </c>
      <c r="E389" s="406">
        <v>40764.593884539885</v>
      </c>
      <c r="F389" s="406">
        <v>515.37897204951332</v>
      </c>
      <c r="G389" s="406">
        <v>4.8897808280454473</v>
      </c>
      <c r="H389" s="406">
        <v>8.3352473147870327</v>
      </c>
      <c r="I389" s="406">
        <v>0</v>
      </c>
      <c r="J389" s="406">
        <v>0</v>
      </c>
      <c r="K389" s="406">
        <v>0</v>
      </c>
      <c r="L389" s="406">
        <v>0</v>
      </c>
      <c r="M389" s="440">
        <v>41293.197884732232</v>
      </c>
    </row>
    <row r="390" spans="1:13">
      <c r="A390" s="439">
        <v>679909</v>
      </c>
      <c r="B390" s="446" t="s">
        <v>1006</v>
      </c>
      <c r="C390" s="406">
        <v>1502153</v>
      </c>
      <c r="D390" s="406">
        <v>1812578</v>
      </c>
      <c r="E390" s="406">
        <v>119672.26312499575</v>
      </c>
      <c r="F390" s="406">
        <v>0</v>
      </c>
      <c r="G390" s="406">
        <v>16.201637144294104</v>
      </c>
      <c r="H390" s="406">
        <v>27.617731193099626</v>
      </c>
      <c r="I390" s="406">
        <v>0</v>
      </c>
      <c r="J390" s="406">
        <v>0</v>
      </c>
      <c r="K390" s="406">
        <v>0</v>
      </c>
      <c r="L390" s="406">
        <v>0</v>
      </c>
      <c r="M390" s="440">
        <v>119716.08249333313</v>
      </c>
    </row>
    <row r="391" spans="1:13">
      <c r="A391" s="439">
        <v>681100</v>
      </c>
      <c r="B391" s="446" t="s">
        <v>144</v>
      </c>
      <c r="C391" s="406">
        <v>1482084</v>
      </c>
      <c r="D391" s="406">
        <v>0</v>
      </c>
      <c r="E391" s="406">
        <v>0</v>
      </c>
      <c r="F391" s="406">
        <v>0</v>
      </c>
      <c r="G391" s="406">
        <v>0</v>
      </c>
      <c r="H391" s="406">
        <v>0</v>
      </c>
      <c r="I391" s="406">
        <v>0</v>
      </c>
      <c r="J391" s="406">
        <v>0</v>
      </c>
      <c r="K391" s="406">
        <v>0</v>
      </c>
      <c r="L391" s="406">
        <v>0</v>
      </c>
      <c r="M391" s="440">
        <v>0</v>
      </c>
    </row>
    <row r="392" spans="1:13">
      <c r="A392" s="441">
        <v>691100</v>
      </c>
      <c r="B392" s="447" t="s">
        <v>23</v>
      </c>
      <c r="C392" s="442">
        <v>7735345</v>
      </c>
      <c r="D392" s="442">
        <v>39040667</v>
      </c>
      <c r="E392" s="442">
        <v>2651020.7045151694</v>
      </c>
      <c r="F392" s="442">
        <v>13950.765239464909</v>
      </c>
      <c r="G392" s="442">
        <v>348.9630076100986</v>
      </c>
      <c r="H392" s="442">
        <v>594.85140018121206</v>
      </c>
      <c r="I392" s="442">
        <v>0</v>
      </c>
      <c r="J392" s="442">
        <v>0</v>
      </c>
      <c r="K392" s="442">
        <v>0</v>
      </c>
      <c r="L392" s="442">
        <v>0</v>
      </c>
      <c r="M392" s="443">
        <v>2665915.2841624259</v>
      </c>
    </row>
    <row r="393" spans="1:13">
      <c r="A393" s="441" t="s">
        <v>1007</v>
      </c>
      <c r="B393" s="447" t="s">
        <v>24</v>
      </c>
      <c r="C393" s="442">
        <f t="shared" ref="C393:M393" si="0">SUM(C3:C392)</f>
        <v>1027239730</v>
      </c>
      <c r="D393" s="442">
        <f t="shared" si="0"/>
        <v>14993530745</v>
      </c>
      <c r="E393" s="442">
        <f t="shared" si="0"/>
        <v>872996226.46409416</v>
      </c>
      <c r="F393" s="442">
        <f t="shared" si="0"/>
        <v>75559803.258016691</v>
      </c>
      <c r="G393" s="442">
        <f t="shared" si="0"/>
        <v>30270452.193085078</v>
      </c>
      <c r="H393" s="442">
        <f t="shared" si="0"/>
        <v>17349217.067179032</v>
      </c>
      <c r="I393" s="442">
        <f t="shared" si="0"/>
        <v>36065134.413358636</v>
      </c>
      <c r="J393" s="442">
        <f t="shared" si="0"/>
        <v>3214175.7339196443</v>
      </c>
      <c r="K393" s="442">
        <f t="shared" si="0"/>
        <v>2246189.955479335</v>
      </c>
      <c r="L393" s="442">
        <f t="shared" si="0"/>
        <v>292790.7644857979</v>
      </c>
      <c r="M393" s="443">
        <f t="shared" si="0"/>
        <v>1037993989.8496184</v>
      </c>
    </row>
    <row r="394" spans="1:13">
      <c r="A394" s="404"/>
      <c r="B394" s="405"/>
      <c r="C394" s="409"/>
      <c r="D394" s="409"/>
      <c r="E394" s="409"/>
      <c r="F394" s="409"/>
      <c r="G394" s="409"/>
      <c r="H394" s="409"/>
      <c r="I394" s="409"/>
      <c r="J394" s="409"/>
      <c r="K394" s="409"/>
      <c r="L394" s="409"/>
      <c r="M394" s="409"/>
    </row>
    <row r="395" spans="1:13" s="407" customFormat="1">
      <c r="A395" s="411" t="s">
        <v>1094</v>
      </c>
      <c r="B395" s="405"/>
      <c r="C395" s="408"/>
      <c r="D395" s="408"/>
      <c r="E395" s="408"/>
      <c r="F395" s="408"/>
      <c r="G395" s="408"/>
      <c r="H395" s="408"/>
      <c r="I395" s="408"/>
      <c r="J395" s="408"/>
      <c r="K395" s="408"/>
      <c r="L395" s="408"/>
      <c r="M395" s="408"/>
    </row>
    <row r="396" spans="1:13" s="407" customFormat="1">
      <c r="A396" s="404"/>
      <c r="B396" s="405"/>
      <c r="C396" s="408"/>
      <c r="D396" s="408"/>
      <c r="E396" s="408"/>
      <c r="F396" s="408"/>
      <c r="G396" s="408"/>
      <c r="H396" s="408"/>
      <c r="I396" s="408"/>
      <c r="J396" s="408"/>
      <c r="K396" s="408"/>
      <c r="L396" s="408"/>
      <c r="M396" s="408"/>
    </row>
    <row r="397" spans="1:13" s="407" customFormat="1">
      <c r="A397" s="404"/>
      <c r="B397" s="405"/>
      <c r="C397" s="408"/>
      <c r="D397" s="408"/>
      <c r="E397" s="408"/>
      <c r="F397" s="408"/>
      <c r="G397" s="408"/>
      <c r="H397" s="408"/>
      <c r="I397" s="408"/>
      <c r="J397" s="408"/>
      <c r="K397" s="408"/>
      <c r="L397" s="408"/>
      <c r="M397" s="408"/>
    </row>
    <row r="398" spans="1:13" s="407" customFormat="1">
      <c r="A398" s="405"/>
      <c r="B398" s="405"/>
      <c r="C398" s="408"/>
      <c r="D398" s="408"/>
      <c r="E398" s="408"/>
      <c r="F398" s="408"/>
      <c r="G398" s="408"/>
      <c r="H398" s="408"/>
      <c r="I398" s="408"/>
      <c r="J398" s="408"/>
      <c r="K398" s="408"/>
      <c r="L398" s="408"/>
      <c r="M398" s="408"/>
    </row>
    <row r="399" spans="1:13">
      <c r="A399" s="404"/>
      <c r="B399" s="405"/>
      <c r="D399" s="409"/>
      <c r="E399" s="409"/>
      <c r="F399" s="409"/>
      <c r="G399" s="409"/>
      <c r="H399" s="409"/>
      <c r="I399" s="409"/>
      <c r="J399" s="409"/>
      <c r="K399" s="409"/>
      <c r="L399" s="409"/>
      <c r="M399" s="409"/>
    </row>
    <row r="400" spans="1:13">
      <c r="A400" s="404"/>
      <c r="B400" s="405"/>
    </row>
    <row r="401" spans="1:2">
      <c r="A401" s="404"/>
      <c r="B401" s="405"/>
    </row>
    <row r="402" spans="1:2">
      <c r="A402" s="404"/>
      <c r="B402" s="405"/>
    </row>
  </sheetData>
  <sheetProtection sheet="1" selectLockedCells="1" selectUnlockedCells="1"/>
  <phoneticPr fontId="1"/>
  <pageMargins left="0.78740157480314965" right="0.78740157480314965" top="0.98425196850393704" bottom="0.98425196850393704" header="0.51181102362204722" footer="0.51181102362204722"/>
  <pageSetup paperSize="8" scale="15" orientation="portrait" r:id="rId1"/>
  <headerFooter alignWithMargins="0"/>
  <rowBreaks count="1" manualBreakCount="1">
    <brk id="20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51"/>
  <sheetViews>
    <sheetView view="pageBreakPreview" zoomScale="175" zoomScaleNormal="100" zoomScaleSheetLayoutView="175" workbookViewId="0">
      <pane xSplit="2" ySplit="2" topLeftCell="L33" activePane="bottomRight" state="frozen"/>
      <selection pane="topRight" activeCell="C1" sqref="C1"/>
      <selection pane="bottomLeft" activeCell="A3" sqref="A3"/>
      <selection pane="bottomRight" activeCell="N41" sqref="N41"/>
    </sheetView>
  </sheetViews>
  <sheetFormatPr defaultColWidth="9" defaultRowHeight="18.75"/>
  <cols>
    <col min="1" max="1" width="5" style="390" customWidth="1"/>
    <col min="2" max="2" width="27.875" style="390" customWidth="1"/>
    <col min="3" max="3" width="20.125" style="390" customWidth="1"/>
    <col min="4" max="13" width="21.5" style="390" bestFit="1" customWidth="1"/>
    <col min="14" max="14" width="17.875" style="400" customWidth="1"/>
    <col min="15" max="15" width="18.125" style="400" customWidth="1"/>
    <col min="16" max="16" width="20.125" style="400" customWidth="1"/>
    <col min="17" max="17" width="20.25" style="400" customWidth="1"/>
    <col min="18" max="18" width="18" style="400" customWidth="1"/>
    <col min="19" max="19" width="21" style="400" customWidth="1"/>
    <col min="20" max="20" width="20.625" style="400" customWidth="1"/>
    <col min="21" max="21" width="17.25" style="400" customWidth="1"/>
    <col min="22" max="22" width="18.625" style="400" customWidth="1"/>
    <col min="23" max="23" width="19.75" style="400" customWidth="1"/>
    <col min="24" max="16384" width="9" style="390"/>
  </cols>
  <sheetData>
    <row r="1" spans="1:23" s="400" customFormat="1" ht="41.25" customHeight="1">
      <c r="A1" s="436" t="s">
        <v>1008</v>
      </c>
      <c r="B1" s="444"/>
      <c r="C1" s="450" t="s">
        <v>602</v>
      </c>
      <c r="D1" s="450" t="s">
        <v>603</v>
      </c>
      <c r="E1" s="450" t="s">
        <v>1038</v>
      </c>
      <c r="F1" s="450" t="s">
        <v>1039</v>
      </c>
      <c r="G1" s="450" t="s">
        <v>604</v>
      </c>
      <c r="H1" s="450" t="s">
        <v>605</v>
      </c>
      <c r="I1" s="450" t="s">
        <v>606</v>
      </c>
      <c r="J1" s="450" t="s">
        <v>607</v>
      </c>
      <c r="K1" s="450" t="s">
        <v>608</v>
      </c>
      <c r="L1" s="450" t="s">
        <v>609</v>
      </c>
      <c r="M1" s="450" t="s">
        <v>610</v>
      </c>
      <c r="N1" s="456" t="s">
        <v>611</v>
      </c>
      <c r="O1" s="448" t="s">
        <v>612</v>
      </c>
      <c r="P1" s="448" t="s">
        <v>613</v>
      </c>
      <c r="Q1" s="448" t="s">
        <v>614</v>
      </c>
      <c r="R1" s="448" t="s">
        <v>615</v>
      </c>
      <c r="S1" s="448" t="s">
        <v>616</v>
      </c>
      <c r="T1" s="448" t="s">
        <v>617</v>
      </c>
      <c r="U1" s="448" t="s">
        <v>618</v>
      </c>
      <c r="V1" s="448" t="s">
        <v>619</v>
      </c>
      <c r="W1" s="449" t="s">
        <v>620</v>
      </c>
    </row>
    <row r="2" spans="1:23" s="391" customFormat="1" ht="20.25">
      <c r="A2" s="437" t="s">
        <v>1009</v>
      </c>
      <c r="B2" s="445" t="s">
        <v>622</v>
      </c>
      <c r="C2" s="399" t="s">
        <v>623</v>
      </c>
      <c r="D2" s="399" t="s">
        <v>624</v>
      </c>
      <c r="E2" s="402" t="s">
        <v>625</v>
      </c>
      <c r="F2" s="402" t="s">
        <v>625</v>
      </c>
      <c r="G2" s="402" t="s">
        <v>626</v>
      </c>
      <c r="H2" s="402" t="s">
        <v>626</v>
      </c>
      <c r="I2" s="402" t="s">
        <v>626</v>
      </c>
      <c r="J2" s="402" t="s">
        <v>626</v>
      </c>
      <c r="K2" s="402" t="s">
        <v>626</v>
      </c>
      <c r="L2" s="402" t="s">
        <v>626</v>
      </c>
      <c r="M2" s="402" t="s">
        <v>626</v>
      </c>
      <c r="N2" s="457" t="s">
        <v>627</v>
      </c>
      <c r="O2" s="403" t="s">
        <v>628</v>
      </c>
      <c r="P2" s="403" t="s">
        <v>628</v>
      </c>
      <c r="Q2" s="403" t="s">
        <v>629</v>
      </c>
      <c r="R2" s="403" t="s">
        <v>629</v>
      </c>
      <c r="S2" s="403" t="s">
        <v>629</v>
      </c>
      <c r="T2" s="403" t="s">
        <v>629</v>
      </c>
      <c r="U2" s="403" t="s">
        <v>629</v>
      </c>
      <c r="V2" s="403" t="s">
        <v>629</v>
      </c>
      <c r="W2" s="451" t="s">
        <v>629</v>
      </c>
    </row>
    <row r="3" spans="1:23">
      <c r="A3" s="439">
        <v>1</v>
      </c>
      <c r="B3" s="446" t="s">
        <v>16</v>
      </c>
      <c r="C3" s="406">
        <f>SUM('2020年3EID'!C3:C22)</f>
        <v>10260860</v>
      </c>
      <c r="D3" s="406">
        <f>SUM('2020年3EID'!D3:D22)</f>
        <v>151648815</v>
      </c>
      <c r="E3" s="406">
        <f>SUM('2020年3EID'!E3:E22)</f>
        <v>10567384.618253436</v>
      </c>
      <c r="F3" s="406">
        <f>SUM('2020年3EID'!F3:F22)</f>
        <v>452228.13773440779</v>
      </c>
      <c r="G3" s="406">
        <f>SUM('2020年3EID'!G3:G22)</f>
        <v>24649748.462290898</v>
      </c>
      <c r="H3" s="406">
        <f>SUM('2020年3EID'!H3:H22)</f>
        <v>8774293.35119983</v>
      </c>
      <c r="I3" s="406">
        <f>SUM('2020年3EID'!I3:I22)</f>
        <v>0</v>
      </c>
      <c r="J3" s="406">
        <f>SUM('2020年3EID'!J3:J22)</f>
        <v>0</v>
      </c>
      <c r="K3" s="406">
        <f>SUM('2020年3EID'!K3:K22)</f>
        <v>0</v>
      </c>
      <c r="L3" s="406">
        <f>SUM('2020年3EID'!L3:L22)</f>
        <v>0</v>
      </c>
      <c r="M3" s="406">
        <f>SUM('2020年3EID'!M3:M22)</f>
        <v>44443654.569478571</v>
      </c>
      <c r="N3" s="458">
        <f>D3/$C3</f>
        <v>14.779347442612023</v>
      </c>
      <c r="O3" s="452">
        <f t="shared" ref="O3:W18" si="0">E3/$C3</f>
        <v>1.0298731897963169</v>
      </c>
      <c r="P3" s="452">
        <f t="shared" si="0"/>
        <v>4.4073122304992739E-2</v>
      </c>
      <c r="Q3" s="452">
        <f t="shared" si="0"/>
        <v>2.4023082336461949</v>
      </c>
      <c r="R3" s="452">
        <f t="shared" si="0"/>
        <v>0.85512260679902363</v>
      </c>
      <c r="S3" s="452">
        <f t="shared" si="0"/>
        <v>0</v>
      </c>
      <c r="T3" s="452">
        <f t="shared" si="0"/>
        <v>0</v>
      </c>
      <c r="U3" s="452">
        <f>K3/$C3</f>
        <v>0</v>
      </c>
      <c r="V3" s="452">
        <f>L3/$C3</f>
        <v>0</v>
      </c>
      <c r="W3" s="453">
        <f>M3/$C3</f>
        <v>4.3313771525465281</v>
      </c>
    </row>
    <row r="4" spans="1:23">
      <c r="A4" s="439">
        <v>2</v>
      </c>
      <c r="B4" s="446" t="s">
        <v>527</v>
      </c>
      <c r="C4" s="406">
        <f>SUM('2020年3EID'!C23:C25)</f>
        <v>752553</v>
      </c>
      <c r="D4" s="406">
        <f>SUM('2020年3EID'!D23:D25)</f>
        <v>8168286</v>
      </c>
      <c r="E4" s="406">
        <f>SUM('2020年3EID'!E23:E25)</f>
        <v>558144.20371249435</v>
      </c>
      <c r="F4" s="406">
        <f>SUM('2020年3EID'!F23:F25)</f>
        <v>92.948932554883811</v>
      </c>
      <c r="G4" s="406">
        <f>SUM('2020年3EID'!G23:G25)</f>
        <v>23723.78718610718</v>
      </c>
      <c r="H4" s="406">
        <f>SUM('2020年3EID'!H23:H25)</f>
        <v>3197.7796484767487</v>
      </c>
      <c r="I4" s="406">
        <f>SUM('2020年3EID'!I23:I25)</f>
        <v>0</v>
      </c>
      <c r="J4" s="406">
        <f>SUM('2020年3EID'!J23:J25)</f>
        <v>0</v>
      </c>
      <c r="K4" s="406">
        <f>SUM('2020年3EID'!K23:K25)</f>
        <v>0</v>
      </c>
      <c r="L4" s="406">
        <f>SUM('2020年3EID'!L23:L25)</f>
        <v>0</v>
      </c>
      <c r="M4" s="406">
        <f>SUM('2020年3EID'!M23:M25)</f>
        <v>585158.71947963315</v>
      </c>
      <c r="N4" s="458">
        <f t="shared" ref="N4:N41" si="1">D4/$C4</f>
        <v>10.854100641416618</v>
      </c>
      <c r="O4" s="452">
        <f t="shared" si="0"/>
        <v>0.74166763498716282</v>
      </c>
      <c r="P4" s="452">
        <f t="shared" si="0"/>
        <v>1.2351147700545185E-4</v>
      </c>
      <c r="Q4" s="452">
        <f t="shared" si="0"/>
        <v>3.1524407166149335E-2</v>
      </c>
      <c r="R4" s="452">
        <f t="shared" si="0"/>
        <v>4.2492417789534408E-3</v>
      </c>
      <c r="S4" s="452">
        <f t="shared" si="0"/>
        <v>0</v>
      </c>
      <c r="T4" s="452">
        <f t="shared" si="0"/>
        <v>0</v>
      </c>
      <c r="U4" s="452">
        <f t="shared" si="0"/>
        <v>0</v>
      </c>
      <c r="V4" s="452">
        <f t="shared" si="0"/>
        <v>0</v>
      </c>
      <c r="W4" s="453">
        <f t="shared" si="0"/>
        <v>0.77756479540927104</v>
      </c>
    </row>
    <row r="5" spans="1:23">
      <c r="A5" s="439">
        <v>3</v>
      </c>
      <c r="B5" s="446" t="s">
        <v>528</v>
      </c>
      <c r="C5" s="406">
        <f>SUM('2020年3EID'!C26:C28)</f>
        <v>1352398</v>
      </c>
      <c r="D5" s="406">
        <f>SUM('2020年3EID'!D26:D28)</f>
        <v>89181989</v>
      </c>
      <c r="E5" s="406">
        <f>SUM('2020年3EID'!E26:E28)</f>
        <v>6322757.2762926146</v>
      </c>
      <c r="F5" s="406">
        <f>SUM('2020年3EID'!F26:F28)</f>
        <v>18208.226657172014</v>
      </c>
      <c r="G5" s="406">
        <f>SUM('2020年3EID'!G26:G28)</f>
        <v>10775.910625099423</v>
      </c>
      <c r="H5" s="406">
        <f>SUM('2020年3EID'!H26:H28)</f>
        <v>30249.72091581548</v>
      </c>
      <c r="I5" s="406">
        <f>SUM('2020年3EID'!I26:I28)</f>
        <v>125172.01326514682</v>
      </c>
      <c r="J5" s="406">
        <f>SUM('2020年3EID'!J26:J28)</f>
        <v>0</v>
      </c>
      <c r="K5" s="406">
        <f>SUM('2020年3EID'!K26:K28)</f>
        <v>0</v>
      </c>
      <c r="L5" s="406">
        <f>SUM('2020年3EID'!L26:L28)</f>
        <v>0</v>
      </c>
      <c r="M5" s="406">
        <f>SUM('2020年3EID'!M26:M28)</f>
        <v>6507163.1477558482</v>
      </c>
      <c r="N5" s="458">
        <f t="shared" si="1"/>
        <v>65.943597225077227</v>
      </c>
      <c r="O5" s="452">
        <f t="shared" si="0"/>
        <v>4.6752193335782914</v>
      </c>
      <c r="P5" s="452">
        <f t="shared" si="0"/>
        <v>1.3463659852478349E-2</v>
      </c>
      <c r="Q5" s="452">
        <f t="shared" si="0"/>
        <v>7.968002485288667E-3</v>
      </c>
      <c r="R5" s="452">
        <f t="shared" si="0"/>
        <v>2.2367469425284184E-2</v>
      </c>
      <c r="S5" s="452">
        <f>I5/$C5</f>
        <v>9.2555603650069596E-2</v>
      </c>
      <c r="T5" s="452">
        <f>J5/$C5</f>
        <v>0</v>
      </c>
      <c r="U5" s="452">
        <f t="shared" si="0"/>
        <v>0</v>
      </c>
      <c r="V5" s="452">
        <f t="shared" si="0"/>
        <v>0</v>
      </c>
      <c r="W5" s="453">
        <f t="shared" si="0"/>
        <v>4.8115740689914128</v>
      </c>
    </row>
    <row r="6" spans="1:23">
      <c r="A6" s="439">
        <v>4</v>
      </c>
      <c r="B6" s="446" t="s">
        <v>17</v>
      </c>
      <c r="C6" s="406">
        <f>SUM('2020年3EID'!C29:C31)</f>
        <v>506539</v>
      </c>
      <c r="D6" s="406">
        <f>SUM('2020年3EID'!D29:D31)</f>
        <v>12654617</v>
      </c>
      <c r="E6" s="406">
        <f>SUM('2020年3EID'!E29:E31)</f>
        <v>808880.91678324621</v>
      </c>
      <c r="F6" s="406">
        <f>SUM('2020年3EID'!F29:F31)</f>
        <v>824510.37938910839</v>
      </c>
      <c r="G6" s="406">
        <f>SUM('2020年3EID'!G29:G31)</f>
        <v>807978.98225620575</v>
      </c>
      <c r="H6" s="406">
        <f>SUM('2020年3EID'!H29:H31)</f>
        <v>867.74292586319041</v>
      </c>
      <c r="I6" s="406">
        <f>SUM('2020年3EID'!I29:I31)</f>
        <v>0</v>
      </c>
      <c r="J6" s="406">
        <f>SUM('2020年3EID'!J29:J31)</f>
        <v>0</v>
      </c>
      <c r="K6" s="406">
        <f>SUM('2020年3EID'!K29:K31)</f>
        <v>0</v>
      </c>
      <c r="L6" s="406">
        <f>SUM('2020年3EID'!L29:L31)</f>
        <v>0</v>
      </c>
      <c r="M6" s="406">
        <f>SUM('2020年3EID'!M29:M31)</f>
        <v>2442238.0213544234</v>
      </c>
      <c r="N6" s="458">
        <f t="shared" si="1"/>
        <v>24.982512698923479</v>
      </c>
      <c r="O6" s="452">
        <f t="shared" si="0"/>
        <v>1.5968778648499844</v>
      </c>
      <c r="P6" s="452">
        <f t="shared" si="0"/>
        <v>1.6277332631625767</v>
      </c>
      <c r="Q6" s="452">
        <f t="shared" si="0"/>
        <v>1.5950972822550795</v>
      </c>
      <c r="R6" s="452">
        <f t="shared" si="0"/>
        <v>1.7130821631961021E-3</v>
      </c>
      <c r="S6" s="452">
        <f t="shared" si="0"/>
        <v>0</v>
      </c>
      <c r="T6" s="452">
        <f t="shared" si="0"/>
        <v>0</v>
      </c>
      <c r="U6" s="452">
        <f t="shared" si="0"/>
        <v>0</v>
      </c>
      <c r="V6" s="452">
        <f t="shared" si="0"/>
        <v>0</v>
      </c>
      <c r="W6" s="453">
        <f t="shared" si="0"/>
        <v>4.8214214924308365</v>
      </c>
    </row>
    <row r="7" spans="1:23">
      <c r="A7" s="439">
        <v>5</v>
      </c>
      <c r="B7" s="446" t="s">
        <v>529</v>
      </c>
      <c r="C7" s="406">
        <f>SUM('2020年3EID'!C32:C64)</f>
        <v>38063923</v>
      </c>
      <c r="D7" s="406">
        <f>SUM('2020年3EID'!D32:D64)</f>
        <v>145513207</v>
      </c>
      <c r="E7" s="406">
        <f>SUM('2020年3EID'!E32:E64)</f>
        <v>8134169.0397580871</v>
      </c>
      <c r="F7" s="406">
        <f>SUM('2020年3EID'!F32:F64)</f>
        <v>217809.16167848551</v>
      </c>
      <c r="G7" s="406">
        <f>SUM('2020年3EID'!G32:G64)</f>
        <v>16711.139427191622</v>
      </c>
      <c r="H7" s="406">
        <f>SUM('2020年3EID'!H32:H64)</f>
        <v>11484.587322147941</v>
      </c>
      <c r="I7" s="406">
        <f>SUM('2020年3EID'!I32:I64)</f>
        <v>0</v>
      </c>
      <c r="J7" s="406">
        <f>SUM('2020年3EID'!J32:J64)</f>
        <v>0</v>
      </c>
      <c r="K7" s="406">
        <f>SUM('2020年3EID'!K32:K64)</f>
        <v>0</v>
      </c>
      <c r="L7" s="406">
        <f>SUM('2020年3EID'!L32:L64)</f>
        <v>0</v>
      </c>
      <c r="M7" s="406">
        <f>SUM('2020年3EID'!M32:M64)</f>
        <v>8380173.9281859128</v>
      </c>
      <c r="N7" s="458">
        <f t="shared" si="1"/>
        <v>3.8228641593248285</v>
      </c>
      <c r="O7" s="452">
        <f t="shared" si="0"/>
        <v>0.21369760126296197</v>
      </c>
      <c r="P7" s="452">
        <f t="shared" si="0"/>
        <v>5.7221942593380483E-3</v>
      </c>
      <c r="Q7" s="452">
        <f t="shared" si="0"/>
        <v>4.3902830055618866E-4</v>
      </c>
      <c r="R7" s="452">
        <f t="shared" si="0"/>
        <v>3.0171843617243397E-4</v>
      </c>
      <c r="S7" s="452">
        <f t="shared" si="0"/>
        <v>0</v>
      </c>
      <c r="T7" s="452">
        <f t="shared" si="0"/>
        <v>0</v>
      </c>
      <c r="U7" s="452">
        <f t="shared" si="0"/>
        <v>0</v>
      </c>
      <c r="V7" s="452">
        <f t="shared" si="0"/>
        <v>0</v>
      </c>
      <c r="W7" s="453">
        <f t="shared" si="0"/>
        <v>0.22016054225902865</v>
      </c>
    </row>
    <row r="8" spans="1:23">
      <c r="A8" s="439">
        <v>6</v>
      </c>
      <c r="B8" s="446" t="s">
        <v>136</v>
      </c>
      <c r="C8" s="406">
        <f>SUM('2020年3EID'!C65:C77)</f>
        <v>2910914</v>
      </c>
      <c r="D8" s="406">
        <f>SUM('2020年3EID'!D65:D77)</f>
        <v>17445193</v>
      </c>
      <c r="E8" s="406">
        <f>SUM('2020年3EID'!E65:E77)</f>
        <v>977036.60601404309</v>
      </c>
      <c r="F8" s="406">
        <f>SUM('2020年3EID'!F65:F77)</f>
        <v>8911.2567794143051</v>
      </c>
      <c r="G8" s="406">
        <f>SUM('2020年3EID'!G65:G77)</f>
        <v>8939.7245857979851</v>
      </c>
      <c r="H8" s="406">
        <f>SUM('2020年3EID'!H65:H77)</f>
        <v>9667.027461415817</v>
      </c>
      <c r="I8" s="406">
        <f>SUM('2020年3EID'!I65:I77)</f>
        <v>0</v>
      </c>
      <c r="J8" s="406">
        <f>SUM('2020年3EID'!J65:J77)</f>
        <v>0</v>
      </c>
      <c r="K8" s="406">
        <f>SUM('2020年3EID'!K65:K77)</f>
        <v>0</v>
      </c>
      <c r="L8" s="406">
        <f>SUM('2020年3EID'!L65:L77)</f>
        <v>0</v>
      </c>
      <c r="M8" s="406">
        <f>SUM('2020年3EID'!M65:M77)</f>
        <v>1004554.6148406713</v>
      </c>
      <c r="N8" s="458">
        <f t="shared" si="1"/>
        <v>5.9930293371772576</v>
      </c>
      <c r="O8" s="452">
        <f t="shared" si="0"/>
        <v>0.33564598817211472</v>
      </c>
      <c r="P8" s="452">
        <f t="shared" si="0"/>
        <v>3.0613260231715212E-3</v>
      </c>
      <c r="Q8" s="452">
        <f t="shared" si="0"/>
        <v>3.0711057028129257E-3</v>
      </c>
      <c r="R8" s="452">
        <f t="shared" si="0"/>
        <v>3.3209594860637644E-3</v>
      </c>
      <c r="S8" s="452">
        <f t="shared" si="0"/>
        <v>0</v>
      </c>
      <c r="T8" s="452">
        <f t="shared" si="0"/>
        <v>0</v>
      </c>
      <c r="U8" s="452">
        <f t="shared" si="0"/>
        <v>0</v>
      </c>
      <c r="V8" s="452">
        <f t="shared" si="0"/>
        <v>0</v>
      </c>
      <c r="W8" s="453">
        <f t="shared" si="0"/>
        <v>0.34509937938416296</v>
      </c>
    </row>
    <row r="9" spans="1:23">
      <c r="A9" s="439">
        <v>7</v>
      </c>
      <c r="B9" s="446" t="s">
        <v>109</v>
      </c>
      <c r="C9" s="406">
        <f>SUM('2020年3EID'!C78:C94)</f>
        <v>11440156</v>
      </c>
      <c r="D9" s="406">
        <f>SUM('2020年3EID'!D78:D94)</f>
        <v>240112972</v>
      </c>
      <c r="E9" s="406">
        <f>SUM('2020年3EID'!E78:E94)</f>
        <v>9443276.0573072527</v>
      </c>
      <c r="F9" s="406">
        <f>SUM('2020年3EID'!F78:F94)</f>
        <v>112828.1633654842</v>
      </c>
      <c r="G9" s="406">
        <f>SUM('2020年3EID'!G78:G94)</f>
        <v>17212.569662934558</v>
      </c>
      <c r="H9" s="406">
        <f>SUM('2020年3EID'!H78:H94)</f>
        <v>36047.591568762735</v>
      </c>
      <c r="I9" s="406">
        <f>SUM('2020年3EID'!I78:I94)</f>
        <v>0</v>
      </c>
      <c r="J9" s="406">
        <f>SUM('2020年3EID'!J78:J94)</f>
        <v>0</v>
      </c>
      <c r="K9" s="406">
        <f>SUM('2020年3EID'!K78:K94)</f>
        <v>0</v>
      </c>
      <c r="L9" s="406">
        <f>SUM('2020年3EID'!L78:L94)</f>
        <v>0</v>
      </c>
      <c r="M9" s="406">
        <f>SUM('2020年3EID'!M78:M94)</f>
        <v>9609364.3819044344</v>
      </c>
      <c r="N9" s="458">
        <f t="shared" si="1"/>
        <v>20.988609945528715</v>
      </c>
      <c r="O9" s="452">
        <f t="shared" si="0"/>
        <v>0.82544993768505015</v>
      </c>
      <c r="P9" s="452">
        <f t="shared" si="0"/>
        <v>9.8624672045979269E-3</v>
      </c>
      <c r="Q9" s="452">
        <f t="shared" si="0"/>
        <v>1.5045747333283356E-3</v>
      </c>
      <c r="R9" s="452">
        <f t="shared" si="0"/>
        <v>3.1509702812411592E-3</v>
      </c>
      <c r="S9" s="452">
        <f t="shared" si="0"/>
        <v>0</v>
      </c>
      <c r="T9" s="452">
        <f t="shared" si="0"/>
        <v>0</v>
      </c>
      <c r="U9" s="452">
        <f t="shared" si="0"/>
        <v>0</v>
      </c>
      <c r="V9" s="452">
        <f t="shared" si="0"/>
        <v>0</v>
      </c>
      <c r="W9" s="453">
        <f t="shared" si="0"/>
        <v>0.83996794990421764</v>
      </c>
    </row>
    <row r="10" spans="1:23">
      <c r="A10" s="439">
        <v>8</v>
      </c>
      <c r="B10" s="446" t="s">
        <v>137</v>
      </c>
      <c r="C10" s="406">
        <f>SUM('2020年3EID'!C96:C123)</f>
        <v>28562070</v>
      </c>
      <c r="D10" s="406">
        <f>SUM('2020年3EID'!D96:D123)</f>
        <v>645851955</v>
      </c>
      <c r="E10" s="406">
        <f>SUM('2020年3EID'!E96:E123)</f>
        <v>36561419.908546217</v>
      </c>
      <c r="F10" s="406">
        <f>SUM('2020年3EID'!F96:F123)</f>
        <v>5859820.9219402373</v>
      </c>
      <c r="G10" s="406">
        <f>SUM('2020年3EID'!G96:G123)</f>
        <v>91100.26026528918</v>
      </c>
      <c r="H10" s="406">
        <f>SUM('2020年3EID'!H96:H123)</f>
        <v>982832.46316024428</v>
      </c>
      <c r="I10" s="406">
        <f>SUM('2020年3EID'!I96:I123)</f>
        <v>501316.08204853936</v>
      </c>
      <c r="J10" s="406">
        <f>SUM('2020年3EID'!J96:J123)</f>
        <v>0</v>
      </c>
      <c r="K10" s="406">
        <f>SUM('2020年3EID'!K96:K123)</f>
        <v>0</v>
      </c>
      <c r="L10" s="406">
        <f>SUM('2020年3EID'!L96:L123)</f>
        <v>0</v>
      </c>
      <c r="M10" s="406">
        <f>SUM('2020年3EID'!M96:M123)</f>
        <v>43996489.635960519</v>
      </c>
      <c r="N10" s="458">
        <f t="shared" si="1"/>
        <v>22.612225059318181</v>
      </c>
      <c r="O10" s="452">
        <f t="shared" si="0"/>
        <v>1.2800689833946286</v>
      </c>
      <c r="P10" s="452">
        <f t="shared" si="0"/>
        <v>0.20516093273142449</v>
      </c>
      <c r="Q10" s="452">
        <f t="shared" si="0"/>
        <v>3.1895538476479184E-3</v>
      </c>
      <c r="R10" s="452">
        <f t="shared" si="0"/>
        <v>3.4410407339532614E-2</v>
      </c>
      <c r="S10" s="452">
        <f t="shared" si="0"/>
        <v>1.75518119677089E-2</v>
      </c>
      <c r="T10" s="452">
        <f t="shared" si="0"/>
        <v>0</v>
      </c>
      <c r="U10" s="452">
        <f t="shared" si="0"/>
        <v>0</v>
      </c>
      <c r="V10" s="452">
        <f t="shared" si="0"/>
        <v>0</v>
      </c>
      <c r="W10" s="453">
        <f t="shared" si="0"/>
        <v>1.5403816892809421</v>
      </c>
    </row>
    <row r="11" spans="1:23">
      <c r="A11" s="439">
        <v>9</v>
      </c>
      <c r="B11" s="446" t="s">
        <v>309</v>
      </c>
      <c r="C11" s="406">
        <f>SUM('2020年3EID'!C124:C126)</f>
        <v>13251834</v>
      </c>
      <c r="D11" s="406">
        <f>SUM('2020年3EID'!D124:D126)</f>
        <v>519025187</v>
      </c>
      <c r="E11" s="406">
        <f>SUM('2020年3EID'!E124:E126)</f>
        <v>42822931.390336297</v>
      </c>
      <c r="F11" s="406">
        <f>SUM('2020年3EID'!F124:F126)</f>
        <v>-49404.004415426876</v>
      </c>
      <c r="G11" s="406">
        <f>SUM('2020年3EID'!G124:G126)</f>
        <v>151628.64242479345</v>
      </c>
      <c r="H11" s="406">
        <f>SUM('2020年3EID'!H124:H126)</f>
        <v>239946.23814730626</v>
      </c>
      <c r="I11" s="406">
        <f>SUM('2020年3EID'!I124:I126)</f>
        <v>0</v>
      </c>
      <c r="J11" s="406">
        <f>SUM('2020年3EID'!J124:J126)</f>
        <v>0</v>
      </c>
      <c r="K11" s="406">
        <f>SUM('2020年3EID'!K124:K126)</f>
        <v>0</v>
      </c>
      <c r="L11" s="406">
        <f>SUM('2020年3EID'!L124:L126)</f>
        <v>0</v>
      </c>
      <c r="M11" s="406">
        <f>SUM('2020年3EID'!M124:M126)</f>
        <v>43165102.266492963</v>
      </c>
      <c r="N11" s="458">
        <f t="shared" si="1"/>
        <v>39.166291020548549</v>
      </c>
      <c r="O11" s="452">
        <f t="shared" si="0"/>
        <v>3.2314720657032301</v>
      </c>
      <c r="P11" s="452">
        <f t="shared" si="0"/>
        <v>-3.7280880831609326E-3</v>
      </c>
      <c r="Q11" s="452">
        <f t="shared" si="0"/>
        <v>1.1442087368796912E-2</v>
      </c>
      <c r="R11" s="452">
        <f t="shared" si="0"/>
        <v>1.810664381604133E-2</v>
      </c>
      <c r="S11" s="452">
        <f t="shared" si="0"/>
        <v>0</v>
      </c>
      <c r="T11" s="452">
        <f t="shared" si="0"/>
        <v>0</v>
      </c>
      <c r="U11" s="452">
        <f t="shared" si="0"/>
        <v>0</v>
      </c>
      <c r="V11" s="452">
        <f t="shared" si="0"/>
        <v>0</v>
      </c>
      <c r="W11" s="453">
        <f t="shared" si="0"/>
        <v>3.2572927088049068</v>
      </c>
    </row>
    <row r="12" spans="1:23">
      <c r="A12" s="439">
        <v>10</v>
      </c>
      <c r="B12" s="446" t="s">
        <v>587</v>
      </c>
      <c r="C12" s="406">
        <f>SUM('2020年3EID'!C127:C129)</f>
        <v>13685910</v>
      </c>
      <c r="D12" s="406">
        <f>SUM('2020年3EID'!D127:D129)</f>
        <v>31429238</v>
      </c>
      <c r="E12" s="406">
        <f>SUM('2020年3EID'!E127:E129)</f>
        <v>1855667.2908816887</v>
      </c>
      <c r="F12" s="406">
        <f>SUM('2020年3EID'!F127:F129)</f>
        <v>89235.124974304141</v>
      </c>
      <c r="G12" s="406">
        <f>SUM('2020年3EID'!G127:G129)</f>
        <v>1565.9533539482265</v>
      </c>
      <c r="H12" s="406">
        <f>SUM('2020年3EID'!H127:H129)</f>
        <v>2722.9023099542014</v>
      </c>
      <c r="I12" s="406">
        <f>SUM('2020年3EID'!I127:I129)</f>
        <v>2571354.1144444449</v>
      </c>
      <c r="J12" s="406">
        <f>SUM('2020年3EID'!J127:J129)</f>
        <v>0</v>
      </c>
      <c r="K12" s="406">
        <f>SUM('2020年3EID'!K127:K129)</f>
        <v>0</v>
      </c>
      <c r="L12" s="406">
        <f>SUM('2020年3EID'!L127:L129)</f>
        <v>0</v>
      </c>
      <c r="M12" s="406">
        <f>SUM('2020年3EID'!M127:M129)</f>
        <v>4520545.3859643405</v>
      </c>
      <c r="N12" s="458">
        <f t="shared" si="1"/>
        <v>2.2964668041803575</v>
      </c>
      <c r="O12" s="452">
        <f t="shared" si="0"/>
        <v>0.13558961668472821</v>
      </c>
      <c r="P12" s="452">
        <f t="shared" si="0"/>
        <v>6.5202186025119365E-3</v>
      </c>
      <c r="Q12" s="452">
        <f t="shared" si="0"/>
        <v>1.1442084260003366E-4</v>
      </c>
      <c r="R12" s="452">
        <f t="shared" si="0"/>
        <v>1.9895661376950465E-4</v>
      </c>
      <c r="S12" s="452">
        <f t="shared" si="0"/>
        <v>0.18788331316254783</v>
      </c>
      <c r="T12" s="452">
        <f t="shared" si="0"/>
        <v>0</v>
      </c>
      <c r="U12" s="452">
        <f t="shared" si="0"/>
        <v>0</v>
      </c>
      <c r="V12" s="452">
        <f t="shared" si="0"/>
        <v>0</v>
      </c>
      <c r="W12" s="453">
        <f t="shared" si="0"/>
        <v>0.33030652590615756</v>
      </c>
    </row>
    <row r="13" spans="1:23">
      <c r="A13" s="439">
        <v>11</v>
      </c>
      <c r="B13" s="446" t="s">
        <v>310</v>
      </c>
      <c r="C13" s="406">
        <f>SUM('2020年3EID'!C132:C143)</f>
        <v>6576940</v>
      </c>
      <c r="D13" s="406">
        <f>SUM('2020年3EID'!D132:D143)</f>
        <v>283531505</v>
      </c>
      <c r="E13" s="406">
        <f>SUM('2020年3EID'!E132:E143)</f>
        <v>19871491.814941142</v>
      </c>
      <c r="F13" s="406">
        <f>SUM('2020年3EID'!F132:F143)</f>
        <v>30230540.646346174</v>
      </c>
      <c r="G13" s="406">
        <f>SUM('2020年3EID'!G132:G143)</f>
        <v>86703.313821644333</v>
      </c>
      <c r="H13" s="406">
        <f>SUM('2020年3EID'!H132:H143)</f>
        <v>392717.54972006765</v>
      </c>
      <c r="I13" s="406">
        <f>SUM('2020年3EID'!I132:I143)</f>
        <v>0</v>
      </c>
      <c r="J13" s="406">
        <f>SUM('2020年3EID'!J132:J143)</f>
        <v>0</v>
      </c>
      <c r="K13" s="406">
        <f>SUM('2020年3EID'!K132:K143)</f>
        <v>0</v>
      </c>
      <c r="L13" s="406">
        <f>SUM('2020年3EID'!L132:L143)</f>
        <v>0</v>
      </c>
      <c r="M13" s="406">
        <f>SUM('2020年3EID'!M132:M143)</f>
        <v>50581453.324829027</v>
      </c>
      <c r="N13" s="458">
        <f t="shared" si="1"/>
        <v>43.109942465645119</v>
      </c>
      <c r="O13" s="452">
        <f t="shared" si="0"/>
        <v>3.0213886419734926</v>
      </c>
      <c r="P13" s="452">
        <f t="shared" si="0"/>
        <v>4.5964446454348336</v>
      </c>
      <c r="Q13" s="452">
        <f t="shared" si="0"/>
        <v>1.3182926075294032E-2</v>
      </c>
      <c r="R13" s="452">
        <f t="shared" si="0"/>
        <v>5.9711286665237583E-2</v>
      </c>
      <c r="S13" s="452">
        <f t="shared" si="0"/>
        <v>0</v>
      </c>
      <c r="T13" s="452">
        <f t="shared" si="0"/>
        <v>0</v>
      </c>
      <c r="U13" s="452">
        <f t="shared" si="0"/>
        <v>0</v>
      </c>
      <c r="V13" s="452">
        <f t="shared" si="0"/>
        <v>0</v>
      </c>
      <c r="W13" s="453">
        <f t="shared" si="0"/>
        <v>7.6907275001488573</v>
      </c>
    </row>
    <row r="14" spans="1:23">
      <c r="A14" s="439">
        <v>12</v>
      </c>
      <c r="B14" s="446" t="s">
        <v>138</v>
      </c>
      <c r="C14" s="406">
        <f>SUM('2020年3EID'!C144:C157)</f>
        <v>21043818</v>
      </c>
      <c r="D14" s="406">
        <f>SUM('2020年3EID'!D144:D157)</f>
        <v>1286593037</v>
      </c>
      <c r="E14" s="406">
        <f>SUM('2020年3EID'!E144:E157)</f>
        <v>113671179.38858247</v>
      </c>
      <c r="F14" s="406">
        <f>SUM('2020年3EID'!F144:F157)</f>
        <v>5271420.480039848</v>
      </c>
      <c r="G14" s="406">
        <f>SUM('2020年3EID'!G144:G157)</f>
        <v>134085.35090016792</v>
      </c>
      <c r="H14" s="406">
        <f>SUM('2020年3EID'!H144:H157)</f>
        <v>255123.7666850622</v>
      </c>
      <c r="I14" s="406">
        <f>SUM('2020年3EID'!I144:I157)</f>
        <v>0</v>
      </c>
      <c r="J14" s="406">
        <f>SUM('2020年3EID'!J144:J157)</f>
        <v>0</v>
      </c>
      <c r="K14" s="406">
        <f>SUM('2020年3EID'!K144:K157)</f>
        <v>0</v>
      </c>
      <c r="L14" s="406">
        <f>SUM('2020年3EID'!L144:L157)</f>
        <v>0</v>
      </c>
      <c r="M14" s="406">
        <f>SUM('2020年3EID'!M144:M157)</f>
        <v>119331808.98620754</v>
      </c>
      <c r="N14" s="458">
        <f t="shared" si="1"/>
        <v>61.13876469564601</v>
      </c>
      <c r="O14" s="452">
        <f t="shared" si="0"/>
        <v>5.4016423915366722</v>
      </c>
      <c r="P14" s="452">
        <f t="shared" si="0"/>
        <v>0.25049734226174397</v>
      </c>
      <c r="Q14" s="452">
        <f t="shared" si="0"/>
        <v>6.3717216571711425E-3</v>
      </c>
      <c r="R14" s="452">
        <f t="shared" si="0"/>
        <v>1.2123454341083077E-2</v>
      </c>
      <c r="S14" s="452">
        <f t="shared" si="0"/>
        <v>0</v>
      </c>
      <c r="T14" s="452">
        <f t="shared" si="0"/>
        <v>0</v>
      </c>
      <c r="U14" s="452">
        <f t="shared" si="0"/>
        <v>0</v>
      </c>
      <c r="V14" s="452">
        <f t="shared" si="0"/>
        <v>0</v>
      </c>
      <c r="W14" s="453">
        <f t="shared" si="0"/>
        <v>5.6706349097966706</v>
      </c>
    </row>
    <row r="15" spans="1:23">
      <c r="A15" s="439">
        <v>13</v>
      </c>
      <c r="B15" s="446" t="s">
        <v>139</v>
      </c>
      <c r="C15" s="406">
        <f>SUM('2020年3EID'!C158:C169)</f>
        <v>8217013</v>
      </c>
      <c r="D15" s="406">
        <f>SUM('2020年3EID'!D158:D169)</f>
        <v>53337471</v>
      </c>
      <c r="E15" s="406">
        <f>SUM('2020年3EID'!E158:E169)</f>
        <v>2971423.7316445117</v>
      </c>
      <c r="F15" s="406">
        <f>SUM('2020年3EID'!F158:F169)</f>
        <v>13129.524532801905</v>
      </c>
      <c r="G15" s="406">
        <f>SUM('2020年3EID'!G158:G169)</f>
        <v>1084.1243103682616</v>
      </c>
      <c r="H15" s="406">
        <f>SUM('2020年3EID'!H158:H169)</f>
        <v>1665.4401849798055</v>
      </c>
      <c r="I15" s="406">
        <f>SUM('2020年3EID'!I158:I169)</f>
        <v>1170</v>
      </c>
      <c r="J15" s="406">
        <f>SUM('2020年3EID'!J158:J169)</f>
        <v>0</v>
      </c>
      <c r="K15" s="406">
        <f>SUM('2020年3EID'!K158:K169)</f>
        <v>305500</v>
      </c>
      <c r="L15" s="406">
        <f>SUM('2020年3EID'!L158:L169)</f>
        <v>0</v>
      </c>
      <c r="M15" s="406">
        <f>SUM('2020年3EID'!M158:M169)</f>
        <v>3293972.8206726611</v>
      </c>
      <c r="N15" s="458">
        <f t="shared" si="1"/>
        <v>6.4911021803178359</v>
      </c>
      <c r="O15" s="452">
        <f t="shared" si="0"/>
        <v>0.3616184776200928</v>
      </c>
      <c r="P15" s="452">
        <f t="shared" si="0"/>
        <v>1.59784638685638E-3</v>
      </c>
      <c r="Q15" s="452">
        <f t="shared" si="0"/>
        <v>1.319365455997528E-4</v>
      </c>
      <c r="R15" s="452">
        <f t="shared" si="0"/>
        <v>2.0268194597961638E-4</v>
      </c>
      <c r="S15" s="452">
        <f t="shared" si="0"/>
        <v>1.4238750747990785E-4</v>
      </c>
      <c r="T15" s="452">
        <f t="shared" si="0"/>
        <v>0</v>
      </c>
      <c r="U15" s="452">
        <f t="shared" si="0"/>
        <v>3.7178960286420384E-2</v>
      </c>
      <c r="V15" s="452">
        <f t="shared" si="0"/>
        <v>0</v>
      </c>
      <c r="W15" s="453">
        <f t="shared" si="0"/>
        <v>0.40087229029242877</v>
      </c>
    </row>
    <row r="16" spans="1:23">
      <c r="A16" s="439">
        <v>14</v>
      </c>
      <c r="B16" s="446" t="s">
        <v>140</v>
      </c>
      <c r="C16" s="406">
        <f>SUM('2020年3EID'!C170:C176)</f>
        <v>12046437</v>
      </c>
      <c r="D16" s="406">
        <f>SUM('2020年3EID'!D170:D176)</f>
        <v>34756997</v>
      </c>
      <c r="E16" s="406">
        <f>SUM('2020年3EID'!E170:E176)</f>
        <v>2025087.3999337438</v>
      </c>
      <c r="F16" s="406">
        <f>SUM('2020年3EID'!F170:F176)</f>
        <v>125604.2641805126</v>
      </c>
      <c r="G16" s="406">
        <f>SUM('2020年3EID'!G170:G176)</f>
        <v>1357.8594339873009</v>
      </c>
      <c r="H16" s="406">
        <f>SUM('2020年3EID'!H170:H176)</f>
        <v>2055.5231753390872</v>
      </c>
      <c r="I16" s="406">
        <f>SUM('2020年3EID'!I170:I176)</f>
        <v>0</v>
      </c>
      <c r="J16" s="406">
        <f>SUM('2020年3EID'!J170:J176)</f>
        <v>0</v>
      </c>
      <c r="K16" s="406">
        <f>SUM('2020年3EID'!K170:K176)</f>
        <v>0</v>
      </c>
      <c r="L16" s="406">
        <f>SUM('2020年3EID'!L170:L176)</f>
        <v>0</v>
      </c>
      <c r="M16" s="406">
        <f>SUM('2020年3EID'!M170:M176)</f>
        <v>2154105.0467235828</v>
      </c>
      <c r="N16" s="458">
        <f t="shared" si="1"/>
        <v>2.8852512157744235</v>
      </c>
      <c r="O16" s="452">
        <f t="shared" si="0"/>
        <v>0.16810675222339549</v>
      </c>
      <c r="P16" s="452">
        <f t="shared" si="0"/>
        <v>1.0426673395669824E-2</v>
      </c>
      <c r="Q16" s="452">
        <f t="shared" si="0"/>
        <v>1.1271875941303648E-4</v>
      </c>
      <c r="R16" s="452">
        <f t="shared" si="0"/>
        <v>1.7063328977182939E-4</v>
      </c>
      <c r="S16" s="452">
        <f t="shared" si="0"/>
        <v>0</v>
      </c>
      <c r="T16" s="452">
        <f t="shared" si="0"/>
        <v>0</v>
      </c>
      <c r="U16" s="452">
        <f t="shared" si="0"/>
        <v>0</v>
      </c>
      <c r="V16" s="452">
        <f t="shared" si="0"/>
        <v>0</v>
      </c>
      <c r="W16" s="453">
        <f t="shared" si="0"/>
        <v>0.17881677766825019</v>
      </c>
    </row>
    <row r="17" spans="1:23">
      <c r="A17" s="439">
        <v>15</v>
      </c>
      <c r="B17" s="446" t="s">
        <v>530</v>
      </c>
      <c r="C17" s="406">
        <f>SUM('2020年3EID'!C177:C184)</f>
        <v>10393595</v>
      </c>
      <c r="D17" s="406">
        <f>SUM('2020年3EID'!D177:D184)</f>
        <v>7704618</v>
      </c>
      <c r="E17" s="406">
        <f>SUM('2020年3EID'!E177:E184)</f>
        <v>436791.11013773305</v>
      </c>
      <c r="F17" s="406">
        <f>SUM('2020年3EID'!F177:F184)</f>
        <v>24706.942490720736</v>
      </c>
      <c r="G17" s="406">
        <f>SUM('2020年3EID'!G177:G184)</f>
        <v>300.99803734660946</v>
      </c>
      <c r="H17" s="406">
        <f>SUM('2020年3EID'!H177:H184)</f>
        <v>455.64984564029794</v>
      </c>
      <c r="I17" s="406">
        <f>SUM('2020年3EID'!I177:I184)</f>
        <v>30791335.304564469</v>
      </c>
      <c r="J17" s="406">
        <f>SUM('2020年3EID'!J177:J184)</f>
        <v>0</v>
      </c>
      <c r="K17" s="406">
        <f>SUM('2020年3EID'!K177:K184)</f>
        <v>101332.08275292758</v>
      </c>
      <c r="L17" s="406">
        <f>SUM('2020年3EID'!L177:L184)</f>
        <v>0</v>
      </c>
      <c r="M17" s="406">
        <f>SUM('2020年3EID'!M177:M184)</f>
        <v>31354922.087828834</v>
      </c>
      <c r="N17" s="458">
        <f t="shared" si="1"/>
        <v>0.7412851857321745</v>
      </c>
      <c r="O17" s="452">
        <f t="shared" si="0"/>
        <v>4.2025026964946491E-2</v>
      </c>
      <c r="P17" s="452">
        <f t="shared" si="0"/>
        <v>2.3771315402149819E-3</v>
      </c>
      <c r="Q17" s="452">
        <f t="shared" si="0"/>
        <v>2.8959954409096129E-5</v>
      </c>
      <c r="R17" s="452">
        <f t="shared" si="0"/>
        <v>4.3839484378629137E-5</v>
      </c>
      <c r="S17" s="452">
        <f t="shared" si="0"/>
        <v>2.9625298373242819</v>
      </c>
      <c r="T17" s="452">
        <f t="shared" si="0"/>
        <v>0</v>
      </c>
      <c r="U17" s="452">
        <f t="shared" si="0"/>
        <v>9.7494738589417405E-3</v>
      </c>
      <c r="V17" s="452">
        <f t="shared" si="0"/>
        <v>0</v>
      </c>
      <c r="W17" s="453">
        <f t="shared" si="0"/>
        <v>3.0167542691271723</v>
      </c>
    </row>
    <row r="18" spans="1:23">
      <c r="A18" s="439">
        <v>16</v>
      </c>
      <c r="B18" s="446" t="s">
        <v>531</v>
      </c>
      <c r="C18" s="406">
        <f>SUM('2020年3EID'!C185:C198)</f>
        <v>16534090</v>
      </c>
      <c r="D18" s="406">
        <f>SUM('2020年3EID'!D185:D198)</f>
        <v>9080017</v>
      </c>
      <c r="E18" s="406">
        <f>SUM('2020年3EID'!E185:E198)</f>
        <v>544135.60208221979</v>
      </c>
      <c r="F18" s="406">
        <f>SUM('2020年3EID'!F185:F198)</f>
        <v>16148.034115691436</v>
      </c>
      <c r="G18" s="406">
        <f>SUM('2020年3EID'!G185:G198)</f>
        <v>354.73111088660232</v>
      </c>
      <c r="H18" s="406">
        <f>SUM('2020年3EID'!H185:H198)</f>
        <v>536.99079683089633</v>
      </c>
      <c r="I18" s="406">
        <f>SUM('2020年3EID'!I185:I198)</f>
        <v>0</v>
      </c>
      <c r="J18" s="406">
        <f>SUM('2020年3EID'!J185:J198)</f>
        <v>0</v>
      </c>
      <c r="K18" s="406">
        <f>SUM('2020年3EID'!K185:K198)</f>
        <v>150868.08925182041</v>
      </c>
      <c r="L18" s="406">
        <f>SUM('2020年3EID'!L185:L198)</f>
        <v>0</v>
      </c>
      <c r="M18" s="406">
        <f>SUM('2020年3EID'!M185:M198)</f>
        <v>712043.4473574491</v>
      </c>
      <c r="N18" s="458">
        <f t="shared" si="1"/>
        <v>0.54916944325330275</v>
      </c>
      <c r="O18" s="452">
        <f t="shared" si="0"/>
        <v>3.2909921385586981E-2</v>
      </c>
      <c r="P18" s="452">
        <f t="shared" si="0"/>
        <v>9.7665091430441204E-4</v>
      </c>
      <c r="Q18" s="452">
        <f t="shared" si="0"/>
        <v>2.145452884837341E-5</v>
      </c>
      <c r="R18" s="452">
        <f t="shared" si="0"/>
        <v>3.2477795683396931E-5</v>
      </c>
      <c r="S18" s="452">
        <f t="shared" si="0"/>
        <v>0</v>
      </c>
      <c r="T18" s="452">
        <f t="shared" si="0"/>
        <v>0</v>
      </c>
      <c r="U18" s="452">
        <f t="shared" si="0"/>
        <v>9.1246684427035533E-3</v>
      </c>
      <c r="V18" s="452">
        <f t="shared" si="0"/>
        <v>0</v>
      </c>
      <c r="W18" s="453">
        <f t="shared" si="0"/>
        <v>4.3065173067126712E-2</v>
      </c>
    </row>
    <row r="19" spans="1:23">
      <c r="A19" s="439">
        <v>17</v>
      </c>
      <c r="B19" s="446" t="s">
        <v>532</v>
      </c>
      <c r="C19" s="406">
        <f>SUM('2020年3EID'!C199:C205)</f>
        <v>5707414</v>
      </c>
      <c r="D19" s="406">
        <f>SUM('2020年3EID'!D199:D205)</f>
        <v>5242266</v>
      </c>
      <c r="E19" s="406">
        <f>SUM('2020年3EID'!E199:E205)</f>
        <v>310980.10723451886</v>
      </c>
      <c r="F19" s="406">
        <f>SUM('2020年3EID'!F199:F205)</f>
        <v>58443.310199729953</v>
      </c>
      <c r="G19" s="406">
        <f>SUM('2020年3EID'!G199:G205)</f>
        <v>204.80081534812194</v>
      </c>
      <c r="H19" s="406">
        <f>SUM('2020年3EID'!H199:H205)</f>
        <v>310.02680523435004</v>
      </c>
      <c r="I19" s="406">
        <f>SUM('2020年3EID'!I199:I205)</f>
        <v>900.82637018616526</v>
      </c>
      <c r="J19" s="406">
        <f>SUM('2020年3EID'!J199:J205)</f>
        <v>0</v>
      </c>
      <c r="K19" s="406">
        <f>SUM('2020年3EID'!K199:K205)</f>
        <v>33204.713534765433</v>
      </c>
      <c r="L19" s="406">
        <f>SUM('2020年3EID'!L199:L205)</f>
        <v>0</v>
      </c>
      <c r="M19" s="406">
        <f>SUM('2020年3EID'!M199:M205)</f>
        <v>404043.78495978285</v>
      </c>
      <c r="N19" s="458">
        <f t="shared" si="1"/>
        <v>0.91850109348997633</v>
      </c>
      <c r="O19" s="452">
        <f t="shared" ref="O19:O41" si="2">E19/$C19</f>
        <v>5.4487042158588614E-2</v>
      </c>
      <c r="P19" s="452">
        <f t="shared" ref="P19:P41" si="3">F19/$C19</f>
        <v>1.02398932686029E-2</v>
      </c>
      <c r="Q19" s="452">
        <f t="shared" ref="Q19:Q41" si="4">G19/$C19</f>
        <v>3.588329414129095E-5</v>
      </c>
      <c r="R19" s="452">
        <f t="shared" ref="R19:R41" si="5">H19/$C19</f>
        <v>5.4320013448183371E-5</v>
      </c>
      <c r="S19" s="452">
        <f t="shared" ref="S19:S41" si="6">I19/$C19</f>
        <v>1.5783441856262139E-4</v>
      </c>
      <c r="T19" s="452">
        <f t="shared" ref="T19:T41" si="7">J19/$C19</f>
        <v>0</v>
      </c>
      <c r="U19" s="452">
        <f t="shared" ref="U19:U41" si="8">K19/$C19</f>
        <v>5.8178210893349309E-3</v>
      </c>
      <c r="V19" s="452">
        <f t="shared" ref="V19:V41" si="9">L19/$C19</f>
        <v>0</v>
      </c>
      <c r="W19" s="453">
        <f t="shared" ref="W19:W41" si="10">M19/$C19</f>
        <v>7.0792794242678536E-2</v>
      </c>
    </row>
    <row r="20" spans="1:23">
      <c r="A20" s="439">
        <v>18</v>
      </c>
      <c r="B20" s="446" t="s">
        <v>533</v>
      </c>
      <c r="C20" s="406">
        <f>SUM('2020年3EID'!C206:C212)</f>
        <v>12985385</v>
      </c>
      <c r="D20" s="406">
        <f>SUM('2020年3EID'!D206:D212)</f>
        <v>14920872</v>
      </c>
      <c r="E20" s="406">
        <f>SUM('2020年3EID'!E206:E212)</f>
        <v>831535.83620918158</v>
      </c>
      <c r="F20" s="406">
        <f>SUM('2020年3EID'!F206:F212)</f>
        <v>56433.808494032462</v>
      </c>
      <c r="G20" s="406">
        <f>SUM('2020年3EID'!G206:G212)</f>
        <v>582.91702228904842</v>
      </c>
      <c r="H20" s="406">
        <f>SUM('2020年3EID'!H206:H212)</f>
        <v>296403.79288407828</v>
      </c>
      <c r="I20" s="406">
        <f>SUM('2020年3EID'!I206:I212)</f>
        <v>156275.66984063337</v>
      </c>
      <c r="J20" s="406">
        <f>SUM('2020年3EID'!J206:J212)</f>
        <v>3123694.9503887338</v>
      </c>
      <c r="K20" s="406">
        <f>SUM('2020年3EID'!K206:K212)</f>
        <v>539020.2213712919</v>
      </c>
      <c r="L20" s="406">
        <f>SUM('2020年3EID'!L206:L212)</f>
        <v>292790.7644857979</v>
      </c>
      <c r="M20" s="406">
        <f>SUM('2020年3EID'!M206:M212)</f>
        <v>5296737.9606960379</v>
      </c>
      <c r="N20" s="458">
        <f t="shared" si="1"/>
        <v>1.1490511833110839</v>
      </c>
      <c r="O20" s="452">
        <f t="shared" si="2"/>
        <v>6.4036286656820846E-2</v>
      </c>
      <c r="P20" s="452">
        <f t="shared" si="3"/>
        <v>4.3459480403570984E-3</v>
      </c>
      <c r="Q20" s="452">
        <f t="shared" si="4"/>
        <v>4.4890237932032697E-5</v>
      </c>
      <c r="R20" s="452">
        <f t="shared" si="5"/>
        <v>2.2825953399462418E-2</v>
      </c>
      <c r="S20" s="452">
        <f t="shared" si="6"/>
        <v>1.2034735191958757E-2</v>
      </c>
      <c r="T20" s="452">
        <f t="shared" si="7"/>
        <v>0.24055466591007765</v>
      </c>
      <c r="U20" s="452">
        <f t="shared" si="8"/>
        <v>4.1509760501617157E-2</v>
      </c>
      <c r="V20" s="452">
        <f t="shared" si="9"/>
        <v>2.2547715334262166E-2</v>
      </c>
      <c r="W20" s="453">
        <f t="shared" si="10"/>
        <v>0.40789995527248812</v>
      </c>
    </row>
    <row r="21" spans="1:23">
      <c r="A21" s="439">
        <v>19</v>
      </c>
      <c r="B21" s="446" t="s">
        <v>534</v>
      </c>
      <c r="C21" s="406">
        <f>SUM('2020年3EID'!C213:C226)</f>
        <v>15605414</v>
      </c>
      <c r="D21" s="406">
        <f>SUM('2020年3EID'!D213:D226)</f>
        <v>9075493</v>
      </c>
      <c r="E21" s="406">
        <f>SUM('2020年3EID'!E213:E226)</f>
        <v>515082.65244072047</v>
      </c>
      <c r="F21" s="406">
        <f>SUM('2020年3EID'!F213:F226)</f>
        <v>64659.783109545686</v>
      </c>
      <c r="G21" s="406">
        <f>SUM('2020年3EID'!G213:G226)</f>
        <v>354.55436474173359</v>
      </c>
      <c r="H21" s="406">
        <f>SUM('2020年3EID'!H213:H226)</f>
        <v>536.72323909418526</v>
      </c>
      <c r="I21" s="406">
        <f>SUM('2020年3EID'!I213:I226)</f>
        <v>32428.160655232929</v>
      </c>
      <c r="J21" s="406">
        <f>SUM('2020年3EID'!J213:J226)</f>
        <v>0</v>
      </c>
      <c r="K21" s="406">
        <f>SUM('2020年3EID'!K213:K226)</f>
        <v>234558.4438996235</v>
      </c>
      <c r="L21" s="406">
        <f>SUM('2020年3EID'!L213:L226)</f>
        <v>0</v>
      </c>
      <c r="M21" s="406">
        <f>SUM('2020年3EID'!M213:M226)</f>
        <v>847620.31770895841</v>
      </c>
      <c r="N21" s="458">
        <f t="shared" si="1"/>
        <v>0.58156054046371342</v>
      </c>
      <c r="O21" s="452">
        <f t="shared" si="2"/>
        <v>3.30066637412324E-2</v>
      </c>
      <c r="P21" s="452">
        <f t="shared" si="3"/>
        <v>4.1434199124448529E-3</v>
      </c>
      <c r="Q21" s="452">
        <f t="shared" si="4"/>
        <v>2.2719958902835489E-5</v>
      </c>
      <c r="R21" s="452">
        <f t="shared" si="5"/>
        <v>3.4393399565957382E-5</v>
      </c>
      <c r="S21" s="452">
        <f t="shared" si="6"/>
        <v>2.078007072111828E-3</v>
      </c>
      <c r="T21" s="452">
        <f t="shared" si="7"/>
        <v>0</v>
      </c>
      <c r="U21" s="452">
        <f t="shared" si="8"/>
        <v>1.5030581303361993E-2</v>
      </c>
      <c r="V21" s="452">
        <f t="shared" si="9"/>
        <v>0</v>
      </c>
      <c r="W21" s="453">
        <f t="shared" si="10"/>
        <v>5.4315785387619858E-2</v>
      </c>
    </row>
    <row r="22" spans="1:23">
      <c r="A22" s="439">
        <v>20</v>
      </c>
      <c r="B22" s="446" t="s">
        <v>588</v>
      </c>
      <c r="C22" s="406">
        <f>SUM('2020年3EID'!C227:C236)</f>
        <v>4789459</v>
      </c>
      <c r="D22" s="406">
        <f>SUM('2020年3EID'!D227:D236)</f>
        <v>1919760</v>
      </c>
      <c r="E22" s="406">
        <f>SUM('2020年3EID'!E227:E236)</f>
        <v>109679.33629149513</v>
      </c>
      <c r="F22" s="406">
        <f>SUM('2020年3EID'!F227:F236)</f>
        <v>14721.240932818268</v>
      </c>
      <c r="G22" s="406">
        <f>SUM('2020年3EID'!G227:G236)</f>
        <v>74.999631405308151</v>
      </c>
      <c r="H22" s="406">
        <f>SUM('2020年3EID'!H227:H236)</f>
        <v>113.53419701390233</v>
      </c>
      <c r="I22" s="406">
        <f>SUM('2020年3EID'!I227:I236)</f>
        <v>0</v>
      </c>
      <c r="J22" s="406">
        <f>SUM('2020年3EID'!J227:J236)</f>
        <v>0</v>
      </c>
      <c r="K22" s="406">
        <f>SUM('2020年3EID'!K227:K236)</f>
        <v>41194.469726716823</v>
      </c>
      <c r="L22" s="406">
        <f>SUM('2020年3EID'!L227:L236)</f>
        <v>0</v>
      </c>
      <c r="M22" s="406">
        <f>SUM('2020年3EID'!M227:M236)</f>
        <v>165783.58077944943</v>
      </c>
      <c r="N22" s="458">
        <f t="shared" si="1"/>
        <v>0.40083023990809818</v>
      </c>
      <c r="O22" s="452">
        <f t="shared" si="2"/>
        <v>2.2900151414073099E-2</v>
      </c>
      <c r="P22" s="452">
        <f t="shared" si="3"/>
        <v>3.0736751129549844E-3</v>
      </c>
      <c r="Q22" s="452">
        <f t="shared" si="4"/>
        <v>1.5659311710426615E-5</v>
      </c>
      <c r="R22" s="452">
        <f t="shared" si="5"/>
        <v>2.3705014911684667E-5</v>
      </c>
      <c r="S22" s="452">
        <f t="shared" si="6"/>
        <v>0</v>
      </c>
      <c r="T22" s="452">
        <f t="shared" si="7"/>
        <v>0</v>
      </c>
      <c r="U22" s="452">
        <f t="shared" si="8"/>
        <v>8.6010695000660452E-3</v>
      </c>
      <c r="V22" s="452">
        <f t="shared" si="9"/>
        <v>0</v>
      </c>
      <c r="W22" s="453">
        <f t="shared" si="10"/>
        <v>3.4614260353716238E-2</v>
      </c>
    </row>
    <row r="23" spans="1:23">
      <c r="A23" s="439">
        <v>21</v>
      </c>
      <c r="B23" s="446" t="s">
        <v>141</v>
      </c>
      <c r="C23" s="406">
        <f>SUM('2020年3EID'!C237:C252)</f>
        <v>47285349</v>
      </c>
      <c r="D23" s="406">
        <f>SUM('2020年3EID'!D237:D252)</f>
        <v>62371693</v>
      </c>
      <c r="E23" s="406">
        <f>SUM('2020年3EID'!E237:E252)</f>
        <v>3563971.9132781266</v>
      </c>
      <c r="F23" s="406">
        <f>SUM('2020年3EID'!F237:F252)</f>
        <v>258520.06221228189</v>
      </c>
      <c r="G23" s="406">
        <f>SUM('2020年3EID'!G237:G252)</f>
        <v>2236.5051726982797</v>
      </c>
      <c r="H23" s="406">
        <f>SUM('2020年3EID'!H237:H252)</f>
        <v>3385.6142242555989</v>
      </c>
      <c r="I23" s="406">
        <f>SUM('2020年3EID'!I237:I252)</f>
        <v>5673.4299663668498</v>
      </c>
      <c r="J23" s="406">
        <f>SUM('2020年3EID'!J237:J252)</f>
        <v>42452.013668104737</v>
      </c>
      <c r="K23" s="406">
        <f>SUM('2020年3EID'!K237:K252)</f>
        <v>72881.225963252655</v>
      </c>
      <c r="L23" s="406">
        <f>SUM('2020年3EID'!L237:L252)</f>
        <v>0</v>
      </c>
      <c r="M23" s="406">
        <f>SUM('2020年3EID'!M237:M252)</f>
        <v>3949120.7644850868</v>
      </c>
      <c r="N23" s="458">
        <f t="shared" si="1"/>
        <v>1.3190490145266771</v>
      </c>
      <c r="O23" s="452">
        <f t="shared" si="2"/>
        <v>7.5371589480668244E-2</v>
      </c>
      <c r="P23" s="452">
        <f t="shared" si="3"/>
        <v>5.4672338827885542E-3</v>
      </c>
      <c r="Q23" s="452">
        <f t="shared" si="4"/>
        <v>4.7298057855051038E-5</v>
      </c>
      <c r="R23" s="452">
        <f t="shared" si="5"/>
        <v>7.1599645468527657E-5</v>
      </c>
      <c r="S23" s="452">
        <f t="shared" si="6"/>
        <v>1.1998282948840771E-4</v>
      </c>
      <c r="T23" s="452">
        <f t="shared" si="7"/>
        <v>8.9778365954547019E-4</v>
      </c>
      <c r="U23" s="452">
        <f t="shared" si="8"/>
        <v>1.5413067156013305E-3</v>
      </c>
      <c r="V23" s="452">
        <f t="shared" si="9"/>
        <v>0</v>
      </c>
      <c r="W23" s="453">
        <f t="shared" si="10"/>
        <v>8.351679427141559E-2</v>
      </c>
    </row>
    <row r="24" spans="1:23">
      <c r="A24" s="439">
        <v>22</v>
      </c>
      <c r="B24" s="446" t="s">
        <v>113</v>
      </c>
      <c r="C24" s="406">
        <f>SUM('2020年3EID'!C95,'2020年3EID'!C130:C131,'2020年3EID'!C253:C262)</f>
        <v>8767497</v>
      </c>
      <c r="D24" s="406">
        <f>SUM('2020年3EID'!D95,'2020年3EID'!D130:D131,'2020年3EID'!D253:D262)</f>
        <v>14913479</v>
      </c>
      <c r="E24" s="406">
        <f>SUM('2020年3EID'!E95,'2020年3EID'!E130:E131,'2020年3EID'!E253:E262)</f>
        <v>869624.5023485804</v>
      </c>
      <c r="F24" s="406">
        <f>SUM('2020年3EID'!F95,'2020年3EID'!F130:F131,'2020年3EID'!F253:F262)</f>
        <v>425376.42616068613</v>
      </c>
      <c r="G24" s="406">
        <f>SUM('2020年3EID'!G95,'2020年3EID'!G130:G131,'2020年3EID'!G253:G262)</f>
        <v>483.35748158600819</v>
      </c>
      <c r="H24" s="406">
        <f>SUM('2020年3EID'!H95,'2020年3EID'!H130:H131,'2020年3EID'!H253:H262)</f>
        <v>1798.8646187298414</v>
      </c>
      <c r="I24" s="406">
        <f>SUM('2020年3EID'!I95,'2020年3EID'!I130:I131,'2020年3EID'!I253:I262)</f>
        <v>0</v>
      </c>
      <c r="J24" s="406">
        <f>SUM('2020年3EID'!J95,'2020年3EID'!J130:J131,'2020年3EID'!J253:J262)</f>
        <v>0</v>
      </c>
      <c r="K24" s="406">
        <f>SUM('2020年3EID'!K95,'2020年3EID'!K130:K131,'2020年3EID'!K253:K262)</f>
        <v>0</v>
      </c>
      <c r="L24" s="406">
        <f>SUM('2020年3EID'!L95,'2020年3EID'!L130:L131,'2020年3EID'!L253:L262)</f>
        <v>0</v>
      </c>
      <c r="M24" s="406">
        <f>SUM('2020年3EID'!M95,'2020年3EID'!M130:M131,'2020年3EID'!M253:M262)</f>
        <v>1297283.1506095822</v>
      </c>
      <c r="N24" s="458">
        <f t="shared" si="1"/>
        <v>1.7009961908170599</v>
      </c>
      <c r="O24" s="452">
        <f t="shared" si="2"/>
        <v>9.9187316784776824E-2</v>
      </c>
      <c r="P24" s="452">
        <f t="shared" si="3"/>
        <v>4.8517430477670667E-2</v>
      </c>
      <c r="Q24" s="452">
        <f t="shared" si="4"/>
        <v>5.5130612714895506E-5</v>
      </c>
      <c r="R24" s="452">
        <f t="shared" si="5"/>
        <v>2.0517424970089426E-4</v>
      </c>
      <c r="S24" s="452">
        <f t="shared" si="6"/>
        <v>0</v>
      </c>
      <c r="T24" s="452">
        <f t="shared" si="7"/>
        <v>0</v>
      </c>
      <c r="U24" s="452">
        <f t="shared" si="8"/>
        <v>0</v>
      </c>
      <c r="V24" s="452">
        <f t="shared" si="9"/>
        <v>0</v>
      </c>
      <c r="W24" s="453">
        <f t="shared" si="10"/>
        <v>0.14796505212486324</v>
      </c>
    </row>
    <row r="25" spans="1:23">
      <c r="A25" s="439">
        <v>23</v>
      </c>
      <c r="B25" s="446" t="s">
        <v>18</v>
      </c>
      <c r="C25" s="406">
        <f>SUM('2020年3EID'!C263:C274)</f>
        <v>68886480</v>
      </c>
      <c r="D25" s="406">
        <f>SUM('2020年3EID'!D263:D274)</f>
        <v>73243005</v>
      </c>
      <c r="E25" s="406">
        <f>SUM('2020年3EID'!E263:E274)</f>
        <v>4965999.9895572048</v>
      </c>
      <c r="F25" s="406">
        <f>SUM('2020年3EID'!F263:F274)</f>
        <v>366482.91847322142</v>
      </c>
      <c r="G25" s="406">
        <f>SUM('2020年3EID'!G263:G274)</f>
        <v>2861.4010329474449</v>
      </c>
      <c r="H25" s="406">
        <f>SUM('2020年3EID'!H263:H274)</f>
        <v>4331.5795361021765</v>
      </c>
      <c r="I25" s="406">
        <f>SUM('2020年3EID'!I263:I274)</f>
        <v>0</v>
      </c>
      <c r="J25" s="406">
        <f>SUM('2020年3EID'!J263:J274)</f>
        <v>0</v>
      </c>
      <c r="K25" s="406">
        <f>SUM('2020年3EID'!K263:K274)</f>
        <v>0</v>
      </c>
      <c r="L25" s="406">
        <f>SUM('2020年3EID'!L263:L274)</f>
        <v>0</v>
      </c>
      <c r="M25" s="406">
        <f>SUM('2020年3EID'!M263:M274)</f>
        <v>5339675.8885994758</v>
      </c>
      <c r="N25" s="458">
        <f t="shared" si="1"/>
        <v>1.063242090465357</v>
      </c>
      <c r="O25" s="452">
        <f t="shared" si="2"/>
        <v>7.2089617433743231E-2</v>
      </c>
      <c r="P25" s="452">
        <f t="shared" si="3"/>
        <v>5.3200993645374454E-3</v>
      </c>
      <c r="Q25" s="452">
        <f t="shared" si="4"/>
        <v>4.1537919094537055E-5</v>
      </c>
      <c r="R25" s="452">
        <f t="shared" si="5"/>
        <v>6.2879966229979767E-5</v>
      </c>
      <c r="S25" s="452">
        <f t="shared" si="6"/>
        <v>0</v>
      </c>
      <c r="T25" s="452">
        <f t="shared" si="7"/>
        <v>0</v>
      </c>
      <c r="U25" s="452">
        <f t="shared" si="8"/>
        <v>0</v>
      </c>
      <c r="V25" s="452">
        <f t="shared" si="9"/>
        <v>0</v>
      </c>
      <c r="W25" s="453">
        <f t="shared" si="10"/>
        <v>7.7514134683605199E-2</v>
      </c>
    </row>
    <row r="26" spans="1:23">
      <c r="A26" s="439">
        <v>24</v>
      </c>
      <c r="B26" s="446" t="s">
        <v>142</v>
      </c>
      <c r="C26" s="406">
        <f>SUM('2020年3EID'!C275:C277)</f>
        <v>23252602</v>
      </c>
      <c r="D26" s="406">
        <f>SUM('2020年3EID'!D275:D277)</f>
        <v>8536747776</v>
      </c>
      <c r="E26" s="406">
        <f>SUM('2020年3EID'!E275:E277)</f>
        <v>427343837.69400084</v>
      </c>
      <c r="F26" s="406">
        <f>SUM('2020年3EID'!F275:F277)</f>
        <v>186932.20067986252</v>
      </c>
      <c r="G26" s="406">
        <f>SUM('2020年3EID'!G275:G277)</f>
        <v>394201.61821873765</v>
      </c>
      <c r="H26" s="406">
        <f>SUM('2020年3EID'!H275:H277)</f>
        <v>2070791.4323003476</v>
      </c>
      <c r="I26" s="406">
        <f>SUM('2020年3EID'!I275:I277)</f>
        <v>0</v>
      </c>
      <c r="J26" s="406">
        <f>SUM('2020年3EID'!J275:J277)</f>
        <v>0</v>
      </c>
      <c r="K26" s="406">
        <f>SUM('2020年3EID'!K275:K277)</f>
        <v>486228.76569037663</v>
      </c>
      <c r="L26" s="406">
        <f>SUM('2020年3EID'!L275:L277)</f>
        <v>0</v>
      </c>
      <c r="M26" s="406">
        <f>SUM('2020年3EID'!M275:M277)</f>
        <v>430481991.71089017</v>
      </c>
      <c r="N26" s="458">
        <f t="shared" si="1"/>
        <v>367.13086027963664</v>
      </c>
      <c r="O26" s="452">
        <f t="shared" si="2"/>
        <v>18.37832332458969</v>
      </c>
      <c r="P26" s="452">
        <f t="shared" si="3"/>
        <v>8.0391949546060482E-3</v>
      </c>
      <c r="Q26" s="452">
        <f t="shared" si="4"/>
        <v>1.6953011031571333E-2</v>
      </c>
      <c r="R26" s="452">
        <f t="shared" si="5"/>
        <v>8.9056331515085824E-2</v>
      </c>
      <c r="S26" s="452">
        <f t="shared" si="6"/>
        <v>0</v>
      </c>
      <c r="T26" s="452">
        <f t="shared" si="7"/>
        <v>0</v>
      </c>
      <c r="U26" s="452">
        <f t="shared" si="8"/>
        <v>2.0910724988557266E-2</v>
      </c>
      <c r="V26" s="452">
        <f t="shared" si="9"/>
        <v>0</v>
      </c>
      <c r="W26" s="453">
        <f t="shared" si="10"/>
        <v>18.513282587079509</v>
      </c>
    </row>
    <row r="27" spans="1:23">
      <c r="A27" s="439">
        <v>25</v>
      </c>
      <c r="B27" s="446" t="s">
        <v>535</v>
      </c>
      <c r="C27" s="406">
        <f>SUM('2020年3EID'!C278:C280)</f>
        <v>4530411</v>
      </c>
      <c r="D27" s="406">
        <f>SUM('2020年3EID'!D278:D280)</f>
        <v>16233039</v>
      </c>
      <c r="E27" s="406">
        <f>SUM('2020年3EID'!E278:E280)</f>
        <v>841633.07915272412</v>
      </c>
      <c r="F27" s="406">
        <f>SUM('2020年3EID'!F278:F280)</f>
        <v>594626.04258858843</v>
      </c>
      <c r="G27" s="406">
        <f>SUM('2020年3EID'!G278:G280)</f>
        <v>1609542.7505850755</v>
      </c>
      <c r="H27" s="406">
        <f>SUM('2020年3EID'!H278:H280)</f>
        <v>1332741.3974631326</v>
      </c>
      <c r="I27" s="406">
        <f>SUM('2020年3EID'!I278:I280)</f>
        <v>0</v>
      </c>
      <c r="J27" s="406">
        <f>SUM('2020年3EID'!J278:J280)</f>
        <v>0</v>
      </c>
      <c r="K27" s="406">
        <f>SUM('2020年3EID'!K278:K280)</f>
        <v>0</v>
      </c>
      <c r="L27" s="406">
        <f>SUM('2020年3EID'!L278:L280)</f>
        <v>0</v>
      </c>
      <c r="M27" s="406">
        <f>SUM('2020年3EID'!M278:M280)</f>
        <v>4378543.2697895207</v>
      </c>
      <c r="N27" s="458">
        <f t="shared" si="1"/>
        <v>3.5831272262053044</v>
      </c>
      <c r="O27" s="452">
        <f t="shared" si="2"/>
        <v>0.18577411169819341</v>
      </c>
      <c r="P27" s="452">
        <f t="shared" si="3"/>
        <v>0.13125211875668419</v>
      </c>
      <c r="Q27" s="452">
        <f t="shared" si="4"/>
        <v>0.35527521688100161</v>
      </c>
      <c r="R27" s="452">
        <f t="shared" si="5"/>
        <v>0.29417670879377888</v>
      </c>
      <c r="S27" s="452">
        <f t="shared" si="6"/>
        <v>0</v>
      </c>
      <c r="T27" s="452">
        <f t="shared" si="7"/>
        <v>0</v>
      </c>
      <c r="U27" s="452">
        <f t="shared" si="8"/>
        <v>0</v>
      </c>
      <c r="V27" s="452">
        <f t="shared" si="9"/>
        <v>0</v>
      </c>
      <c r="W27" s="453">
        <f t="shared" si="10"/>
        <v>0.96647815612965815</v>
      </c>
    </row>
    <row r="28" spans="1:23">
      <c r="A28" s="439">
        <v>26</v>
      </c>
      <c r="B28" s="446" t="s">
        <v>536</v>
      </c>
      <c r="C28" s="406">
        <f>SUM('2020年3EID'!C281:C282)</f>
        <v>5992317</v>
      </c>
      <c r="D28" s="406">
        <f>SUM('2020年3EID'!D281:D282)</f>
        <v>130363442</v>
      </c>
      <c r="E28" s="406">
        <f>SUM('2020年3EID'!E281:E282)</f>
        <v>4172501.1603334541</v>
      </c>
      <c r="F28" s="406">
        <f>SUM('2020年3EID'!F281:F282)</f>
        <v>29607743.616836049</v>
      </c>
      <c r="G28" s="406">
        <f>SUM('2020年3EID'!G281:G282)</f>
        <v>2179319.2487268313</v>
      </c>
      <c r="H28" s="406">
        <f>SUM('2020年3EID'!H281:H282)</f>
        <v>1836321.9779203255</v>
      </c>
      <c r="I28" s="406">
        <f>SUM('2020年3EID'!I281:I282)</f>
        <v>0</v>
      </c>
      <c r="J28" s="406">
        <f>SUM('2020年3EID'!J281:J282)</f>
        <v>0</v>
      </c>
      <c r="K28" s="406">
        <f>SUM('2020年3EID'!K281:K282)</f>
        <v>0</v>
      </c>
      <c r="L28" s="406">
        <f>SUM('2020年3EID'!L281:L282)</f>
        <v>0</v>
      </c>
      <c r="M28" s="406">
        <f>SUM('2020年3EID'!M281:M282)</f>
        <v>37795886.003816657</v>
      </c>
      <c r="N28" s="458">
        <f t="shared" si="1"/>
        <v>21.755097735984261</v>
      </c>
      <c r="O28" s="452">
        <f t="shared" si="2"/>
        <v>0.69630848306814441</v>
      </c>
      <c r="P28" s="452">
        <f t="shared" si="3"/>
        <v>4.9409508236690494</v>
      </c>
      <c r="Q28" s="452">
        <f t="shared" si="4"/>
        <v>0.36368557416552416</v>
      </c>
      <c r="R28" s="452">
        <f t="shared" si="5"/>
        <v>0.30644606717573947</v>
      </c>
      <c r="S28" s="452">
        <f t="shared" si="6"/>
        <v>0</v>
      </c>
      <c r="T28" s="452">
        <f t="shared" si="7"/>
        <v>0</v>
      </c>
      <c r="U28" s="452">
        <f t="shared" si="8"/>
        <v>0</v>
      </c>
      <c r="V28" s="452">
        <f t="shared" si="9"/>
        <v>0</v>
      </c>
      <c r="W28" s="453">
        <f t="shared" si="10"/>
        <v>6.3073909480784573</v>
      </c>
    </row>
    <row r="29" spans="1:23">
      <c r="A29" s="439">
        <v>27</v>
      </c>
      <c r="B29" s="446" t="s">
        <v>19</v>
      </c>
      <c r="C29" s="406">
        <f>SUM('2020年3EID'!C283:C284)</f>
        <v>92718302</v>
      </c>
      <c r="D29" s="406">
        <f>SUM('2020年3EID'!D283:D284)</f>
        <v>83924043</v>
      </c>
      <c r="E29" s="406">
        <f>SUM('2020年3EID'!E283:E284)</f>
        <v>5263992.060084736</v>
      </c>
      <c r="F29" s="406">
        <f>SUM('2020年3EID'!F283:F284)</f>
        <v>0</v>
      </c>
      <c r="G29" s="406">
        <f>SUM('2020年3EID'!G283:G284)</f>
        <v>750.15076062860726</v>
      </c>
      <c r="H29" s="406">
        <f>SUM('2020年3EID'!H283:H284)</f>
        <v>1278.7264568899679</v>
      </c>
      <c r="I29" s="406">
        <f>SUM('2020年3EID'!I283:I284)</f>
        <v>0</v>
      </c>
      <c r="J29" s="406">
        <f>SUM('2020年3EID'!J283:J284)</f>
        <v>0</v>
      </c>
      <c r="K29" s="406">
        <f>SUM('2020年3EID'!K283:K284)</f>
        <v>0</v>
      </c>
      <c r="L29" s="406">
        <f>SUM('2020年3EID'!L283:L284)</f>
        <v>0</v>
      </c>
      <c r="M29" s="406">
        <f>SUM('2020年3EID'!M283:M284)</f>
        <v>5266020.9373022551</v>
      </c>
      <c r="N29" s="458">
        <f t="shared" si="1"/>
        <v>0.9051507759492835</v>
      </c>
      <c r="O29" s="452">
        <f t="shared" si="2"/>
        <v>5.6774034322638223E-2</v>
      </c>
      <c r="P29" s="452">
        <f t="shared" si="3"/>
        <v>0</v>
      </c>
      <c r="Q29" s="452">
        <f t="shared" si="4"/>
        <v>8.0906438583032638E-6</v>
      </c>
      <c r="R29" s="452">
        <f t="shared" si="5"/>
        <v>1.3791521515244832E-5</v>
      </c>
      <c r="S29" s="452">
        <f t="shared" si="6"/>
        <v>0</v>
      </c>
      <c r="T29" s="452">
        <f t="shared" si="7"/>
        <v>0</v>
      </c>
      <c r="U29" s="452">
        <f t="shared" si="8"/>
        <v>0</v>
      </c>
      <c r="V29" s="452">
        <f t="shared" si="9"/>
        <v>0</v>
      </c>
      <c r="W29" s="453">
        <f t="shared" si="10"/>
        <v>5.6795916488011772E-2</v>
      </c>
    </row>
    <row r="30" spans="1:23">
      <c r="A30" s="439">
        <v>28</v>
      </c>
      <c r="B30" s="446" t="s">
        <v>20</v>
      </c>
      <c r="C30" s="406">
        <f>SUM('2020年3EID'!C285:C287)</f>
        <v>36333585</v>
      </c>
      <c r="D30" s="406">
        <f>SUM('2020年3EID'!D285:D287)</f>
        <v>3933167</v>
      </c>
      <c r="E30" s="406">
        <f>SUM('2020年3EID'!E285:E287)</f>
        <v>216595.62030917109</v>
      </c>
      <c r="F30" s="406">
        <f>SUM('2020年3EID'!F285:F287)</f>
        <v>0</v>
      </c>
      <c r="G30" s="406">
        <f>SUM('2020年3EID'!G285:G287)</f>
        <v>35.156420315568042</v>
      </c>
      <c r="H30" s="406">
        <f>SUM('2020年3EID'!H285:H287)</f>
        <v>59.928546562279422</v>
      </c>
      <c r="I30" s="406">
        <f>SUM('2020年3EID'!I285:I287)</f>
        <v>0</v>
      </c>
      <c r="J30" s="406">
        <f>SUM('2020年3EID'!J285:J287)</f>
        <v>0</v>
      </c>
      <c r="K30" s="406">
        <f>SUM('2020年3EID'!K285:K287)</f>
        <v>0</v>
      </c>
      <c r="L30" s="406">
        <f>SUM('2020年3EID'!L285:L287)</f>
        <v>0</v>
      </c>
      <c r="M30" s="406">
        <f>SUM('2020年3EID'!M285:M287)</f>
        <v>216690.70527604892</v>
      </c>
      <c r="N30" s="458">
        <f t="shared" si="1"/>
        <v>0.10825155293649112</v>
      </c>
      <c r="O30" s="452">
        <f t="shared" si="2"/>
        <v>5.9613060563434928E-3</v>
      </c>
      <c r="P30" s="452">
        <f t="shared" si="3"/>
        <v>0</v>
      </c>
      <c r="Q30" s="452">
        <f t="shared" si="4"/>
        <v>9.6760119640184255E-7</v>
      </c>
      <c r="R30" s="452">
        <f t="shared" si="5"/>
        <v>1.6493981136813068E-6</v>
      </c>
      <c r="S30" s="452">
        <f t="shared" si="6"/>
        <v>0</v>
      </c>
      <c r="T30" s="452">
        <f t="shared" si="7"/>
        <v>0</v>
      </c>
      <c r="U30" s="452">
        <f t="shared" si="8"/>
        <v>0</v>
      </c>
      <c r="V30" s="452">
        <f t="shared" si="9"/>
        <v>0</v>
      </c>
      <c r="W30" s="453">
        <f t="shared" si="10"/>
        <v>5.9639230556535758E-3</v>
      </c>
    </row>
    <row r="31" spans="1:23">
      <c r="A31" s="439">
        <v>29</v>
      </c>
      <c r="B31" s="446" t="s">
        <v>21</v>
      </c>
      <c r="C31" s="406">
        <f>SUM('2020年3EID'!C288:C291)</f>
        <v>90548593</v>
      </c>
      <c r="D31" s="406">
        <f>SUM('2020年3EID'!D288:D291)</f>
        <v>21739218</v>
      </c>
      <c r="E31" s="406">
        <f>SUM('2020年3EID'!E288:E291)</f>
        <v>1171793.7569048393</v>
      </c>
      <c r="F31" s="406">
        <f>SUM('2020年3EID'!F288:F291)</f>
        <v>0</v>
      </c>
      <c r="G31" s="406">
        <f>SUM('2020年3EID'!G288:G291)</f>
        <v>194.31488658550231</v>
      </c>
      <c r="H31" s="406">
        <f>SUM('2020年3EID'!H288:H291)</f>
        <v>331.23419915783211</v>
      </c>
      <c r="I31" s="406">
        <f>SUM('2020年3EID'!I288:I291)</f>
        <v>0</v>
      </c>
      <c r="J31" s="406">
        <f>SUM('2020年3EID'!J288:J291)</f>
        <v>0</v>
      </c>
      <c r="K31" s="406">
        <f>SUM('2020年3EID'!K288:K291)</f>
        <v>0</v>
      </c>
      <c r="L31" s="406">
        <f>SUM('2020年3EID'!L288:L291)</f>
        <v>0</v>
      </c>
      <c r="M31" s="406">
        <f>SUM('2020年3EID'!M288:M291)</f>
        <v>1172319.305990583</v>
      </c>
      <c r="N31" s="458">
        <f t="shared" si="1"/>
        <v>0.24008344337277554</v>
      </c>
      <c r="O31" s="452">
        <f t="shared" si="2"/>
        <v>1.2941048757155611E-2</v>
      </c>
      <c r="P31" s="452">
        <f t="shared" si="3"/>
        <v>0</v>
      </c>
      <c r="Q31" s="452">
        <f t="shared" si="4"/>
        <v>2.1459735612402317E-6</v>
      </c>
      <c r="R31" s="452">
        <f t="shared" si="5"/>
        <v>3.6580822316900288E-6</v>
      </c>
      <c r="S31" s="452">
        <f t="shared" si="6"/>
        <v>0</v>
      </c>
      <c r="T31" s="452">
        <f t="shared" si="7"/>
        <v>0</v>
      </c>
      <c r="U31" s="452">
        <f t="shared" si="8"/>
        <v>0</v>
      </c>
      <c r="V31" s="452">
        <f t="shared" si="9"/>
        <v>0</v>
      </c>
      <c r="W31" s="453">
        <f t="shared" si="10"/>
        <v>1.2946852812948545E-2</v>
      </c>
    </row>
    <row r="32" spans="1:23">
      <c r="A32" s="439">
        <v>30</v>
      </c>
      <c r="B32" s="446" t="s">
        <v>537</v>
      </c>
      <c r="C32" s="406">
        <f>SUM('2020年3EID'!C292:C314)</f>
        <v>49806887</v>
      </c>
      <c r="D32" s="406">
        <f>SUM('2020年3EID'!D292:D314)</f>
        <v>1823235079</v>
      </c>
      <c r="E32" s="406">
        <f>SUM('2020年3EID'!E292:E314)</f>
        <v>125001275.99860083</v>
      </c>
      <c r="F32" s="406">
        <f>SUM('2020年3EID'!F292:F314)</f>
        <v>551882.47299176431</v>
      </c>
      <c r="G32" s="406">
        <f>SUM('2020年3EID'!G292:G314)</f>
        <v>70442.509665216698</v>
      </c>
      <c r="H32" s="406">
        <f>SUM('2020年3EID'!H292:H314)</f>
        <v>972980.35324870469</v>
      </c>
      <c r="I32" s="406">
        <f>SUM('2020年3EID'!I292:I314)</f>
        <v>1510142.6885346498</v>
      </c>
      <c r="J32" s="406">
        <f>SUM('2020年3EID'!J292:J314)</f>
        <v>48028.769862805711</v>
      </c>
      <c r="K32" s="406">
        <f>SUM('2020年3EID'!K292:K314)</f>
        <v>0</v>
      </c>
      <c r="L32" s="406">
        <f>SUM('2020年3EID'!L292:L314)</f>
        <v>0</v>
      </c>
      <c r="M32" s="406">
        <f>SUM('2020年3EID'!M292:M314)</f>
        <v>128154752.79290399</v>
      </c>
      <c r="N32" s="458">
        <f t="shared" si="1"/>
        <v>36.60608379319109</v>
      </c>
      <c r="O32" s="452">
        <f t="shared" si="2"/>
        <v>2.5097187061420003</v>
      </c>
      <c r="P32" s="452">
        <f t="shared" si="3"/>
        <v>1.1080445019415975E-2</v>
      </c>
      <c r="Q32" s="452">
        <f t="shared" si="4"/>
        <v>1.4143126364275025E-3</v>
      </c>
      <c r="R32" s="452">
        <f t="shared" si="5"/>
        <v>1.9535056532416988E-2</v>
      </c>
      <c r="S32" s="452">
        <f t="shared" si="6"/>
        <v>3.0319957329086836E-2</v>
      </c>
      <c r="T32" s="452">
        <f t="shared" si="7"/>
        <v>9.6429977370008507E-4</v>
      </c>
      <c r="U32" s="452">
        <f t="shared" si="8"/>
        <v>0</v>
      </c>
      <c r="V32" s="452">
        <f t="shared" si="9"/>
        <v>0</v>
      </c>
      <c r="W32" s="453">
        <f t="shared" si="10"/>
        <v>2.5730327774330481</v>
      </c>
    </row>
    <row r="33" spans="1:23">
      <c r="A33" s="439">
        <v>31</v>
      </c>
      <c r="B33" s="446" t="s">
        <v>538</v>
      </c>
      <c r="C33" s="406">
        <f>SUM('2020年3EID'!C315:C325)</f>
        <v>64975988</v>
      </c>
      <c r="D33" s="406">
        <f>SUM('2020年3EID'!D315:D325)</f>
        <v>6844021</v>
      </c>
      <c r="E33" s="406">
        <f>SUM('2020年3EID'!E315:E325)</f>
        <v>377588.16649558354</v>
      </c>
      <c r="F33" s="406">
        <f>SUM('2020年3EID'!F315:F325)</f>
        <v>6085.3927259622433</v>
      </c>
      <c r="G33" s="406">
        <f>SUM('2020年3EID'!G315:G325)</f>
        <v>61.1749286222948</v>
      </c>
      <c r="H33" s="406">
        <f>SUM('2020年3EID'!H315:H325)</f>
        <v>104.28037113783941</v>
      </c>
      <c r="I33" s="406">
        <f>SUM('2020年3EID'!I315:I325)</f>
        <v>0</v>
      </c>
      <c r="J33" s="406">
        <f>SUM('2020年3EID'!J315:J325)</f>
        <v>0</v>
      </c>
      <c r="K33" s="406">
        <f>SUM('2020年3EID'!K315:K325)</f>
        <v>0</v>
      </c>
      <c r="L33" s="406">
        <f>SUM('2020年3EID'!L315:L325)</f>
        <v>0</v>
      </c>
      <c r="M33" s="406">
        <f>SUM('2020年3EID'!M315:M325)</f>
        <v>383839.01452130597</v>
      </c>
      <c r="N33" s="458">
        <f t="shared" si="1"/>
        <v>0.10533154186127959</v>
      </c>
      <c r="O33" s="452">
        <f t="shared" si="2"/>
        <v>5.8111954603227199E-3</v>
      </c>
      <c r="P33" s="452">
        <f t="shared" si="3"/>
        <v>9.3656024529588429E-5</v>
      </c>
      <c r="Q33" s="452">
        <f t="shared" si="4"/>
        <v>9.4150055282414177E-7</v>
      </c>
      <c r="R33" s="452">
        <f t="shared" si="5"/>
        <v>1.6049062791910054E-6</v>
      </c>
      <c r="S33" s="452">
        <f t="shared" si="6"/>
        <v>0</v>
      </c>
      <c r="T33" s="452">
        <f t="shared" si="7"/>
        <v>0</v>
      </c>
      <c r="U33" s="452">
        <f t="shared" si="8"/>
        <v>0</v>
      </c>
      <c r="V33" s="452">
        <f t="shared" si="9"/>
        <v>0</v>
      </c>
      <c r="W33" s="453">
        <f t="shared" si="10"/>
        <v>5.9073978916843245E-3</v>
      </c>
    </row>
    <row r="34" spans="1:23">
      <c r="A34" s="439">
        <v>32</v>
      </c>
      <c r="B34" s="446" t="s">
        <v>22</v>
      </c>
      <c r="C34" s="406">
        <f>SUM('2020年3EID'!C326:C327)</f>
        <v>42626802</v>
      </c>
      <c r="D34" s="406">
        <f>SUM('2020年3EID'!D326:D327)</f>
        <v>94469945</v>
      </c>
      <c r="E34" s="406">
        <f>SUM('2020年3EID'!E326:E327)</f>
        <v>6254139.3283742107</v>
      </c>
      <c r="F34" s="406">
        <f>SUM('2020年3EID'!F326:F327)</f>
        <v>7955.9092496304793</v>
      </c>
      <c r="G34" s="406">
        <f>SUM('2020年3EID'!G326:G327)</f>
        <v>844.4147751236452</v>
      </c>
      <c r="H34" s="406">
        <f>SUM('2020年3EID'!H326:H327)</f>
        <v>1439.4113426407423</v>
      </c>
      <c r="I34" s="406">
        <f>SUM('2020年3EID'!I326:I327)</f>
        <v>0</v>
      </c>
      <c r="J34" s="406">
        <f>SUM('2020年3EID'!J326:J327)</f>
        <v>0</v>
      </c>
      <c r="K34" s="406">
        <f>SUM('2020年3EID'!K326:K327)</f>
        <v>28905</v>
      </c>
      <c r="L34" s="406">
        <f>SUM('2020年3EID'!L326:L327)</f>
        <v>0</v>
      </c>
      <c r="M34" s="406">
        <f>SUM('2020年3EID'!M326:M327)</f>
        <v>6293284.0637416057</v>
      </c>
      <c r="N34" s="458">
        <f t="shared" si="1"/>
        <v>2.2162100032744658</v>
      </c>
      <c r="O34" s="452">
        <f t="shared" si="2"/>
        <v>0.14671847370521041</v>
      </c>
      <c r="P34" s="452">
        <f t="shared" si="3"/>
        <v>1.8664100698031439E-4</v>
      </c>
      <c r="Q34" s="452">
        <f t="shared" si="4"/>
        <v>1.9809479846122288E-5</v>
      </c>
      <c r="R34" s="452">
        <f t="shared" si="5"/>
        <v>3.3767753504960152E-5</v>
      </c>
      <c r="S34" s="452">
        <f t="shared" si="6"/>
        <v>0</v>
      </c>
      <c r="T34" s="452">
        <f t="shared" si="7"/>
        <v>0</v>
      </c>
      <c r="U34" s="452">
        <f t="shared" si="8"/>
        <v>6.7809450026300351E-4</v>
      </c>
      <c r="V34" s="452">
        <f t="shared" si="9"/>
        <v>0</v>
      </c>
      <c r="W34" s="453">
        <f t="shared" si="10"/>
        <v>0.14763678644580483</v>
      </c>
    </row>
    <row r="35" spans="1:23">
      <c r="A35" s="439">
        <v>33</v>
      </c>
      <c r="B35" s="446" t="s">
        <v>143</v>
      </c>
      <c r="C35" s="406">
        <f>SUM('2020年3EID'!C328:C342)</f>
        <v>45883730</v>
      </c>
      <c r="D35" s="406">
        <f>SUM('2020年3EID'!D328:D342)</f>
        <v>113949833</v>
      </c>
      <c r="E35" s="406">
        <f>SUM('2020年3EID'!E328:E342)</f>
        <v>6745507.5561913671</v>
      </c>
      <c r="F35" s="406">
        <f>SUM('2020年3EID'!F328:F342)</f>
        <v>7052.3081329547367</v>
      </c>
      <c r="G35" s="406">
        <f>SUM('2020年3EID'!G328:G342)</f>
        <v>1018.5347533078965</v>
      </c>
      <c r="H35" s="406">
        <f>SUM('2020年3EID'!H328:H342)</f>
        <v>1736.2207767746627</v>
      </c>
      <c r="I35" s="406">
        <f>SUM('2020年3EID'!I328:I342)</f>
        <v>0</v>
      </c>
      <c r="J35" s="406">
        <f>SUM('2020年3EID'!J328:J342)</f>
        <v>0</v>
      </c>
      <c r="K35" s="406">
        <f>SUM('2020年3EID'!K328:K342)</f>
        <v>227140.47718329399</v>
      </c>
      <c r="L35" s="406">
        <f>SUM('2020年3EID'!L328:L342)</f>
        <v>0</v>
      </c>
      <c r="M35" s="406">
        <f>SUM('2020年3EID'!M328:M342)</f>
        <v>6982455.0970376972</v>
      </c>
      <c r="N35" s="458">
        <f t="shared" si="1"/>
        <v>2.4834474660190007</v>
      </c>
      <c r="O35" s="452">
        <f t="shared" si="2"/>
        <v>0.14701306010194393</v>
      </c>
      <c r="P35" s="452">
        <f t="shared" si="3"/>
        <v>1.5369953865901348E-4</v>
      </c>
      <c r="Q35" s="452">
        <f t="shared" si="4"/>
        <v>2.2198168137330956E-5</v>
      </c>
      <c r="R35" s="452">
        <f t="shared" si="5"/>
        <v>3.7839573565066801E-5</v>
      </c>
      <c r="S35" s="452">
        <f t="shared" si="6"/>
        <v>0</v>
      </c>
      <c r="T35" s="452">
        <f t="shared" si="7"/>
        <v>0</v>
      </c>
      <c r="U35" s="452">
        <f t="shared" si="8"/>
        <v>4.9503490056997104E-3</v>
      </c>
      <c r="V35" s="452">
        <f t="shared" si="9"/>
        <v>0</v>
      </c>
      <c r="W35" s="453">
        <f t="shared" si="10"/>
        <v>0.152177146388005</v>
      </c>
    </row>
    <row r="36" spans="1:23">
      <c r="A36" s="439">
        <v>34</v>
      </c>
      <c r="B36" s="446" t="s">
        <v>539</v>
      </c>
      <c r="C36" s="406">
        <f>SUM('2020年3EID'!C343:C356)</f>
        <v>72804561</v>
      </c>
      <c r="D36" s="406">
        <f>SUM('2020年3EID'!D343:D356)</f>
        <v>122849242</v>
      </c>
      <c r="E36" s="406">
        <f>SUM('2020年3EID'!E343:E356)</f>
        <v>7090419.5578288464</v>
      </c>
      <c r="F36" s="406">
        <f>SUM('2020年3EID'!F343:F356)</f>
        <v>9029.2772662217867</v>
      </c>
      <c r="G36" s="406">
        <f>SUM('2020年3EID'!G343:G356)</f>
        <v>1098.0816759283562</v>
      </c>
      <c r="H36" s="406">
        <f>SUM('2020年3EID'!H343:H356)</f>
        <v>75788.732275730785</v>
      </c>
      <c r="I36" s="406">
        <f>SUM('2020年3EID'!I343:I356)</f>
        <v>241226.49999999997</v>
      </c>
      <c r="J36" s="406">
        <f>SUM('2020年3EID'!J343:J356)</f>
        <v>0</v>
      </c>
      <c r="K36" s="406">
        <f>SUM('2020年3EID'!K343:K356)</f>
        <v>25356.466105264433</v>
      </c>
      <c r="L36" s="406">
        <f>SUM('2020年3EID'!L343:L356)</f>
        <v>0</v>
      </c>
      <c r="M36" s="406">
        <f>SUM('2020年3EID'!M343:M356)</f>
        <v>7442918.6151519902</v>
      </c>
      <c r="N36" s="458">
        <f t="shared" si="1"/>
        <v>1.687383871458273</v>
      </c>
      <c r="O36" s="452">
        <f t="shared" si="2"/>
        <v>9.7389771470895156E-2</v>
      </c>
      <c r="P36" s="452">
        <f t="shared" si="3"/>
        <v>1.240207638395318E-4</v>
      </c>
      <c r="Q36" s="452">
        <f t="shared" si="4"/>
        <v>1.5082594563386711E-5</v>
      </c>
      <c r="R36" s="452">
        <f t="shared" si="5"/>
        <v>1.0409887956845283E-3</v>
      </c>
      <c r="S36" s="452">
        <f t="shared" si="6"/>
        <v>3.3133432395808277E-3</v>
      </c>
      <c r="T36" s="452">
        <f t="shared" si="7"/>
        <v>0</v>
      </c>
      <c r="U36" s="452">
        <f t="shared" si="8"/>
        <v>3.4828128563627259E-4</v>
      </c>
      <c r="V36" s="452">
        <f t="shared" si="9"/>
        <v>0</v>
      </c>
      <c r="W36" s="453">
        <f t="shared" si="10"/>
        <v>0.10223148815019968</v>
      </c>
    </row>
    <row r="37" spans="1:23">
      <c r="A37" s="439">
        <v>35</v>
      </c>
      <c r="B37" s="446" t="s">
        <v>589</v>
      </c>
      <c r="C37" s="406">
        <f>SUM('2020年3EID'!C357:C358)</f>
        <v>4774680</v>
      </c>
      <c r="D37" s="406">
        <f>SUM('2020年3EID'!D357:D358)</f>
        <v>11933042</v>
      </c>
      <c r="E37" s="406">
        <f>SUM('2020年3EID'!E357:E358)</f>
        <v>698138.50054622872</v>
      </c>
      <c r="F37" s="406">
        <f>SUM('2020年3EID'!F357:F358)</f>
        <v>0</v>
      </c>
      <c r="G37" s="406">
        <f>SUM('2020年3EID'!G357:G358)</f>
        <v>106.66288504750756</v>
      </c>
      <c r="H37" s="406">
        <f>SUM('2020年3EID'!H357:H358)</f>
        <v>181.82032230983501</v>
      </c>
      <c r="I37" s="406">
        <f>SUM('2020年3EID'!I357:I358)</f>
        <v>0</v>
      </c>
      <c r="J37" s="406">
        <f>SUM('2020年3EID'!J357:J358)</f>
        <v>0</v>
      </c>
      <c r="K37" s="406">
        <f>SUM('2020年3EID'!K357:K358)</f>
        <v>0</v>
      </c>
      <c r="L37" s="406">
        <f>SUM('2020年3EID'!L357:L358)</f>
        <v>0</v>
      </c>
      <c r="M37" s="406">
        <f>SUM('2020年3EID'!M357:M358)</f>
        <v>698426.98375358607</v>
      </c>
      <c r="N37" s="458">
        <f t="shared" si="1"/>
        <v>2.4992338753591863</v>
      </c>
      <c r="O37" s="452">
        <f t="shared" si="2"/>
        <v>0.14621681464438008</v>
      </c>
      <c r="P37" s="452">
        <f t="shared" si="3"/>
        <v>0</v>
      </c>
      <c r="Q37" s="452">
        <f t="shared" si="4"/>
        <v>2.2339274055540384E-5</v>
      </c>
      <c r="R37" s="452">
        <f t="shared" si="5"/>
        <v>3.8080106375680672E-5</v>
      </c>
      <c r="S37" s="452">
        <f t="shared" si="6"/>
        <v>0</v>
      </c>
      <c r="T37" s="452">
        <f t="shared" si="7"/>
        <v>0</v>
      </c>
      <c r="U37" s="452">
        <f t="shared" si="8"/>
        <v>0</v>
      </c>
      <c r="V37" s="452">
        <f t="shared" si="9"/>
        <v>0</v>
      </c>
      <c r="W37" s="453">
        <f t="shared" si="10"/>
        <v>0.1462772340248113</v>
      </c>
    </row>
    <row r="38" spans="1:23">
      <c r="A38" s="439">
        <v>36</v>
      </c>
      <c r="B38" s="446" t="s">
        <v>127</v>
      </c>
      <c r="C38" s="406">
        <f>SUM('2020年3EID'!C359:C371)</f>
        <v>84568284</v>
      </c>
      <c r="D38" s="406">
        <f>SUM('2020年3EID'!D359:D371)</f>
        <v>40456703</v>
      </c>
      <c r="E38" s="406">
        <f>SUM('2020年3EID'!E359:E371)</f>
        <v>2656254.4023142988</v>
      </c>
      <c r="F38" s="406">
        <f>SUM('2020年3EID'!F359:F371)</f>
        <v>62439.323244986939</v>
      </c>
      <c r="G38" s="406">
        <f>SUM('2020年3EID'!G359:G371)</f>
        <v>361.62016436981867</v>
      </c>
      <c r="H38" s="406">
        <f>SUM('2020年3EID'!H359:H371)</f>
        <v>616.4271181130249</v>
      </c>
      <c r="I38" s="406">
        <f>SUM('2020年3EID'!I359:I371)</f>
        <v>0</v>
      </c>
      <c r="J38" s="406">
        <f>SUM('2020年3EID'!J359:J371)</f>
        <v>0</v>
      </c>
      <c r="K38" s="406">
        <f>SUM('2020年3EID'!K359:K371)</f>
        <v>0</v>
      </c>
      <c r="L38" s="406">
        <f>SUM('2020年3EID'!L359:L371)</f>
        <v>0</v>
      </c>
      <c r="M38" s="406">
        <f>SUM('2020年3EID'!M359:M371)</f>
        <v>2719671.7728417688</v>
      </c>
      <c r="N38" s="458">
        <f t="shared" si="1"/>
        <v>0.47839096510460116</v>
      </c>
      <c r="O38" s="452">
        <f t="shared" si="2"/>
        <v>3.140958142551762E-2</v>
      </c>
      <c r="P38" s="452">
        <f t="shared" si="3"/>
        <v>7.3833026155511138E-4</v>
      </c>
      <c r="Q38" s="452">
        <f t="shared" si="4"/>
        <v>4.2760731005233434E-6</v>
      </c>
      <c r="R38" s="452">
        <f t="shared" si="5"/>
        <v>7.2891051935383351E-6</v>
      </c>
      <c r="S38" s="452">
        <f t="shared" si="6"/>
        <v>0</v>
      </c>
      <c r="T38" s="452">
        <f t="shared" si="7"/>
        <v>0</v>
      </c>
      <c r="U38" s="452">
        <f t="shared" si="8"/>
        <v>0</v>
      </c>
      <c r="V38" s="452">
        <f t="shared" si="9"/>
        <v>0</v>
      </c>
      <c r="W38" s="453">
        <f t="shared" si="10"/>
        <v>3.2159476865366791E-2</v>
      </c>
    </row>
    <row r="39" spans="1:23">
      <c r="A39" s="439">
        <v>37</v>
      </c>
      <c r="B39" s="446" t="s">
        <v>129</v>
      </c>
      <c r="C39" s="406">
        <f>SUM('2020年3EID'!C372:C390)</f>
        <v>39579511</v>
      </c>
      <c r="D39" s="406">
        <f>SUM('2020年3EID'!D372:D390)</f>
        <v>230089856</v>
      </c>
      <c r="E39" s="406">
        <f>SUM('2020年3EID'!E372:E390)</f>
        <v>13772878.185874695</v>
      </c>
      <c r="F39" s="406">
        <f>SUM('2020年3EID'!F372:F390)</f>
        <v>51678.190737373086</v>
      </c>
      <c r="G39" s="406">
        <f>SUM('2020年3EID'!G372:G390)</f>
        <v>2056.6464179844224</v>
      </c>
      <c r="H39" s="406">
        <f>SUM('2020年3EID'!H372:H390)</f>
        <v>3505.8128647911867</v>
      </c>
      <c r="I39" s="406">
        <f>SUM('2020年3EID'!I372:I390)</f>
        <v>128139.62366896552</v>
      </c>
      <c r="J39" s="406">
        <f>SUM('2020年3EID'!J372:J390)</f>
        <v>0</v>
      </c>
      <c r="K39" s="406">
        <f>SUM('2020年3EID'!K372:K390)</f>
        <v>0</v>
      </c>
      <c r="L39" s="406">
        <f>SUM('2020年3EID'!L372:L390)</f>
        <v>0</v>
      </c>
      <c r="M39" s="406">
        <f>SUM('2020年3EID'!M372:M390)</f>
        <v>13958258.459563812</v>
      </c>
      <c r="N39" s="458">
        <f t="shared" si="1"/>
        <v>5.813357724404427</v>
      </c>
      <c r="O39" s="452">
        <f t="shared" si="2"/>
        <v>0.34797999868858143</v>
      </c>
      <c r="P39" s="452">
        <f t="shared" si="3"/>
        <v>1.3056803743071279E-3</v>
      </c>
      <c r="Q39" s="452">
        <f t="shared" si="4"/>
        <v>5.1962400899405315E-5</v>
      </c>
      <c r="R39" s="452">
        <f t="shared" si="5"/>
        <v>8.857645726828678E-5</v>
      </c>
      <c r="S39" s="452">
        <f t="shared" si="6"/>
        <v>3.2375241742871839E-3</v>
      </c>
      <c r="T39" s="452">
        <f t="shared" si="7"/>
        <v>0</v>
      </c>
      <c r="U39" s="452">
        <f t="shared" si="8"/>
        <v>0</v>
      </c>
      <c r="V39" s="452">
        <f t="shared" si="9"/>
        <v>0</v>
      </c>
      <c r="W39" s="453">
        <f t="shared" si="10"/>
        <v>0.35266374209534351</v>
      </c>
    </row>
    <row r="40" spans="1:23">
      <c r="A40" s="439">
        <v>38</v>
      </c>
      <c r="B40" s="446" t="s">
        <v>144</v>
      </c>
      <c r="C40" s="406">
        <f>SUM('2020年3EID'!C391)</f>
        <v>1482084</v>
      </c>
      <c r="D40" s="406">
        <f>SUM('2020年3EID'!D391)</f>
        <v>0</v>
      </c>
      <c r="E40" s="406">
        <f>SUM('2020年3EID'!E391)</f>
        <v>0</v>
      </c>
      <c r="F40" s="406">
        <f>SUM('2020年3EID'!F391)</f>
        <v>0</v>
      </c>
      <c r="G40" s="406">
        <f>SUM('2020年3EID'!G391)</f>
        <v>0</v>
      </c>
      <c r="H40" s="406">
        <f>SUM('2020年3EID'!H391)</f>
        <v>0</v>
      </c>
      <c r="I40" s="406">
        <f>SUM('2020年3EID'!I391)</f>
        <v>0</v>
      </c>
      <c r="J40" s="406">
        <f>SUM('2020年3EID'!J391)</f>
        <v>0</v>
      </c>
      <c r="K40" s="406">
        <f>SUM('2020年3EID'!K391)</f>
        <v>0</v>
      </c>
      <c r="L40" s="406">
        <f>SUM('2020年3EID'!L391)</f>
        <v>0</v>
      </c>
      <c r="M40" s="406">
        <f>SUM('2020年3EID'!M391)</f>
        <v>0</v>
      </c>
      <c r="N40" s="458">
        <f t="shared" si="1"/>
        <v>0</v>
      </c>
      <c r="O40" s="452">
        <f t="shared" si="2"/>
        <v>0</v>
      </c>
      <c r="P40" s="452">
        <f t="shared" si="3"/>
        <v>0</v>
      </c>
      <c r="Q40" s="452">
        <f t="shared" si="4"/>
        <v>0</v>
      </c>
      <c r="R40" s="452">
        <f t="shared" si="5"/>
        <v>0</v>
      </c>
      <c r="S40" s="452">
        <f t="shared" si="6"/>
        <v>0</v>
      </c>
      <c r="T40" s="452">
        <f t="shared" si="7"/>
        <v>0</v>
      </c>
      <c r="U40" s="452">
        <f t="shared" si="8"/>
        <v>0</v>
      </c>
      <c r="V40" s="452">
        <f t="shared" si="9"/>
        <v>0</v>
      </c>
      <c r="W40" s="453">
        <f t="shared" si="10"/>
        <v>0</v>
      </c>
    </row>
    <row r="41" spans="1:23">
      <c r="A41" s="441">
        <v>39</v>
      </c>
      <c r="B41" s="447" t="s">
        <v>23</v>
      </c>
      <c r="C41" s="442">
        <f>SUM('2020年3EID'!C392)</f>
        <v>7735345</v>
      </c>
      <c r="D41" s="442">
        <f>SUM('2020年3EID'!D392)</f>
        <v>39040667</v>
      </c>
      <c r="E41" s="442">
        <f>SUM('2020年3EID'!E392)</f>
        <v>2651020.7045151694</v>
      </c>
      <c r="F41" s="442">
        <f>SUM('2020年3EID'!F392)</f>
        <v>13950.765239464909</v>
      </c>
      <c r="G41" s="442">
        <f>SUM('2020年3EID'!G392)</f>
        <v>348.9630076100986</v>
      </c>
      <c r="H41" s="442">
        <f>SUM('2020年3EID'!H392)</f>
        <v>594.85140018121206</v>
      </c>
      <c r="I41" s="442">
        <f>SUM('2020年3EID'!I392)</f>
        <v>0</v>
      </c>
      <c r="J41" s="442">
        <f>SUM('2020年3EID'!J392)</f>
        <v>0</v>
      </c>
      <c r="K41" s="442">
        <f>SUM('2020年3EID'!K392)</f>
        <v>0</v>
      </c>
      <c r="L41" s="442">
        <f>SUM('2020年3EID'!L392)</f>
        <v>0</v>
      </c>
      <c r="M41" s="442">
        <f>SUM('2020年3EID'!M392)</f>
        <v>2665915.2841624259</v>
      </c>
      <c r="N41" s="459">
        <f t="shared" si="1"/>
        <v>5.0470492266343649</v>
      </c>
      <c r="O41" s="454">
        <f t="shared" si="2"/>
        <v>0.34271525116399715</v>
      </c>
      <c r="P41" s="454">
        <f t="shared" si="3"/>
        <v>1.8035091181408079E-3</v>
      </c>
      <c r="Q41" s="454">
        <f t="shared" si="4"/>
        <v>4.5112791686744235E-5</v>
      </c>
      <c r="R41" s="454">
        <f t="shared" si="5"/>
        <v>7.690043562132162E-5</v>
      </c>
      <c r="S41" s="454">
        <f t="shared" si="6"/>
        <v>0</v>
      </c>
      <c r="T41" s="454">
        <f t="shared" si="7"/>
        <v>0</v>
      </c>
      <c r="U41" s="454">
        <f t="shared" si="8"/>
        <v>0</v>
      </c>
      <c r="V41" s="454">
        <f t="shared" si="9"/>
        <v>0</v>
      </c>
      <c r="W41" s="455">
        <f t="shared" si="10"/>
        <v>0.34464077350944605</v>
      </c>
    </row>
    <row r="42" spans="1:23">
      <c r="A42" s="441">
        <v>70</v>
      </c>
      <c r="B42" s="447" t="s">
        <v>24</v>
      </c>
      <c r="C42" s="442">
        <f t="shared" ref="C42:L42" si="11">SUM(C3:C41)</f>
        <v>1027239730</v>
      </c>
      <c r="D42" s="442">
        <f t="shared" si="11"/>
        <v>14993530745</v>
      </c>
      <c r="E42" s="442">
        <f t="shared" si="11"/>
        <v>872996226.46409392</v>
      </c>
      <c r="F42" s="442">
        <f t="shared" si="11"/>
        <v>75559803.258016661</v>
      </c>
      <c r="G42" s="442">
        <f t="shared" si="11"/>
        <v>30270452.19308506</v>
      </c>
      <c r="H42" s="442">
        <f t="shared" si="11"/>
        <v>17349217.067179043</v>
      </c>
      <c r="I42" s="442">
        <f t="shared" si="11"/>
        <v>36065134.413358636</v>
      </c>
      <c r="J42" s="442">
        <f t="shared" si="11"/>
        <v>3214175.7339196438</v>
      </c>
      <c r="K42" s="442">
        <f t="shared" si="11"/>
        <v>2246189.9554793336</v>
      </c>
      <c r="L42" s="442">
        <f t="shared" si="11"/>
        <v>292790.7644857979</v>
      </c>
      <c r="M42" s="442">
        <f>SUM(M3:M41)</f>
        <v>1037993989.8496182</v>
      </c>
      <c r="N42" s="459"/>
      <c r="O42" s="454"/>
      <c r="P42" s="454"/>
      <c r="Q42" s="454"/>
      <c r="R42" s="454"/>
      <c r="S42" s="454"/>
      <c r="T42" s="454"/>
      <c r="U42" s="454"/>
      <c r="V42" s="454"/>
      <c r="W42" s="455"/>
    </row>
    <row r="43" spans="1:23">
      <c r="A43" s="392"/>
      <c r="B43" s="393"/>
      <c r="C43" s="395"/>
      <c r="D43" s="395"/>
      <c r="E43" s="395"/>
      <c r="F43" s="395"/>
      <c r="G43" s="395"/>
      <c r="H43" s="395"/>
      <c r="I43" s="395"/>
      <c r="J43" s="395"/>
      <c r="K43" s="395"/>
      <c r="L43" s="395"/>
      <c r="M43" s="395"/>
    </row>
    <row r="44" spans="1:23" s="391" customFormat="1">
      <c r="A44" s="392"/>
      <c r="B44" s="393"/>
      <c r="C44" s="394"/>
      <c r="D44" s="394"/>
      <c r="E44" s="394"/>
      <c r="F44" s="394"/>
      <c r="G44" s="394"/>
      <c r="H44" s="394"/>
      <c r="I44" s="394"/>
      <c r="J44" s="394"/>
      <c r="K44" s="394"/>
      <c r="L44" s="394"/>
      <c r="M44" s="394"/>
      <c r="N44" s="401"/>
      <c r="O44" s="401"/>
      <c r="P44" s="401"/>
      <c r="Q44" s="401"/>
      <c r="R44" s="401"/>
      <c r="S44" s="401"/>
      <c r="T44" s="401"/>
      <c r="U44" s="401"/>
      <c r="V44" s="401"/>
      <c r="W44" s="401"/>
    </row>
    <row r="45" spans="1:23" s="391" customFormat="1">
      <c r="A45" s="392"/>
      <c r="B45" s="393"/>
      <c r="C45" s="394"/>
      <c r="D45" s="394"/>
      <c r="E45" s="394"/>
      <c r="F45" s="394"/>
      <c r="G45" s="394"/>
      <c r="H45" s="394"/>
      <c r="I45" s="394"/>
      <c r="J45" s="394"/>
      <c r="K45" s="394"/>
      <c r="L45" s="394"/>
      <c r="M45" s="394"/>
      <c r="N45" s="401"/>
      <c r="O45" s="401"/>
      <c r="P45" s="401"/>
      <c r="Q45" s="401"/>
      <c r="R45" s="401"/>
      <c r="S45" s="401"/>
      <c r="T45" s="401"/>
      <c r="U45" s="401"/>
      <c r="V45" s="401"/>
      <c r="W45" s="401"/>
    </row>
    <row r="46" spans="1:23" s="391" customFormat="1">
      <c r="A46" s="392"/>
      <c r="B46" s="393"/>
      <c r="C46" s="394"/>
      <c r="D46" s="394"/>
      <c r="E46" s="394"/>
      <c r="F46" s="394"/>
      <c r="G46" s="394"/>
      <c r="H46" s="394"/>
      <c r="I46" s="394"/>
      <c r="J46" s="394"/>
      <c r="K46" s="394"/>
      <c r="L46" s="394"/>
      <c r="M46" s="394"/>
      <c r="N46" s="401"/>
      <c r="O46" s="401"/>
      <c r="P46" s="401"/>
      <c r="Q46" s="401"/>
      <c r="R46" s="401"/>
      <c r="S46" s="401"/>
      <c r="T46" s="401"/>
      <c r="U46" s="401"/>
      <c r="V46" s="401"/>
      <c r="W46" s="401"/>
    </row>
    <row r="47" spans="1:23" s="391" customFormat="1">
      <c r="A47" s="393"/>
      <c r="B47" s="393"/>
      <c r="C47" s="394"/>
      <c r="D47" s="394"/>
      <c r="E47" s="394"/>
      <c r="F47" s="394"/>
      <c r="G47" s="394"/>
      <c r="H47" s="394"/>
      <c r="I47" s="394"/>
      <c r="J47" s="394"/>
      <c r="K47" s="394"/>
      <c r="L47" s="394"/>
      <c r="M47" s="394"/>
      <c r="N47" s="401"/>
      <c r="O47" s="401"/>
      <c r="P47" s="401"/>
      <c r="Q47" s="401"/>
      <c r="R47" s="401"/>
      <c r="S47" s="401"/>
      <c r="T47" s="401"/>
      <c r="U47" s="401"/>
      <c r="V47" s="401"/>
      <c r="W47" s="401"/>
    </row>
    <row r="48" spans="1:23">
      <c r="A48" s="392"/>
      <c r="B48" s="393"/>
      <c r="D48" s="395"/>
      <c r="E48" s="395"/>
      <c r="F48" s="395"/>
      <c r="G48" s="395"/>
      <c r="H48" s="395"/>
      <c r="I48" s="395"/>
      <c r="J48" s="395"/>
      <c r="K48" s="395"/>
      <c r="L48" s="395"/>
      <c r="M48" s="395"/>
    </row>
    <row r="49" spans="1:2">
      <c r="A49" s="392"/>
      <c r="B49" s="393"/>
    </row>
    <row r="50" spans="1:2">
      <c r="A50" s="392"/>
      <c r="B50" s="393"/>
    </row>
    <row r="51" spans="1:2">
      <c r="A51" s="392"/>
      <c r="B51" s="393"/>
    </row>
  </sheetData>
  <sheetProtection selectLockedCells="1" selectUnlockedCells="1"/>
  <phoneticPr fontId="1"/>
  <pageMargins left="0.78700000000000003" right="0.78700000000000003" top="0.98399999999999999" bottom="0.98399999999999999" header="0.51200000000000001" footer="0.51200000000000001"/>
  <pageSetup paperSize="8" scale="4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0"/>
  <sheetViews>
    <sheetView view="pageBreakPreview" zoomScale="145" zoomScaleNormal="100" zoomScaleSheetLayoutView="145" workbookViewId="0">
      <pane xSplit="2" ySplit="2" topLeftCell="C3" activePane="bottomRight" state="frozen"/>
      <selection pane="topRight" activeCell="C1" sqref="C1"/>
      <selection pane="bottomLeft" activeCell="A3" sqref="A3"/>
      <selection pane="bottomRight" activeCell="C2" sqref="C2"/>
    </sheetView>
  </sheetViews>
  <sheetFormatPr defaultColWidth="9" defaultRowHeight="18.75"/>
  <cols>
    <col min="1" max="1" width="5" style="398" customWidth="1"/>
    <col min="2" max="2" width="33.375" style="398" customWidth="1"/>
    <col min="3" max="12" width="21.5" style="398" bestFit="1" customWidth="1"/>
    <col min="13" max="16384" width="9" style="398"/>
  </cols>
  <sheetData>
    <row r="1" spans="1:12" s="410" customFormat="1" ht="41.25" customHeight="1">
      <c r="A1" s="436" t="s">
        <v>1011</v>
      </c>
      <c r="B1" s="444"/>
      <c r="C1" s="450" t="s">
        <v>603</v>
      </c>
      <c r="D1" s="450" t="s">
        <v>1038</v>
      </c>
      <c r="E1" s="450" t="s">
        <v>1039</v>
      </c>
      <c r="F1" s="450" t="s">
        <v>604</v>
      </c>
      <c r="G1" s="450" t="s">
        <v>605</v>
      </c>
      <c r="H1" s="450" t="s">
        <v>606</v>
      </c>
      <c r="I1" s="450" t="s">
        <v>607</v>
      </c>
      <c r="J1" s="450" t="s">
        <v>608</v>
      </c>
      <c r="K1" s="450" t="s">
        <v>609</v>
      </c>
      <c r="L1" s="460" t="s">
        <v>610</v>
      </c>
    </row>
    <row r="2" spans="1:12" s="407" customFormat="1" ht="20.25">
      <c r="A2" s="437" t="s">
        <v>1009</v>
      </c>
      <c r="B2" s="445" t="s">
        <v>622</v>
      </c>
      <c r="C2" s="399" t="s">
        <v>624</v>
      </c>
      <c r="D2" s="402" t="s">
        <v>625</v>
      </c>
      <c r="E2" s="402" t="s">
        <v>625</v>
      </c>
      <c r="F2" s="402" t="s">
        <v>626</v>
      </c>
      <c r="G2" s="402" t="s">
        <v>626</v>
      </c>
      <c r="H2" s="402" t="s">
        <v>626</v>
      </c>
      <c r="I2" s="402" t="s">
        <v>626</v>
      </c>
      <c r="J2" s="402" t="s">
        <v>626</v>
      </c>
      <c r="K2" s="402" t="s">
        <v>626</v>
      </c>
      <c r="L2" s="461" t="s">
        <v>626</v>
      </c>
    </row>
    <row r="3" spans="1:12">
      <c r="A3" s="439">
        <v>1</v>
      </c>
      <c r="B3" s="446" t="s">
        <v>16</v>
      </c>
      <c r="C3" s="406">
        <f>'（入力）作業ｼｰﾄ'!$T8*'2020年3EID組替(→39部門)・係数算出'!N3</f>
        <v>0</v>
      </c>
      <c r="D3" s="406">
        <f>'（入力）作業ｼｰﾄ'!$T8*'2020年3EID組替(→39部門)・係数算出'!O3</f>
        <v>0</v>
      </c>
      <c r="E3" s="406">
        <f>'（入力）作業ｼｰﾄ'!$T8*'2020年3EID組替(→39部門)・係数算出'!P3</f>
        <v>0</v>
      </c>
      <c r="F3" s="406">
        <f>'（入力）作業ｼｰﾄ'!$T8*'2020年3EID組替(→39部門)・係数算出'!Q3</f>
        <v>0</v>
      </c>
      <c r="G3" s="406">
        <f>'（入力）作業ｼｰﾄ'!$T8*'2020年3EID組替(→39部門)・係数算出'!R3</f>
        <v>0</v>
      </c>
      <c r="H3" s="406">
        <f>'（入力）作業ｼｰﾄ'!$T8*'2020年3EID組替(→39部門)・係数算出'!S3</f>
        <v>0</v>
      </c>
      <c r="I3" s="406">
        <f>'（入力）作業ｼｰﾄ'!$T8*'2020年3EID組替(→39部門)・係数算出'!T3</f>
        <v>0</v>
      </c>
      <c r="J3" s="406">
        <f>'（入力）作業ｼｰﾄ'!$T8*'2020年3EID組替(→39部門)・係数算出'!U3</f>
        <v>0</v>
      </c>
      <c r="K3" s="406">
        <f>'（入力）作業ｼｰﾄ'!$T8*'2020年3EID組替(→39部門)・係数算出'!V3</f>
        <v>0</v>
      </c>
      <c r="L3" s="440">
        <f>'（入力）作業ｼｰﾄ'!$T8*'2020年3EID組替(→39部門)・係数算出'!W3</f>
        <v>0</v>
      </c>
    </row>
    <row r="4" spans="1:12">
      <c r="A4" s="439">
        <v>2</v>
      </c>
      <c r="B4" s="446" t="s">
        <v>527</v>
      </c>
      <c r="C4" s="406">
        <f>'（入力）作業ｼｰﾄ'!$T9*'2020年3EID組替(→39部門)・係数算出'!N4</f>
        <v>0</v>
      </c>
      <c r="D4" s="406">
        <f>'（入力）作業ｼｰﾄ'!$T9*'2020年3EID組替(→39部門)・係数算出'!O4</f>
        <v>0</v>
      </c>
      <c r="E4" s="406">
        <f>'（入力）作業ｼｰﾄ'!$T9*'2020年3EID組替(→39部門)・係数算出'!P4</f>
        <v>0</v>
      </c>
      <c r="F4" s="406">
        <f>'（入力）作業ｼｰﾄ'!$T9*'2020年3EID組替(→39部門)・係数算出'!Q4</f>
        <v>0</v>
      </c>
      <c r="G4" s="406">
        <f>'（入力）作業ｼｰﾄ'!$T9*'2020年3EID組替(→39部門)・係数算出'!R4</f>
        <v>0</v>
      </c>
      <c r="H4" s="406">
        <f>'（入力）作業ｼｰﾄ'!$T9*'2020年3EID組替(→39部門)・係数算出'!S4</f>
        <v>0</v>
      </c>
      <c r="I4" s="406">
        <f>'（入力）作業ｼｰﾄ'!$T9*'2020年3EID組替(→39部門)・係数算出'!T4</f>
        <v>0</v>
      </c>
      <c r="J4" s="406">
        <f>'（入力）作業ｼｰﾄ'!$T9*'2020年3EID組替(→39部門)・係数算出'!U4</f>
        <v>0</v>
      </c>
      <c r="K4" s="406">
        <f>'（入力）作業ｼｰﾄ'!$T9*'2020年3EID組替(→39部門)・係数算出'!V4</f>
        <v>0</v>
      </c>
      <c r="L4" s="440">
        <f>'（入力）作業ｼｰﾄ'!$T9*'2020年3EID組替(→39部門)・係数算出'!W4</f>
        <v>0</v>
      </c>
    </row>
    <row r="5" spans="1:12">
      <c r="A5" s="439">
        <v>3</v>
      </c>
      <c r="B5" s="446" t="s">
        <v>528</v>
      </c>
      <c r="C5" s="406">
        <f>'（入力）作業ｼｰﾄ'!$T10*'2020年3EID組替(→39部門)・係数算出'!N5</f>
        <v>0</v>
      </c>
      <c r="D5" s="406">
        <f>'（入力）作業ｼｰﾄ'!$T10*'2020年3EID組替(→39部門)・係数算出'!O5</f>
        <v>0</v>
      </c>
      <c r="E5" s="406">
        <f>'（入力）作業ｼｰﾄ'!$T10*'2020年3EID組替(→39部門)・係数算出'!P5</f>
        <v>0</v>
      </c>
      <c r="F5" s="406">
        <f>'（入力）作業ｼｰﾄ'!$T10*'2020年3EID組替(→39部門)・係数算出'!Q5</f>
        <v>0</v>
      </c>
      <c r="G5" s="406">
        <f>'（入力）作業ｼｰﾄ'!$T10*'2020年3EID組替(→39部門)・係数算出'!R5</f>
        <v>0</v>
      </c>
      <c r="H5" s="406">
        <f>'（入力）作業ｼｰﾄ'!$T10*'2020年3EID組替(→39部門)・係数算出'!S5</f>
        <v>0</v>
      </c>
      <c r="I5" s="406">
        <f>'（入力）作業ｼｰﾄ'!$T10*'2020年3EID組替(→39部門)・係数算出'!T5</f>
        <v>0</v>
      </c>
      <c r="J5" s="406">
        <f>'（入力）作業ｼｰﾄ'!$T10*'2020年3EID組替(→39部門)・係数算出'!U5</f>
        <v>0</v>
      </c>
      <c r="K5" s="406">
        <f>'（入力）作業ｼｰﾄ'!$T10*'2020年3EID組替(→39部門)・係数算出'!V5</f>
        <v>0</v>
      </c>
      <c r="L5" s="440">
        <f>'（入力）作業ｼｰﾄ'!$T10*'2020年3EID組替(→39部門)・係数算出'!W5</f>
        <v>0</v>
      </c>
    </row>
    <row r="6" spans="1:12">
      <c r="A6" s="439">
        <v>4</v>
      </c>
      <c r="B6" s="446" t="s">
        <v>17</v>
      </c>
      <c r="C6" s="406">
        <f>'（入力）作業ｼｰﾄ'!$T11*'2020年3EID組替(→39部門)・係数算出'!N6</f>
        <v>0</v>
      </c>
      <c r="D6" s="406">
        <f>'（入力）作業ｼｰﾄ'!$T11*'2020年3EID組替(→39部門)・係数算出'!O6</f>
        <v>0</v>
      </c>
      <c r="E6" s="406">
        <f>'（入力）作業ｼｰﾄ'!$T11*'2020年3EID組替(→39部門)・係数算出'!P6</f>
        <v>0</v>
      </c>
      <c r="F6" s="406">
        <f>'（入力）作業ｼｰﾄ'!$T11*'2020年3EID組替(→39部門)・係数算出'!Q6</f>
        <v>0</v>
      </c>
      <c r="G6" s="406">
        <f>'（入力）作業ｼｰﾄ'!$T11*'2020年3EID組替(→39部門)・係数算出'!R6</f>
        <v>0</v>
      </c>
      <c r="H6" s="406">
        <f>'（入力）作業ｼｰﾄ'!$T11*'2020年3EID組替(→39部門)・係数算出'!S6</f>
        <v>0</v>
      </c>
      <c r="I6" s="406">
        <f>'（入力）作業ｼｰﾄ'!$T11*'2020年3EID組替(→39部門)・係数算出'!T6</f>
        <v>0</v>
      </c>
      <c r="J6" s="406">
        <f>'（入力）作業ｼｰﾄ'!$T11*'2020年3EID組替(→39部門)・係数算出'!U6</f>
        <v>0</v>
      </c>
      <c r="K6" s="406">
        <f>'（入力）作業ｼｰﾄ'!$T11*'2020年3EID組替(→39部門)・係数算出'!V6</f>
        <v>0</v>
      </c>
      <c r="L6" s="440">
        <f>'（入力）作業ｼｰﾄ'!$T11*'2020年3EID組替(→39部門)・係数算出'!W6</f>
        <v>0</v>
      </c>
    </row>
    <row r="7" spans="1:12">
      <c r="A7" s="439">
        <v>5</v>
      </c>
      <c r="B7" s="446" t="s">
        <v>529</v>
      </c>
      <c r="C7" s="406">
        <f>'（入力）作業ｼｰﾄ'!$T12*'2020年3EID組替(→39部門)・係数算出'!N7</f>
        <v>0</v>
      </c>
      <c r="D7" s="406">
        <f>'（入力）作業ｼｰﾄ'!$T12*'2020年3EID組替(→39部門)・係数算出'!O7</f>
        <v>0</v>
      </c>
      <c r="E7" s="406">
        <f>'（入力）作業ｼｰﾄ'!$T12*'2020年3EID組替(→39部門)・係数算出'!P7</f>
        <v>0</v>
      </c>
      <c r="F7" s="406">
        <f>'（入力）作業ｼｰﾄ'!$T12*'2020年3EID組替(→39部門)・係数算出'!Q7</f>
        <v>0</v>
      </c>
      <c r="G7" s="406">
        <f>'（入力）作業ｼｰﾄ'!$T12*'2020年3EID組替(→39部門)・係数算出'!R7</f>
        <v>0</v>
      </c>
      <c r="H7" s="406">
        <f>'（入力）作業ｼｰﾄ'!$T12*'2020年3EID組替(→39部門)・係数算出'!S7</f>
        <v>0</v>
      </c>
      <c r="I7" s="406">
        <f>'（入力）作業ｼｰﾄ'!$T12*'2020年3EID組替(→39部門)・係数算出'!T7</f>
        <v>0</v>
      </c>
      <c r="J7" s="406">
        <f>'（入力）作業ｼｰﾄ'!$T12*'2020年3EID組替(→39部門)・係数算出'!U7</f>
        <v>0</v>
      </c>
      <c r="K7" s="406">
        <f>'（入力）作業ｼｰﾄ'!$T12*'2020年3EID組替(→39部門)・係数算出'!V7</f>
        <v>0</v>
      </c>
      <c r="L7" s="440">
        <f>'（入力）作業ｼｰﾄ'!$T12*'2020年3EID組替(→39部門)・係数算出'!W7</f>
        <v>0</v>
      </c>
    </row>
    <row r="8" spans="1:12">
      <c r="A8" s="439">
        <v>6</v>
      </c>
      <c r="B8" s="446" t="s">
        <v>136</v>
      </c>
      <c r="C8" s="406">
        <f>'（入力）作業ｼｰﾄ'!$T13*'2020年3EID組替(→39部門)・係数算出'!N8</f>
        <v>0</v>
      </c>
      <c r="D8" s="406">
        <f>'（入力）作業ｼｰﾄ'!$T13*'2020年3EID組替(→39部門)・係数算出'!O8</f>
        <v>0</v>
      </c>
      <c r="E8" s="406">
        <f>'（入力）作業ｼｰﾄ'!$T13*'2020年3EID組替(→39部門)・係数算出'!P8</f>
        <v>0</v>
      </c>
      <c r="F8" s="406">
        <f>'（入力）作業ｼｰﾄ'!$T13*'2020年3EID組替(→39部門)・係数算出'!Q8</f>
        <v>0</v>
      </c>
      <c r="G8" s="406">
        <f>'（入力）作業ｼｰﾄ'!$T13*'2020年3EID組替(→39部門)・係数算出'!R8</f>
        <v>0</v>
      </c>
      <c r="H8" s="406">
        <f>'（入力）作業ｼｰﾄ'!$T13*'2020年3EID組替(→39部門)・係数算出'!S8</f>
        <v>0</v>
      </c>
      <c r="I8" s="406">
        <f>'（入力）作業ｼｰﾄ'!$T13*'2020年3EID組替(→39部門)・係数算出'!T8</f>
        <v>0</v>
      </c>
      <c r="J8" s="406">
        <f>'（入力）作業ｼｰﾄ'!$T13*'2020年3EID組替(→39部門)・係数算出'!U8</f>
        <v>0</v>
      </c>
      <c r="K8" s="406">
        <f>'（入力）作業ｼｰﾄ'!$T13*'2020年3EID組替(→39部門)・係数算出'!V8</f>
        <v>0</v>
      </c>
      <c r="L8" s="440">
        <f>'（入力）作業ｼｰﾄ'!$T13*'2020年3EID組替(→39部門)・係数算出'!W8</f>
        <v>0</v>
      </c>
    </row>
    <row r="9" spans="1:12">
      <c r="A9" s="439">
        <v>7</v>
      </c>
      <c r="B9" s="446" t="s">
        <v>109</v>
      </c>
      <c r="C9" s="406">
        <f>'（入力）作業ｼｰﾄ'!$T14*'2020年3EID組替(→39部門)・係数算出'!N9</f>
        <v>0</v>
      </c>
      <c r="D9" s="406">
        <f>'（入力）作業ｼｰﾄ'!$T14*'2020年3EID組替(→39部門)・係数算出'!O9</f>
        <v>0</v>
      </c>
      <c r="E9" s="406">
        <f>'（入力）作業ｼｰﾄ'!$T14*'2020年3EID組替(→39部門)・係数算出'!P9</f>
        <v>0</v>
      </c>
      <c r="F9" s="406">
        <f>'（入力）作業ｼｰﾄ'!$T14*'2020年3EID組替(→39部門)・係数算出'!Q9</f>
        <v>0</v>
      </c>
      <c r="G9" s="406">
        <f>'（入力）作業ｼｰﾄ'!$T14*'2020年3EID組替(→39部門)・係数算出'!R9</f>
        <v>0</v>
      </c>
      <c r="H9" s="406">
        <f>'（入力）作業ｼｰﾄ'!$T14*'2020年3EID組替(→39部門)・係数算出'!S9</f>
        <v>0</v>
      </c>
      <c r="I9" s="406">
        <f>'（入力）作業ｼｰﾄ'!$T14*'2020年3EID組替(→39部門)・係数算出'!T9</f>
        <v>0</v>
      </c>
      <c r="J9" s="406">
        <f>'（入力）作業ｼｰﾄ'!$T14*'2020年3EID組替(→39部門)・係数算出'!U9</f>
        <v>0</v>
      </c>
      <c r="K9" s="406">
        <f>'（入力）作業ｼｰﾄ'!$T14*'2020年3EID組替(→39部門)・係数算出'!V9</f>
        <v>0</v>
      </c>
      <c r="L9" s="440">
        <f>'（入力）作業ｼｰﾄ'!$T14*'2020年3EID組替(→39部門)・係数算出'!W9</f>
        <v>0</v>
      </c>
    </row>
    <row r="10" spans="1:12">
      <c r="A10" s="439">
        <v>8</v>
      </c>
      <c r="B10" s="446" t="s">
        <v>137</v>
      </c>
      <c r="C10" s="406">
        <f>'（入力）作業ｼｰﾄ'!$T15*'2020年3EID組替(→39部門)・係数算出'!N10</f>
        <v>0</v>
      </c>
      <c r="D10" s="406">
        <f>'（入力）作業ｼｰﾄ'!$T15*'2020年3EID組替(→39部門)・係数算出'!O10</f>
        <v>0</v>
      </c>
      <c r="E10" s="406">
        <f>'（入力）作業ｼｰﾄ'!$T15*'2020年3EID組替(→39部門)・係数算出'!P10</f>
        <v>0</v>
      </c>
      <c r="F10" s="406">
        <f>'（入力）作業ｼｰﾄ'!$T15*'2020年3EID組替(→39部門)・係数算出'!Q10</f>
        <v>0</v>
      </c>
      <c r="G10" s="406">
        <f>'（入力）作業ｼｰﾄ'!$T15*'2020年3EID組替(→39部門)・係数算出'!R10</f>
        <v>0</v>
      </c>
      <c r="H10" s="406">
        <f>'（入力）作業ｼｰﾄ'!$T15*'2020年3EID組替(→39部門)・係数算出'!S10</f>
        <v>0</v>
      </c>
      <c r="I10" s="406">
        <f>'（入力）作業ｼｰﾄ'!$T15*'2020年3EID組替(→39部門)・係数算出'!T10</f>
        <v>0</v>
      </c>
      <c r="J10" s="406">
        <f>'（入力）作業ｼｰﾄ'!$T15*'2020年3EID組替(→39部門)・係数算出'!U10</f>
        <v>0</v>
      </c>
      <c r="K10" s="406">
        <f>'（入力）作業ｼｰﾄ'!$T15*'2020年3EID組替(→39部門)・係数算出'!V10</f>
        <v>0</v>
      </c>
      <c r="L10" s="440">
        <f>'（入力）作業ｼｰﾄ'!$T15*'2020年3EID組替(→39部門)・係数算出'!W10</f>
        <v>0</v>
      </c>
    </row>
    <row r="11" spans="1:12">
      <c r="A11" s="439">
        <v>9</v>
      </c>
      <c r="B11" s="446" t="s">
        <v>309</v>
      </c>
      <c r="C11" s="406">
        <f>'（入力）作業ｼｰﾄ'!$T16*'2020年3EID組替(→39部門)・係数算出'!N11</f>
        <v>0</v>
      </c>
      <c r="D11" s="406">
        <f>'（入力）作業ｼｰﾄ'!$T16*'2020年3EID組替(→39部門)・係数算出'!O11</f>
        <v>0</v>
      </c>
      <c r="E11" s="406">
        <f>'（入力）作業ｼｰﾄ'!$T16*'2020年3EID組替(→39部門)・係数算出'!P11</f>
        <v>0</v>
      </c>
      <c r="F11" s="406">
        <f>'（入力）作業ｼｰﾄ'!$T16*'2020年3EID組替(→39部門)・係数算出'!Q11</f>
        <v>0</v>
      </c>
      <c r="G11" s="406">
        <f>'（入力）作業ｼｰﾄ'!$T16*'2020年3EID組替(→39部門)・係数算出'!R11</f>
        <v>0</v>
      </c>
      <c r="H11" s="406">
        <f>'（入力）作業ｼｰﾄ'!$T16*'2020年3EID組替(→39部門)・係数算出'!S11</f>
        <v>0</v>
      </c>
      <c r="I11" s="406">
        <f>'（入力）作業ｼｰﾄ'!$T16*'2020年3EID組替(→39部門)・係数算出'!T11</f>
        <v>0</v>
      </c>
      <c r="J11" s="406">
        <f>'（入力）作業ｼｰﾄ'!$T16*'2020年3EID組替(→39部門)・係数算出'!U11</f>
        <v>0</v>
      </c>
      <c r="K11" s="406">
        <f>'（入力）作業ｼｰﾄ'!$T16*'2020年3EID組替(→39部門)・係数算出'!V11</f>
        <v>0</v>
      </c>
      <c r="L11" s="440">
        <f>'（入力）作業ｼｰﾄ'!$T16*'2020年3EID組替(→39部門)・係数算出'!W11</f>
        <v>0</v>
      </c>
    </row>
    <row r="12" spans="1:12">
      <c r="A12" s="439">
        <v>10</v>
      </c>
      <c r="B12" s="446" t="s">
        <v>587</v>
      </c>
      <c r="C12" s="406">
        <f>'（入力）作業ｼｰﾄ'!$T17*'2020年3EID組替(→39部門)・係数算出'!N12</f>
        <v>0</v>
      </c>
      <c r="D12" s="406">
        <f>'（入力）作業ｼｰﾄ'!$T17*'2020年3EID組替(→39部門)・係数算出'!O12</f>
        <v>0</v>
      </c>
      <c r="E12" s="406">
        <f>'（入力）作業ｼｰﾄ'!$T17*'2020年3EID組替(→39部門)・係数算出'!P12</f>
        <v>0</v>
      </c>
      <c r="F12" s="406">
        <f>'（入力）作業ｼｰﾄ'!$T17*'2020年3EID組替(→39部門)・係数算出'!Q12</f>
        <v>0</v>
      </c>
      <c r="G12" s="406">
        <f>'（入力）作業ｼｰﾄ'!$T17*'2020年3EID組替(→39部門)・係数算出'!R12</f>
        <v>0</v>
      </c>
      <c r="H12" s="406">
        <f>'（入力）作業ｼｰﾄ'!$T17*'2020年3EID組替(→39部門)・係数算出'!S12</f>
        <v>0</v>
      </c>
      <c r="I12" s="406">
        <f>'（入力）作業ｼｰﾄ'!$T17*'2020年3EID組替(→39部門)・係数算出'!T12</f>
        <v>0</v>
      </c>
      <c r="J12" s="406">
        <f>'（入力）作業ｼｰﾄ'!$T17*'2020年3EID組替(→39部門)・係数算出'!U12</f>
        <v>0</v>
      </c>
      <c r="K12" s="406">
        <f>'（入力）作業ｼｰﾄ'!$T17*'2020年3EID組替(→39部門)・係数算出'!V12</f>
        <v>0</v>
      </c>
      <c r="L12" s="440">
        <f>'（入力）作業ｼｰﾄ'!$T17*'2020年3EID組替(→39部門)・係数算出'!W12</f>
        <v>0</v>
      </c>
    </row>
    <row r="13" spans="1:12">
      <c r="A13" s="439">
        <v>11</v>
      </c>
      <c r="B13" s="446" t="s">
        <v>310</v>
      </c>
      <c r="C13" s="406">
        <f>'（入力）作業ｼｰﾄ'!$T18*'2020年3EID組替(→39部門)・係数算出'!N13</f>
        <v>0</v>
      </c>
      <c r="D13" s="406">
        <f>'（入力）作業ｼｰﾄ'!$T18*'2020年3EID組替(→39部門)・係数算出'!O13</f>
        <v>0</v>
      </c>
      <c r="E13" s="406">
        <f>'（入力）作業ｼｰﾄ'!$T18*'2020年3EID組替(→39部門)・係数算出'!P13</f>
        <v>0</v>
      </c>
      <c r="F13" s="406">
        <f>'（入力）作業ｼｰﾄ'!$T18*'2020年3EID組替(→39部門)・係数算出'!Q13</f>
        <v>0</v>
      </c>
      <c r="G13" s="406">
        <f>'（入力）作業ｼｰﾄ'!$T18*'2020年3EID組替(→39部門)・係数算出'!R13</f>
        <v>0</v>
      </c>
      <c r="H13" s="406">
        <f>'（入力）作業ｼｰﾄ'!$T18*'2020年3EID組替(→39部門)・係数算出'!S13</f>
        <v>0</v>
      </c>
      <c r="I13" s="406">
        <f>'（入力）作業ｼｰﾄ'!$T18*'2020年3EID組替(→39部門)・係数算出'!T13</f>
        <v>0</v>
      </c>
      <c r="J13" s="406">
        <f>'（入力）作業ｼｰﾄ'!$T18*'2020年3EID組替(→39部門)・係数算出'!U13</f>
        <v>0</v>
      </c>
      <c r="K13" s="406">
        <f>'（入力）作業ｼｰﾄ'!$T18*'2020年3EID組替(→39部門)・係数算出'!V13</f>
        <v>0</v>
      </c>
      <c r="L13" s="440">
        <f>'（入力）作業ｼｰﾄ'!$T18*'2020年3EID組替(→39部門)・係数算出'!W13</f>
        <v>0</v>
      </c>
    </row>
    <row r="14" spans="1:12">
      <c r="A14" s="439">
        <v>12</v>
      </c>
      <c r="B14" s="446" t="s">
        <v>138</v>
      </c>
      <c r="C14" s="406">
        <f>'（入力）作業ｼｰﾄ'!$T19*'2020年3EID組替(→39部門)・係数算出'!N14</f>
        <v>0</v>
      </c>
      <c r="D14" s="406">
        <f>'（入力）作業ｼｰﾄ'!$T19*'2020年3EID組替(→39部門)・係数算出'!O14</f>
        <v>0</v>
      </c>
      <c r="E14" s="406">
        <f>'（入力）作業ｼｰﾄ'!$T19*'2020年3EID組替(→39部門)・係数算出'!P14</f>
        <v>0</v>
      </c>
      <c r="F14" s="406">
        <f>'（入力）作業ｼｰﾄ'!$T19*'2020年3EID組替(→39部門)・係数算出'!Q14</f>
        <v>0</v>
      </c>
      <c r="G14" s="406">
        <f>'（入力）作業ｼｰﾄ'!$T19*'2020年3EID組替(→39部門)・係数算出'!R14</f>
        <v>0</v>
      </c>
      <c r="H14" s="406">
        <f>'（入力）作業ｼｰﾄ'!$T19*'2020年3EID組替(→39部門)・係数算出'!S14</f>
        <v>0</v>
      </c>
      <c r="I14" s="406">
        <f>'（入力）作業ｼｰﾄ'!$T19*'2020年3EID組替(→39部門)・係数算出'!T14</f>
        <v>0</v>
      </c>
      <c r="J14" s="406">
        <f>'（入力）作業ｼｰﾄ'!$T19*'2020年3EID組替(→39部門)・係数算出'!U14</f>
        <v>0</v>
      </c>
      <c r="K14" s="406">
        <f>'（入力）作業ｼｰﾄ'!$T19*'2020年3EID組替(→39部門)・係数算出'!V14</f>
        <v>0</v>
      </c>
      <c r="L14" s="440">
        <f>'（入力）作業ｼｰﾄ'!$T19*'2020年3EID組替(→39部門)・係数算出'!W14</f>
        <v>0</v>
      </c>
    </row>
    <row r="15" spans="1:12">
      <c r="A15" s="439">
        <v>13</v>
      </c>
      <c r="B15" s="446" t="s">
        <v>139</v>
      </c>
      <c r="C15" s="406">
        <f>'（入力）作業ｼｰﾄ'!$T20*'2020年3EID組替(→39部門)・係数算出'!N15</f>
        <v>0</v>
      </c>
      <c r="D15" s="406">
        <f>'（入力）作業ｼｰﾄ'!$T20*'2020年3EID組替(→39部門)・係数算出'!O15</f>
        <v>0</v>
      </c>
      <c r="E15" s="406">
        <f>'（入力）作業ｼｰﾄ'!$T20*'2020年3EID組替(→39部門)・係数算出'!P15</f>
        <v>0</v>
      </c>
      <c r="F15" s="406">
        <f>'（入力）作業ｼｰﾄ'!$T20*'2020年3EID組替(→39部門)・係数算出'!Q15</f>
        <v>0</v>
      </c>
      <c r="G15" s="406">
        <f>'（入力）作業ｼｰﾄ'!$T20*'2020年3EID組替(→39部門)・係数算出'!R15</f>
        <v>0</v>
      </c>
      <c r="H15" s="406">
        <f>'（入力）作業ｼｰﾄ'!$T20*'2020年3EID組替(→39部門)・係数算出'!S15</f>
        <v>0</v>
      </c>
      <c r="I15" s="406">
        <f>'（入力）作業ｼｰﾄ'!$T20*'2020年3EID組替(→39部門)・係数算出'!T15</f>
        <v>0</v>
      </c>
      <c r="J15" s="406">
        <f>'（入力）作業ｼｰﾄ'!$T20*'2020年3EID組替(→39部門)・係数算出'!U15</f>
        <v>0</v>
      </c>
      <c r="K15" s="406">
        <f>'（入力）作業ｼｰﾄ'!$T20*'2020年3EID組替(→39部門)・係数算出'!V15</f>
        <v>0</v>
      </c>
      <c r="L15" s="440">
        <f>'（入力）作業ｼｰﾄ'!$T20*'2020年3EID組替(→39部門)・係数算出'!W15</f>
        <v>0</v>
      </c>
    </row>
    <row r="16" spans="1:12">
      <c r="A16" s="439">
        <v>14</v>
      </c>
      <c r="B16" s="446" t="s">
        <v>140</v>
      </c>
      <c r="C16" s="406">
        <f>'（入力）作業ｼｰﾄ'!$T21*'2020年3EID組替(→39部門)・係数算出'!N16</f>
        <v>0</v>
      </c>
      <c r="D16" s="406">
        <f>'（入力）作業ｼｰﾄ'!$T21*'2020年3EID組替(→39部門)・係数算出'!O16</f>
        <v>0</v>
      </c>
      <c r="E16" s="406">
        <f>'（入力）作業ｼｰﾄ'!$T21*'2020年3EID組替(→39部門)・係数算出'!P16</f>
        <v>0</v>
      </c>
      <c r="F16" s="406">
        <f>'（入力）作業ｼｰﾄ'!$T21*'2020年3EID組替(→39部門)・係数算出'!Q16</f>
        <v>0</v>
      </c>
      <c r="G16" s="406">
        <f>'（入力）作業ｼｰﾄ'!$T21*'2020年3EID組替(→39部門)・係数算出'!R16</f>
        <v>0</v>
      </c>
      <c r="H16" s="406">
        <f>'（入力）作業ｼｰﾄ'!$T21*'2020年3EID組替(→39部門)・係数算出'!S16</f>
        <v>0</v>
      </c>
      <c r="I16" s="406">
        <f>'（入力）作業ｼｰﾄ'!$T21*'2020年3EID組替(→39部門)・係数算出'!T16</f>
        <v>0</v>
      </c>
      <c r="J16" s="406">
        <f>'（入力）作業ｼｰﾄ'!$T21*'2020年3EID組替(→39部門)・係数算出'!U16</f>
        <v>0</v>
      </c>
      <c r="K16" s="406">
        <f>'（入力）作業ｼｰﾄ'!$T21*'2020年3EID組替(→39部門)・係数算出'!V16</f>
        <v>0</v>
      </c>
      <c r="L16" s="440">
        <f>'（入力）作業ｼｰﾄ'!$T21*'2020年3EID組替(→39部門)・係数算出'!W16</f>
        <v>0</v>
      </c>
    </row>
    <row r="17" spans="1:12">
      <c r="A17" s="439">
        <v>15</v>
      </c>
      <c r="B17" s="446" t="s">
        <v>530</v>
      </c>
      <c r="C17" s="406">
        <f>'（入力）作業ｼｰﾄ'!$T22*'2020年3EID組替(→39部門)・係数算出'!N17</f>
        <v>0</v>
      </c>
      <c r="D17" s="406">
        <f>'（入力）作業ｼｰﾄ'!$T22*'2020年3EID組替(→39部門)・係数算出'!O17</f>
        <v>0</v>
      </c>
      <c r="E17" s="406">
        <f>'（入力）作業ｼｰﾄ'!$T22*'2020年3EID組替(→39部門)・係数算出'!P17</f>
        <v>0</v>
      </c>
      <c r="F17" s="406">
        <f>'（入力）作業ｼｰﾄ'!$T22*'2020年3EID組替(→39部門)・係数算出'!Q17</f>
        <v>0</v>
      </c>
      <c r="G17" s="406">
        <f>'（入力）作業ｼｰﾄ'!$T22*'2020年3EID組替(→39部門)・係数算出'!R17</f>
        <v>0</v>
      </c>
      <c r="H17" s="406">
        <f>'（入力）作業ｼｰﾄ'!$T22*'2020年3EID組替(→39部門)・係数算出'!S17</f>
        <v>0</v>
      </c>
      <c r="I17" s="406">
        <f>'（入力）作業ｼｰﾄ'!$T22*'2020年3EID組替(→39部門)・係数算出'!T17</f>
        <v>0</v>
      </c>
      <c r="J17" s="406">
        <f>'（入力）作業ｼｰﾄ'!$T22*'2020年3EID組替(→39部門)・係数算出'!U17</f>
        <v>0</v>
      </c>
      <c r="K17" s="406">
        <f>'（入力）作業ｼｰﾄ'!$T22*'2020年3EID組替(→39部門)・係数算出'!V17</f>
        <v>0</v>
      </c>
      <c r="L17" s="440">
        <f>'（入力）作業ｼｰﾄ'!$T22*'2020年3EID組替(→39部門)・係数算出'!W17</f>
        <v>0</v>
      </c>
    </row>
    <row r="18" spans="1:12">
      <c r="A18" s="439">
        <v>16</v>
      </c>
      <c r="B18" s="446" t="s">
        <v>531</v>
      </c>
      <c r="C18" s="406">
        <f>'（入力）作業ｼｰﾄ'!$T23*'2020年3EID組替(→39部門)・係数算出'!N18</f>
        <v>0</v>
      </c>
      <c r="D18" s="406">
        <f>'（入力）作業ｼｰﾄ'!$T23*'2020年3EID組替(→39部門)・係数算出'!O18</f>
        <v>0</v>
      </c>
      <c r="E18" s="406">
        <f>'（入力）作業ｼｰﾄ'!$T23*'2020年3EID組替(→39部門)・係数算出'!P18</f>
        <v>0</v>
      </c>
      <c r="F18" s="406">
        <f>'（入力）作業ｼｰﾄ'!$T23*'2020年3EID組替(→39部門)・係数算出'!Q18</f>
        <v>0</v>
      </c>
      <c r="G18" s="406">
        <f>'（入力）作業ｼｰﾄ'!$T23*'2020年3EID組替(→39部門)・係数算出'!R18</f>
        <v>0</v>
      </c>
      <c r="H18" s="406">
        <f>'（入力）作業ｼｰﾄ'!$T23*'2020年3EID組替(→39部門)・係数算出'!S18</f>
        <v>0</v>
      </c>
      <c r="I18" s="406">
        <f>'（入力）作業ｼｰﾄ'!$T23*'2020年3EID組替(→39部門)・係数算出'!T18</f>
        <v>0</v>
      </c>
      <c r="J18" s="406">
        <f>'（入力）作業ｼｰﾄ'!$T23*'2020年3EID組替(→39部門)・係数算出'!U18</f>
        <v>0</v>
      </c>
      <c r="K18" s="406">
        <f>'（入力）作業ｼｰﾄ'!$T23*'2020年3EID組替(→39部門)・係数算出'!V18</f>
        <v>0</v>
      </c>
      <c r="L18" s="440">
        <f>'（入力）作業ｼｰﾄ'!$T23*'2020年3EID組替(→39部門)・係数算出'!W18</f>
        <v>0</v>
      </c>
    </row>
    <row r="19" spans="1:12">
      <c r="A19" s="439">
        <v>17</v>
      </c>
      <c r="B19" s="446" t="s">
        <v>532</v>
      </c>
      <c r="C19" s="406">
        <f>'（入力）作業ｼｰﾄ'!$T24*'2020年3EID組替(→39部門)・係数算出'!N19</f>
        <v>0</v>
      </c>
      <c r="D19" s="406">
        <f>'（入力）作業ｼｰﾄ'!$T24*'2020年3EID組替(→39部門)・係数算出'!O19</f>
        <v>0</v>
      </c>
      <c r="E19" s="406">
        <f>'（入力）作業ｼｰﾄ'!$T24*'2020年3EID組替(→39部門)・係数算出'!P19</f>
        <v>0</v>
      </c>
      <c r="F19" s="406">
        <f>'（入力）作業ｼｰﾄ'!$T24*'2020年3EID組替(→39部門)・係数算出'!Q19</f>
        <v>0</v>
      </c>
      <c r="G19" s="406">
        <f>'（入力）作業ｼｰﾄ'!$T24*'2020年3EID組替(→39部門)・係数算出'!R19</f>
        <v>0</v>
      </c>
      <c r="H19" s="406">
        <f>'（入力）作業ｼｰﾄ'!$T24*'2020年3EID組替(→39部門)・係数算出'!S19</f>
        <v>0</v>
      </c>
      <c r="I19" s="406">
        <f>'（入力）作業ｼｰﾄ'!$T24*'2020年3EID組替(→39部門)・係数算出'!T19</f>
        <v>0</v>
      </c>
      <c r="J19" s="406">
        <f>'（入力）作業ｼｰﾄ'!$T24*'2020年3EID組替(→39部門)・係数算出'!U19</f>
        <v>0</v>
      </c>
      <c r="K19" s="406">
        <f>'（入力）作業ｼｰﾄ'!$T24*'2020年3EID組替(→39部門)・係数算出'!V19</f>
        <v>0</v>
      </c>
      <c r="L19" s="440">
        <f>'（入力）作業ｼｰﾄ'!$T24*'2020年3EID組替(→39部門)・係数算出'!W19</f>
        <v>0</v>
      </c>
    </row>
    <row r="20" spans="1:12">
      <c r="A20" s="439">
        <v>18</v>
      </c>
      <c r="B20" s="446" t="s">
        <v>533</v>
      </c>
      <c r="C20" s="406">
        <f>'（入力）作業ｼｰﾄ'!$T25*'2020年3EID組替(→39部門)・係数算出'!N20</f>
        <v>0</v>
      </c>
      <c r="D20" s="406">
        <f>'（入力）作業ｼｰﾄ'!$T25*'2020年3EID組替(→39部門)・係数算出'!O20</f>
        <v>0</v>
      </c>
      <c r="E20" s="406">
        <f>'（入力）作業ｼｰﾄ'!$T25*'2020年3EID組替(→39部門)・係数算出'!P20</f>
        <v>0</v>
      </c>
      <c r="F20" s="406">
        <f>'（入力）作業ｼｰﾄ'!$T25*'2020年3EID組替(→39部門)・係数算出'!Q20</f>
        <v>0</v>
      </c>
      <c r="G20" s="406">
        <f>'（入力）作業ｼｰﾄ'!$T25*'2020年3EID組替(→39部門)・係数算出'!R20</f>
        <v>0</v>
      </c>
      <c r="H20" s="406">
        <f>'（入力）作業ｼｰﾄ'!$T25*'2020年3EID組替(→39部門)・係数算出'!S20</f>
        <v>0</v>
      </c>
      <c r="I20" s="406">
        <f>'（入力）作業ｼｰﾄ'!$T25*'2020年3EID組替(→39部門)・係数算出'!T20</f>
        <v>0</v>
      </c>
      <c r="J20" s="406">
        <f>'（入力）作業ｼｰﾄ'!$T25*'2020年3EID組替(→39部門)・係数算出'!U20</f>
        <v>0</v>
      </c>
      <c r="K20" s="406">
        <f>'（入力）作業ｼｰﾄ'!$T25*'2020年3EID組替(→39部門)・係数算出'!V20</f>
        <v>0</v>
      </c>
      <c r="L20" s="440">
        <f>'（入力）作業ｼｰﾄ'!$T25*'2020年3EID組替(→39部門)・係数算出'!W20</f>
        <v>0</v>
      </c>
    </row>
    <row r="21" spans="1:12">
      <c r="A21" s="439">
        <v>19</v>
      </c>
      <c r="B21" s="446" t="s">
        <v>534</v>
      </c>
      <c r="C21" s="406">
        <f>'（入力）作業ｼｰﾄ'!$T26*'2020年3EID組替(→39部門)・係数算出'!N21</f>
        <v>0</v>
      </c>
      <c r="D21" s="406">
        <f>'（入力）作業ｼｰﾄ'!$T26*'2020年3EID組替(→39部門)・係数算出'!O21</f>
        <v>0</v>
      </c>
      <c r="E21" s="406">
        <f>'（入力）作業ｼｰﾄ'!$T26*'2020年3EID組替(→39部門)・係数算出'!P21</f>
        <v>0</v>
      </c>
      <c r="F21" s="406">
        <f>'（入力）作業ｼｰﾄ'!$T26*'2020年3EID組替(→39部門)・係数算出'!Q21</f>
        <v>0</v>
      </c>
      <c r="G21" s="406">
        <f>'（入力）作業ｼｰﾄ'!$T26*'2020年3EID組替(→39部門)・係数算出'!R21</f>
        <v>0</v>
      </c>
      <c r="H21" s="406">
        <f>'（入力）作業ｼｰﾄ'!$T26*'2020年3EID組替(→39部門)・係数算出'!S21</f>
        <v>0</v>
      </c>
      <c r="I21" s="406">
        <f>'（入力）作業ｼｰﾄ'!$T26*'2020年3EID組替(→39部門)・係数算出'!T21</f>
        <v>0</v>
      </c>
      <c r="J21" s="406">
        <f>'（入力）作業ｼｰﾄ'!$T26*'2020年3EID組替(→39部門)・係数算出'!U21</f>
        <v>0</v>
      </c>
      <c r="K21" s="406">
        <f>'（入力）作業ｼｰﾄ'!$T26*'2020年3EID組替(→39部門)・係数算出'!V21</f>
        <v>0</v>
      </c>
      <c r="L21" s="440">
        <f>'（入力）作業ｼｰﾄ'!$T26*'2020年3EID組替(→39部門)・係数算出'!W21</f>
        <v>0</v>
      </c>
    </row>
    <row r="22" spans="1:12">
      <c r="A22" s="439">
        <v>20</v>
      </c>
      <c r="B22" s="446" t="s">
        <v>588</v>
      </c>
      <c r="C22" s="406">
        <f>'（入力）作業ｼｰﾄ'!$T27*'2020年3EID組替(→39部門)・係数算出'!N22</f>
        <v>0</v>
      </c>
      <c r="D22" s="406">
        <f>'（入力）作業ｼｰﾄ'!$T27*'2020年3EID組替(→39部門)・係数算出'!O22</f>
        <v>0</v>
      </c>
      <c r="E22" s="406">
        <f>'（入力）作業ｼｰﾄ'!$T27*'2020年3EID組替(→39部門)・係数算出'!P22</f>
        <v>0</v>
      </c>
      <c r="F22" s="406">
        <f>'（入力）作業ｼｰﾄ'!$T27*'2020年3EID組替(→39部門)・係数算出'!Q22</f>
        <v>0</v>
      </c>
      <c r="G22" s="406">
        <f>'（入力）作業ｼｰﾄ'!$T27*'2020年3EID組替(→39部門)・係数算出'!R22</f>
        <v>0</v>
      </c>
      <c r="H22" s="406">
        <f>'（入力）作業ｼｰﾄ'!$T27*'2020年3EID組替(→39部門)・係数算出'!S22</f>
        <v>0</v>
      </c>
      <c r="I22" s="406">
        <f>'（入力）作業ｼｰﾄ'!$T27*'2020年3EID組替(→39部門)・係数算出'!T22</f>
        <v>0</v>
      </c>
      <c r="J22" s="406">
        <f>'（入力）作業ｼｰﾄ'!$T27*'2020年3EID組替(→39部門)・係数算出'!U22</f>
        <v>0</v>
      </c>
      <c r="K22" s="406">
        <f>'（入力）作業ｼｰﾄ'!$T27*'2020年3EID組替(→39部門)・係数算出'!V22</f>
        <v>0</v>
      </c>
      <c r="L22" s="440">
        <f>'（入力）作業ｼｰﾄ'!$T27*'2020年3EID組替(→39部門)・係数算出'!W22</f>
        <v>0</v>
      </c>
    </row>
    <row r="23" spans="1:12">
      <c r="A23" s="439">
        <v>21</v>
      </c>
      <c r="B23" s="446" t="s">
        <v>141</v>
      </c>
      <c r="C23" s="406">
        <f>'（入力）作業ｼｰﾄ'!$T28*'2020年3EID組替(→39部門)・係数算出'!N23</f>
        <v>0</v>
      </c>
      <c r="D23" s="406">
        <f>'（入力）作業ｼｰﾄ'!$T28*'2020年3EID組替(→39部門)・係数算出'!O23</f>
        <v>0</v>
      </c>
      <c r="E23" s="406">
        <f>'（入力）作業ｼｰﾄ'!$T28*'2020年3EID組替(→39部門)・係数算出'!P23</f>
        <v>0</v>
      </c>
      <c r="F23" s="406">
        <f>'（入力）作業ｼｰﾄ'!$T28*'2020年3EID組替(→39部門)・係数算出'!Q23</f>
        <v>0</v>
      </c>
      <c r="G23" s="406">
        <f>'（入力）作業ｼｰﾄ'!$T28*'2020年3EID組替(→39部門)・係数算出'!R23</f>
        <v>0</v>
      </c>
      <c r="H23" s="406">
        <f>'（入力）作業ｼｰﾄ'!$T28*'2020年3EID組替(→39部門)・係数算出'!S23</f>
        <v>0</v>
      </c>
      <c r="I23" s="406">
        <f>'（入力）作業ｼｰﾄ'!$T28*'2020年3EID組替(→39部門)・係数算出'!T23</f>
        <v>0</v>
      </c>
      <c r="J23" s="406">
        <f>'（入力）作業ｼｰﾄ'!$T28*'2020年3EID組替(→39部門)・係数算出'!U23</f>
        <v>0</v>
      </c>
      <c r="K23" s="406">
        <f>'（入力）作業ｼｰﾄ'!$T28*'2020年3EID組替(→39部門)・係数算出'!V23</f>
        <v>0</v>
      </c>
      <c r="L23" s="440">
        <f>'（入力）作業ｼｰﾄ'!$T28*'2020年3EID組替(→39部門)・係数算出'!W23</f>
        <v>0</v>
      </c>
    </row>
    <row r="24" spans="1:12">
      <c r="A24" s="439">
        <v>22</v>
      </c>
      <c r="B24" s="446" t="s">
        <v>113</v>
      </c>
      <c r="C24" s="406">
        <f>'（入力）作業ｼｰﾄ'!$T29*'2020年3EID組替(→39部門)・係数算出'!N24</f>
        <v>0</v>
      </c>
      <c r="D24" s="406">
        <f>'（入力）作業ｼｰﾄ'!$T29*'2020年3EID組替(→39部門)・係数算出'!O24</f>
        <v>0</v>
      </c>
      <c r="E24" s="406">
        <f>'（入力）作業ｼｰﾄ'!$T29*'2020年3EID組替(→39部門)・係数算出'!P24</f>
        <v>0</v>
      </c>
      <c r="F24" s="406">
        <f>'（入力）作業ｼｰﾄ'!$T29*'2020年3EID組替(→39部門)・係数算出'!Q24</f>
        <v>0</v>
      </c>
      <c r="G24" s="406">
        <f>'（入力）作業ｼｰﾄ'!$T29*'2020年3EID組替(→39部門)・係数算出'!R24</f>
        <v>0</v>
      </c>
      <c r="H24" s="406">
        <f>'（入力）作業ｼｰﾄ'!$T29*'2020年3EID組替(→39部門)・係数算出'!S24</f>
        <v>0</v>
      </c>
      <c r="I24" s="406">
        <f>'（入力）作業ｼｰﾄ'!$T29*'2020年3EID組替(→39部門)・係数算出'!T24</f>
        <v>0</v>
      </c>
      <c r="J24" s="406">
        <f>'（入力）作業ｼｰﾄ'!$T29*'2020年3EID組替(→39部門)・係数算出'!U24</f>
        <v>0</v>
      </c>
      <c r="K24" s="406">
        <f>'（入力）作業ｼｰﾄ'!$T29*'2020年3EID組替(→39部門)・係数算出'!V24</f>
        <v>0</v>
      </c>
      <c r="L24" s="440">
        <f>'（入力）作業ｼｰﾄ'!$T29*'2020年3EID組替(→39部門)・係数算出'!W24</f>
        <v>0</v>
      </c>
    </row>
    <row r="25" spans="1:12">
      <c r="A25" s="439">
        <v>23</v>
      </c>
      <c r="B25" s="446" t="s">
        <v>18</v>
      </c>
      <c r="C25" s="406">
        <f>'（入力）作業ｼｰﾄ'!$T30*'2020年3EID組替(→39部門)・係数算出'!N25</f>
        <v>0</v>
      </c>
      <c r="D25" s="406">
        <f>'（入力）作業ｼｰﾄ'!$T30*'2020年3EID組替(→39部門)・係数算出'!O25</f>
        <v>0</v>
      </c>
      <c r="E25" s="406">
        <f>'（入力）作業ｼｰﾄ'!$T30*'2020年3EID組替(→39部門)・係数算出'!P25</f>
        <v>0</v>
      </c>
      <c r="F25" s="406">
        <f>'（入力）作業ｼｰﾄ'!$T30*'2020年3EID組替(→39部門)・係数算出'!Q25</f>
        <v>0</v>
      </c>
      <c r="G25" s="406">
        <f>'（入力）作業ｼｰﾄ'!$T30*'2020年3EID組替(→39部門)・係数算出'!R25</f>
        <v>0</v>
      </c>
      <c r="H25" s="406">
        <f>'（入力）作業ｼｰﾄ'!$T30*'2020年3EID組替(→39部門)・係数算出'!S25</f>
        <v>0</v>
      </c>
      <c r="I25" s="406">
        <f>'（入力）作業ｼｰﾄ'!$T30*'2020年3EID組替(→39部門)・係数算出'!T25</f>
        <v>0</v>
      </c>
      <c r="J25" s="406">
        <f>'（入力）作業ｼｰﾄ'!$T30*'2020年3EID組替(→39部門)・係数算出'!U25</f>
        <v>0</v>
      </c>
      <c r="K25" s="406">
        <f>'（入力）作業ｼｰﾄ'!$T30*'2020年3EID組替(→39部門)・係数算出'!V25</f>
        <v>0</v>
      </c>
      <c r="L25" s="440">
        <f>'（入力）作業ｼｰﾄ'!$T30*'2020年3EID組替(→39部門)・係数算出'!W25</f>
        <v>0</v>
      </c>
    </row>
    <row r="26" spans="1:12">
      <c r="A26" s="439">
        <v>24</v>
      </c>
      <c r="B26" s="446" t="s">
        <v>142</v>
      </c>
      <c r="C26" s="406">
        <f>'（入力）作業ｼｰﾄ'!$T31*'2020年3EID組替(→39部門)・係数算出'!N26</f>
        <v>0</v>
      </c>
      <c r="D26" s="406">
        <f>'（入力）作業ｼｰﾄ'!$T31*'2020年3EID組替(→39部門)・係数算出'!O26</f>
        <v>0</v>
      </c>
      <c r="E26" s="406">
        <f>'（入力）作業ｼｰﾄ'!$T31*'2020年3EID組替(→39部門)・係数算出'!P26</f>
        <v>0</v>
      </c>
      <c r="F26" s="406">
        <f>'（入力）作業ｼｰﾄ'!$T31*'2020年3EID組替(→39部門)・係数算出'!Q26</f>
        <v>0</v>
      </c>
      <c r="G26" s="406">
        <f>'（入力）作業ｼｰﾄ'!$T31*'2020年3EID組替(→39部門)・係数算出'!R26</f>
        <v>0</v>
      </c>
      <c r="H26" s="406">
        <f>'（入力）作業ｼｰﾄ'!$T31*'2020年3EID組替(→39部門)・係数算出'!S26</f>
        <v>0</v>
      </c>
      <c r="I26" s="406">
        <f>'（入力）作業ｼｰﾄ'!$T31*'2020年3EID組替(→39部門)・係数算出'!T26</f>
        <v>0</v>
      </c>
      <c r="J26" s="406">
        <f>'（入力）作業ｼｰﾄ'!$T31*'2020年3EID組替(→39部門)・係数算出'!U26</f>
        <v>0</v>
      </c>
      <c r="K26" s="406">
        <f>'（入力）作業ｼｰﾄ'!$T31*'2020年3EID組替(→39部門)・係数算出'!V26</f>
        <v>0</v>
      </c>
      <c r="L26" s="440">
        <f>'（入力）作業ｼｰﾄ'!$T31*'2020年3EID組替(→39部門)・係数算出'!W26</f>
        <v>0</v>
      </c>
    </row>
    <row r="27" spans="1:12">
      <c r="A27" s="439">
        <v>25</v>
      </c>
      <c r="B27" s="446" t="s">
        <v>535</v>
      </c>
      <c r="C27" s="406">
        <f>'（入力）作業ｼｰﾄ'!$T32*'2020年3EID組替(→39部門)・係数算出'!N27</f>
        <v>0</v>
      </c>
      <c r="D27" s="406">
        <f>'（入力）作業ｼｰﾄ'!$T32*'2020年3EID組替(→39部門)・係数算出'!O27</f>
        <v>0</v>
      </c>
      <c r="E27" s="406">
        <f>'（入力）作業ｼｰﾄ'!$T32*'2020年3EID組替(→39部門)・係数算出'!P27</f>
        <v>0</v>
      </c>
      <c r="F27" s="406">
        <f>'（入力）作業ｼｰﾄ'!$T32*'2020年3EID組替(→39部門)・係数算出'!Q27</f>
        <v>0</v>
      </c>
      <c r="G27" s="406">
        <f>'（入力）作業ｼｰﾄ'!$T32*'2020年3EID組替(→39部門)・係数算出'!R27</f>
        <v>0</v>
      </c>
      <c r="H27" s="406">
        <f>'（入力）作業ｼｰﾄ'!$T32*'2020年3EID組替(→39部門)・係数算出'!S27</f>
        <v>0</v>
      </c>
      <c r="I27" s="406">
        <f>'（入力）作業ｼｰﾄ'!$T32*'2020年3EID組替(→39部門)・係数算出'!T27</f>
        <v>0</v>
      </c>
      <c r="J27" s="406">
        <f>'（入力）作業ｼｰﾄ'!$T32*'2020年3EID組替(→39部門)・係数算出'!U27</f>
        <v>0</v>
      </c>
      <c r="K27" s="406">
        <f>'（入力）作業ｼｰﾄ'!$T32*'2020年3EID組替(→39部門)・係数算出'!V27</f>
        <v>0</v>
      </c>
      <c r="L27" s="440">
        <f>'（入力）作業ｼｰﾄ'!$T32*'2020年3EID組替(→39部門)・係数算出'!W27</f>
        <v>0</v>
      </c>
    </row>
    <row r="28" spans="1:12">
      <c r="A28" s="439">
        <v>26</v>
      </c>
      <c r="B28" s="446" t="s">
        <v>536</v>
      </c>
      <c r="C28" s="406">
        <f>'（入力）作業ｼｰﾄ'!$T33*'2020年3EID組替(→39部門)・係数算出'!N28</f>
        <v>0</v>
      </c>
      <c r="D28" s="406">
        <f>'（入力）作業ｼｰﾄ'!$T33*'2020年3EID組替(→39部門)・係数算出'!O28</f>
        <v>0</v>
      </c>
      <c r="E28" s="406">
        <f>'（入力）作業ｼｰﾄ'!$T33*'2020年3EID組替(→39部門)・係数算出'!P28</f>
        <v>0</v>
      </c>
      <c r="F28" s="406">
        <f>'（入力）作業ｼｰﾄ'!$T33*'2020年3EID組替(→39部門)・係数算出'!Q28</f>
        <v>0</v>
      </c>
      <c r="G28" s="406">
        <f>'（入力）作業ｼｰﾄ'!$T33*'2020年3EID組替(→39部門)・係数算出'!R28</f>
        <v>0</v>
      </c>
      <c r="H28" s="406">
        <f>'（入力）作業ｼｰﾄ'!$T33*'2020年3EID組替(→39部門)・係数算出'!S28</f>
        <v>0</v>
      </c>
      <c r="I28" s="406">
        <f>'（入力）作業ｼｰﾄ'!$T33*'2020年3EID組替(→39部門)・係数算出'!T28</f>
        <v>0</v>
      </c>
      <c r="J28" s="406">
        <f>'（入力）作業ｼｰﾄ'!$T33*'2020年3EID組替(→39部門)・係数算出'!U28</f>
        <v>0</v>
      </c>
      <c r="K28" s="406">
        <f>'（入力）作業ｼｰﾄ'!$T33*'2020年3EID組替(→39部門)・係数算出'!V28</f>
        <v>0</v>
      </c>
      <c r="L28" s="440">
        <f>'（入力）作業ｼｰﾄ'!$T33*'2020年3EID組替(→39部門)・係数算出'!W28</f>
        <v>0</v>
      </c>
    </row>
    <row r="29" spans="1:12">
      <c r="A29" s="439">
        <v>27</v>
      </c>
      <c r="B29" s="446" t="s">
        <v>19</v>
      </c>
      <c r="C29" s="406">
        <f>'（入力）作業ｼｰﾄ'!$T34*'2020年3EID組替(→39部門)・係数算出'!N29</f>
        <v>0</v>
      </c>
      <c r="D29" s="406">
        <f>'（入力）作業ｼｰﾄ'!$T34*'2020年3EID組替(→39部門)・係数算出'!O29</f>
        <v>0</v>
      </c>
      <c r="E29" s="406">
        <f>'（入力）作業ｼｰﾄ'!$T34*'2020年3EID組替(→39部門)・係数算出'!P29</f>
        <v>0</v>
      </c>
      <c r="F29" s="406">
        <f>'（入力）作業ｼｰﾄ'!$T34*'2020年3EID組替(→39部門)・係数算出'!Q29</f>
        <v>0</v>
      </c>
      <c r="G29" s="406">
        <f>'（入力）作業ｼｰﾄ'!$T34*'2020年3EID組替(→39部門)・係数算出'!R29</f>
        <v>0</v>
      </c>
      <c r="H29" s="406">
        <f>'（入力）作業ｼｰﾄ'!$T34*'2020年3EID組替(→39部門)・係数算出'!S29</f>
        <v>0</v>
      </c>
      <c r="I29" s="406">
        <f>'（入力）作業ｼｰﾄ'!$T34*'2020年3EID組替(→39部門)・係数算出'!T29</f>
        <v>0</v>
      </c>
      <c r="J29" s="406">
        <f>'（入力）作業ｼｰﾄ'!$T34*'2020年3EID組替(→39部門)・係数算出'!U29</f>
        <v>0</v>
      </c>
      <c r="K29" s="406">
        <f>'（入力）作業ｼｰﾄ'!$T34*'2020年3EID組替(→39部門)・係数算出'!V29</f>
        <v>0</v>
      </c>
      <c r="L29" s="440">
        <f>'（入力）作業ｼｰﾄ'!$T34*'2020年3EID組替(→39部門)・係数算出'!W29</f>
        <v>0</v>
      </c>
    </row>
    <row r="30" spans="1:12">
      <c r="A30" s="439">
        <v>28</v>
      </c>
      <c r="B30" s="446" t="s">
        <v>20</v>
      </c>
      <c r="C30" s="406">
        <f>'（入力）作業ｼｰﾄ'!$T35*'2020年3EID組替(→39部門)・係数算出'!N30</f>
        <v>0</v>
      </c>
      <c r="D30" s="406">
        <f>'（入力）作業ｼｰﾄ'!$T35*'2020年3EID組替(→39部門)・係数算出'!O30</f>
        <v>0</v>
      </c>
      <c r="E30" s="406">
        <f>'（入力）作業ｼｰﾄ'!$T35*'2020年3EID組替(→39部門)・係数算出'!P30</f>
        <v>0</v>
      </c>
      <c r="F30" s="406">
        <f>'（入力）作業ｼｰﾄ'!$T35*'2020年3EID組替(→39部門)・係数算出'!Q30</f>
        <v>0</v>
      </c>
      <c r="G30" s="406">
        <f>'（入力）作業ｼｰﾄ'!$T35*'2020年3EID組替(→39部門)・係数算出'!R30</f>
        <v>0</v>
      </c>
      <c r="H30" s="406">
        <f>'（入力）作業ｼｰﾄ'!$T35*'2020年3EID組替(→39部門)・係数算出'!S30</f>
        <v>0</v>
      </c>
      <c r="I30" s="406">
        <f>'（入力）作業ｼｰﾄ'!$T35*'2020年3EID組替(→39部門)・係数算出'!T30</f>
        <v>0</v>
      </c>
      <c r="J30" s="406">
        <f>'（入力）作業ｼｰﾄ'!$T35*'2020年3EID組替(→39部門)・係数算出'!U30</f>
        <v>0</v>
      </c>
      <c r="K30" s="406">
        <f>'（入力）作業ｼｰﾄ'!$T35*'2020年3EID組替(→39部門)・係数算出'!V30</f>
        <v>0</v>
      </c>
      <c r="L30" s="440">
        <f>'（入力）作業ｼｰﾄ'!$T35*'2020年3EID組替(→39部門)・係数算出'!W30</f>
        <v>0</v>
      </c>
    </row>
    <row r="31" spans="1:12">
      <c r="A31" s="439">
        <v>29</v>
      </c>
      <c r="B31" s="446" t="s">
        <v>21</v>
      </c>
      <c r="C31" s="406">
        <f>'（入力）作業ｼｰﾄ'!$T36*'2020年3EID組替(→39部門)・係数算出'!N31</f>
        <v>0</v>
      </c>
      <c r="D31" s="406">
        <f>'（入力）作業ｼｰﾄ'!$T36*'2020年3EID組替(→39部門)・係数算出'!O31</f>
        <v>0</v>
      </c>
      <c r="E31" s="406">
        <f>'（入力）作業ｼｰﾄ'!$T36*'2020年3EID組替(→39部門)・係数算出'!P31</f>
        <v>0</v>
      </c>
      <c r="F31" s="406">
        <f>'（入力）作業ｼｰﾄ'!$T36*'2020年3EID組替(→39部門)・係数算出'!Q31</f>
        <v>0</v>
      </c>
      <c r="G31" s="406">
        <f>'（入力）作業ｼｰﾄ'!$T36*'2020年3EID組替(→39部門)・係数算出'!R31</f>
        <v>0</v>
      </c>
      <c r="H31" s="406">
        <f>'（入力）作業ｼｰﾄ'!$T36*'2020年3EID組替(→39部門)・係数算出'!S31</f>
        <v>0</v>
      </c>
      <c r="I31" s="406">
        <f>'（入力）作業ｼｰﾄ'!$T36*'2020年3EID組替(→39部門)・係数算出'!T31</f>
        <v>0</v>
      </c>
      <c r="J31" s="406">
        <f>'（入力）作業ｼｰﾄ'!$T36*'2020年3EID組替(→39部門)・係数算出'!U31</f>
        <v>0</v>
      </c>
      <c r="K31" s="406">
        <f>'（入力）作業ｼｰﾄ'!$T36*'2020年3EID組替(→39部門)・係数算出'!V31</f>
        <v>0</v>
      </c>
      <c r="L31" s="440">
        <f>'（入力）作業ｼｰﾄ'!$T36*'2020年3EID組替(→39部門)・係数算出'!W31</f>
        <v>0</v>
      </c>
    </row>
    <row r="32" spans="1:12">
      <c r="A32" s="439">
        <v>30</v>
      </c>
      <c r="B32" s="446" t="s">
        <v>537</v>
      </c>
      <c r="C32" s="406">
        <f>'（入力）作業ｼｰﾄ'!$T37*'2020年3EID組替(→39部門)・係数算出'!N32</f>
        <v>0</v>
      </c>
      <c r="D32" s="406">
        <f>'（入力）作業ｼｰﾄ'!$T37*'2020年3EID組替(→39部門)・係数算出'!O32</f>
        <v>0</v>
      </c>
      <c r="E32" s="406">
        <f>'（入力）作業ｼｰﾄ'!$T37*'2020年3EID組替(→39部門)・係数算出'!P32</f>
        <v>0</v>
      </c>
      <c r="F32" s="406">
        <f>'（入力）作業ｼｰﾄ'!$T37*'2020年3EID組替(→39部門)・係数算出'!Q32</f>
        <v>0</v>
      </c>
      <c r="G32" s="406">
        <f>'（入力）作業ｼｰﾄ'!$T37*'2020年3EID組替(→39部門)・係数算出'!R32</f>
        <v>0</v>
      </c>
      <c r="H32" s="406">
        <f>'（入力）作業ｼｰﾄ'!$T37*'2020年3EID組替(→39部門)・係数算出'!S32</f>
        <v>0</v>
      </c>
      <c r="I32" s="406">
        <f>'（入力）作業ｼｰﾄ'!$T37*'2020年3EID組替(→39部門)・係数算出'!T32</f>
        <v>0</v>
      </c>
      <c r="J32" s="406">
        <f>'（入力）作業ｼｰﾄ'!$T37*'2020年3EID組替(→39部門)・係数算出'!U32</f>
        <v>0</v>
      </c>
      <c r="K32" s="406">
        <f>'（入力）作業ｼｰﾄ'!$T37*'2020年3EID組替(→39部門)・係数算出'!V32</f>
        <v>0</v>
      </c>
      <c r="L32" s="440">
        <f>'（入力）作業ｼｰﾄ'!$T37*'2020年3EID組替(→39部門)・係数算出'!W32</f>
        <v>0</v>
      </c>
    </row>
    <row r="33" spans="1:12">
      <c r="A33" s="439">
        <v>31</v>
      </c>
      <c r="B33" s="446" t="s">
        <v>538</v>
      </c>
      <c r="C33" s="406">
        <f>'（入力）作業ｼｰﾄ'!$T38*'2020年3EID組替(→39部門)・係数算出'!N33</f>
        <v>0</v>
      </c>
      <c r="D33" s="406">
        <f>'（入力）作業ｼｰﾄ'!$T38*'2020年3EID組替(→39部門)・係数算出'!O33</f>
        <v>0</v>
      </c>
      <c r="E33" s="406">
        <f>'（入力）作業ｼｰﾄ'!$T38*'2020年3EID組替(→39部門)・係数算出'!P33</f>
        <v>0</v>
      </c>
      <c r="F33" s="406">
        <f>'（入力）作業ｼｰﾄ'!$T38*'2020年3EID組替(→39部門)・係数算出'!Q33</f>
        <v>0</v>
      </c>
      <c r="G33" s="406">
        <f>'（入力）作業ｼｰﾄ'!$T38*'2020年3EID組替(→39部門)・係数算出'!R33</f>
        <v>0</v>
      </c>
      <c r="H33" s="406">
        <f>'（入力）作業ｼｰﾄ'!$T38*'2020年3EID組替(→39部門)・係数算出'!S33</f>
        <v>0</v>
      </c>
      <c r="I33" s="406">
        <f>'（入力）作業ｼｰﾄ'!$T38*'2020年3EID組替(→39部門)・係数算出'!T33</f>
        <v>0</v>
      </c>
      <c r="J33" s="406">
        <f>'（入力）作業ｼｰﾄ'!$T38*'2020年3EID組替(→39部門)・係数算出'!U33</f>
        <v>0</v>
      </c>
      <c r="K33" s="406">
        <f>'（入力）作業ｼｰﾄ'!$T38*'2020年3EID組替(→39部門)・係数算出'!V33</f>
        <v>0</v>
      </c>
      <c r="L33" s="440">
        <f>'（入力）作業ｼｰﾄ'!$T38*'2020年3EID組替(→39部門)・係数算出'!W33</f>
        <v>0</v>
      </c>
    </row>
    <row r="34" spans="1:12">
      <c r="A34" s="439">
        <v>32</v>
      </c>
      <c r="B34" s="446" t="s">
        <v>22</v>
      </c>
      <c r="C34" s="406">
        <f>'（入力）作業ｼｰﾄ'!$T39*'2020年3EID組替(→39部門)・係数算出'!N34</f>
        <v>0</v>
      </c>
      <c r="D34" s="406">
        <f>'（入力）作業ｼｰﾄ'!$T39*'2020年3EID組替(→39部門)・係数算出'!O34</f>
        <v>0</v>
      </c>
      <c r="E34" s="406">
        <f>'（入力）作業ｼｰﾄ'!$T39*'2020年3EID組替(→39部門)・係数算出'!P34</f>
        <v>0</v>
      </c>
      <c r="F34" s="406">
        <f>'（入力）作業ｼｰﾄ'!$T39*'2020年3EID組替(→39部門)・係数算出'!Q34</f>
        <v>0</v>
      </c>
      <c r="G34" s="406">
        <f>'（入力）作業ｼｰﾄ'!$T39*'2020年3EID組替(→39部門)・係数算出'!R34</f>
        <v>0</v>
      </c>
      <c r="H34" s="406">
        <f>'（入力）作業ｼｰﾄ'!$T39*'2020年3EID組替(→39部門)・係数算出'!S34</f>
        <v>0</v>
      </c>
      <c r="I34" s="406">
        <f>'（入力）作業ｼｰﾄ'!$T39*'2020年3EID組替(→39部門)・係数算出'!T34</f>
        <v>0</v>
      </c>
      <c r="J34" s="406">
        <f>'（入力）作業ｼｰﾄ'!$T39*'2020年3EID組替(→39部門)・係数算出'!U34</f>
        <v>0</v>
      </c>
      <c r="K34" s="406">
        <f>'（入力）作業ｼｰﾄ'!$T39*'2020年3EID組替(→39部門)・係数算出'!V34</f>
        <v>0</v>
      </c>
      <c r="L34" s="440">
        <f>'（入力）作業ｼｰﾄ'!$T39*'2020年3EID組替(→39部門)・係数算出'!W34</f>
        <v>0</v>
      </c>
    </row>
    <row r="35" spans="1:12">
      <c r="A35" s="439">
        <v>33</v>
      </c>
      <c r="B35" s="446" t="s">
        <v>143</v>
      </c>
      <c r="C35" s="406">
        <f>'（入力）作業ｼｰﾄ'!$T40*'2020年3EID組替(→39部門)・係数算出'!N35</f>
        <v>0</v>
      </c>
      <c r="D35" s="406">
        <f>'（入力）作業ｼｰﾄ'!$T40*'2020年3EID組替(→39部門)・係数算出'!O35</f>
        <v>0</v>
      </c>
      <c r="E35" s="406">
        <f>'（入力）作業ｼｰﾄ'!$T40*'2020年3EID組替(→39部門)・係数算出'!P35</f>
        <v>0</v>
      </c>
      <c r="F35" s="406">
        <f>'（入力）作業ｼｰﾄ'!$T40*'2020年3EID組替(→39部門)・係数算出'!Q35</f>
        <v>0</v>
      </c>
      <c r="G35" s="406">
        <f>'（入力）作業ｼｰﾄ'!$T40*'2020年3EID組替(→39部門)・係数算出'!R35</f>
        <v>0</v>
      </c>
      <c r="H35" s="406">
        <f>'（入力）作業ｼｰﾄ'!$T40*'2020年3EID組替(→39部門)・係数算出'!S35</f>
        <v>0</v>
      </c>
      <c r="I35" s="406">
        <f>'（入力）作業ｼｰﾄ'!$T40*'2020年3EID組替(→39部門)・係数算出'!T35</f>
        <v>0</v>
      </c>
      <c r="J35" s="406">
        <f>'（入力）作業ｼｰﾄ'!$T40*'2020年3EID組替(→39部門)・係数算出'!U35</f>
        <v>0</v>
      </c>
      <c r="K35" s="406">
        <f>'（入力）作業ｼｰﾄ'!$T40*'2020年3EID組替(→39部門)・係数算出'!V35</f>
        <v>0</v>
      </c>
      <c r="L35" s="440">
        <f>'（入力）作業ｼｰﾄ'!$T40*'2020年3EID組替(→39部門)・係数算出'!W35</f>
        <v>0</v>
      </c>
    </row>
    <row r="36" spans="1:12">
      <c r="A36" s="439">
        <v>34</v>
      </c>
      <c r="B36" s="446" t="s">
        <v>539</v>
      </c>
      <c r="C36" s="406">
        <f>'（入力）作業ｼｰﾄ'!$T41*'2020年3EID組替(→39部門)・係数算出'!N36</f>
        <v>0</v>
      </c>
      <c r="D36" s="406">
        <f>'（入力）作業ｼｰﾄ'!$T41*'2020年3EID組替(→39部門)・係数算出'!O36</f>
        <v>0</v>
      </c>
      <c r="E36" s="406">
        <f>'（入力）作業ｼｰﾄ'!$T41*'2020年3EID組替(→39部門)・係数算出'!P36</f>
        <v>0</v>
      </c>
      <c r="F36" s="406">
        <f>'（入力）作業ｼｰﾄ'!$T41*'2020年3EID組替(→39部門)・係数算出'!Q36</f>
        <v>0</v>
      </c>
      <c r="G36" s="406">
        <f>'（入力）作業ｼｰﾄ'!$T41*'2020年3EID組替(→39部門)・係数算出'!R36</f>
        <v>0</v>
      </c>
      <c r="H36" s="406">
        <f>'（入力）作業ｼｰﾄ'!$T41*'2020年3EID組替(→39部門)・係数算出'!S36</f>
        <v>0</v>
      </c>
      <c r="I36" s="406">
        <f>'（入力）作業ｼｰﾄ'!$T41*'2020年3EID組替(→39部門)・係数算出'!T36</f>
        <v>0</v>
      </c>
      <c r="J36" s="406">
        <f>'（入力）作業ｼｰﾄ'!$T41*'2020年3EID組替(→39部門)・係数算出'!U36</f>
        <v>0</v>
      </c>
      <c r="K36" s="406">
        <f>'（入力）作業ｼｰﾄ'!$T41*'2020年3EID組替(→39部門)・係数算出'!V36</f>
        <v>0</v>
      </c>
      <c r="L36" s="440">
        <f>'（入力）作業ｼｰﾄ'!$T41*'2020年3EID組替(→39部門)・係数算出'!W36</f>
        <v>0</v>
      </c>
    </row>
    <row r="37" spans="1:12">
      <c r="A37" s="439">
        <v>35</v>
      </c>
      <c r="B37" s="446" t="s">
        <v>589</v>
      </c>
      <c r="C37" s="406">
        <f>'（入力）作業ｼｰﾄ'!$T42*'2020年3EID組替(→39部門)・係数算出'!N37</f>
        <v>0</v>
      </c>
      <c r="D37" s="406">
        <f>'（入力）作業ｼｰﾄ'!$T42*'2020年3EID組替(→39部門)・係数算出'!O37</f>
        <v>0</v>
      </c>
      <c r="E37" s="406">
        <f>'（入力）作業ｼｰﾄ'!$T42*'2020年3EID組替(→39部門)・係数算出'!P37</f>
        <v>0</v>
      </c>
      <c r="F37" s="406">
        <f>'（入力）作業ｼｰﾄ'!$T42*'2020年3EID組替(→39部門)・係数算出'!Q37</f>
        <v>0</v>
      </c>
      <c r="G37" s="406">
        <f>'（入力）作業ｼｰﾄ'!$T42*'2020年3EID組替(→39部門)・係数算出'!R37</f>
        <v>0</v>
      </c>
      <c r="H37" s="406">
        <f>'（入力）作業ｼｰﾄ'!$T42*'2020年3EID組替(→39部門)・係数算出'!S37</f>
        <v>0</v>
      </c>
      <c r="I37" s="406">
        <f>'（入力）作業ｼｰﾄ'!$T42*'2020年3EID組替(→39部門)・係数算出'!T37</f>
        <v>0</v>
      </c>
      <c r="J37" s="406">
        <f>'（入力）作業ｼｰﾄ'!$T42*'2020年3EID組替(→39部門)・係数算出'!U37</f>
        <v>0</v>
      </c>
      <c r="K37" s="406">
        <f>'（入力）作業ｼｰﾄ'!$T42*'2020年3EID組替(→39部門)・係数算出'!V37</f>
        <v>0</v>
      </c>
      <c r="L37" s="440">
        <f>'（入力）作業ｼｰﾄ'!$T42*'2020年3EID組替(→39部門)・係数算出'!W37</f>
        <v>0</v>
      </c>
    </row>
    <row r="38" spans="1:12">
      <c r="A38" s="439">
        <v>36</v>
      </c>
      <c r="B38" s="446" t="s">
        <v>127</v>
      </c>
      <c r="C38" s="406">
        <f>'（入力）作業ｼｰﾄ'!$T43*'2020年3EID組替(→39部門)・係数算出'!N38</f>
        <v>0</v>
      </c>
      <c r="D38" s="406">
        <f>'（入力）作業ｼｰﾄ'!$T43*'2020年3EID組替(→39部門)・係数算出'!O38</f>
        <v>0</v>
      </c>
      <c r="E38" s="406">
        <f>'（入力）作業ｼｰﾄ'!$T43*'2020年3EID組替(→39部門)・係数算出'!P38</f>
        <v>0</v>
      </c>
      <c r="F38" s="406">
        <f>'（入力）作業ｼｰﾄ'!$T43*'2020年3EID組替(→39部門)・係数算出'!Q38</f>
        <v>0</v>
      </c>
      <c r="G38" s="406">
        <f>'（入力）作業ｼｰﾄ'!$T43*'2020年3EID組替(→39部門)・係数算出'!R38</f>
        <v>0</v>
      </c>
      <c r="H38" s="406">
        <f>'（入力）作業ｼｰﾄ'!$T43*'2020年3EID組替(→39部門)・係数算出'!S38</f>
        <v>0</v>
      </c>
      <c r="I38" s="406">
        <f>'（入力）作業ｼｰﾄ'!$T43*'2020年3EID組替(→39部門)・係数算出'!T38</f>
        <v>0</v>
      </c>
      <c r="J38" s="406">
        <f>'（入力）作業ｼｰﾄ'!$T43*'2020年3EID組替(→39部門)・係数算出'!U38</f>
        <v>0</v>
      </c>
      <c r="K38" s="406">
        <f>'（入力）作業ｼｰﾄ'!$T43*'2020年3EID組替(→39部門)・係数算出'!V38</f>
        <v>0</v>
      </c>
      <c r="L38" s="440">
        <f>'（入力）作業ｼｰﾄ'!$T43*'2020年3EID組替(→39部門)・係数算出'!W38</f>
        <v>0</v>
      </c>
    </row>
    <row r="39" spans="1:12">
      <c r="A39" s="439">
        <v>37</v>
      </c>
      <c r="B39" s="446" t="s">
        <v>129</v>
      </c>
      <c r="C39" s="406">
        <f>'（入力）作業ｼｰﾄ'!$T44*'2020年3EID組替(→39部門)・係数算出'!N39</f>
        <v>0</v>
      </c>
      <c r="D39" s="406">
        <f>'（入力）作業ｼｰﾄ'!$T44*'2020年3EID組替(→39部門)・係数算出'!O39</f>
        <v>0</v>
      </c>
      <c r="E39" s="406">
        <f>'（入力）作業ｼｰﾄ'!$T44*'2020年3EID組替(→39部門)・係数算出'!P39</f>
        <v>0</v>
      </c>
      <c r="F39" s="406">
        <f>'（入力）作業ｼｰﾄ'!$T44*'2020年3EID組替(→39部門)・係数算出'!Q39</f>
        <v>0</v>
      </c>
      <c r="G39" s="406">
        <f>'（入力）作業ｼｰﾄ'!$T44*'2020年3EID組替(→39部門)・係数算出'!R39</f>
        <v>0</v>
      </c>
      <c r="H39" s="406">
        <f>'（入力）作業ｼｰﾄ'!$T44*'2020年3EID組替(→39部門)・係数算出'!S39</f>
        <v>0</v>
      </c>
      <c r="I39" s="406">
        <f>'（入力）作業ｼｰﾄ'!$T44*'2020年3EID組替(→39部門)・係数算出'!T39</f>
        <v>0</v>
      </c>
      <c r="J39" s="406">
        <f>'（入力）作業ｼｰﾄ'!$T44*'2020年3EID組替(→39部門)・係数算出'!U39</f>
        <v>0</v>
      </c>
      <c r="K39" s="406">
        <f>'（入力）作業ｼｰﾄ'!$T44*'2020年3EID組替(→39部門)・係数算出'!V39</f>
        <v>0</v>
      </c>
      <c r="L39" s="440">
        <f>'（入力）作業ｼｰﾄ'!$T44*'2020年3EID組替(→39部門)・係数算出'!W39</f>
        <v>0</v>
      </c>
    </row>
    <row r="40" spans="1:12">
      <c r="A40" s="439">
        <v>38</v>
      </c>
      <c r="B40" s="446" t="s">
        <v>144</v>
      </c>
      <c r="C40" s="406">
        <f>'（入力）作業ｼｰﾄ'!$T45*'2020年3EID組替(→39部門)・係数算出'!N40</f>
        <v>0</v>
      </c>
      <c r="D40" s="406">
        <f>'（入力）作業ｼｰﾄ'!$T45*'2020年3EID組替(→39部門)・係数算出'!O40</f>
        <v>0</v>
      </c>
      <c r="E40" s="406">
        <f>'（入力）作業ｼｰﾄ'!$T45*'2020年3EID組替(→39部門)・係数算出'!P40</f>
        <v>0</v>
      </c>
      <c r="F40" s="406">
        <f>'（入力）作業ｼｰﾄ'!$T45*'2020年3EID組替(→39部門)・係数算出'!Q40</f>
        <v>0</v>
      </c>
      <c r="G40" s="406">
        <f>'（入力）作業ｼｰﾄ'!$T45*'2020年3EID組替(→39部門)・係数算出'!R40</f>
        <v>0</v>
      </c>
      <c r="H40" s="406">
        <f>'（入力）作業ｼｰﾄ'!$T45*'2020年3EID組替(→39部門)・係数算出'!S40</f>
        <v>0</v>
      </c>
      <c r="I40" s="406">
        <f>'（入力）作業ｼｰﾄ'!$T45*'2020年3EID組替(→39部門)・係数算出'!T40</f>
        <v>0</v>
      </c>
      <c r="J40" s="406">
        <f>'（入力）作業ｼｰﾄ'!$T45*'2020年3EID組替(→39部門)・係数算出'!U40</f>
        <v>0</v>
      </c>
      <c r="K40" s="406">
        <f>'（入力）作業ｼｰﾄ'!$T45*'2020年3EID組替(→39部門)・係数算出'!V40</f>
        <v>0</v>
      </c>
      <c r="L40" s="440">
        <f>'（入力）作業ｼｰﾄ'!$T45*'2020年3EID組替(→39部門)・係数算出'!W40</f>
        <v>0</v>
      </c>
    </row>
    <row r="41" spans="1:12">
      <c r="A41" s="441">
        <v>39</v>
      </c>
      <c r="B41" s="447" t="s">
        <v>23</v>
      </c>
      <c r="C41" s="442">
        <f>'（入力）作業ｼｰﾄ'!$T46*'2020年3EID組替(→39部門)・係数算出'!N41</f>
        <v>0</v>
      </c>
      <c r="D41" s="442">
        <f>'（入力）作業ｼｰﾄ'!$T46*'2020年3EID組替(→39部門)・係数算出'!O41</f>
        <v>0</v>
      </c>
      <c r="E41" s="442">
        <f>'（入力）作業ｼｰﾄ'!$T46*'2020年3EID組替(→39部門)・係数算出'!P41</f>
        <v>0</v>
      </c>
      <c r="F41" s="442">
        <f>'（入力）作業ｼｰﾄ'!$T46*'2020年3EID組替(→39部門)・係数算出'!Q41</f>
        <v>0</v>
      </c>
      <c r="G41" s="442">
        <f>'（入力）作業ｼｰﾄ'!$T46*'2020年3EID組替(→39部門)・係数算出'!R41</f>
        <v>0</v>
      </c>
      <c r="H41" s="442">
        <f>'（入力）作業ｼｰﾄ'!$T46*'2020年3EID組替(→39部門)・係数算出'!S41</f>
        <v>0</v>
      </c>
      <c r="I41" s="442">
        <f>'（入力）作業ｼｰﾄ'!$T46*'2020年3EID組替(→39部門)・係数算出'!T41</f>
        <v>0</v>
      </c>
      <c r="J41" s="442">
        <f>'（入力）作業ｼｰﾄ'!$T46*'2020年3EID組替(→39部門)・係数算出'!U41</f>
        <v>0</v>
      </c>
      <c r="K41" s="442">
        <f>'（入力）作業ｼｰﾄ'!$T46*'2020年3EID組替(→39部門)・係数算出'!V41</f>
        <v>0</v>
      </c>
      <c r="L41" s="443">
        <f>'（入力）作業ｼｰﾄ'!$T46*'2020年3EID組替(→39部門)・係数算出'!W41</f>
        <v>0</v>
      </c>
    </row>
    <row r="42" spans="1:12" s="412" customFormat="1" ht="18">
      <c r="A42" s="703" t="s">
        <v>1010</v>
      </c>
      <c r="B42" s="704"/>
      <c r="C42" s="462">
        <f>SUM(C3:C41)</f>
        <v>0</v>
      </c>
      <c r="D42" s="462">
        <f t="shared" ref="D42:L42" si="0">SUM(D3:D41)</f>
        <v>0</v>
      </c>
      <c r="E42" s="462">
        <f t="shared" si="0"/>
        <v>0</v>
      </c>
      <c r="F42" s="462">
        <f>SUM(F3:F41)</f>
        <v>0</v>
      </c>
      <c r="G42" s="462">
        <f t="shared" si="0"/>
        <v>0</v>
      </c>
      <c r="H42" s="462">
        <f t="shared" si="0"/>
        <v>0</v>
      </c>
      <c r="I42" s="462">
        <f t="shared" si="0"/>
        <v>0</v>
      </c>
      <c r="J42" s="462">
        <f t="shared" si="0"/>
        <v>0</v>
      </c>
      <c r="K42" s="462">
        <f t="shared" si="0"/>
        <v>0</v>
      </c>
      <c r="L42" s="463">
        <f t="shared" si="0"/>
        <v>0</v>
      </c>
    </row>
    <row r="43" spans="1:12" s="407" customFormat="1">
      <c r="A43" s="404"/>
      <c r="B43" s="405"/>
      <c r="C43" s="408"/>
      <c r="D43" s="408"/>
      <c r="E43" s="408"/>
      <c r="F43" s="408"/>
      <c r="G43" s="408"/>
      <c r="H43" s="408"/>
      <c r="I43" s="408"/>
      <c r="J43" s="408"/>
      <c r="K43" s="408"/>
      <c r="L43" s="408"/>
    </row>
    <row r="44" spans="1:12" s="407" customFormat="1">
      <c r="A44" s="404"/>
      <c r="B44" s="405"/>
      <c r="C44" s="408"/>
      <c r="D44" s="408"/>
      <c r="E44" s="408"/>
      <c r="F44" s="408"/>
      <c r="G44" s="408"/>
      <c r="H44" s="408"/>
      <c r="I44" s="408"/>
      <c r="J44" s="408"/>
      <c r="K44" s="408"/>
      <c r="L44" s="408"/>
    </row>
    <row r="45" spans="1:12" s="407" customFormat="1">
      <c r="A45" s="404"/>
      <c r="B45" s="405"/>
      <c r="C45" s="408"/>
      <c r="D45" s="408"/>
      <c r="E45" s="408"/>
      <c r="F45" s="408"/>
      <c r="G45" s="408"/>
      <c r="H45" s="408"/>
      <c r="I45" s="408"/>
      <c r="J45" s="408"/>
      <c r="K45" s="408"/>
      <c r="L45" s="408"/>
    </row>
    <row r="46" spans="1:12" s="407" customFormat="1">
      <c r="A46" s="405"/>
      <c r="B46" s="405"/>
      <c r="C46" s="408"/>
      <c r="D46" s="408"/>
      <c r="E46" s="408"/>
      <c r="F46" s="408"/>
      <c r="G46" s="408"/>
      <c r="H46" s="408"/>
      <c r="I46" s="408"/>
      <c r="J46" s="408"/>
      <c r="K46" s="408"/>
      <c r="L46" s="408"/>
    </row>
    <row r="47" spans="1:12">
      <c r="A47" s="404"/>
      <c r="B47" s="405"/>
      <c r="C47" s="409"/>
      <c r="D47" s="409"/>
      <c r="E47" s="409"/>
      <c r="F47" s="409"/>
      <c r="G47" s="409"/>
      <c r="H47" s="409"/>
      <c r="I47" s="409"/>
      <c r="J47" s="409"/>
      <c r="K47" s="409"/>
      <c r="L47" s="409"/>
    </row>
    <row r="48" spans="1:12">
      <c r="A48" s="404"/>
      <c r="B48" s="405"/>
    </row>
    <row r="49" spans="1:2">
      <c r="A49" s="404"/>
      <c r="B49" s="405"/>
    </row>
    <row r="50" spans="1:2">
      <c r="A50" s="404"/>
      <c r="B50" s="405"/>
    </row>
  </sheetData>
  <sheetProtection sheet="1" selectLockedCells="1" selectUnlockedCells="1"/>
  <mergeCells count="1">
    <mergeCell ref="A42:B42"/>
  </mergeCells>
  <phoneticPr fontId="1"/>
  <pageMargins left="0.78700000000000003" right="0.78700000000000003" top="0.98399999999999999" bottom="0.98399999999999999" header="0.51200000000000001" footer="0.51200000000000001"/>
  <pageSetup paperSize="8" scale="7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0" tint="-0.249977111117893"/>
    <pageSetUpPr autoPageBreaks="0"/>
  </sheetPr>
  <dimension ref="B2:BE53"/>
  <sheetViews>
    <sheetView showGridLines="0" view="pageBreakPreview" zoomScale="160" zoomScaleNormal="100" zoomScaleSheetLayoutView="160" workbookViewId="0">
      <pane xSplit="3" ySplit="5" topLeftCell="D6" activePane="bottomRight" state="frozen"/>
      <selection activeCell="G32" sqref="G32"/>
      <selection pane="topRight" activeCell="G32" sqref="G32"/>
      <selection pane="bottomLeft" activeCell="G32" sqref="G32"/>
      <selection pane="bottomRight" activeCell="F12" sqref="F12"/>
    </sheetView>
  </sheetViews>
  <sheetFormatPr defaultColWidth="10.125" defaultRowHeight="16.5" customHeight="1"/>
  <cols>
    <col min="1" max="1" width="1.625" style="206" customWidth="1"/>
    <col min="2" max="2" width="3" style="206" bestFit="1" customWidth="1"/>
    <col min="3" max="3" width="28.875" style="206" bestFit="1" customWidth="1"/>
    <col min="4" max="57" width="9.125" style="206" customWidth="1"/>
    <col min="58" max="16384" width="10.125" style="206"/>
  </cols>
  <sheetData>
    <row r="2" spans="2:57" ht="20.25" customHeight="1">
      <c r="B2" s="546" t="s">
        <v>103</v>
      </c>
      <c r="C2" s="547"/>
    </row>
    <row r="3" spans="2:57" ht="16.5" customHeight="1">
      <c r="B3" s="269"/>
      <c r="U3" s="270"/>
      <c r="BE3" s="270" t="s">
        <v>0</v>
      </c>
    </row>
    <row r="4" spans="2:57" ht="16.5" customHeight="1">
      <c r="B4" s="271"/>
      <c r="C4" s="272"/>
      <c r="D4" s="273" t="s">
        <v>1</v>
      </c>
      <c r="E4" s="274" t="s">
        <v>2</v>
      </c>
      <c r="F4" s="274" t="s">
        <v>3</v>
      </c>
      <c r="G4" s="274" t="s">
        <v>4</v>
      </c>
      <c r="H4" s="274" t="s">
        <v>5</v>
      </c>
      <c r="I4" s="274" t="s">
        <v>6</v>
      </c>
      <c r="J4" s="274" t="s">
        <v>7</v>
      </c>
      <c r="K4" s="274" t="s">
        <v>8</v>
      </c>
      <c r="L4" s="274" t="s">
        <v>9</v>
      </c>
      <c r="M4" s="274" t="s">
        <v>10</v>
      </c>
      <c r="N4" s="274" t="s">
        <v>11</v>
      </c>
      <c r="O4" s="274" t="s">
        <v>12</v>
      </c>
      <c r="P4" s="274" t="s">
        <v>13</v>
      </c>
      <c r="Q4" s="274" t="s">
        <v>14</v>
      </c>
      <c r="R4" s="274" t="s">
        <v>28</v>
      </c>
      <c r="S4" s="274" t="s">
        <v>110</v>
      </c>
      <c r="T4" s="274" t="s">
        <v>111</v>
      </c>
      <c r="U4" s="274" t="s">
        <v>112</v>
      </c>
      <c r="V4" s="274" t="s">
        <v>114</v>
      </c>
      <c r="W4" s="274" t="s">
        <v>115</v>
      </c>
      <c r="X4" s="274" t="s">
        <v>116</v>
      </c>
      <c r="Y4" s="274" t="s">
        <v>117</v>
      </c>
      <c r="Z4" s="274" t="s">
        <v>118</v>
      </c>
      <c r="AA4" s="274" t="s">
        <v>119</v>
      </c>
      <c r="AB4" s="274" t="s">
        <v>120</v>
      </c>
      <c r="AC4" s="274" t="s">
        <v>121</v>
      </c>
      <c r="AD4" s="274" t="s">
        <v>122</v>
      </c>
      <c r="AE4" s="274" t="s">
        <v>123</v>
      </c>
      <c r="AF4" s="274" t="s">
        <v>124</v>
      </c>
      <c r="AG4" s="274" t="s">
        <v>125</v>
      </c>
      <c r="AH4" s="274" t="s">
        <v>126</v>
      </c>
      <c r="AI4" s="274" t="s">
        <v>128</v>
      </c>
      <c r="AJ4" s="274" t="s">
        <v>130</v>
      </c>
      <c r="AK4" s="274" t="s">
        <v>131</v>
      </c>
      <c r="AL4" s="274" t="s">
        <v>15</v>
      </c>
      <c r="AM4" s="274" t="s">
        <v>311</v>
      </c>
      <c r="AN4" s="274">
        <v>37</v>
      </c>
      <c r="AO4" s="274">
        <v>38</v>
      </c>
      <c r="AP4" s="274">
        <v>39</v>
      </c>
      <c r="AQ4" s="275" t="s">
        <v>552</v>
      </c>
      <c r="AR4" s="274" t="s">
        <v>541</v>
      </c>
      <c r="AS4" s="274" t="s">
        <v>554</v>
      </c>
      <c r="AT4" s="274" t="s">
        <v>555</v>
      </c>
      <c r="AU4" s="274" t="s">
        <v>556</v>
      </c>
      <c r="AV4" s="274" t="s">
        <v>557</v>
      </c>
      <c r="AW4" s="274" t="s">
        <v>558</v>
      </c>
      <c r="AX4" s="276" t="s">
        <v>559</v>
      </c>
      <c r="AY4" s="276" t="s">
        <v>560</v>
      </c>
      <c r="AZ4" s="276" t="s">
        <v>561</v>
      </c>
      <c r="BA4" s="276" t="s">
        <v>562</v>
      </c>
      <c r="BB4" s="276" t="s">
        <v>563</v>
      </c>
      <c r="BC4" s="276" t="s">
        <v>564</v>
      </c>
      <c r="BD4" s="276" t="s">
        <v>565</v>
      </c>
      <c r="BE4" s="277" t="s">
        <v>551</v>
      </c>
    </row>
    <row r="5" spans="2:57" ht="36" customHeight="1">
      <c r="B5" s="278"/>
      <c r="C5" s="279"/>
      <c r="D5" s="224" t="s">
        <v>16</v>
      </c>
      <c r="E5" s="280" t="s">
        <v>527</v>
      </c>
      <c r="F5" s="280" t="s">
        <v>528</v>
      </c>
      <c r="G5" s="280" t="s">
        <v>17</v>
      </c>
      <c r="H5" s="280" t="s">
        <v>529</v>
      </c>
      <c r="I5" s="280" t="s">
        <v>136</v>
      </c>
      <c r="J5" s="280" t="s">
        <v>109</v>
      </c>
      <c r="K5" s="280" t="s">
        <v>137</v>
      </c>
      <c r="L5" s="280" t="s">
        <v>309</v>
      </c>
      <c r="M5" s="280" t="s">
        <v>587</v>
      </c>
      <c r="N5" s="280" t="s">
        <v>310</v>
      </c>
      <c r="O5" s="280" t="s">
        <v>138</v>
      </c>
      <c r="P5" s="280" t="s">
        <v>139</v>
      </c>
      <c r="Q5" s="280" t="s">
        <v>140</v>
      </c>
      <c r="R5" s="280" t="s">
        <v>530</v>
      </c>
      <c r="S5" s="280" t="s">
        <v>531</v>
      </c>
      <c r="T5" s="280" t="s">
        <v>532</v>
      </c>
      <c r="U5" s="280" t="s">
        <v>533</v>
      </c>
      <c r="V5" s="280" t="s">
        <v>534</v>
      </c>
      <c r="W5" s="280" t="s">
        <v>588</v>
      </c>
      <c r="X5" s="280" t="s">
        <v>141</v>
      </c>
      <c r="Y5" s="280" t="s">
        <v>113</v>
      </c>
      <c r="Z5" s="280" t="s">
        <v>18</v>
      </c>
      <c r="AA5" s="280" t="s">
        <v>142</v>
      </c>
      <c r="AB5" s="280" t="s">
        <v>535</v>
      </c>
      <c r="AC5" s="280" t="s">
        <v>536</v>
      </c>
      <c r="AD5" s="280" t="s">
        <v>19</v>
      </c>
      <c r="AE5" s="280" t="s">
        <v>20</v>
      </c>
      <c r="AF5" s="280" t="s">
        <v>21</v>
      </c>
      <c r="AG5" s="280" t="s">
        <v>537</v>
      </c>
      <c r="AH5" s="280" t="s">
        <v>538</v>
      </c>
      <c r="AI5" s="280" t="s">
        <v>22</v>
      </c>
      <c r="AJ5" s="280" t="s">
        <v>143</v>
      </c>
      <c r="AK5" s="280" t="s">
        <v>539</v>
      </c>
      <c r="AL5" s="280" t="s">
        <v>589</v>
      </c>
      <c r="AM5" s="280" t="s">
        <v>127</v>
      </c>
      <c r="AN5" s="280" t="s">
        <v>129</v>
      </c>
      <c r="AO5" s="280" t="s">
        <v>144</v>
      </c>
      <c r="AP5" s="280" t="s">
        <v>23</v>
      </c>
      <c r="AQ5" s="281" t="s">
        <v>24</v>
      </c>
      <c r="AR5" s="280" t="s">
        <v>566</v>
      </c>
      <c r="AS5" s="280" t="s">
        <v>567</v>
      </c>
      <c r="AT5" s="280" t="s">
        <v>568</v>
      </c>
      <c r="AU5" s="280" t="s">
        <v>569</v>
      </c>
      <c r="AV5" s="280" t="s">
        <v>570</v>
      </c>
      <c r="AW5" s="280" t="s">
        <v>35</v>
      </c>
      <c r="AX5" s="258" t="s">
        <v>571</v>
      </c>
      <c r="AY5" s="258" t="s">
        <v>572</v>
      </c>
      <c r="AZ5" s="258" t="s">
        <v>573</v>
      </c>
      <c r="BA5" s="258" t="s">
        <v>178</v>
      </c>
      <c r="BB5" s="258" t="s">
        <v>36</v>
      </c>
      <c r="BC5" s="258" t="s">
        <v>574</v>
      </c>
      <c r="BD5" s="258" t="s">
        <v>25</v>
      </c>
      <c r="BE5" s="282" t="s">
        <v>26</v>
      </c>
    </row>
    <row r="6" spans="2:57" ht="16.5" customHeight="1">
      <c r="B6" s="173" t="s">
        <v>1</v>
      </c>
      <c r="C6" s="238" t="s">
        <v>16</v>
      </c>
      <c r="D6" s="471">
        <v>20741</v>
      </c>
      <c r="E6" s="472">
        <v>28</v>
      </c>
      <c r="F6" s="472">
        <v>0</v>
      </c>
      <c r="G6" s="472">
        <v>0</v>
      </c>
      <c r="H6" s="472">
        <v>32376</v>
      </c>
      <c r="I6" s="472">
        <v>15</v>
      </c>
      <c r="J6" s="472">
        <v>332</v>
      </c>
      <c r="K6" s="472">
        <v>140</v>
      </c>
      <c r="L6" s="472">
        <v>0</v>
      </c>
      <c r="M6" s="472">
        <v>91</v>
      </c>
      <c r="N6" s="472">
        <v>0</v>
      </c>
      <c r="O6" s="472">
        <v>0</v>
      </c>
      <c r="P6" s="472">
        <v>0</v>
      </c>
      <c r="Q6" s="472">
        <v>0</v>
      </c>
      <c r="R6" s="472">
        <v>0</v>
      </c>
      <c r="S6" s="472">
        <v>0</v>
      </c>
      <c r="T6" s="472">
        <v>0</v>
      </c>
      <c r="U6" s="472">
        <v>0</v>
      </c>
      <c r="V6" s="472">
        <v>0</v>
      </c>
      <c r="W6" s="472">
        <v>0</v>
      </c>
      <c r="X6" s="472">
        <v>0</v>
      </c>
      <c r="Y6" s="472">
        <v>73</v>
      </c>
      <c r="Z6" s="472">
        <v>529</v>
      </c>
      <c r="AA6" s="472">
        <v>0</v>
      </c>
      <c r="AB6" s="472">
        <v>0</v>
      </c>
      <c r="AC6" s="472">
        <v>0</v>
      </c>
      <c r="AD6" s="472">
        <v>90</v>
      </c>
      <c r="AE6" s="472">
        <v>0</v>
      </c>
      <c r="AF6" s="472">
        <v>2</v>
      </c>
      <c r="AG6" s="472">
        <v>5</v>
      </c>
      <c r="AH6" s="472">
        <v>0</v>
      </c>
      <c r="AI6" s="472">
        <v>5</v>
      </c>
      <c r="AJ6" s="472">
        <v>383</v>
      </c>
      <c r="AK6" s="472">
        <v>1154</v>
      </c>
      <c r="AL6" s="472">
        <v>82</v>
      </c>
      <c r="AM6" s="472">
        <v>1</v>
      </c>
      <c r="AN6" s="472">
        <v>2478</v>
      </c>
      <c r="AO6" s="472">
        <v>0</v>
      </c>
      <c r="AP6" s="472">
        <v>0</v>
      </c>
      <c r="AQ6" s="473">
        <v>58525</v>
      </c>
      <c r="AR6" s="472">
        <v>284</v>
      </c>
      <c r="AS6" s="472">
        <v>19582</v>
      </c>
      <c r="AT6" s="472">
        <v>0</v>
      </c>
      <c r="AU6" s="472">
        <v>0</v>
      </c>
      <c r="AV6" s="472">
        <v>146</v>
      </c>
      <c r="AW6" s="472">
        <v>1837</v>
      </c>
      <c r="AX6" s="474">
        <v>21849</v>
      </c>
      <c r="AY6" s="474">
        <v>80374</v>
      </c>
      <c r="AZ6" s="474">
        <v>170742.19999999998</v>
      </c>
      <c r="BA6" s="474">
        <v>192591.19999999998</v>
      </c>
      <c r="BB6" s="474">
        <v>251116.19999999998</v>
      </c>
      <c r="BC6" s="474">
        <v>-38884.199999999997</v>
      </c>
      <c r="BD6" s="474">
        <v>153707</v>
      </c>
      <c r="BE6" s="475">
        <v>212232</v>
      </c>
    </row>
    <row r="7" spans="2:57" ht="16.5" customHeight="1">
      <c r="B7" s="173" t="s">
        <v>2</v>
      </c>
      <c r="C7" s="240" t="s">
        <v>527</v>
      </c>
      <c r="D7" s="476">
        <v>74</v>
      </c>
      <c r="E7" s="472">
        <v>5753</v>
      </c>
      <c r="F7" s="472">
        <v>0</v>
      </c>
      <c r="G7" s="472">
        <v>1</v>
      </c>
      <c r="H7" s="472">
        <v>105</v>
      </c>
      <c r="I7" s="472">
        <v>0</v>
      </c>
      <c r="J7" s="472">
        <v>8643</v>
      </c>
      <c r="K7" s="472">
        <v>39</v>
      </c>
      <c r="L7" s="472">
        <v>0</v>
      </c>
      <c r="M7" s="472">
        <v>0</v>
      </c>
      <c r="N7" s="472">
        <v>0</v>
      </c>
      <c r="O7" s="472">
        <v>0</v>
      </c>
      <c r="P7" s="472">
        <v>0</v>
      </c>
      <c r="Q7" s="472">
        <v>0</v>
      </c>
      <c r="R7" s="472">
        <v>0</v>
      </c>
      <c r="S7" s="472">
        <v>0</v>
      </c>
      <c r="T7" s="472">
        <v>0</v>
      </c>
      <c r="U7" s="472">
        <v>0</v>
      </c>
      <c r="V7" s="472">
        <v>0</v>
      </c>
      <c r="W7" s="472">
        <v>0</v>
      </c>
      <c r="X7" s="472">
        <v>0</v>
      </c>
      <c r="Y7" s="472">
        <v>3</v>
      </c>
      <c r="Z7" s="472">
        <v>48</v>
      </c>
      <c r="AA7" s="472">
        <v>0</v>
      </c>
      <c r="AB7" s="472">
        <v>0</v>
      </c>
      <c r="AC7" s="472">
        <v>0</v>
      </c>
      <c r="AD7" s="472">
        <v>0</v>
      </c>
      <c r="AE7" s="472">
        <v>0</v>
      </c>
      <c r="AF7" s="472">
        <v>0</v>
      </c>
      <c r="AG7" s="472">
        <v>0</v>
      </c>
      <c r="AH7" s="472">
        <v>0</v>
      </c>
      <c r="AI7" s="472">
        <v>1</v>
      </c>
      <c r="AJ7" s="472">
        <v>12</v>
      </c>
      <c r="AK7" s="472">
        <v>37</v>
      </c>
      <c r="AL7" s="472">
        <v>0</v>
      </c>
      <c r="AM7" s="472">
        <v>0</v>
      </c>
      <c r="AN7" s="472">
        <v>236</v>
      </c>
      <c r="AO7" s="472">
        <v>0</v>
      </c>
      <c r="AP7" s="472">
        <v>0</v>
      </c>
      <c r="AQ7" s="473">
        <v>14952</v>
      </c>
      <c r="AR7" s="472">
        <v>18</v>
      </c>
      <c r="AS7" s="472">
        <v>973</v>
      </c>
      <c r="AT7" s="472">
        <v>0</v>
      </c>
      <c r="AU7" s="472">
        <v>0</v>
      </c>
      <c r="AV7" s="472">
        <v>0</v>
      </c>
      <c r="AW7" s="472">
        <v>-2125</v>
      </c>
      <c r="AX7" s="474">
        <v>-1134</v>
      </c>
      <c r="AY7" s="474">
        <v>13818</v>
      </c>
      <c r="AZ7" s="474">
        <v>19233.199999999997</v>
      </c>
      <c r="BA7" s="474">
        <v>18099.199999999997</v>
      </c>
      <c r="BB7" s="474">
        <v>33051.199999999997</v>
      </c>
      <c r="BC7" s="474">
        <v>-3718.2</v>
      </c>
      <c r="BD7" s="474">
        <v>14381</v>
      </c>
      <c r="BE7" s="475">
        <v>29333</v>
      </c>
    </row>
    <row r="8" spans="2:57" ht="16.5" customHeight="1">
      <c r="B8" s="173" t="s">
        <v>3</v>
      </c>
      <c r="C8" s="240" t="s">
        <v>528</v>
      </c>
      <c r="D8" s="476">
        <v>0</v>
      </c>
      <c r="E8" s="472">
        <v>0</v>
      </c>
      <c r="F8" s="472">
        <v>22</v>
      </c>
      <c r="G8" s="472">
        <v>0</v>
      </c>
      <c r="H8" s="472">
        <v>744</v>
      </c>
      <c r="I8" s="472">
        <v>0</v>
      </c>
      <c r="J8" s="472">
        <v>0</v>
      </c>
      <c r="K8" s="472">
        <v>8</v>
      </c>
      <c r="L8" s="472">
        <v>0</v>
      </c>
      <c r="M8" s="472">
        <v>0</v>
      </c>
      <c r="N8" s="472">
        <v>0</v>
      </c>
      <c r="O8" s="472">
        <v>0</v>
      </c>
      <c r="P8" s="472">
        <v>0</v>
      </c>
      <c r="Q8" s="472">
        <v>0</v>
      </c>
      <c r="R8" s="472">
        <v>0</v>
      </c>
      <c r="S8" s="472">
        <v>0</v>
      </c>
      <c r="T8" s="472">
        <v>0</v>
      </c>
      <c r="U8" s="472">
        <v>0</v>
      </c>
      <c r="V8" s="472">
        <v>0</v>
      </c>
      <c r="W8" s="472">
        <v>0</v>
      </c>
      <c r="X8" s="472">
        <v>0</v>
      </c>
      <c r="Y8" s="472">
        <v>8</v>
      </c>
      <c r="Z8" s="472">
        <v>0</v>
      </c>
      <c r="AA8" s="472">
        <v>0</v>
      </c>
      <c r="AB8" s="472">
        <v>0</v>
      </c>
      <c r="AC8" s="472">
        <v>0</v>
      </c>
      <c r="AD8" s="472">
        <v>0</v>
      </c>
      <c r="AE8" s="472">
        <v>0</v>
      </c>
      <c r="AF8" s="472">
        <v>0</v>
      </c>
      <c r="AG8" s="472">
        <v>0</v>
      </c>
      <c r="AH8" s="472">
        <v>0</v>
      </c>
      <c r="AI8" s="472">
        <v>1</v>
      </c>
      <c r="AJ8" s="472">
        <v>20</v>
      </c>
      <c r="AK8" s="472">
        <v>219</v>
      </c>
      <c r="AL8" s="472">
        <v>0</v>
      </c>
      <c r="AM8" s="472">
        <v>0</v>
      </c>
      <c r="AN8" s="472">
        <v>757</v>
      </c>
      <c r="AO8" s="472">
        <v>0</v>
      </c>
      <c r="AP8" s="472">
        <v>0</v>
      </c>
      <c r="AQ8" s="473">
        <v>1779</v>
      </c>
      <c r="AR8" s="472">
        <v>73</v>
      </c>
      <c r="AS8" s="472">
        <v>1708</v>
      </c>
      <c r="AT8" s="472">
        <v>0</v>
      </c>
      <c r="AU8" s="472">
        <v>0</v>
      </c>
      <c r="AV8" s="472">
        <v>0</v>
      </c>
      <c r="AW8" s="472">
        <v>-223</v>
      </c>
      <c r="AX8" s="474">
        <v>1558</v>
      </c>
      <c r="AY8" s="474">
        <v>3337</v>
      </c>
      <c r="AZ8" s="474">
        <v>2113.1999999999998</v>
      </c>
      <c r="BA8" s="474">
        <v>3671.2</v>
      </c>
      <c r="BB8" s="474">
        <v>5450.2</v>
      </c>
      <c r="BC8" s="474">
        <v>-2525.1999999999998</v>
      </c>
      <c r="BD8" s="474">
        <v>1145.9999999999998</v>
      </c>
      <c r="BE8" s="475">
        <v>2925</v>
      </c>
    </row>
    <row r="9" spans="2:57" ht="16.5" customHeight="1">
      <c r="B9" s="173" t="s">
        <v>4</v>
      </c>
      <c r="C9" s="240" t="s">
        <v>17</v>
      </c>
      <c r="D9" s="476">
        <v>1</v>
      </c>
      <c r="E9" s="472">
        <v>13</v>
      </c>
      <c r="F9" s="472">
        <v>0</v>
      </c>
      <c r="G9" s="472">
        <v>7</v>
      </c>
      <c r="H9" s="472">
        <v>23</v>
      </c>
      <c r="I9" s="472">
        <v>0</v>
      </c>
      <c r="J9" s="472">
        <v>388</v>
      </c>
      <c r="K9" s="472">
        <v>531</v>
      </c>
      <c r="L9" s="472">
        <v>381</v>
      </c>
      <c r="M9" s="472">
        <v>2</v>
      </c>
      <c r="N9" s="472">
        <v>1401</v>
      </c>
      <c r="O9" s="472">
        <v>19</v>
      </c>
      <c r="P9" s="472">
        <v>26661</v>
      </c>
      <c r="Q9" s="472">
        <v>4</v>
      </c>
      <c r="R9" s="472">
        <v>0</v>
      </c>
      <c r="S9" s="472">
        <v>2</v>
      </c>
      <c r="T9" s="472">
        <v>17</v>
      </c>
      <c r="U9" s="472">
        <v>26</v>
      </c>
      <c r="V9" s="472">
        <v>0</v>
      </c>
      <c r="W9" s="472">
        <v>0</v>
      </c>
      <c r="X9" s="472">
        <v>6</v>
      </c>
      <c r="Y9" s="472">
        <v>11</v>
      </c>
      <c r="Z9" s="472">
        <v>1405</v>
      </c>
      <c r="AA9" s="472">
        <v>69990</v>
      </c>
      <c r="AB9" s="472">
        <v>0</v>
      </c>
      <c r="AC9" s="472">
        <v>0</v>
      </c>
      <c r="AD9" s="472">
        <v>1</v>
      </c>
      <c r="AE9" s="472">
        <v>0</v>
      </c>
      <c r="AF9" s="472">
        <v>0</v>
      </c>
      <c r="AG9" s="472">
        <v>0</v>
      </c>
      <c r="AH9" s="472">
        <v>0</v>
      </c>
      <c r="AI9" s="472">
        <v>2</v>
      </c>
      <c r="AJ9" s="472">
        <v>7</v>
      </c>
      <c r="AK9" s="472">
        <v>3</v>
      </c>
      <c r="AL9" s="472">
        <v>2</v>
      </c>
      <c r="AM9" s="472">
        <v>1</v>
      </c>
      <c r="AN9" s="472">
        <v>2</v>
      </c>
      <c r="AO9" s="472">
        <v>0</v>
      </c>
      <c r="AP9" s="472">
        <v>4</v>
      </c>
      <c r="AQ9" s="473">
        <v>100910</v>
      </c>
      <c r="AR9" s="472">
        <v>-26</v>
      </c>
      <c r="AS9" s="472">
        <v>0</v>
      </c>
      <c r="AT9" s="472">
        <v>0</v>
      </c>
      <c r="AU9" s="472">
        <v>380</v>
      </c>
      <c r="AV9" s="472">
        <v>1055</v>
      </c>
      <c r="AW9" s="472">
        <v>260</v>
      </c>
      <c r="AX9" s="474">
        <v>1669</v>
      </c>
      <c r="AY9" s="474">
        <v>102579</v>
      </c>
      <c r="AZ9" s="474">
        <v>5014.2</v>
      </c>
      <c r="BA9" s="474">
        <v>6683.2</v>
      </c>
      <c r="BB9" s="474">
        <v>107593.2</v>
      </c>
      <c r="BC9" s="474">
        <v>-98338.2</v>
      </c>
      <c r="BD9" s="474">
        <v>-91655</v>
      </c>
      <c r="BE9" s="475">
        <v>9255</v>
      </c>
    </row>
    <row r="10" spans="2:57" ht="16.5" customHeight="1">
      <c r="B10" s="173" t="s">
        <v>5</v>
      </c>
      <c r="C10" s="240" t="s">
        <v>529</v>
      </c>
      <c r="D10" s="476">
        <v>16981</v>
      </c>
      <c r="E10" s="472">
        <v>379</v>
      </c>
      <c r="F10" s="472">
        <v>125</v>
      </c>
      <c r="G10" s="472">
        <v>0</v>
      </c>
      <c r="H10" s="472">
        <v>23965</v>
      </c>
      <c r="I10" s="472">
        <v>52</v>
      </c>
      <c r="J10" s="472">
        <v>300</v>
      </c>
      <c r="K10" s="472">
        <v>709</v>
      </c>
      <c r="L10" s="472">
        <v>0</v>
      </c>
      <c r="M10" s="472">
        <v>1</v>
      </c>
      <c r="N10" s="472">
        <v>15</v>
      </c>
      <c r="O10" s="472">
        <v>0</v>
      </c>
      <c r="P10" s="472">
        <v>0</v>
      </c>
      <c r="Q10" s="472">
        <v>0</v>
      </c>
      <c r="R10" s="472">
        <v>0</v>
      </c>
      <c r="S10" s="472">
        <v>0</v>
      </c>
      <c r="T10" s="472">
        <v>0</v>
      </c>
      <c r="U10" s="472">
        <v>0</v>
      </c>
      <c r="V10" s="472">
        <v>0</v>
      </c>
      <c r="W10" s="472">
        <v>0</v>
      </c>
      <c r="X10" s="472">
        <v>0</v>
      </c>
      <c r="Y10" s="472">
        <v>39</v>
      </c>
      <c r="Z10" s="472">
        <v>65</v>
      </c>
      <c r="AA10" s="472">
        <v>0</v>
      </c>
      <c r="AB10" s="472">
        <v>0</v>
      </c>
      <c r="AC10" s="472">
        <v>0</v>
      </c>
      <c r="AD10" s="472">
        <v>74</v>
      </c>
      <c r="AE10" s="472">
        <v>0</v>
      </c>
      <c r="AF10" s="472">
        <v>0</v>
      </c>
      <c r="AG10" s="472">
        <v>18</v>
      </c>
      <c r="AH10" s="472">
        <v>0</v>
      </c>
      <c r="AI10" s="472">
        <v>242</v>
      </c>
      <c r="AJ10" s="472">
        <v>1464</v>
      </c>
      <c r="AK10" s="472">
        <v>4981</v>
      </c>
      <c r="AL10" s="472">
        <v>60</v>
      </c>
      <c r="AM10" s="472">
        <v>1</v>
      </c>
      <c r="AN10" s="472">
        <v>22111</v>
      </c>
      <c r="AO10" s="472">
        <v>0</v>
      </c>
      <c r="AP10" s="472">
        <v>118</v>
      </c>
      <c r="AQ10" s="473">
        <v>71700</v>
      </c>
      <c r="AR10" s="472">
        <v>4872</v>
      </c>
      <c r="AS10" s="472">
        <v>158764</v>
      </c>
      <c r="AT10" s="472">
        <v>0</v>
      </c>
      <c r="AU10" s="472">
        <v>0</v>
      </c>
      <c r="AV10" s="472">
        <v>1175.5</v>
      </c>
      <c r="AW10" s="472">
        <v>-4854</v>
      </c>
      <c r="AX10" s="474">
        <v>159957.5</v>
      </c>
      <c r="AY10" s="474">
        <v>231657.5</v>
      </c>
      <c r="AZ10" s="474">
        <v>86309.900000000009</v>
      </c>
      <c r="BA10" s="474">
        <v>246267.40000000002</v>
      </c>
      <c r="BB10" s="474">
        <v>317967.40000000002</v>
      </c>
      <c r="BC10" s="474">
        <v>-190395.4</v>
      </c>
      <c r="BD10" s="474">
        <v>55872</v>
      </c>
      <c r="BE10" s="475">
        <v>127572</v>
      </c>
    </row>
    <row r="11" spans="2:57" ht="16.5" customHeight="1">
      <c r="B11" s="173" t="s">
        <v>6</v>
      </c>
      <c r="C11" s="240" t="s">
        <v>136</v>
      </c>
      <c r="D11" s="476">
        <v>765</v>
      </c>
      <c r="E11" s="472">
        <v>30</v>
      </c>
      <c r="F11" s="472">
        <v>75</v>
      </c>
      <c r="G11" s="472">
        <v>30</v>
      </c>
      <c r="H11" s="472">
        <v>124</v>
      </c>
      <c r="I11" s="472">
        <v>14668</v>
      </c>
      <c r="J11" s="472">
        <v>225</v>
      </c>
      <c r="K11" s="472">
        <v>128</v>
      </c>
      <c r="L11" s="472">
        <v>4</v>
      </c>
      <c r="M11" s="472">
        <v>91</v>
      </c>
      <c r="N11" s="472">
        <v>76</v>
      </c>
      <c r="O11" s="472">
        <v>29</v>
      </c>
      <c r="P11" s="472">
        <v>12</v>
      </c>
      <c r="Q11" s="472">
        <v>70</v>
      </c>
      <c r="R11" s="472">
        <v>12</v>
      </c>
      <c r="S11" s="472">
        <v>81</v>
      </c>
      <c r="T11" s="472">
        <v>174</v>
      </c>
      <c r="U11" s="472">
        <v>961</v>
      </c>
      <c r="V11" s="472">
        <v>24</v>
      </c>
      <c r="W11" s="472">
        <v>3</v>
      </c>
      <c r="X11" s="472">
        <v>66</v>
      </c>
      <c r="Y11" s="472">
        <v>111</v>
      </c>
      <c r="Z11" s="472">
        <v>1904</v>
      </c>
      <c r="AA11" s="472">
        <v>55</v>
      </c>
      <c r="AB11" s="472">
        <v>26</v>
      </c>
      <c r="AC11" s="472">
        <v>159</v>
      </c>
      <c r="AD11" s="472">
        <v>2268</v>
      </c>
      <c r="AE11" s="472">
        <v>232</v>
      </c>
      <c r="AF11" s="472">
        <v>7</v>
      </c>
      <c r="AG11" s="472">
        <v>360</v>
      </c>
      <c r="AH11" s="472">
        <v>104</v>
      </c>
      <c r="AI11" s="472">
        <v>1472</v>
      </c>
      <c r="AJ11" s="472">
        <v>164</v>
      </c>
      <c r="AK11" s="472">
        <v>2250</v>
      </c>
      <c r="AL11" s="472">
        <v>1116</v>
      </c>
      <c r="AM11" s="472">
        <v>594</v>
      </c>
      <c r="AN11" s="472">
        <v>949</v>
      </c>
      <c r="AO11" s="472">
        <v>193</v>
      </c>
      <c r="AP11" s="472">
        <v>4</v>
      </c>
      <c r="AQ11" s="473">
        <v>29616</v>
      </c>
      <c r="AR11" s="472">
        <v>669</v>
      </c>
      <c r="AS11" s="472">
        <v>32848.400000000001</v>
      </c>
      <c r="AT11" s="472">
        <v>0</v>
      </c>
      <c r="AU11" s="472">
        <v>128</v>
      </c>
      <c r="AV11" s="472">
        <v>396</v>
      </c>
      <c r="AW11" s="472">
        <v>-4119</v>
      </c>
      <c r="AX11" s="474">
        <v>29922.400000000001</v>
      </c>
      <c r="AY11" s="474">
        <v>59538.400000000001</v>
      </c>
      <c r="AZ11" s="474">
        <v>51708.3</v>
      </c>
      <c r="BA11" s="474">
        <v>81630.7</v>
      </c>
      <c r="BB11" s="474">
        <v>111246.7</v>
      </c>
      <c r="BC11" s="474">
        <v>-56624.7</v>
      </c>
      <c r="BD11" s="474">
        <v>25006</v>
      </c>
      <c r="BE11" s="475">
        <v>54622</v>
      </c>
    </row>
    <row r="12" spans="2:57" ht="16.5" customHeight="1">
      <c r="B12" s="173" t="s">
        <v>7</v>
      </c>
      <c r="C12" s="242" t="s">
        <v>109</v>
      </c>
      <c r="D12" s="476">
        <v>4071</v>
      </c>
      <c r="E12" s="472">
        <v>506</v>
      </c>
      <c r="F12" s="472">
        <v>5</v>
      </c>
      <c r="G12" s="472">
        <v>20</v>
      </c>
      <c r="H12" s="472">
        <v>1916</v>
      </c>
      <c r="I12" s="472">
        <v>159</v>
      </c>
      <c r="J12" s="472">
        <v>31044</v>
      </c>
      <c r="K12" s="472">
        <v>1534</v>
      </c>
      <c r="L12" s="472">
        <v>5</v>
      </c>
      <c r="M12" s="472">
        <v>194</v>
      </c>
      <c r="N12" s="472">
        <v>907</v>
      </c>
      <c r="O12" s="472">
        <v>21</v>
      </c>
      <c r="P12" s="472">
        <v>25</v>
      </c>
      <c r="Q12" s="472">
        <v>168</v>
      </c>
      <c r="R12" s="472">
        <v>18</v>
      </c>
      <c r="S12" s="472">
        <v>50</v>
      </c>
      <c r="T12" s="472">
        <v>710</v>
      </c>
      <c r="U12" s="472">
        <v>1200</v>
      </c>
      <c r="V12" s="472">
        <v>144</v>
      </c>
      <c r="W12" s="472">
        <v>21</v>
      </c>
      <c r="X12" s="472">
        <v>82</v>
      </c>
      <c r="Y12" s="472">
        <v>1517</v>
      </c>
      <c r="Z12" s="472">
        <v>21015</v>
      </c>
      <c r="AA12" s="472">
        <v>1732</v>
      </c>
      <c r="AB12" s="472">
        <v>109</v>
      </c>
      <c r="AC12" s="472">
        <v>266</v>
      </c>
      <c r="AD12" s="472">
        <v>3804</v>
      </c>
      <c r="AE12" s="472">
        <v>821</v>
      </c>
      <c r="AF12" s="472">
        <v>173</v>
      </c>
      <c r="AG12" s="472">
        <v>901</v>
      </c>
      <c r="AH12" s="472">
        <v>2390</v>
      </c>
      <c r="AI12" s="472">
        <v>416</v>
      </c>
      <c r="AJ12" s="472">
        <v>2198</v>
      </c>
      <c r="AK12" s="472">
        <v>4246</v>
      </c>
      <c r="AL12" s="472">
        <v>799</v>
      </c>
      <c r="AM12" s="472">
        <v>1981</v>
      </c>
      <c r="AN12" s="472">
        <v>1035</v>
      </c>
      <c r="AO12" s="472">
        <v>4166</v>
      </c>
      <c r="AP12" s="472">
        <v>18</v>
      </c>
      <c r="AQ12" s="473">
        <v>90387</v>
      </c>
      <c r="AR12" s="472">
        <v>520</v>
      </c>
      <c r="AS12" s="472">
        <v>2239</v>
      </c>
      <c r="AT12" s="472">
        <v>20</v>
      </c>
      <c r="AU12" s="472">
        <v>0</v>
      </c>
      <c r="AV12" s="472">
        <v>0</v>
      </c>
      <c r="AW12" s="472">
        <v>-5253</v>
      </c>
      <c r="AX12" s="474">
        <v>-2474</v>
      </c>
      <c r="AY12" s="474">
        <v>87913</v>
      </c>
      <c r="AZ12" s="474">
        <v>99023</v>
      </c>
      <c r="BA12" s="474">
        <v>96549</v>
      </c>
      <c r="BB12" s="474">
        <v>186936</v>
      </c>
      <c r="BC12" s="474">
        <v>-71368</v>
      </c>
      <c r="BD12" s="474">
        <v>25181</v>
      </c>
      <c r="BE12" s="475">
        <v>115568</v>
      </c>
    </row>
    <row r="13" spans="2:57" ht="16.5" customHeight="1">
      <c r="B13" s="173" t="s">
        <v>8</v>
      </c>
      <c r="C13" s="240" t="s">
        <v>137</v>
      </c>
      <c r="D13" s="476">
        <v>13626</v>
      </c>
      <c r="E13" s="472">
        <v>25</v>
      </c>
      <c r="F13" s="472">
        <v>8</v>
      </c>
      <c r="G13" s="472">
        <v>28</v>
      </c>
      <c r="H13" s="472">
        <v>774</v>
      </c>
      <c r="I13" s="472">
        <v>1748</v>
      </c>
      <c r="J13" s="472">
        <v>6150</v>
      </c>
      <c r="K13" s="472">
        <v>15462</v>
      </c>
      <c r="L13" s="472">
        <v>274</v>
      </c>
      <c r="M13" s="472">
        <v>4819</v>
      </c>
      <c r="N13" s="472">
        <v>1069</v>
      </c>
      <c r="O13" s="472">
        <v>73</v>
      </c>
      <c r="P13" s="472">
        <v>227</v>
      </c>
      <c r="Q13" s="472">
        <v>634</v>
      </c>
      <c r="R13" s="472">
        <v>43</v>
      </c>
      <c r="S13" s="472">
        <v>296</v>
      </c>
      <c r="T13" s="472">
        <v>1095</v>
      </c>
      <c r="U13" s="472">
        <v>3472</v>
      </c>
      <c r="V13" s="472">
        <v>275</v>
      </c>
      <c r="W13" s="472">
        <v>30</v>
      </c>
      <c r="X13" s="472">
        <v>967</v>
      </c>
      <c r="Y13" s="472">
        <v>785</v>
      </c>
      <c r="Z13" s="472">
        <v>2566</v>
      </c>
      <c r="AA13" s="472">
        <v>191</v>
      </c>
      <c r="AB13" s="472">
        <v>285</v>
      </c>
      <c r="AC13" s="472">
        <v>892</v>
      </c>
      <c r="AD13" s="472">
        <v>5</v>
      </c>
      <c r="AE13" s="472">
        <v>4</v>
      </c>
      <c r="AF13" s="472">
        <v>15</v>
      </c>
      <c r="AG13" s="472">
        <v>128</v>
      </c>
      <c r="AH13" s="472">
        <v>147</v>
      </c>
      <c r="AI13" s="472">
        <v>315</v>
      </c>
      <c r="AJ13" s="472">
        <v>2050</v>
      </c>
      <c r="AK13" s="472">
        <v>97998</v>
      </c>
      <c r="AL13" s="472">
        <v>104</v>
      </c>
      <c r="AM13" s="472">
        <v>1450</v>
      </c>
      <c r="AN13" s="472">
        <v>1884</v>
      </c>
      <c r="AO13" s="472">
        <v>90</v>
      </c>
      <c r="AP13" s="472">
        <v>112</v>
      </c>
      <c r="AQ13" s="473">
        <v>160116</v>
      </c>
      <c r="AR13" s="472">
        <v>1134</v>
      </c>
      <c r="AS13" s="472">
        <v>22538</v>
      </c>
      <c r="AT13" s="472">
        <v>0</v>
      </c>
      <c r="AU13" s="472">
        <v>80</v>
      </c>
      <c r="AV13" s="472">
        <v>2516</v>
      </c>
      <c r="AW13" s="472">
        <v>-196</v>
      </c>
      <c r="AX13" s="474">
        <v>26072</v>
      </c>
      <c r="AY13" s="474">
        <v>186188</v>
      </c>
      <c r="AZ13" s="474">
        <v>59910.400000000001</v>
      </c>
      <c r="BA13" s="474">
        <v>85982.399999999994</v>
      </c>
      <c r="BB13" s="474">
        <v>246098.4</v>
      </c>
      <c r="BC13" s="474">
        <v>-179844.4</v>
      </c>
      <c r="BD13" s="474">
        <v>-93862</v>
      </c>
      <c r="BE13" s="475">
        <v>66254</v>
      </c>
    </row>
    <row r="14" spans="2:57" ht="16.5" customHeight="1">
      <c r="B14" s="173" t="s">
        <v>9</v>
      </c>
      <c r="C14" s="242" t="s">
        <v>309</v>
      </c>
      <c r="D14" s="476">
        <v>1563</v>
      </c>
      <c r="E14" s="472">
        <v>253</v>
      </c>
      <c r="F14" s="472">
        <v>155</v>
      </c>
      <c r="G14" s="472">
        <v>105</v>
      </c>
      <c r="H14" s="472">
        <v>266</v>
      </c>
      <c r="I14" s="472">
        <v>91</v>
      </c>
      <c r="J14" s="472">
        <v>579</v>
      </c>
      <c r="K14" s="472">
        <v>473</v>
      </c>
      <c r="L14" s="472">
        <v>1768</v>
      </c>
      <c r="M14" s="472">
        <v>35</v>
      </c>
      <c r="N14" s="472">
        <v>586</v>
      </c>
      <c r="O14" s="472">
        <v>207</v>
      </c>
      <c r="P14" s="472">
        <v>856</v>
      </c>
      <c r="Q14" s="472">
        <v>188</v>
      </c>
      <c r="R14" s="472">
        <v>10</v>
      </c>
      <c r="S14" s="472">
        <v>54</v>
      </c>
      <c r="T14" s="472">
        <v>113</v>
      </c>
      <c r="U14" s="472">
        <v>265</v>
      </c>
      <c r="V14" s="472">
        <v>14</v>
      </c>
      <c r="W14" s="472">
        <v>0</v>
      </c>
      <c r="X14" s="472">
        <v>88</v>
      </c>
      <c r="Y14" s="472">
        <v>54</v>
      </c>
      <c r="Z14" s="472">
        <v>8822</v>
      </c>
      <c r="AA14" s="472">
        <v>12900</v>
      </c>
      <c r="AB14" s="472">
        <v>356</v>
      </c>
      <c r="AC14" s="472">
        <v>721</v>
      </c>
      <c r="AD14" s="472">
        <v>776</v>
      </c>
      <c r="AE14" s="472">
        <v>73</v>
      </c>
      <c r="AF14" s="472">
        <v>72</v>
      </c>
      <c r="AG14" s="472">
        <v>37066</v>
      </c>
      <c r="AH14" s="472">
        <v>128</v>
      </c>
      <c r="AI14" s="472">
        <v>2837</v>
      </c>
      <c r="AJ14" s="472">
        <v>985</v>
      </c>
      <c r="AK14" s="472">
        <v>1258</v>
      </c>
      <c r="AL14" s="472">
        <v>141</v>
      </c>
      <c r="AM14" s="472">
        <v>738</v>
      </c>
      <c r="AN14" s="472">
        <v>811</v>
      </c>
      <c r="AO14" s="472">
        <v>0</v>
      </c>
      <c r="AP14" s="472">
        <v>269</v>
      </c>
      <c r="AQ14" s="473">
        <v>75676</v>
      </c>
      <c r="AR14" s="472">
        <v>88</v>
      </c>
      <c r="AS14" s="472">
        <v>21394</v>
      </c>
      <c r="AT14" s="472">
        <v>0</v>
      </c>
      <c r="AU14" s="472">
        <v>0</v>
      </c>
      <c r="AV14" s="472">
        <v>0</v>
      </c>
      <c r="AW14" s="472">
        <v>-291</v>
      </c>
      <c r="AX14" s="474">
        <v>21191</v>
      </c>
      <c r="AY14" s="474">
        <v>96867</v>
      </c>
      <c r="AZ14" s="474">
        <v>2583.1999999999998</v>
      </c>
      <c r="BA14" s="474">
        <v>23774.2</v>
      </c>
      <c r="BB14" s="474">
        <v>99450.2</v>
      </c>
      <c r="BC14" s="474">
        <v>-91944.2</v>
      </c>
      <c r="BD14" s="474">
        <v>-68170</v>
      </c>
      <c r="BE14" s="475">
        <v>7506</v>
      </c>
    </row>
    <row r="15" spans="2:57" ht="16.5" customHeight="1">
      <c r="B15" s="173" t="s">
        <v>10</v>
      </c>
      <c r="C15" s="242" t="s">
        <v>587</v>
      </c>
      <c r="D15" s="476">
        <v>1171</v>
      </c>
      <c r="E15" s="472">
        <v>191</v>
      </c>
      <c r="F15" s="472">
        <v>55</v>
      </c>
      <c r="G15" s="472">
        <v>55</v>
      </c>
      <c r="H15" s="472">
        <v>1638</v>
      </c>
      <c r="I15" s="472">
        <v>185</v>
      </c>
      <c r="J15" s="472">
        <v>769</v>
      </c>
      <c r="K15" s="472">
        <v>3207</v>
      </c>
      <c r="L15" s="472">
        <v>6</v>
      </c>
      <c r="M15" s="472">
        <v>6291</v>
      </c>
      <c r="N15" s="472">
        <v>269</v>
      </c>
      <c r="O15" s="472">
        <v>39</v>
      </c>
      <c r="P15" s="472">
        <v>118</v>
      </c>
      <c r="Q15" s="472">
        <v>201</v>
      </c>
      <c r="R15" s="472">
        <v>87</v>
      </c>
      <c r="S15" s="472">
        <v>970</v>
      </c>
      <c r="T15" s="472">
        <v>5108</v>
      </c>
      <c r="U15" s="472">
        <v>4044</v>
      </c>
      <c r="V15" s="472">
        <v>1465</v>
      </c>
      <c r="W15" s="472">
        <v>164</v>
      </c>
      <c r="X15" s="472">
        <v>2862</v>
      </c>
      <c r="Y15" s="472">
        <v>1448</v>
      </c>
      <c r="Z15" s="472">
        <v>8090</v>
      </c>
      <c r="AA15" s="472">
        <v>0</v>
      </c>
      <c r="AB15" s="472">
        <v>1243</v>
      </c>
      <c r="AC15" s="472">
        <v>1186</v>
      </c>
      <c r="AD15" s="472">
        <v>3298</v>
      </c>
      <c r="AE15" s="472">
        <v>495</v>
      </c>
      <c r="AF15" s="472">
        <v>248</v>
      </c>
      <c r="AG15" s="472">
        <v>1340</v>
      </c>
      <c r="AH15" s="472">
        <v>334</v>
      </c>
      <c r="AI15" s="472">
        <v>585</v>
      </c>
      <c r="AJ15" s="472">
        <v>873</v>
      </c>
      <c r="AK15" s="472">
        <v>1393</v>
      </c>
      <c r="AL15" s="472">
        <v>363</v>
      </c>
      <c r="AM15" s="472">
        <v>4328</v>
      </c>
      <c r="AN15" s="472">
        <v>588</v>
      </c>
      <c r="AO15" s="472">
        <v>445</v>
      </c>
      <c r="AP15" s="472">
        <v>61</v>
      </c>
      <c r="AQ15" s="473">
        <v>55213</v>
      </c>
      <c r="AR15" s="472">
        <v>135</v>
      </c>
      <c r="AS15" s="472">
        <v>4852.8</v>
      </c>
      <c r="AT15" s="472">
        <v>30</v>
      </c>
      <c r="AU15" s="472">
        <v>0</v>
      </c>
      <c r="AV15" s="472">
        <v>0</v>
      </c>
      <c r="AW15" s="472">
        <v>-2790</v>
      </c>
      <c r="AX15" s="474">
        <v>2227.8000000000002</v>
      </c>
      <c r="AY15" s="474">
        <v>57440.800000000003</v>
      </c>
      <c r="AZ15" s="474">
        <v>24172.6</v>
      </c>
      <c r="BA15" s="474">
        <v>26400.400000000001</v>
      </c>
      <c r="BB15" s="474">
        <v>81613.399999999994</v>
      </c>
      <c r="BC15" s="474">
        <v>-49750.400000000001</v>
      </c>
      <c r="BD15" s="474">
        <v>-23350</v>
      </c>
      <c r="BE15" s="475">
        <v>31863</v>
      </c>
    </row>
    <row r="16" spans="2:57" ht="16.5" customHeight="1">
      <c r="B16" s="173" t="s">
        <v>11</v>
      </c>
      <c r="C16" s="240" t="s">
        <v>310</v>
      </c>
      <c r="D16" s="476">
        <v>550</v>
      </c>
      <c r="E16" s="472">
        <v>8</v>
      </c>
      <c r="F16" s="472">
        <v>0</v>
      </c>
      <c r="G16" s="472">
        <v>12</v>
      </c>
      <c r="H16" s="472">
        <v>402</v>
      </c>
      <c r="I16" s="472">
        <v>7</v>
      </c>
      <c r="J16" s="472">
        <v>112</v>
      </c>
      <c r="K16" s="472">
        <v>880</v>
      </c>
      <c r="L16" s="472">
        <v>193</v>
      </c>
      <c r="M16" s="472">
        <v>89</v>
      </c>
      <c r="N16" s="472">
        <v>4235</v>
      </c>
      <c r="O16" s="472">
        <v>268</v>
      </c>
      <c r="P16" s="472">
        <v>97</v>
      </c>
      <c r="Q16" s="472">
        <v>364</v>
      </c>
      <c r="R16" s="472">
        <v>121</v>
      </c>
      <c r="S16" s="472">
        <v>353</v>
      </c>
      <c r="T16" s="472">
        <v>1596</v>
      </c>
      <c r="U16" s="472">
        <v>13035</v>
      </c>
      <c r="V16" s="472">
        <v>157</v>
      </c>
      <c r="W16" s="472">
        <v>8</v>
      </c>
      <c r="X16" s="472">
        <v>146</v>
      </c>
      <c r="Y16" s="472">
        <v>154</v>
      </c>
      <c r="Z16" s="472">
        <v>31634</v>
      </c>
      <c r="AA16" s="472">
        <v>19</v>
      </c>
      <c r="AB16" s="472">
        <v>162</v>
      </c>
      <c r="AC16" s="472">
        <v>28</v>
      </c>
      <c r="AD16" s="472">
        <v>110</v>
      </c>
      <c r="AE16" s="472">
        <v>2</v>
      </c>
      <c r="AF16" s="472">
        <v>34</v>
      </c>
      <c r="AG16" s="472">
        <v>9</v>
      </c>
      <c r="AH16" s="472">
        <v>1</v>
      </c>
      <c r="AI16" s="472">
        <v>72</v>
      </c>
      <c r="AJ16" s="472">
        <v>772</v>
      </c>
      <c r="AK16" s="472">
        <v>462</v>
      </c>
      <c r="AL16" s="472">
        <v>24</v>
      </c>
      <c r="AM16" s="472">
        <v>454</v>
      </c>
      <c r="AN16" s="472">
        <v>217</v>
      </c>
      <c r="AO16" s="472">
        <v>52</v>
      </c>
      <c r="AP16" s="472">
        <v>84</v>
      </c>
      <c r="AQ16" s="473">
        <v>56923</v>
      </c>
      <c r="AR16" s="472">
        <v>55</v>
      </c>
      <c r="AS16" s="472">
        <v>595</v>
      </c>
      <c r="AT16" s="472">
        <v>0</v>
      </c>
      <c r="AU16" s="472">
        <v>0</v>
      </c>
      <c r="AV16" s="472">
        <v>44</v>
      </c>
      <c r="AW16" s="472">
        <v>-825</v>
      </c>
      <c r="AX16" s="474">
        <v>-131</v>
      </c>
      <c r="AY16" s="474">
        <v>56792</v>
      </c>
      <c r="AZ16" s="474">
        <v>22496.400000000001</v>
      </c>
      <c r="BA16" s="474">
        <v>22365.4</v>
      </c>
      <c r="BB16" s="474">
        <v>79288.399999999994</v>
      </c>
      <c r="BC16" s="474">
        <v>-37202.400000000001</v>
      </c>
      <c r="BD16" s="474">
        <v>-14837</v>
      </c>
      <c r="BE16" s="475">
        <v>42086</v>
      </c>
    </row>
    <row r="17" spans="2:57" ht="16.5" customHeight="1">
      <c r="B17" s="173" t="s">
        <v>12</v>
      </c>
      <c r="C17" s="240" t="s">
        <v>138</v>
      </c>
      <c r="D17" s="476">
        <v>4</v>
      </c>
      <c r="E17" s="472">
        <v>1</v>
      </c>
      <c r="F17" s="472">
        <v>0</v>
      </c>
      <c r="G17" s="472">
        <v>56</v>
      </c>
      <c r="H17" s="472">
        <v>0</v>
      </c>
      <c r="I17" s="472">
        <v>2</v>
      </c>
      <c r="J17" s="472">
        <v>101</v>
      </c>
      <c r="K17" s="472">
        <v>0</v>
      </c>
      <c r="L17" s="472">
        <v>0</v>
      </c>
      <c r="M17" s="472">
        <v>73</v>
      </c>
      <c r="N17" s="472">
        <v>434</v>
      </c>
      <c r="O17" s="472">
        <v>6758</v>
      </c>
      <c r="P17" s="472">
        <v>18</v>
      </c>
      <c r="Q17" s="472">
        <v>12497</v>
      </c>
      <c r="R17" s="472">
        <v>905</v>
      </c>
      <c r="S17" s="472">
        <v>6397</v>
      </c>
      <c r="T17" s="472">
        <v>1304</v>
      </c>
      <c r="U17" s="472">
        <v>3665</v>
      </c>
      <c r="V17" s="472">
        <v>1041</v>
      </c>
      <c r="W17" s="472">
        <v>39</v>
      </c>
      <c r="X17" s="472">
        <v>2546</v>
      </c>
      <c r="Y17" s="472">
        <v>164</v>
      </c>
      <c r="Z17" s="472">
        <v>10450</v>
      </c>
      <c r="AA17" s="472">
        <v>0</v>
      </c>
      <c r="AB17" s="472">
        <v>1</v>
      </c>
      <c r="AC17" s="472">
        <v>0</v>
      </c>
      <c r="AD17" s="472">
        <v>0</v>
      </c>
      <c r="AE17" s="472">
        <v>0</v>
      </c>
      <c r="AF17" s="472">
        <v>0</v>
      </c>
      <c r="AG17" s="472">
        <v>34</v>
      </c>
      <c r="AH17" s="472">
        <v>0</v>
      </c>
      <c r="AI17" s="472">
        <v>10</v>
      </c>
      <c r="AJ17" s="472">
        <v>0</v>
      </c>
      <c r="AK17" s="472">
        <v>2</v>
      </c>
      <c r="AL17" s="472">
        <v>0</v>
      </c>
      <c r="AM17" s="472">
        <v>73</v>
      </c>
      <c r="AN17" s="472">
        <v>6</v>
      </c>
      <c r="AO17" s="472">
        <v>0</v>
      </c>
      <c r="AP17" s="472">
        <v>77</v>
      </c>
      <c r="AQ17" s="473">
        <v>46658</v>
      </c>
      <c r="AR17" s="472">
        <v>0</v>
      </c>
      <c r="AS17" s="472">
        <v>366.4</v>
      </c>
      <c r="AT17" s="472">
        <v>0</v>
      </c>
      <c r="AU17" s="472">
        <v>0</v>
      </c>
      <c r="AV17" s="472">
        <v>110</v>
      </c>
      <c r="AW17" s="472">
        <v>-1742</v>
      </c>
      <c r="AX17" s="474">
        <v>-1265.5999999999999</v>
      </c>
      <c r="AY17" s="474">
        <v>45392.4</v>
      </c>
      <c r="AZ17" s="474">
        <v>13832.199999999999</v>
      </c>
      <c r="BA17" s="474">
        <v>12566.6</v>
      </c>
      <c r="BB17" s="474">
        <v>59224.600000000006</v>
      </c>
      <c r="BC17" s="474">
        <v>-38276.6</v>
      </c>
      <c r="BD17" s="474">
        <v>-25710</v>
      </c>
      <c r="BE17" s="475">
        <v>20948</v>
      </c>
    </row>
    <row r="18" spans="2:57" ht="16.5" customHeight="1">
      <c r="B18" s="173" t="s">
        <v>13</v>
      </c>
      <c r="C18" s="240" t="s">
        <v>139</v>
      </c>
      <c r="D18" s="476">
        <v>0</v>
      </c>
      <c r="E18" s="472">
        <v>0</v>
      </c>
      <c r="F18" s="472">
        <v>0</v>
      </c>
      <c r="G18" s="472">
        <v>12</v>
      </c>
      <c r="H18" s="472">
        <v>275</v>
      </c>
      <c r="I18" s="472">
        <v>0</v>
      </c>
      <c r="J18" s="472">
        <v>54</v>
      </c>
      <c r="K18" s="472">
        <v>383</v>
      </c>
      <c r="L18" s="472">
        <v>0</v>
      </c>
      <c r="M18" s="472">
        <v>71</v>
      </c>
      <c r="N18" s="472">
        <v>178</v>
      </c>
      <c r="O18" s="472">
        <v>19</v>
      </c>
      <c r="P18" s="472">
        <v>18947</v>
      </c>
      <c r="Q18" s="472">
        <v>2932</v>
      </c>
      <c r="R18" s="472">
        <v>293</v>
      </c>
      <c r="S18" s="472">
        <v>1520</v>
      </c>
      <c r="T18" s="472">
        <v>5665</v>
      </c>
      <c r="U18" s="472">
        <v>23329</v>
      </c>
      <c r="V18" s="472">
        <v>1653</v>
      </c>
      <c r="W18" s="472">
        <v>186</v>
      </c>
      <c r="X18" s="472">
        <v>1515</v>
      </c>
      <c r="Y18" s="472">
        <v>422</v>
      </c>
      <c r="Z18" s="472">
        <v>5882</v>
      </c>
      <c r="AA18" s="472">
        <v>213</v>
      </c>
      <c r="AB18" s="472">
        <v>7</v>
      </c>
      <c r="AC18" s="472">
        <v>0</v>
      </c>
      <c r="AD18" s="472">
        <v>7</v>
      </c>
      <c r="AE18" s="472">
        <v>0</v>
      </c>
      <c r="AF18" s="472">
        <v>0</v>
      </c>
      <c r="AG18" s="472">
        <v>3</v>
      </c>
      <c r="AH18" s="472">
        <v>24</v>
      </c>
      <c r="AI18" s="472">
        <v>61</v>
      </c>
      <c r="AJ18" s="472">
        <v>18</v>
      </c>
      <c r="AK18" s="472">
        <v>921</v>
      </c>
      <c r="AL18" s="472">
        <v>10</v>
      </c>
      <c r="AM18" s="472">
        <v>147</v>
      </c>
      <c r="AN18" s="472">
        <v>74</v>
      </c>
      <c r="AO18" s="472">
        <v>9</v>
      </c>
      <c r="AP18" s="472">
        <v>65</v>
      </c>
      <c r="AQ18" s="473">
        <v>64895</v>
      </c>
      <c r="AR18" s="472">
        <v>7</v>
      </c>
      <c r="AS18" s="472">
        <v>991</v>
      </c>
      <c r="AT18" s="472">
        <v>0</v>
      </c>
      <c r="AU18" s="472">
        <v>0</v>
      </c>
      <c r="AV18" s="472">
        <v>0</v>
      </c>
      <c r="AW18" s="472">
        <v>-2563</v>
      </c>
      <c r="AX18" s="474">
        <v>-1565</v>
      </c>
      <c r="AY18" s="474">
        <v>63330</v>
      </c>
      <c r="AZ18" s="474">
        <v>85901.200000000012</v>
      </c>
      <c r="BA18" s="474">
        <v>84336.200000000012</v>
      </c>
      <c r="BB18" s="474">
        <v>149231.20000000001</v>
      </c>
      <c r="BC18" s="474">
        <v>-62113.100000000006</v>
      </c>
      <c r="BD18" s="474">
        <v>22223.1</v>
      </c>
      <c r="BE18" s="475">
        <v>87118</v>
      </c>
    </row>
    <row r="19" spans="2:57" ht="16.5" customHeight="1">
      <c r="B19" s="173" t="s">
        <v>14</v>
      </c>
      <c r="C19" s="240" t="s">
        <v>140</v>
      </c>
      <c r="D19" s="476">
        <v>650</v>
      </c>
      <c r="E19" s="472">
        <v>34</v>
      </c>
      <c r="F19" s="472">
        <v>5</v>
      </c>
      <c r="G19" s="472">
        <v>163</v>
      </c>
      <c r="H19" s="472">
        <v>673</v>
      </c>
      <c r="I19" s="472">
        <v>151</v>
      </c>
      <c r="J19" s="472">
        <v>506</v>
      </c>
      <c r="K19" s="472">
        <v>1118</v>
      </c>
      <c r="L19" s="472">
        <v>1</v>
      </c>
      <c r="M19" s="472">
        <v>274</v>
      </c>
      <c r="N19" s="472">
        <v>368</v>
      </c>
      <c r="O19" s="472">
        <v>78</v>
      </c>
      <c r="P19" s="472">
        <v>41</v>
      </c>
      <c r="Q19" s="472">
        <v>3593</v>
      </c>
      <c r="R19" s="472">
        <v>307</v>
      </c>
      <c r="S19" s="472">
        <v>2151</v>
      </c>
      <c r="T19" s="472">
        <v>2320</v>
      </c>
      <c r="U19" s="472">
        <v>8083</v>
      </c>
      <c r="V19" s="472">
        <v>868</v>
      </c>
      <c r="W19" s="472">
        <v>98</v>
      </c>
      <c r="X19" s="472">
        <v>490</v>
      </c>
      <c r="Y19" s="472">
        <v>414</v>
      </c>
      <c r="Z19" s="472">
        <v>46579</v>
      </c>
      <c r="AA19" s="472">
        <v>159</v>
      </c>
      <c r="AB19" s="472">
        <v>25</v>
      </c>
      <c r="AC19" s="472">
        <v>8</v>
      </c>
      <c r="AD19" s="472">
        <v>1297</v>
      </c>
      <c r="AE19" s="472">
        <v>21</v>
      </c>
      <c r="AF19" s="472">
        <v>139</v>
      </c>
      <c r="AG19" s="472">
        <v>314</v>
      </c>
      <c r="AH19" s="472">
        <v>92</v>
      </c>
      <c r="AI19" s="472">
        <v>1175</v>
      </c>
      <c r="AJ19" s="472">
        <v>62</v>
      </c>
      <c r="AK19" s="472">
        <v>246</v>
      </c>
      <c r="AL19" s="472">
        <v>107</v>
      </c>
      <c r="AM19" s="472">
        <v>485</v>
      </c>
      <c r="AN19" s="472">
        <v>515</v>
      </c>
      <c r="AO19" s="472">
        <v>4</v>
      </c>
      <c r="AP19" s="472">
        <v>93</v>
      </c>
      <c r="AQ19" s="473">
        <v>73707</v>
      </c>
      <c r="AR19" s="472">
        <v>176</v>
      </c>
      <c r="AS19" s="472">
        <v>1446</v>
      </c>
      <c r="AT19" s="472">
        <v>5</v>
      </c>
      <c r="AU19" s="472">
        <v>0</v>
      </c>
      <c r="AV19" s="472">
        <v>0</v>
      </c>
      <c r="AW19" s="472">
        <v>-1293</v>
      </c>
      <c r="AX19" s="474">
        <v>334</v>
      </c>
      <c r="AY19" s="474">
        <v>74041</v>
      </c>
      <c r="AZ19" s="474">
        <v>44148.7</v>
      </c>
      <c r="BA19" s="474">
        <v>44482.7</v>
      </c>
      <c r="BB19" s="474">
        <v>118189.70000000001</v>
      </c>
      <c r="BC19" s="474">
        <v>-58476.700000000004</v>
      </c>
      <c r="BD19" s="474">
        <v>-13994.000000000002</v>
      </c>
      <c r="BE19" s="475">
        <v>59713</v>
      </c>
    </row>
    <row r="20" spans="2:57" ht="16.5" customHeight="1">
      <c r="B20" s="173" t="s">
        <v>28</v>
      </c>
      <c r="C20" s="240" t="s">
        <v>530</v>
      </c>
      <c r="D20" s="476">
        <v>0</v>
      </c>
      <c r="E20" s="472">
        <v>1</v>
      </c>
      <c r="F20" s="472">
        <v>0</v>
      </c>
      <c r="G20" s="472">
        <v>24</v>
      </c>
      <c r="H20" s="472">
        <v>0</v>
      </c>
      <c r="I20" s="472">
        <v>0</v>
      </c>
      <c r="J20" s="472">
        <v>7</v>
      </c>
      <c r="K20" s="472">
        <v>0</v>
      </c>
      <c r="L20" s="472">
        <v>0</v>
      </c>
      <c r="M20" s="472">
        <v>11</v>
      </c>
      <c r="N20" s="472">
        <v>8</v>
      </c>
      <c r="O20" s="472">
        <v>9</v>
      </c>
      <c r="P20" s="472">
        <v>0</v>
      </c>
      <c r="Q20" s="472">
        <v>62</v>
      </c>
      <c r="R20" s="472">
        <v>1285</v>
      </c>
      <c r="S20" s="472">
        <v>3870</v>
      </c>
      <c r="T20" s="472">
        <v>773</v>
      </c>
      <c r="U20" s="472">
        <v>857</v>
      </c>
      <c r="V20" s="472">
        <v>234</v>
      </c>
      <c r="W20" s="472">
        <v>6</v>
      </c>
      <c r="X20" s="472">
        <v>573</v>
      </c>
      <c r="Y20" s="472">
        <v>145</v>
      </c>
      <c r="Z20" s="472">
        <v>3220</v>
      </c>
      <c r="AA20" s="472">
        <v>0</v>
      </c>
      <c r="AB20" s="472">
        <v>349</v>
      </c>
      <c r="AC20" s="472">
        <v>0</v>
      </c>
      <c r="AD20" s="472">
        <v>3</v>
      </c>
      <c r="AE20" s="472">
        <v>0</v>
      </c>
      <c r="AF20" s="472">
        <v>0</v>
      </c>
      <c r="AG20" s="472">
        <v>13</v>
      </c>
      <c r="AH20" s="472">
        <v>0</v>
      </c>
      <c r="AI20" s="472">
        <v>92</v>
      </c>
      <c r="AJ20" s="472">
        <v>0</v>
      </c>
      <c r="AK20" s="472">
        <v>0</v>
      </c>
      <c r="AL20" s="472">
        <v>0</v>
      </c>
      <c r="AM20" s="472">
        <v>3012</v>
      </c>
      <c r="AN20" s="472">
        <v>2</v>
      </c>
      <c r="AO20" s="472">
        <v>0</v>
      </c>
      <c r="AP20" s="472">
        <v>0</v>
      </c>
      <c r="AQ20" s="473">
        <v>14556</v>
      </c>
      <c r="AR20" s="472">
        <v>0</v>
      </c>
      <c r="AS20" s="472">
        <v>73</v>
      </c>
      <c r="AT20" s="472">
        <v>0</v>
      </c>
      <c r="AU20" s="472">
        <v>496</v>
      </c>
      <c r="AV20" s="472">
        <v>0</v>
      </c>
      <c r="AW20" s="472">
        <v>-155</v>
      </c>
      <c r="AX20" s="474">
        <v>414</v>
      </c>
      <c r="AY20" s="474">
        <v>14970</v>
      </c>
      <c r="AZ20" s="474">
        <v>9167</v>
      </c>
      <c r="BA20" s="474">
        <v>9581</v>
      </c>
      <c r="BB20" s="474">
        <v>24137</v>
      </c>
      <c r="BC20" s="474">
        <v>-14945</v>
      </c>
      <c r="BD20" s="474">
        <v>-5364</v>
      </c>
      <c r="BE20" s="475">
        <v>9192</v>
      </c>
    </row>
    <row r="21" spans="2:57" ht="16.5" customHeight="1">
      <c r="B21" s="173" t="s">
        <v>110</v>
      </c>
      <c r="C21" s="240" t="s">
        <v>531</v>
      </c>
      <c r="D21" s="476">
        <v>0</v>
      </c>
      <c r="E21" s="472">
        <v>6</v>
      </c>
      <c r="F21" s="472">
        <v>0</v>
      </c>
      <c r="G21" s="472">
        <v>13</v>
      </c>
      <c r="H21" s="472">
        <v>0</v>
      </c>
      <c r="I21" s="472">
        <v>0</v>
      </c>
      <c r="J21" s="472">
        <v>8</v>
      </c>
      <c r="K21" s="472">
        <v>0</v>
      </c>
      <c r="L21" s="472">
        <v>1</v>
      </c>
      <c r="M21" s="472">
        <v>84</v>
      </c>
      <c r="N21" s="472">
        <v>17</v>
      </c>
      <c r="O21" s="472">
        <v>12</v>
      </c>
      <c r="P21" s="472">
        <v>0</v>
      </c>
      <c r="Q21" s="472">
        <v>29</v>
      </c>
      <c r="R21" s="472">
        <v>56</v>
      </c>
      <c r="S21" s="472">
        <v>10720</v>
      </c>
      <c r="T21" s="472">
        <v>57</v>
      </c>
      <c r="U21" s="472">
        <v>790</v>
      </c>
      <c r="V21" s="472">
        <v>49</v>
      </c>
      <c r="W21" s="472">
        <v>2</v>
      </c>
      <c r="X21" s="472">
        <v>51</v>
      </c>
      <c r="Y21" s="472">
        <v>24</v>
      </c>
      <c r="Z21" s="472">
        <v>43</v>
      </c>
      <c r="AA21" s="472">
        <v>0</v>
      </c>
      <c r="AB21" s="472">
        <v>9</v>
      </c>
      <c r="AC21" s="472">
        <v>0</v>
      </c>
      <c r="AD21" s="472">
        <v>2</v>
      </c>
      <c r="AE21" s="472">
        <v>0</v>
      </c>
      <c r="AF21" s="472">
        <v>0</v>
      </c>
      <c r="AG21" s="472">
        <v>10</v>
      </c>
      <c r="AH21" s="472">
        <v>0</v>
      </c>
      <c r="AI21" s="472">
        <v>5</v>
      </c>
      <c r="AJ21" s="472">
        <v>0</v>
      </c>
      <c r="AK21" s="472">
        <v>0</v>
      </c>
      <c r="AL21" s="472">
        <v>0</v>
      </c>
      <c r="AM21" s="472">
        <v>4716</v>
      </c>
      <c r="AN21" s="472">
        <v>1</v>
      </c>
      <c r="AO21" s="472">
        <v>0</v>
      </c>
      <c r="AP21" s="472">
        <v>0</v>
      </c>
      <c r="AQ21" s="473">
        <v>16705</v>
      </c>
      <c r="AR21" s="472">
        <v>0</v>
      </c>
      <c r="AS21" s="472">
        <v>33</v>
      </c>
      <c r="AT21" s="472">
        <v>0</v>
      </c>
      <c r="AU21" s="472">
        <v>3784</v>
      </c>
      <c r="AV21" s="472">
        <v>5640.7</v>
      </c>
      <c r="AW21" s="472">
        <v>1130</v>
      </c>
      <c r="AX21" s="474">
        <v>10587.7</v>
      </c>
      <c r="AY21" s="474">
        <v>27292.699999999997</v>
      </c>
      <c r="AZ21" s="474">
        <v>72542.5</v>
      </c>
      <c r="BA21" s="474">
        <v>83130.2</v>
      </c>
      <c r="BB21" s="474">
        <v>99835.199999999997</v>
      </c>
      <c r="BC21" s="474">
        <v>-24187.199999999997</v>
      </c>
      <c r="BD21" s="474">
        <v>58943</v>
      </c>
      <c r="BE21" s="475">
        <v>75648</v>
      </c>
    </row>
    <row r="22" spans="2:57" ht="16.5" customHeight="1">
      <c r="B22" s="173" t="s">
        <v>111</v>
      </c>
      <c r="C22" s="240" t="s">
        <v>532</v>
      </c>
      <c r="D22" s="476">
        <v>4</v>
      </c>
      <c r="E22" s="472">
        <v>1</v>
      </c>
      <c r="F22" s="472">
        <v>0</v>
      </c>
      <c r="G22" s="472">
        <v>0</v>
      </c>
      <c r="H22" s="472">
        <v>0</v>
      </c>
      <c r="I22" s="472">
        <v>0</v>
      </c>
      <c r="J22" s="472">
        <v>0</v>
      </c>
      <c r="K22" s="472">
        <v>0</v>
      </c>
      <c r="L22" s="472">
        <v>0</v>
      </c>
      <c r="M22" s="472">
        <v>0</v>
      </c>
      <c r="N22" s="472">
        <v>0</v>
      </c>
      <c r="O22" s="472">
        <v>0</v>
      </c>
      <c r="P22" s="472">
        <v>0</v>
      </c>
      <c r="Q22" s="472">
        <v>1</v>
      </c>
      <c r="R22" s="472">
        <v>14</v>
      </c>
      <c r="S22" s="472">
        <v>449</v>
      </c>
      <c r="T22" s="472">
        <v>6630</v>
      </c>
      <c r="U22" s="472">
        <v>0</v>
      </c>
      <c r="V22" s="472">
        <v>12</v>
      </c>
      <c r="W22" s="472">
        <v>2</v>
      </c>
      <c r="X22" s="472">
        <v>19</v>
      </c>
      <c r="Y22" s="472">
        <v>3</v>
      </c>
      <c r="Z22" s="472">
        <v>70</v>
      </c>
      <c r="AA22" s="472">
        <v>0</v>
      </c>
      <c r="AB22" s="472">
        <v>3</v>
      </c>
      <c r="AC22" s="472">
        <v>1</v>
      </c>
      <c r="AD22" s="472">
        <v>395</v>
      </c>
      <c r="AE22" s="472">
        <v>2</v>
      </c>
      <c r="AF22" s="472">
        <v>0</v>
      </c>
      <c r="AG22" s="472">
        <v>4</v>
      </c>
      <c r="AH22" s="472">
        <v>16</v>
      </c>
      <c r="AI22" s="472">
        <v>1071</v>
      </c>
      <c r="AJ22" s="472">
        <v>0</v>
      </c>
      <c r="AK22" s="472">
        <v>6579</v>
      </c>
      <c r="AL22" s="472">
        <v>0</v>
      </c>
      <c r="AM22" s="472">
        <v>1378</v>
      </c>
      <c r="AN22" s="472">
        <v>242</v>
      </c>
      <c r="AO22" s="472">
        <v>226</v>
      </c>
      <c r="AP22" s="472">
        <v>0</v>
      </c>
      <c r="AQ22" s="473">
        <v>17122</v>
      </c>
      <c r="AR22" s="472">
        <v>13</v>
      </c>
      <c r="AS22" s="472">
        <v>509</v>
      </c>
      <c r="AT22" s="472">
        <v>2</v>
      </c>
      <c r="AU22" s="472">
        <v>3185</v>
      </c>
      <c r="AV22" s="472">
        <v>3318.6</v>
      </c>
      <c r="AW22" s="472">
        <v>-789</v>
      </c>
      <c r="AX22" s="474">
        <v>6238.5999999999995</v>
      </c>
      <c r="AY22" s="474">
        <v>23360.600000000002</v>
      </c>
      <c r="AZ22" s="474">
        <v>76339</v>
      </c>
      <c r="BA22" s="474">
        <v>82577.599999999991</v>
      </c>
      <c r="BB22" s="474">
        <v>99699.599999999991</v>
      </c>
      <c r="BC22" s="474">
        <v>-20945.600000000002</v>
      </c>
      <c r="BD22" s="474">
        <v>61632</v>
      </c>
      <c r="BE22" s="475">
        <v>78754</v>
      </c>
    </row>
    <row r="23" spans="2:57" ht="16.5" customHeight="1">
      <c r="B23" s="173" t="s">
        <v>112</v>
      </c>
      <c r="C23" s="240" t="s">
        <v>533</v>
      </c>
      <c r="D23" s="476">
        <v>0</v>
      </c>
      <c r="E23" s="472">
        <v>0</v>
      </c>
      <c r="F23" s="472">
        <v>0</v>
      </c>
      <c r="G23" s="472">
        <v>0</v>
      </c>
      <c r="H23" s="472">
        <v>0</v>
      </c>
      <c r="I23" s="472">
        <v>0</v>
      </c>
      <c r="J23" s="472">
        <v>0</v>
      </c>
      <c r="K23" s="472">
        <v>0</v>
      </c>
      <c r="L23" s="472">
        <v>0</v>
      </c>
      <c r="M23" s="472">
        <v>0</v>
      </c>
      <c r="N23" s="472">
        <v>0</v>
      </c>
      <c r="O23" s="472">
        <v>0</v>
      </c>
      <c r="P23" s="472">
        <v>2</v>
      </c>
      <c r="Q23" s="472">
        <v>2</v>
      </c>
      <c r="R23" s="472">
        <v>23</v>
      </c>
      <c r="S23" s="472">
        <v>723</v>
      </c>
      <c r="T23" s="472">
        <v>8946</v>
      </c>
      <c r="U23" s="472">
        <v>110698</v>
      </c>
      <c r="V23" s="472">
        <v>5003</v>
      </c>
      <c r="W23" s="472">
        <v>975</v>
      </c>
      <c r="X23" s="472">
        <v>1117</v>
      </c>
      <c r="Y23" s="472">
        <v>673</v>
      </c>
      <c r="Z23" s="472">
        <v>134</v>
      </c>
      <c r="AA23" s="472">
        <v>1</v>
      </c>
      <c r="AB23" s="472">
        <v>1</v>
      </c>
      <c r="AC23" s="472">
        <v>0</v>
      </c>
      <c r="AD23" s="472">
        <v>15</v>
      </c>
      <c r="AE23" s="472">
        <v>7</v>
      </c>
      <c r="AF23" s="472">
        <v>0</v>
      </c>
      <c r="AG23" s="472">
        <v>1</v>
      </c>
      <c r="AH23" s="472">
        <v>109</v>
      </c>
      <c r="AI23" s="472">
        <v>533</v>
      </c>
      <c r="AJ23" s="472">
        <v>196</v>
      </c>
      <c r="AK23" s="472">
        <v>1</v>
      </c>
      <c r="AL23" s="472">
        <v>0</v>
      </c>
      <c r="AM23" s="472">
        <v>4798</v>
      </c>
      <c r="AN23" s="472">
        <v>4</v>
      </c>
      <c r="AO23" s="472">
        <v>308</v>
      </c>
      <c r="AP23" s="472">
        <v>0</v>
      </c>
      <c r="AQ23" s="473">
        <v>134270</v>
      </c>
      <c r="AR23" s="472">
        <v>2</v>
      </c>
      <c r="AS23" s="472">
        <v>186</v>
      </c>
      <c r="AT23" s="472">
        <v>0</v>
      </c>
      <c r="AU23" s="472">
        <v>0</v>
      </c>
      <c r="AV23" s="472">
        <v>203</v>
      </c>
      <c r="AW23" s="472">
        <v>-225</v>
      </c>
      <c r="AX23" s="474">
        <v>166</v>
      </c>
      <c r="AY23" s="474">
        <v>134436</v>
      </c>
      <c r="AZ23" s="474">
        <v>321118.59999999998</v>
      </c>
      <c r="BA23" s="474">
        <v>321284.59999999998</v>
      </c>
      <c r="BB23" s="474">
        <v>455554.6</v>
      </c>
      <c r="BC23" s="474">
        <v>-117260.59999999999</v>
      </c>
      <c r="BD23" s="474">
        <v>204023.99999999997</v>
      </c>
      <c r="BE23" s="475">
        <v>338294</v>
      </c>
    </row>
    <row r="24" spans="2:57" ht="16.5" customHeight="1">
      <c r="B24" s="173" t="s">
        <v>114</v>
      </c>
      <c r="C24" s="240" t="s">
        <v>534</v>
      </c>
      <c r="D24" s="476">
        <v>3</v>
      </c>
      <c r="E24" s="472">
        <v>0</v>
      </c>
      <c r="F24" s="472">
        <v>5</v>
      </c>
      <c r="G24" s="472">
        <v>0</v>
      </c>
      <c r="H24" s="472">
        <v>0</v>
      </c>
      <c r="I24" s="472">
        <v>0</v>
      </c>
      <c r="J24" s="472">
        <v>3</v>
      </c>
      <c r="K24" s="472">
        <v>0</v>
      </c>
      <c r="L24" s="472">
        <v>0</v>
      </c>
      <c r="M24" s="472">
        <v>1</v>
      </c>
      <c r="N24" s="472">
        <v>1</v>
      </c>
      <c r="O24" s="472">
        <v>0</v>
      </c>
      <c r="P24" s="472">
        <v>0</v>
      </c>
      <c r="Q24" s="472">
        <v>16</v>
      </c>
      <c r="R24" s="472">
        <v>65</v>
      </c>
      <c r="S24" s="472">
        <v>2127</v>
      </c>
      <c r="T24" s="472">
        <v>981</v>
      </c>
      <c r="U24" s="472">
        <v>3297</v>
      </c>
      <c r="V24" s="472">
        <v>3482</v>
      </c>
      <c r="W24" s="472">
        <v>81</v>
      </c>
      <c r="X24" s="472">
        <v>2158</v>
      </c>
      <c r="Y24" s="472">
        <v>207</v>
      </c>
      <c r="Z24" s="472">
        <v>4082</v>
      </c>
      <c r="AA24" s="472">
        <v>1</v>
      </c>
      <c r="AB24" s="472">
        <v>7</v>
      </c>
      <c r="AC24" s="472">
        <v>0</v>
      </c>
      <c r="AD24" s="472">
        <v>97</v>
      </c>
      <c r="AE24" s="472">
        <v>0</v>
      </c>
      <c r="AF24" s="472">
        <v>3</v>
      </c>
      <c r="AG24" s="472">
        <v>42</v>
      </c>
      <c r="AH24" s="472">
        <v>27</v>
      </c>
      <c r="AI24" s="472">
        <v>517</v>
      </c>
      <c r="AJ24" s="472">
        <v>331</v>
      </c>
      <c r="AK24" s="472">
        <v>34</v>
      </c>
      <c r="AL24" s="472">
        <v>0</v>
      </c>
      <c r="AM24" s="472">
        <v>2537</v>
      </c>
      <c r="AN24" s="472">
        <v>24</v>
      </c>
      <c r="AO24" s="472">
        <v>0</v>
      </c>
      <c r="AP24" s="472">
        <v>7</v>
      </c>
      <c r="AQ24" s="473">
        <v>20136</v>
      </c>
      <c r="AR24" s="472">
        <v>399</v>
      </c>
      <c r="AS24" s="472">
        <v>20057.099999999999</v>
      </c>
      <c r="AT24" s="472">
        <v>0</v>
      </c>
      <c r="AU24" s="472">
        <v>844</v>
      </c>
      <c r="AV24" s="472">
        <v>13864.400000000001</v>
      </c>
      <c r="AW24" s="472">
        <v>-1575</v>
      </c>
      <c r="AX24" s="474">
        <v>33589.5</v>
      </c>
      <c r="AY24" s="474">
        <v>53725.5</v>
      </c>
      <c r="AZ24" s="474">
        <v>29414</v>
      </c>
      <c r="BA24" s="474">
        <v>63003.5</v>
      </c>
      <c r="BB24" s="474">
        <v>83139.5</v>
      </c>
      <c r="BC24" s="474">
        <v>-53718.5</v>
      </c>
      <c r="BD24" s="474">
        <v>9285</v>
      </c>
      <c r="BE24" s="475">
        <v>29421</v>
      </c>
    </row>
    <row r="25" spans="2:57" ht="16.5" customHeight="1">
      <c r="B25" s="173" t="s">
        <v>115</v>
      </c>
      <c r="C25" s="240" t="s">
        <v>588</v>
      </c>
      <c r="D25" s="476">
        <v>0</v>
      </c>
      <c r="E25" s="472">
        <v>3</v>
      </c>
      <c r="F25" s="472">
        <v>0</v>
      </c>
      <c r="G25" s="472">
        <v>0</v>
      </c>
      <c r="H25" s="472">
        <v>0</v>
      </c>
      <c r="I25" s="472">
        <v>0</v>
      </c>
      <c r="J25" s="472">
        <v>0</v>
      </c>
      <c r="K25" s="472">
        <v>5</v>
      </c>
      <c r="L25" s="472">
        <v>0</v>
      </c>
      <c r="M25" s="472">
        <v>0</v>
      </c>
      <c r="N25" s="472">
        <v>1</v>
      </c>
      <c r="O25" s="472">
        <v>0</v>
      </c>
      <c r="P25" s="472">
        <v>0</v>
      </c>
      <c r="Q25" s="472">
        <v>2</v>
      </c>
      <c r="R25" s="472">
        <v>2</v>
      </c>
      <c r="S25" s="472">
        <v>24</v>
      </c>
      <c r="T25" s="472">
        <v>1</v>
      </c>
      <c r="U25" s="472">
        <v>10</v>
      </c>
      <c r="V25" s="472">
        <v>0</v>
      </c>
      <c r="W25" s="472">
        <v>48</v>
      </c>
      <c r="X25" s="472">
        <v>0</v>
      </c>
      <c r="Y25" s="472">
        <v>0</v>
      </c>
      <c r="Z25" s="472">
        <v>1024</v>
      </c>
      <c r="AA25" s="472">
        <v>5</v>
      </c>
      <c r="AB25" s="472">
        <v>0</v>
      </c>
      <c r="AC25" s="472">
        <v>2</v>
      </c>
      <c r="AD25" s="472">
        <v>109</v>
      </c>
      <c r="AE25" s="472">
        <v>18</v>
      </c>
      <c r="AF25" s="472">
        <v>9</v>
      </c>
      <c r="AG25" s="472">
        <v>20</v>
      </c>
      <c r="AH25" s="472">
        <v>13</v>
      </c>
      <c r="AI25" s="472">
        <v>555</v>
      </c>
      <c r="AJ25" s="472">
        <v>19</v>
      </c>
      <c r="AK25" s="472">
        <v>9</v>
      </c>
      <c r="AL25" s="472">
        <v>3</v>
      </c>
      <c r="AM25" s="472">
        <v>337</v>
      </c>
      <c r="AN25" s="472">
        <v>19</v>
      </c>
      <c r="AO25" s="472">
        <v>0</v>
      </c>
      <c r="AP25" s="472">
        <v>0</v>
      </c>
      <c r="AQ25" s="473">
        <v>2238</v>
      </c>
      <c r="AR25" s="472">
        <v>201</v>
      </c>
      <c r="AS25" s="472">
        <v>20871</v>
      </c>
      <c r="AT25" s="472">
        <v>0</v>
      </c>
      <c r="AU25" s="472">
        <v>1073</v>
      </c>
      <c r="AV25" s="472">
        <v>6513</v>
      </c>
      <c r="AW25" s="472">
        <v>-332</v>
      </c>
      <c r="AX25" s="474">
        <v>28326</v>
      </c>
      <c r="AY25" s="474">
        <v>30564</v>
      </c>
      <c r="AZ25" s="474">
        <v>3533</v>
      </c>
      <c r="BA25" s="474">
        <v>31859</v>
      </c>
      <c r="BB25" s="474">
        <v>34097</v>
      </c>
      <c r="BC25" s="474">
        <v>-30564</v>
      </c>
      <c r="BD25" s="474">
        <v>1295.0000000000009</v>
      </c>
      <c r="BE25" s="475">
        <v>3533</v>
      </c>
    </row>
    <row r="26" spans="2:57" ht="16.5" customHeight="1">
      <c r="B26" s="173" t="s">
        <v>116</v>
      </c>
      <c r="C26" s="240" t="s">
        <v>141</v>
      </c>
      <c r="D26" s="476">
        <v>0</v>
      </c>
      <c r="E26" s="472">
        <v>0</v>
      </c>
      <c r="F26" s="472">
        <v>139</v>
      </c>
      <c r="G26" s="472">
        <v>1</v>
      </c>
      <c r="H26" s="472">
        <v>0</v>
      </c>
      <c r="I26" s="472">
        <v>0</v>
      </c>
      <c r="J26" s="472">
        <v>0</v>
      </c>
      <c r="K26" s="472">
        <v>0</v>
      </c>
      <c r="L26" s="472">
        <v>0</v>
      </c>
      <c r="M26" s="472">
        <v>0</v>
      </c>
      <c r="N26" s="472">
        <v>0</v>
      </c>
      <c r="O26" s="472">
        <v>0</v>
      </c>
      <c r="P26" s="472">
        <v>0</v>
      </c>
      <c r="Q26" s="472">
        <v>0</v>
      </c>
      <c r="R26" s="472">
        <v>0</v>
      </c>
      <c r="S26" s="472">
        <v>10</v>
      </c>
      <c r="T26" s="472">
        <v>0</v>
      </c>
      <c r="U26" s="472">
        <v>0</v>
      </c>
      <c r="V26" s="472">
        <v>0</v>
      </c>
      <c r="W26" s="472">
        <v>0</v>
      </c>
      <c r="X26" s="472">
        <v>19623</v>
      </c>
      <c r="Y26" s="472">
        <v>0</v>
      </c>
      <c r="Z26" s="472">
        <v>0</v>
      </c>
      <c r="AA26" s="472">
        <v>0</v>
      </c>
      <c r="AB26" s="472">
        <v>0</v>
      </c>
      <c r="AC26" s="472">
        <v>0</v>
      </c>
      <c r="AD26" s="472">
        <v>0</v>
      </c>
      <c r="AE26" s="472">
        <v>0</v>
      </c>
      <c r="AF26" s="472">
        <v>0</v>
      </c>
      <c r="AG26" s="472">
        <v>1785</v>
      </c>
      <c r="AH26" s="472">
        <v>0</v>
      </c>
      <c r="AI26" s="472">
        <v>2338</v>
      </c>
      <c r="AJ26" s="472">
        <v>63</v>
      </c>
      <c r="AK26" s="472">
        <v>0</v>
      </c>
      <c r="AL26" s="472">
        <v>0</v>
      </c>
      <c r="AM26" s="472">
        <v>12643</v>
      </c>
      <c r="AN26" s="472">
        <v>10</v>
      </c>
      <c r="AO26" s="472">
        <v>0</v>
      </c>
      <c r="AP26" s="472">
        <v>0</v>
      </c>
      <c r="AQ26" s="473">
        <v>36612</v>
      </c>
      <c r="AR26" s="472">
        <v>0</v>
      </c>
      <c r="AS26" s="472">
        <v>31809</v>
      </c>
      <c r="AT26" s="472">
        <v>0</v>
      </c>
      <c r="AU26" s="472">
        <v>4140</v>
      </c>
      <c r="AV26" s="472">
        <v>5634</v>
      </c>
      <c r="AW26" s="472">
        <v>-986</v>
      </c>
      <c r="AX26" s="474">
        <v>40597</v>
      </c>
      <c r="AY26" s="474">
        <v>77209</v>
      </c>
      <c r="AZ26" s="474">
        <v>51813</v>
      </c>
      <c r="BA26" s="474">
        <v>92410</v>
      </c>
      <c r="BB26" s="474">
        <v>129022</v>
      </c>
      <c r="BC26" s="474">
        <v>-76785</v>
      </c>
      <c r="BD26" s="474">
        <v>15625</v>
      </c>
      <c r="BE26" s="475">
        <v>52237</v>
      </c>
    </row>
    <row r="27" spans="2:57" ht="16.5" customHeight="1">
      <c r="B27" s="173" t="s">
        <v>117</v>
      </c>
      <c r="C27" s="240" t="s">
        <v>113</v>
      </c>
      <c r="D27" s="476">
        <v>137</v>
      </c>
      <c r="E27" s="472">
        <v>64</v>
      </c>
      <c r="F27" s="472">
        <v>28</v>
      </c>
      <c r="G27" s="472">
        <v>23</v>
      </c>
      <c r="H27" s="472">
        <v>823</v>
      </c>
      <c r="I27" s="472">
        <v>1578</v>
      </c>
      <c r="J27" s="472">
        <v>2171</v>
      </c>
      <c r="K27" s="472">
        <v>369</v>
      </c>
      <c r="L27" s="472">
        <v>8</v>
      </c>
      <c r="M27" s="472">
        <v>146</v>
      </c>
      <c r="N27" s="472">
        <v>312</v>
      </c>
      <c r="O27" s="472">
        <v>108</v>
      </c>
      <c r="P27" s="472">
        <v>3804</v>
      </c>
      <c r="Q27" s="472">
        <v>52</v>
      </c>
      <c r="R27" s="472">
        <v>6</v>
      </c>
      <c r="S27" s="472">
        <v>213</v>
      </c>
      <c r="T27" s="472">
        <v>418</v>
      </c>
      <c r="U27" s="472">
        <v>542</v>
      </c>
      <c r="V27" s="472">
        <v>101</v>
      </c>
      <c r="W27" s="472">
        <v>25</v>
      </c>
      <c r="X27" s="472">
        <v>57</v>
      </c>
      <c r="Y27" s="472">
        <v>2315</v>
      </c>
      <c r="Z27" s="472">
        <v>1807</v>
      </c>
      <c r="AA27" s="472">
        <v>2685</v>
      </c>
      <c r="AB27" s="472">
        <v>107</v>
      </c>
      <c r="AC27" s="472">
        <v>313</v>
      </c>
      <c r="AD27" s="472">
        <v>2987</v>
      </c>
      <c r="AE27" s="472">
        <v>2592</v>
      </c>
      <c r="AF27" s="472">
        <v>8</v>
      </c>
      <c r="AG27" s="472">
        <v>413</v>
      </c>
      <c r="AH27" s="472">
        <v>3165</v>
      </c>
      <c r="AI27" s="472">
        <v>2271</v>
      </c>
      <c r="AJ27" s="472">
        <v>4332</v>
      </c>
      <c r="AK27" s="472">
        <v>2265</v>
      </c>
      <c r="AL27" s="472">
        <v>1526</v>
      </c>
      <c r="AM27" s="472">
        <v>2188</v>
      </c>
      <c r="AN27" s="472">
        <v>1150</v>
      </c>
      <c r="AO27" s="472">
        <v>1242</v>
      </c>
      <c r="AP27" s="472">
        <v>23</v>
      </c>
      <c r="AQ27" s="473">
        <v>42374</v>
      </c>
      <c r="AR27" s="472">
        <v>1166</v>
      </c>
      <c r="AS27" s="472">
        <v>14901.2</v>
      </c>
      <c r="AT27" s="472">
        <v>0</v>
      </c>
      <c r="AU27" s="472">
        <v>20</v>
      </c>
      <c r="AV27" s="472">
        <v>6631.9000000000005</v>
      </c>
      <c r="AW27" s="472">
        <v>-3327.3</v>
      </c>
      <c r="AX27" s="474">
        <v>19391.800000000003</v>
      </c>
      <c r="AY27" s="474">
        <v>61765.8</v>
      </c>
      <c r="AZ27" s="474">
        <v>19667.600000000002</v>
      </c>
      <c r="BA27" s="474">
        <v>39059.399999999994</v>
      </c>
      <c r="BB27" s="474">
        <v>81433.399999999994</v>
      </c>
      <c r="BC27" s="474">
        <v>-52222.400000000001</v>
      </c>
      <c r="BD27" s="474">
        <v>-13163</v>
      </c>
      <c r="BE27" s="475">
        <v>29211</v>
      </c>
    </row>
    <row r="28" spans="2:57" ht="16.5" customHeight="1">
      <c r="B28" s="173" t="s">
        <v>118</v>
      </c>
      <c r="C28" s="240" t="s">
        <v>18</v>
      </c>
      <c r="D28" s="476">
        <v>942</v>
      </c>
      <c r="E28" s="472">
        <v>11</v>
      </c>
      <c r="F28" s="472">
        <v>0</v>
      </c>
      <c r="G28" s="472">
        <v>33</v>
      </c>
      <c r="H28" s="472">
        <v>112</v>
      </c>
      <c r="I28" s="472">
        <v>139</v>
      </c>
      <c r="J28" s="472">
        <v>544</v>
      </c>
      <c r="K28" s="472">
        <v>172</v>
      </c>
      <c r="L28" s="472">
        <v>51</v>
      </c>
      <c r="M28" s="472">
        <v>156</v>
      </c>
      <c r="N28" s="472">
        <v>296</v>
      </c>
      <c r="O28" s="472">
        <v>106</v>
      </c>
      <c r="P28" s="472">
        <v>497</v>
      </c>
      <c r="Q28" s="472">
        <v>275</v>
      </c>
      <c r="R28" s="472">
        <v>26</v>
      </c>
      <c r="S28" s="472">
        <v>180</v>
      </c>
      <c r="T28" s="472">
        <v>161</v>
      </c>
      <c r="U28" s="472">
        <v>1937</v>
      </c>
      <c r="V28" s="472">
        <v>76</v>
      </c>
      <c r="W28" s="472">
        <v>9</v>
      </c>
      <c r="X28" s="472">
        <v>45</v>
      </c>
      <c r="Y28" s="472">
        <v>60</v>
      </c>
      <c r="Z28" s="472">
        <v>447</v>
      </c>
      <c r="AA28" s="472">
        <v>7124</v>
      </c>
      <c r="AB28" s="472">
        <v>1650</v>
      </c>
      <c r="AC28" s="472">
        <v>175</v>
      </c>
      <c r="AD28" s="472">
        <v>2024</v>
      </c>
      <c r="AE28" s="472">
        <v>651</v>
      </c>
      <c r="AF28" s="472">
        <v>6233</v>
      </c>
      <c r="AG28" s="472">
        <v>2884</v>
      </c>
      <c r="AH28" s="472">
        <v>907</v>
      </c>
      <c r="AI28" s="472">
        <v>2928</v>
      </c>
      <c r="AJ28" s="472">
        <v>2017</v>
      </c>
      <c r="AK28" s="472">
        <v>1864</v>
      </c>
      <c r="AL28" s="472">
        <v>83</v>
      </c>
      <c r="AM28" s="472">
        <v>617</v>
      </c>
      <c r="AN28" s="472">
        <v>619</v>
      </c>
      <c r="AO28" s="472">
        <v>0</v>
      </c>
      <c r="AP28" s="472">
        <v>444</v>
      </c>
      <c r="AQ28" s="473">
        <v>36495</v>
      </c>
      <c r="AR28" s="472">
        <v>0</v>
      </c>
      <c r="AS28" s="472">
        <v>0</v>
      </c>
      <c r="AT28" s="472">
        <v>0</v>
      </c>
      <c r="AU28" s="472">
        <v>252861</v>
      </c>
      <c r="AV28" s="472">
        <v>293884</v>
      </c>
      <c r="AW28" s="472">
        <v>0</v>
      </c>
      <c r="AX28" s="474">
        <v>546745</v>
      </c>
      <c r="AY28" s="474">
        <v>583240</v>
      </c>
      <c r="AZ28" s="474">
        <v>0</v>
      </c>
      <c r="BA28" s="474">
        <v>546745</v>
      </c>
      <c r="BB28" s="474">
        <v>583240</v>
      </c>
      <c r="BC28" s="474">
        <v>0</v>
      </c>
      <c r="BD28" s="474">
        <v>546745</v>
      </c>
      <c r="BE28" s="475">
        <v>583240</v>
      </c>
    </row>
    <row r="29" spans="2:57" ht="16.5" customHeight="1">
      <c r="B29" s="173" t="s">
        <v>119</v>
      </c>
      <c r="C29" s="240" t="s">
        <v>142</v>
      </c>
      <c r="D29" s="476">
        <v>2541</v>
      </c>
      <c r="E29" s="472">
        <v>178</v>
      </c>
      <c r="F29" s="472">
        <v>8</v>
      </c>
      <c r="G29" s="472">
        <v>432</v>
      </c>
      <c r="H29" s="472">
        <v>1612</v>
      </c>
      <c r="I29" s="472">
        <v>986</v>
      </c>
      <c r="J29" s="472">
        <v>5641</v>
      </c>
      <c r="K29" s="472">
        <v>1416</v>
      </c>
      <c r="L29" s="472">
        <v>143</v>
      </c>
      <c r="M29" s="472">
        <v>871</v>
      </c>
      <c r="N29" s="472">
        <v>1663</v>
      </c>
      <c r="O29" s="472">
        <v>1593</v>
      </c>
      <c r="P29" s="472">
        <v>9141</v>
      </c>
      <c r="Q29" s="472">
        <v>979</v>
      </c>
      <c r="R29" s="472">
        <v>152</v>
      </c>
      <c r="S29" s="472">
        <v>833</v>
      </c>
      <c r="T29" s="472">
        <v>1012</v>
      </c>
      <c r="U29" s="472">
        <v>8633</v>
      </c>
      <c r="V29" s="472">
        <v>272</v>
      </c>
      <c r="W29" s="472">
        <v>20</v>
      </c>
      <c r="X29" s="472">
        <v>687</v>
      </c>
      <c r="Y29" s="472">
        <v>527</v>
      </c>
      <c r="Z29" s="472">
        <v>1397</v>
      </c>
      <c r="AA29" s="472">
        <v>45651</v>
      </c>
      <c r="AB29" s="472">
        <v>1781</v>
      </c>
      <c r="AC29" s="472">
        <v>4069</v>
      </c>
      <c r="AD29" s="472">
        <v>14735</v>
      </c>
      <c r="AE29" s="472">
        <v>969</v>
      </c>
      <c r="AF29" s="472">
        <v>758</v>
      </c>
      <c r="AG29" s="472">
        <v>1909</v>
      </c>
      <c r="AH29" s="472">
        <v>1528</v>
      </c>
      <c r="AI29" s="472">
        <v>3674</v>
      </c>
      <c r="AJ29" s="472">
        <v>5413</v>
      </c>
      <c r="AK29" s="472">
        <v>8084</v>
      </c>
      <c r="AL29" s="472">
        <v>167</v>
      </c>
      <c r="AM29" s="472">
        <v>1895</v>
      </c>
      <c r="AN29" s="472">
        <v>6513</v>
      </c>
      <c r="AO29" s="472">
        <v>0</v>
      </c>
      <c r="AP29" s="472">
        <v>83</v>
      </c>
      <c r="AQ29" s="473">
        <v>137966</v>
      </c>
      <c r="AR29" s="472">
        <v>33</v>
      </c>
      <c r="AS29" s="472">
        <v>36499</v>
      </c>
      <c r="AT29" s="472">
        <v>0</v>
      </c>
      <c r="AU29" s="472">
        <v>0</v>
      </c>
      <c r="AV29" s="472">
        <v>0</v>
      </c>
      <c r="AW29" s="472">
        <v>0</v>
      </c>
      <c r="AX29" s="474">
        <v>36532</v>
      </c>
      <c r="AY29" s="474">
        <v>174498</v>
      </c>
      <c r="AZ29" s="474">
        <v>256931</v>
      </c>
      <c r="BA29" s="474">
        <v>293463</v>
      </c>
      <c r="BB29" s="474">
        <v>431429</v>
      </c>
      <c r="BC29" s="474">
        <v>-33795</v>
      </c>
      <c r="BD29" s="474">
        <v>259668</v>
      </c>
      <c r="BE29" s="475">
        <v>397634</v>
      </c>
    </row>
    <row r="30" spans="2:57" ht="16.5" customHeight="1">
      <c r="B30" s="173" t="s">
        <v>120</v>
      </c>
      <c r="C30" s="240" t="s">
        <v>535</v>
      </c>
      <c r="D30" s="476">
        <v>68</v>
      </c>
      <c r="E30" s="472">
        <v>7</v>
      </c>
      <c r="F30" s="472">
        <v>0</v>
      </c>
      <c r="G30" s="472">
        <v>27</v>
      </c>
      <c r="H30" s="472">
        <v>248</v>
      </c>
      <c r="I30" s="472">
        <v>59</v>
      </c>
      <c r="J30" s="472">
        <v>368</v>
      </c>
      <c r="K30" s="472">
        <v>229</v>
      </c>
      <c r="L30" s="472">
        <v>4</v>
      </c>
      <c r="M30" s="472">
        <v>22</v>
      </c>
      <c r="N30" s="472">
        <v>40</v>
      </c>
      <c r="O30" s="472">
        <v>27</v>
      </c>
      <c r="P30" s="472">
        <v>105</v>
      </c>
      <c r="Q30" s="472">
        <v>25</v>
      </c>
      <c r="R30" s="472">
        <v>8</v>
      </c>
      <c r="S30" s="472">
        <v>49</v>
      </c>
      <c r="T30" s="472">
        <v>32</v>
      </c>
      <c r="U30" s="472">
        <v>352</v>
      </c>
      <c r="V30" s="472">
        <v>13</v>
      </c>
      <c r="W30" s="472">
        <v>0</v>
      </c>
      <c r="X30" s="472">
        <v>15</v>
      </c>
      <c r="Y30" s="472">
        <v>18</v>
      </c>
      <c r="Z30" s="472">
        <v>490</v>
      </c>
      <c r="AA30" s="472">
        <v>184</v>
      </c>
      <c r="AB30" s="472">
        <v>2850</v>
      </c>
      <c r="AC30" s="472">
        <v>475</v>
      </c>
      <c r="AD30" s="472">
        <v>1516</v>
      </c>
      <c r="AE30" s="472">
        <v>216</v>
      </c>
      <c r="AF30" s="472">
        <v>75</v>
      </c>
      <c r="AG30" s="472">
        <v>1472</v>
      </c>
      <c r="AH30" s="472">
        <v>557</v>
      </c>
      <c r="AI30" s="472">
        <v>1312</v>
      </c>
      <c r="AJ30" s="472">
        <v>2994</v>
      </c>
      <c r="AK30" s="472">
        <v>2940</v>
      </c>
      <c r="AL30" s="472">
        <v>88</v>
      </c>
      <c r="AM30" s="472">
        <v>383</v>
      </c>
      <c r="AN30" s="472">
        <v>1844</v>
      </c>
      <c r="AO30" s="472">
        <v>0</v>
      </c>
      <c r="AP30" s="472">
        <v>25</v>
      </c>
      <c r="AQ30" s="473">
        <v>19137</v>
      </c>
      <c r="AR30" s="472">
        <v>15</v>
      </c>
      <c r="AS30" s="472">
        <v>16067.7</v>
      </c>
      <c r="AT30" s="472">
        <v>-1232</v>
      </c>
      <c r="AU30" s="472">
        <v>0</v>
      </c>
      <c r="AV30" s="472">
        <v>0</v>
      </c>
      <c r="AW30" s="472">
        <v>0</v>
      </c>
      <c r="AX30" s="474">
        <v>14850.7</v>
      </c>
      <c r="AY30" s="474">
        <v>33987.699999999997</v>
      </c>
      <c r="AZ30" s="474">
        <v>24</v>
      </c>
      <c r="BA30" s="474">
        <v>14874.7</v>
      </c>
      <c r="BB30" s="474">
        <v>34011.699999999997</v>
      </c>
      <c r="BC30" s="474">
        <v>-1.7</v>
      </c>
      <c r="BD30" s="474">
        <v>14873</v>
      </c>
      <c r="BE30" s="475">
        <v>34010</v>
      </c>
    </row>
    <row r="31" spans="2:57" ht="16.5" customHeight="1">
      <c r="B31" s="173" t="s">
        <v>121</v>
      </c>
      <c r="C31" s="240" t="s">
        <v>536</v>
      </c>
      <c r="D31" s="476">
        <v>24</v>
      </c>
      <c r="E31" s="472">
        <v>3</v>
      </c>
      <c r="F31" s="472">
        <v>0</v>
      </c>
      <c r="G31" s="472">
        <v>27</v>
      </c>
      <c r="H31" s="472">
        <v>185</v>
      </c>
      <c r="I31" s="472">
        <v>33</v>
      </c>
      <c r="J31" s="472">
        <v>137</v>
      </c>
      <c r="K31" s="472">
        <v>229</v>
      </c>
      <c r="L31" s="472">
        <v>0</v>
      </c>
      <c r="M31" s="472">
        <v>2</v>
      </c>
      <c r="N31" s="472">
        <v>130</v>
      </c>
      <c r="O31" s="472">
        <v>1</v>
      </c>
      <c r="P31" s="472">
        <v>3</v>
      </c>
      <c r="Q31" s="472">
        <v>7</v>
      </c>
      <c r="R31" s="472">
        <v>4</v>
      </c>
      <c r="S31" s="472">
        <v>1</v>
      </c>
      <c r="T31" s="472">
        <v>19</v>
      </c>
      <c r="U31" s="472">
        <v>319</v>
      </c>
      <c r="V31" s="472">
        <v>10</v>
      </c>
      <c r="W31" s="472">
        <v>1</v>
      </c>
      <c r="X31" s="472">
        <v>7</v>
      </c>
      <c r="Y31" s="472">
        <v>8</v>
      </c>
      <c r="Z31" s="472">
        <v>1911</v>
      </c>
      <c r="AA31" s="472">
        <v>6127</v>
      </c>
      <c r="AB31" s="472">
        <v>100</v>
      </c>
      <c r="AC31" s="472">
        <v>0</v>
      </c>
      <c r="AD31" s="472">
        <v>829</v>
      </c>
      <c r="AE31" s="472">
        <v>822</v>
      </c>
      <c r="AF31" s="472">
        <v>4</v>
      </c>
      <c r="AG31" s="472">
        <v>1121</v>
      </c>
      <c r="AH31" s="472">
        <v>1739</v>
      </c>
      <c r="AI31" s="472">
        <v>11135</v>
      </c>
      <c r="AJ31" s="472">
        <v>2828</v>
      </c>
      <c r="AK31" s="472">
        <v>3164</v>
      </c>
      <c r="AL31" s="472">
        <v>2</v>
      </c>
      <c r="AM31" s="472">
        <v>826</v>
      </c>
      <c r="AN31" s="472">
        <v>4720</v>
      </c>
      <c r="AO31" s="472">
        <v>0</v>
      </c>
      <c r="AP31" s="472">
        <v>382</v>
      </c>
      <c r="AQ31" s="473">
        <v>36860</v>
      </c>
      <c r="AR31" s="472">
        <v>0</v>
      </c>
      <c r="AS31" s="472">
        <v>18770.5</v>
      </c>
      <c r="AT31" s="472">
        <v>6089</v>
      </c>
      <c r="AU31" s="472">
        <v>0</v>
      </c>
      <c r="AV31" s="472">
        <v>0</v>
      </c>
      <c r="AW31" s="472">
        <v>0</v>
      </c>
      <c r="AX31" s="474">
        <v>24859.5</v>
      </c>
      <c r="AY31" s="474">
        <v>61719.5</v>
      </c>
      <c r="AZ31" s="474">
        <v>13</v>
      </c>
      <c r="BA31" s="474">
        <v>24872.5</v>
      </c>
      <c r="BB31" s="474">
        <v>61732.5</v>
      </c>
      <c r="BC31" s="474">
        <v>-2915.5</v>
      </c>
      <c r="BD31" s="474">
        <v>21957</v>
      </c>
      <c r="BE31" s="475">
        <v>58817</v>
      </c>
    </row>
    <row r="32" spans="2:57" ht="16.5" customHeight="1">
      <c r="B32" s="173" t="s">
        <v>122</v>
      </c>
      <c r="C32" s="240" t="s">
        <v>19</v>
      </c>
      <c r="D32" s="476">
        <v>11458</v>
      </c>
      <c r="E32" s="472">
        <v>453</v>
      </c>
      <c r="F32" s="472">
        <v>107</v>
      </c>
      <c r="G32" s="472">
        <v>115</v>
      </c>
      <c r="H32" s="472">
        <v>8019</v>
      </c>
      <c r="I32" s="472">
        <v>4516</v>
      </c>
      <c r="J32" s="472">
        <v>7617</v>
      </c>
      <c r="K32" s="472">
        <v>3369</v>
      </c>
      <c r="L32" s="472">
        <v>170</v>
      </c>
      <c r="M32" s="472">
        <v>1738</v>
      </c>
      <c r="N32" s="472">
        <v>1304</v>
      </c>
      <c r="O32" s="472">
        <v>523</v>
      </c>
      <c r="P32" s="472">
        <v>922</v>
      </c>
      <c r="Q32" s="472">
        <v>1724</v>
      </c>
      <c r="R32" s="472">
        <v>335</v>
      </c>
      <c r="S32" s="472">
        <v>2976</v>
      </c>
      <c r="T32" s="472">
        <v>4101</v>
      </c>
      <c r="U32" s="472">
        <v>12874</v>
      </c>
      <c r="V32" s="472">
        <v>1554</v>
      </c>
      <c r="W32" s="472">
        <v>173</v>
      </c>
      <c r="X32" s="472">
        <v>2459</v>
      </c>
      <c r="Y32" s="472">
        <v>2198</v>
      </c>
      <c r="Z32" s="472">
        <v>27218</v>
      </c>
      <c r="AA32" s="472">
        <v>1740</v>
      </c>
      <c r="AB32" s="472">
        <v>604</v>
      </c>
      <c r="AC32" s="472">
        <v>1027</v>
      </c>
      <c r="AD32" s="472">
        <v>4923</v>
      </c>
      <c r="AE32" s="472">
        <v>955</v>
      </c>
      <c r="AF32" s="472">
        <v>476</v>
      </c>
      <c r="AG32" s="472">
        <v>10657</v>
      </c>
      <c r="AH32" s="472">
        <v>1559</v>
      </c>
      <c r="AI32" s="472">
        <v>3086</v>
      </c>
      <c r="AJ32" s="472">
        <v>4748</v>
      </c>
      <c r="AK32" s="472">
        <v>27066</v>
      </c>
      <c r="AL32" s="472">
        <v>1567</v>
      </c>
      <c r="AM32" s="472">
        <v>7543</v>
      </c>
      <c r="AN32" s="472">
        <v>13124</v>
      </c>
      <c r="AO32" s="472">
        <v>2302</v>
      </c>
      <c r="AP32" s="472">
        <v>123</v>
      </c>
      <c r="AQ32" s="473">
        <v>177423</v>
      </c>
      <c r="AR32" s="472">
        <v>9503</v>
      </c>
      <c r="AS32" s="472">
        <v>252392</v>
      </c>
      <c r="AT32" s="472">
        <v>87</v>
      </c>
      <c r="AU32" s="472">
        <v>0</v>
      </c>
      <c r="AV32" s="472">
        <v>0</v>
      </c>
      <c r="AW32" s="472">
        <v>7445</v>
      </c>
      <c r="AX32" s="474">
        <v>269427</v>
      </c>
      <c r="AY32" s="474">
        <v>446850</v>
      </c>
      <c r="AZ32" s="474">
        <v>275852</v>
      </c>
      <c r="BA32" s="474">
        <v>545279</v>
      </c>
      <c r="BB32" s="474">
        <v>722702</v>
      </c>
      <c r="BC32" s="474">
        <v>-209718</v>
      </c>
      <c r="BD32" s="474">
        <v>335561</v>
      </c>
      <c r="BE32" s="475">
        <v>512984</v>
      </c>
    </row>
    <row r="33" spans="2:57" ht="16.5" customHeight="1">
      <c r="B33" s="173" t="s">
        <v>123</v>
      </c>
      <c r="C33" s="240" t="s">
        <v>20</v>
      </c>
      <c r="D33" s="476">
        <v>1488</v>
      </c>
      <c r="E33" s="472">
        <v>330</v>
      </c>
      <c r="F33" s="472">
        <v>30</v>
      </c>
      <c r="G33" s="472">
        <v>422</v>
      </c>
      <c r="H33" s="472">
        <v>848</v>
      </c>
      <c r="I33" s="472">
        <v>1139</v>
      </c>
      <c r="J33" s="472">
        <v>1088</v>
      </c>
      <c r="K33" s="472">
        <v>564</v>
      </c>
      <c r="L33" s="472">
        <v>12</v>
      </c>
      <c r="M33" s="472">
        <v>153</v>
      </c>
      <c r="N33" s="472">
        <v>470</v>
      </c>
      <c r="O33" s="472">
        <v>140</v>
      </c>
      <c r="P33" s="472">
        <v>603</v>
      </c>
      <c r="Q33" s="472">
        <v>724</v>
      </c>
      <c r="R33" s="472">
        <v>63</v>
      </c>
      <c r="S33" s="472">
        <v>530</v>
      </c>
      <c r="T33" s="472">
        <v>1156</v>
      </c>
      <c r="U33" s="472">
        <v>2412</v>
      </c>
      <c r="V33" s="472">
        <v>215</v>
      </c>
      <c r="W33" s="472">
        <v>18</v>
      </c>
      <c r="X33" s="472">
        <v>226</v>
      </c>
      <c r="Y33" s="472">
        <v>623</v>
      </c>
      <c r="Z33" s="472">
        <v>7118</v>
      </c>
      <c r="AA33" s="472">
        <v>8692</v>
      </c>
      <c r="AB33" s="472">
        <v>598</v>
      </c>
      <c r="AC33" s="472">
        <v>1445</v>
      </c>
      <c r="AD33" s="472">
        <v>9347</v>
      </c>
      <c r="AE33" s="472">
        <v>14577</v>
      </c>
      <c r="AF33" s="472">
        <v>30285</v>
      </c>
      <c r="AG33" s="472">
        <v>8073</v>
      </c>
      <c r="AH33" s="472">
        <v>1308</v>
      </c>
      <c r="AI33" s="472">
        <v>5589</v>
      </c>
      <c r="AJ33" s="472">
        <v>3062</v>
      </c>
      <c r="AK33" s="472">
        <v>5237</v>
      </c>
      <c r="AL33" s="472">
        <v>966</v>
      </c>
      <c r="AM33" s="472">
        <v>2965</v>
      </c>
      <c r="AN33" s="472">
        <v>2689</v>
      </c>
      <c r="AO33" s="472">
        <v>0</v>
      </c>
      <c r="AP33" s="472">
        <v>1052</v>
      </c>
      <c r="AQ33" s="473">
        <v>116257</v>
      </c>
      <c r="AR33" s="472">
        <v>2</v>
      </c>
      <c r="AS33" s="472">
        <v>102816.9</v>
      </c>
      <c r="AT33" s="472">
        <v>0</v>
      </c>
      <c r="AU33" s="472">
        <v>0</v>
      </c>
      <c r="AV33" s="472">
        <v>0</v>
      </c>
      <c r="AW33" s="472">
        <v>0</v>
      </c>
      <c r="AX33" s="474">
        <v>102818.9</v>
      </c>
      <c r="AY33" s="474">
        <v>219075.9</v>
      </c>
      <c r="AZ33" s="474">
        <v>3172</v>
      </c>
      <c r="BA33" s="474">
        <v>105990.9</v>
      </c>
      <c r="BB33" s="474">
        <v>222247.9</v>
      </c>
      <c r="BC33" s="474">
        <v>-41491.9</v>
      </c>
      <c r="BD33" s="474">
        <v>64499</v>
      </c>
      <c r="BE33" s="475">
        <v>180756</v>
      </c>
    </row>
    <row r="34" spans="2:57" ht="16.5" customHeight="1">
      <c r="B34" s="173" t="s">
        <v>124</v>
      </c>
      <c r="C34" s="240" t="s">
        <v>21</v>
      </c>
      <c r="D34" s="476">
        <v>56</v>
      </c>
      <c r="E34" s="472">
        <v>44</v>
      </c>
      <c r="F34" s="472">
        <v>2</v>
      </c>
      <c r="G34" s="472">
        <v>166</v>
      </c>
      <c r="H34" s="472">
        <v>499</v>
      </c>
      <c r="I34" s="472">
        <v>348</v>
      </c>
      <c r="J34" s="472">
        <v>249</v>
      </c>
      <c r="K34" s="472">
        <v>324</v>
      </c>
      <c r="L34" s="472">
        <v>15</v>
      </c>
      <c r="M34" s="472">
        <v>139</v>
      </c>
      <c r="N34" s="472">
        <v>197</v>
      </c>
      <c r="O34" s="472">
        <v>45</v>
      </c>
      <c r="P34" s="472">
        <v>55</v>
      </c>
      <c r="Q34" s="472">
        <v>325</v>
      </c>
      <c r="R34" s="472">
        <v>39</v>
      </c>
      <c r="S34" s="472">
        <v>272</v>
      </c>
      <c r="T34" s="472">
        <v>173</v>
      </c>
      <c r="U34" s="472">
        <v>699</v>
      </c>
      <c r="V34" s="472">
        <v>55</v>
      </c>
      <c r="W34" s="472">
        <v>8</v>
      </c>
      <c r="X34" s="472">
        <v>30</v>
      </c>
      <c r="Y34" s="472">
        <v>105</v>
      </c>
      <c r="Z34" s="472">
        <v>2477</v>
      </c>
      <c r="AA34" s="472">
        <v>2672</v>
      </c>
      <c r="AB34" s="472">
        <v>42</v>
      </c>
      <c r="AC34" s="472">
        <v>86</v>
      </c>
      <c r="AD34" s="472">
        <v>18811</v>
      </c>
      <c r="AE34" s="472">
        <v>3178</v>
      </c>
      <c r="AF34" s="472">
        <v>15759</v>
      </c>
      <c r="AG34" s="472">
        <v>7123</v>
      </c>
      <c r="AH34" s="472">
        <v>3296</v>
      </c>
      <c r="AI34" s="472">
        <v>1182</v>
      </c>
      <c r="AJ34" s="472">
        <v>1765</v>
      </c>
      <c r="AK34" s="472">
        <v>11168</v>
      </c>
      <c r="AL34" s="472">
        <v>770</v>
      </c>
      <c r="AM34" s="472">
        <v>3501</v>
      </c>
      <c r="AN34" s="472">
        <v>7329</v>
      </c>
      <c r="AO34" s="472">
        <v>0</v>
      </c>
      <c r="AP34" s="472">
        <v>582</v>
      </c>
      <c r="AQ34" s="473">
        <v>83586</v>
      </c>
      <c r="AR34" s="472">
        <v>0</v>
      </c>
      <c r="AS34" s="472">
        <v>382178</v>
      </c>
      <c r="AT34" s="472">
        <v>41</v>
      </c>
      <c r="AU34" s="472">
        <v>0</v>
      </c>
      <c r="AV34" s="472">
        <v>0</v>
      </c>
      <c r="AW34" s="472">
        <v>0</v>
      </c>
      <c r="AX34" s="474">
        <v>382219</v>
      </c>
      <c r="AY34" s="474">
        <v>465805</v>
      </c>
      <c r="AZ34" s="474">
        <v>5</v>
      </c>
      <c r="BA34" s="474">
        <v>382224</v>
      </c>
      <c r="BB34" s="474">
        <v>465810</v>
      </c>
      <c r="BC34" s="474">
        <v>-53166</v>
      </c>
      <c r="BD34" s="474">
        <v>329058</v>
      </c>
      <c r="BE34" s="475">
        <v>412644</v>
      </c>
    </row>
    <row r="35" spans="2:57" ht="16.5" customHeight="1">
      <c r="B35" s="173" t="s">
        <v>125</v>
      </c>
      <c r="C35" s="240" t="s">
        <v>537</v>
      </c>
      <c r="D35" s="476">
        <v>13054</v>
      </c>
      <c r="E35" s="472">
        <v>1858</v>
      </c>
      <c r="F35" s="472">
        <v>114</v>
      </c>
      <c r="G35" s="472">
        <v>1381</v>
      </c>
      <c r="H35" s="472">
        <v>4595</v>
      </c>
      <c r="I35" s="472">
        <v>1275</v>
      </c>
      <c r="J35" s="472">
        <v>5299</v>
      </c>
      <c r="K35" s="472">
        <v>1716</v>
      </c>
      <c r="L35" s="472">
        <v>523</v>
      </c>
      <c r="M35" s="472">
        <v>599</v>
      </c>
      <c r="N35" s="472">
        <v>3242</v>
      </c>
      <c r="O35" s="472">
        <v>603</v>
      </c>
      <c r="P35" s="472">
        <v>2940</v>
      </c>
      <c r="Q35" s="472">
        <v>1719</v>
      </c>
      <c r="R35" s="472">
        <v>194</v>
      </c>
      <c r="S35" s="472">
        <v>1373</v>
      </c>
      <c r="T35" s="472">
        <v>1977</v>
      </c>
      <c r="U35" s="472">
        <v>4861</v>
      </c>
      <c r="V35" s="472">
        <v>596</v>
      </c>
      <c r="W35" s="472">
        <v>56</v>
      </c>
      <c r="X35" s="472">
        <v>804</v>
      </c>
      <c r="Y35" s="472">
        <v>2772</v>
      </c>
      <c r="Z35" s="472">
        <v>23803</v>
      </c>
      <c r="AA35" s="472">
        <v>10050</v>
      </c>
      <c r="AB35" s="472">
        <v>742</v>
      </c>
      <c r="AC35" s="472">
        <v>4488</v>
      </c>
      <c r="AD35" s="472">
        <v>62788</v>
      </c>
      <c r="AE35" s="472">
        <v>6229</v>
      </c>
      <c r="AF35" s="472">
        <v>684</v>
      </c>
      <c r="AG35" s="472">
        <v>28428</v>
      </c>
      <c r="AH35" s="472">
        <v>4072</v>
      </c>
      <c r="AI35" s="472">
        <v>11076</v>
      </c>
      <c r="AJ35" s="472">
        <v>10040</v>
      </c>
      <c r="AK35" s="472">
        <v>10718</v>
      </c>
      <c r="AL35" s="472">
        <v>1682</v>
      </c>
      <c r="AM35" s="472">
        <v>5354</v>
      </c>
      <c r="AN35" s="472">
        <v>8226</v>
      </c>
      <c r="AO35" s="472">
        <v>593</v>
      </c>
      <c r="AP35" s="472">
        <v>1550</v>
      </c>
      <c r="AQ35" s="473">
        <v>242074</v>
      </c>
      <c r="AR35" s="472">
        <v>2133</v>
      </c>
      <c r="AS35" s="472">
        <v>58043.5</v>
      </c>
      <c r="AT35" s="472">
        <v>746</v>
      </c>
      <c r="AU35" s="472">
        <v>3485</v>
      </c>
      <c r="AV35" s="472">
        <v>509</v>
      </c>
      <c r="AW35" s="472">
        <v>1605</v>
      </c>
      <c r="AX35" s="474">
        <v>66521.5</v>
      </c>
      <c r="AY35" s="474">
        <v>308595.5</v>
      </c>
      <c r="AZ35" s="474">
        <v>83138.3</v>
      </c>
      <c r="BA35" s="474">
        <v>149659.79999999999</v>
      </c>
      <c r="BB35" s="474">
        <v>391733.8</v>
      </c>
      <c r="BC35" s="474">
        <v>-98399.8</v>
      </c>
      <c r="BD35" s="474">
        <v>51260</v>
      </c>
      <c r="BE35" s="475">
        <v>293334</v>
      </c>
    </row>
    <row r="36" spans="2:57" ht="16.5" customHeight="1">
      <c r="B36" s="173" t="s">
        <v>126</v>
      </c>
      <c r="C36" s="240" t="s">
        <v>538</v>
      </c>
      <c r="D36" s="476">
        <v>689</v>
      </c>
      <c r="E36" s="472">
        <v>82</v>
      </c>
      <c r="F36" s="472">
        <v>13</v>
      </c>
      <c r="G36" s="472">
        <v>101</v>
      </c>
      <c r="H36" s="472">
        <v>585</v>
      </c>
      <c r="I36" s="472">
        <v>263</v>
      </c>
      <c r="J36" s="472">
        <v>502</v>
      </c>
      <c r="K36" s="472">
        <v>1061</v>
      </c>
      <c r="L36" s="472">
        <v>26</v>
      </c>
      <c r="M36" s="472">
        <v>123</v>
      </c>
      <c r="N36" s="472">
        <v>191</v>
      </c>
      <c r="O36" s="472">
        <v>76</v>
      </c>
      <c r="P36" s="472">
        <v>195</v>
      </c>
      <c r="Q36" s="472">
        <v>557</v>
      </c>
      <c r="R36" s="472">
        <v>59</v>
      </c>
      <c r="S36" s="472">
        <v>731</v>
      </c>
      <c r="T36" s="472">
        <v>459</v>
      </c>
      <c r="U36" s="472">
        <v>1747</v>
      </c>
      <c r="V36" s="472">
        <v>272</v>
      </c>
      <c r="W36" s="472">
        <v>25</v>
      </c>
      <c r="X36" s="472">
        <v>133</v>
      </c>
      <c r="Y36" s="472">
        <v>144</v>
      </c>
      <c r="Z36" s="472">
        <v>4717</v>
      </c>
      <c r="AA36" s="472">
        <v>4691</v>
      </c>
      <c r="AB36" s="472">
        <v>1150</v>
      </c>
      <c r="AC36" s="472">
        <v>579</v>
      </c>
      <c r="AD36" s="472">
        <v>22012</v>
      </c>
      <c r="AE36" s="472">
        <v>10109</v>
      </c>
      <c r="AF36" s="472">
        <v>594</v>
      </c>
      <c r="AG36" s="472">
        <v>1986</v>
      </c>
      <c r="AH36" s="472">
        <v>41067</v>
      </c>
      <c r="AI36" s="472">
        <v>9653</v>
      </c>
      <c r="AJ36" s="472">
        <v>8127</v>
      </c>
      <c r="AK36" s="472">
        <v>8195</v>
      </c>
      <c r="AL36" s="472">
        <v>2822</v>
      </c>
      <c r="AM36" s="472">
        <v>13065</v>
      </c>
      <c r="AN36" s="472">
        <v>4824</v>
      </c>
      <c r="AO36" s="472">
        <v>0</v>
      </c>
      <c r="AP36" s="472">
        <v>1322</v>
      </c>
      <c r="AQ36" s="473">
        <v>142947</v>
      </c>
      <c r="AR36" s="472">
        <v>1053</v>
      </c>
      <c r="AS36" s="472">
        <v>89856.5</v>
      </c>
      <c r="AT36" s="472">
        <v>367</v>
      </c>
      <c r="AU36" s="472">
        <v>0</v>
      </c>
      <c r="AV36" s="472">
        <v>0</v>
      </c>
      <c r="AW36" s="472">
        <v>-1864</v>
      </c>
      <c r="AX36" s="474">
        <v>89412.5</v>
      </c>
      <c r="AY36" s="474">
        <v>232359.5</v>
      </c>
      <c r="AZ36" s="474">
        <v>49861.200000000004</v>
      </c>
      <c r="BA36" s="474">
        <v>139273.70000000001</v>
      </c>
      <c r="BB36" s="474">
        <v>282220.7</v>
      </c>
      <c r="BC36" s="474">
        <v>-99522.7</v>
      </c>
      <c r="BD36" s="474">
        <v>39751</v>
      </c>
      <c r="BE36" s="475">
        <v>182698</v>
      </c>
    </row>
    <row r="37" spans="2:57" ht="16.5" customHeight="1">
      <c r="B37" s="173" t="s">
        <v>128</v>
      </c>
      <c r="C37" s="240" t="s">
        <v>22</v>
      </c>
      <c r="D37" s="476">
        <v>0</v>
      </c>
      <c r="E37" s="472">
        <v>0</v>
      </c>
      <c r="F37" s="472">
        <v>0</v>
      </c>
      <c r="G37" s="472">
        <v>0</v>
      </c>
      <c r="H37" s="472">
        <v>0</v>
      </c>
      <c r="I37" s="472">
        <v>0</v>
      </c>
      <c r="J37" s="472">
        <v>0</v>
      </c>
      <c r="K37" s="472">
        <v>0</v>
      </c>
      <c r="L37" s="472">
        <v>0</v>
      </c>
      <c r="M37" s="472">
        <v>0</v>
      </c>
      <c r="N37" s="472">
        <v>0</v>
      </c>
      <c r="O37" s="472">
        <v>0</v>
      </c>
      <c r="P37" s="472">
        <v>0</v>
      </c>
      <c r="Q37" s="472">
        <v>0</v>
      </c>
      <c r="R37" s="472">
        <v>0</v>
      </c>
      <c r="S37" s="472">
        <v>0</v>
      </c>
      <c r="T37" s="472">
        <v>0</v>
      </c>
      <c r="U37" s="472">
        <v>0</v>
      </c>
      <c r="V37" s="472">
        <v>0</v>
      </c>
      <c r="W37" s="472">
        <v>0</v>
      </c>
      <c r="X37" s="472">
        <v>0</v>
      </c>
      <c r="Y37" s="472">
        <v>0</v>
      </c>
      <c r="Z37" s="472">
        <v>0</v>
      </c>
      <c r="AA37" s="472">
        <v>0</v>
      </c>
      <c r="AB37" s="472">
        <v>0</v>
      </c>
      <c r="AC37" s="472">
        <v>0</v>
      </c>
      <c r="AD37" s="472">
        <v>0</v>
      </c>
      <c r="AE37" s="472">
        <v>0</v>
      </c>
      <c r="AF37" s="472">
        <v>0</v>
      </c>
      <c r="AG37" s="472">
        <v>0</v>
      </c>
      <c r="AH37" s="472">
        <v>0</v>
      </c>
      <c r="AI37" s="472">
        <v>0</v>
      </c>
      <c r="AJ37" s="472">
        <v>0</v>
      </c>
      <c r="AK37" s="472">
        <v>0</v>
      </c>
      <c r="AL37" s="472">
        <v>0</v>
      </c>
      <c r="AM37" s="472">
        <v>0</v>
      </c>
      <c r="AN37" s="472">
        <v>0</v>
      </c>
      <c r="AO37" s="472">
        <v>0</v>
      </c>
      <c r="AP37" s="472">
        <v>3088</v>
      </c>
      <c r="AQ37" s="473">
        <v>3088</v>
      </c>
      <c r="AR37" s="472">
        <v>0</v>
      </c>
      <c r="AS37" s="472">
        <v>6525</v>
      </c>
      <c r="AT37" s="472">
        <v>331893</v>
      </c>
      <c r="AU37" s="472">
        <v>0</v>
      </c>
      <c r="AV37" s="472">
        <v>0</v>
      </c>
      <c r="AW37" s="472">
        <v>0</v>
      </c>
      <c r="AX37" s="474">
        <v>338418</v>
      </c>
      <c r="AY37" s="474">
        <v>341506</v>
      </c>
      <c r="AZ37" s="474">
        <v>0</v>
      </c>
      <c r="BA37" s="474">
        <v>338418</v>
      </c>
      <c r="BB37" s="474">
        <v>341506</v>
      </c>
      <c r="BC37" s="474">
        <v>0</v>
      </c>
      <c r="BD37" s="474">
        <v>338418</v>
      </c>
      <c r="BE37" s="475">
        <v>341506</v>
      </c>
    </row>
    <row r="38" spans="2:57" ht="16.5" customHeight="1">
      <c r="B38" s="173" t="s">
        <v>130</v>
      </c>
      <c r="C38" s="240" t="s">
        <v>143</v>
      </c>
      <c r="D38" s="476">
        <v>0</v>
      </c>
      <c r="E38" s="472">
        <v>19</v>
      </c>
      <c r="F38" s="472">
        <v>0</v>
      </c>
      <c r="G38" s="472">
        <v>0</v>
      </c>
      <c r="H38" s="472">
        <v>21</v>
      </c>
      <c r="I38" s="472">
        <v>3</v>
      </c>
      <c r="J38" s="472">
        <v>18</v>
      </c>
      <c r="K38" s="472">
        <v>16</v>
      </c>
      <c r="L38" s="472">
        <v>0</v>
      </c>
      <c r="M38" s="472">
        <v>6</v>
      </c>
      <c r="N38" s="472">
        <v>7</v>
      </c>
      <c r="O38" s="472">
        <v>3</v>
      </c>
      <c r="P38" s="472">
        <v>0</v>
      </c>
      <c r="Q38" s="472">
        <v>41</v>
      </c>
      <c r="R38" s="472">
        <v>7</v>
      </c>
      <c r="S38" s="472">
        <v>34</v>
      </c>
      <c r="T38" s="472">
        <v>30</v>
      </c>
      <c r="U38" s="472">
        <v>533</v>
      </c>
      <c r="V38" s="472">
        <v>30</v>
      </c>
      <c r="W38" s="472">
        <v>10</v>
      </c>
      <c r="X38" s="472">
        <v>8</v>
      </c>
      <c r="Y38" s="472">
        <v>6</v>
      </c>
      <c r="Z38" s="472">
        <v>85</v>
      </c>
      <c r="AA38" s="472">
        <v>271</v>
      </c>
      <c r="AB38" s="472">
        <v>4</v>
      </c>
      <c r="AC38" s="472">
        <v>14</v>
      </c>
      <c r="AD38" s="472">
        <v>121</v>
      </c>
      <c r="AE38" s="472">
        <v>40</v>
      </c>
      <c r="AF38" s="472">
        <v>0</v>
      </c>
      <c r="AG38" s="472">
        <v>128</v>
      </c>
      <c r="AH38" s="472">
        <v>991</v>
      </c>
      <c r="AI38" s="472">
        <v>40</v>
      </c>
      <c r="AJ38" s="472">
        <v>0</v>
      </c>
      <c r="AK38" s="472">
        <v>57</v>
      </c>
      <c r="AL38" s="472">
        <v>0</v>
      </c>
      <c r="AM38" s="472">
        <v>130</v>
      </c>
      <c r="AN38" s="472">
        <v>113</v>
      </c>
      <c r="AO38" s="472">
        <v>0</v>
      </c>
      <c r="AP38" s="472">
        <v>75</v>
      </c>
      <c r="AQ38" s="473">
        <v>2861</v>
      </c>
      <c r="AR38" s="472">
        <v>0</v>
      </c>
      <c r="AS38" s="472">
        <v>56584.2</v>
      </c>
      <c r="AT38" s="472">
        <v>173636</v>
      </c>
      <c r="AU38" s="472">
        <v>111542</v>
      </c>
      <c r="AV38" s="472">
        <v>2059.4</v>
      </c>
      <c r="AW38" s="472">
        <v>0</v>
      </c>
      <c r="AX38" s="474">
        <v>343821.6</v>
      </c>
      <c r="AY38" s="474">
        <v>346682.6</v>
      </c>
      <c r="AZ38" s="474">
        <v>35390.800000000003</v>
      </c>
      <c r="BA38" s="474">
        <v>379212.4</v>
      </c>
      <c r="BB38" s="474">
        <v>382073.4</v>
      </c>
      <c r="BC38" s="474">
        <v>-46791.4</v>
      </c>
      <c r="BD38" s="474">
        <v>332421</v>
      </c>
      <c r="BE38" s="475">
        <v>335282</v>
      </c>
    </row>
    <row r="39" spans="2:57" ht="16.5" customHeight="1">
      <c r="B39" s="173" t="s">
        <v>131</v>
      </c>
      <c r="C39" s="240" t="s">
        <v>539</v>
      </c>
      <c r="D39" s="476">
        <v>0</v>
      </c>
      <c r="E39" s="472">
        <v>0</v>
      </c>
      <c r="F39" s="472">
        <v>0</v>
      </c>
      <c r="G39" s="472">
        <v>0</v>
      </c>
      <c r="H39" s="472">
        <v>0</v>
      </c>
      <c r="I39" s="472">
        <v>0</v>
      </c>
      <c r="J39" s="472">
        <v>0</v>
      </c>
      <c r="K39" s="472">
        <v>1</v>
      </c>
      <c r="L39" s="472">
        <v>0</v>
      </c>
      <c r="M39" s="472">
        <v>0</v>
      </c>
      <c r="N39" s="472">
        <v>0</v>
      </c>
      <c r="O39" s="472">
        <v>0</v>
      </c>
      <c r="P39" s="472">
        <v>0</v>
      </c>
      <c r="Q39" s="472">
        <v>0</v>
      </c>
      <c r="R39" s="472">
        <v>0</v>
      </c>
      <c r="S39" s="472">
        <v>0</v>
      </c>
      <c r="T39" s="472">
        <v>0</v>
      </c>
      <c r="U39" s="472">
        <v>0</v>
      </c>
      <c r="V39" s="472">
        <v>0</v>
      </c>
      <c r="W39" s="472">
        <v>0</v>
      </c>
      <c r="X39" s="472">
        <v>0</v>
      </c>
      <c r="Y39" s="472">
        <v>0</v>
      </c>
      <c r="Z39" s="472">
        <v>0</v>
      </c>
      <c r="AA39" s="472">
        <v>0</v>
      </c>
      <c r="AB39" s="472">
        <v>4</v>
      </c>
      <c r="AC39" s="472">
        <v>0</v>
      </c>
      <c r="AD39" s="472">
        <v>11</v>
      </c>
      <c r="AE39" s="472">
        <v>21</v>
      </c>
      <c r="AF39" s="472">
        <v>2</v>
      </c>
      <c r="AG39" s="472">
        <v>120</v>
      </c>
      <c r="AH39" s="472">
        <v>81</v>
      </c>
      <c r="AI39" s="472">
        <v>6</v>
      </c>
      <c r="AJ39" s="472">
        <v>2</v>
      </c>
      <c r="AK39" s="472">
        <v>8144</v>
      </c>
      <c r="AL39" s="472">
        <v>0</v>
      </c>
      <c r="AM39" s="472">
        <v>8</v>
      </c>
      <c r="AN39" s="472">
        <v>51</v>
      </c>
      <c r="AO39" s="472">
        <v>0</v>
      </c>
      <c r="AP39" s="472">
        <v>4</v>
      </c>
      <c r="AQ39" s="473">
        <v>8455</v>
      </c>
      <c r="AR39" s="472">
        <v>3652</v>
      </c>
      <c r="AS39" s="472">
        <v>138382.9</v>
      </c>
      <c r="AT39" s="472">
        <v>508619</v>
      </c>
      <c r="AU39" s="472">
        <v>0</v>
      </c>
      <c r="AV39" s="472">
        <v>0</v>
      </c>
      <c r="AW39" s="472">
        <v>0</v>
      </c>
      <c r="AX39" s="474">
        <v>650653.9</v>
      </c>
      <c r="AY39" s="474">
        <v>659108.9</v>
      </c>
      <c r="AZ39" s="474">
        <v>713.8</v>
      </c>
      <c r="BA39" s="474">
        <v>651367.69999999995</v>
      </c>
      <c r="BB39" s="474">
        <v>659822.69999999995</v>
      </c>
      <c r="BC39" s="474">
        <v>-20807.699999999997</v>
      </c>
      <c r="BD39" s="474">
        <v>630560</v>
      </c>
      <c r="BE39" s="475">
        <v>639015</v>
      </c>
    </row>
    <row r="40" spans="2:57" ht="16.5" customHeight="1">
      <c r="B40" s="173" t="s">
        <v>15</v>
      </c>
      <c r="C40" s="240" t="s">
        <v>589</v>
      </c>
      <c r="D40" s="476">
        <v>425</v>
      </c>
      <c r="E40" s="472">
        <v>43</v>
      </c>
      <c r="F40" s="472">
        <v>34</v>
      </c>
      <c r="G40" s="472">
        <v>37</v>
      </c>
      <c r="H40" s="472">
        <v>103</v>
      </c>
      <c r="I40" s="472">
        <v>85</v>
      </c>
      <c r="J40" s="472">
        <v>167</v>
      </c>
      <c r="K40" s="472">
        <v>116</v>
      </c>
      <c r="L40" s="472">
        <v>3</v>
      </c>
      <c r="M40" s="472">
        <v>14</v>
      </c>
      <c r="N40" s="472">
        <v>34</v>
      </c>
      <c r="O40" s="472">
        <v>9</v>
      </c>
      <c r="P40" s="472">
        <v>76</v>
      </c>
      <c r="Q40" s="472">
        <v>18</v>
      </c>
      <c r="R40" s="472">
        <v>21</v>
      </c>
      <c r="S40" s="472">
        <v>33</v>
      </c>
      <c r="T40" s="472">
        <v>52</v>
      </c>
      <c r="U40" s="472">
        <v>130</v>
      </c>
      <c r="V40" s="472">
        <v>12</v>
      </c>
      <c r="W40" s="472">
        <v>0</v>
      </c>
      <c r="X40" s="472">
        <v>4</v>
      </c>
      <c r="Y40" s="472">
        <v>22</v>
      </c>
      <c r="Z40" s="472">
        <v>596</v>
      </c>
      <c r="AA40" s="472">
        <v>516</v>
      </c>
      <c r="AB40" s="472">
        <v>291</v>
      </c>
      <c r="AC40" s="472">
        <v>110</v>
      </c>
      <c r="AD40" s="472">
        <v>336</v>
      </c>
      <c r="AE40" s="472">
        <v>596</v>
      </c>
      <c r="AF40" s="472">
        <v>47</v>
      </c>
      <c r="AG40" s="472">
        <v>285</v>
      </c>
      <c r="AH40" s="472">
        <v>277</v>
      </c>
      <c r="AI40" s="472">
        <v>1</v>
      </c>
      <c r="AJ40" s="472">
        <v>377</v>
      </c>
      <c r="AK40" s="472">
        <v>619</v>
      </c>
      <c r="AL40" s="472">
        <v>0</v>
      </c>
      <c r="AM40" s="472">
        <v>702</v>
      </c>
      <c r="AN40" s="472">
        <v>554</v>
      </c>
      <c r="AO40" s="472">
        <v>0</v>
      </c>
      <c r="AP40" s="472">
        <v>7</v>
      </c>
      <c r="AQ40" s="473">
        <v>6752</v>
      </c>
      <c r="AR40" s="472">
        <v>0</v>
      </c>
      <c r="AS40" s="472">
        <v>35045.9</v>
      </c>
      <c r="AT40" s="472">
        <v>0</v>
      </c>
      <c r="AU40" s="472">
        <v>0</v>
      </c>
      <c r="AV40" s="472">
        <v>0</v>
      </c>
      <c r="AW40" s="472">
        <v>0</v>
      </c>
      <c r="AX40" s="474">
        <v>35045.9</v>
      </c>
      <c r="AY40" s="474">
        <v>41797.9</v>
      </c>
      <c r="AZ40" s="474">
        <v>88</v>
      </c>
      <c r="BA40" s="474">
        <v>35133.9</v>
      </c>
      <c r="BB40" s="474">
        <v>41885.9</v>
      </c>
      <c r="BC40" s="474">
        <v>-231.89999999999998</v>
      </c>
      <c r="BD40" s="474">
        <v>34902</v>
      </c>
      <c r="BE40" s="475">
        <v>41654</v>
      </c>
    </row>
    <row r="41" spans="2:57" ht="16.5" customHeight="1">
      <c r="B41" s="173" t="s">
        <v>311</v>
      </c>
      <c r="C41" s="240" t="s">
        <v>127</v>
      </c>
      <c r="D41" s="476">
        <v>10441</v>
      </c>
      <c r="E41" s="472">
        <v>589</v>
      </c>
      <c r="F41" s="472">
        <v>32</v>
      </c>
      <c r="G41" s="472">
        <v>612</v>
      </c>
      <c r="H41" s="472">
        <v>5409</v>
      </c>
      <c r="I41" s="472">
        <v>2978</v>
      </c>
      <c r="J41" s="472">
        <v>2279</v>
      </c>
      <c r="K41" s="472">
        <v>4614</v>
      </c>
      <c r="L41" s="472">
        <v>248</v>
      </c>
      <c r="M41" s="472">
        <v>1415</v>
      </c>
      <c r="N41" s="472">
        <v>2468</v>
      </c>
      <c r="O41" s="472">
        <v>582</v>
      </c>
      <c r="P41" s="472">
        <v>1029</v>
      </c>
      <c r="Q41" s="472">
        <v>1801</v>
      </c>
      <c r="R41" s="472">
        <v>367</v>
      </c>
      <c r="S41" s="472">
        <v>2625</v>
      </c>
      <c r="T41" s="472">
        <v>3030</v>
      </c>
      <c r="U41" s="472">
        <v>15369</v>
      </c>
      <c r="V41" s="472">
        <v>1249</v>
      </c>
      <c r="W41" s="472">
        <v>153</v>
      </c>
      <c r="X41" s="472">
        <v>1662</v>
      </c>
      <c r="Y41" s="472">
        <v>973</v>
      </c>
      <c r="Z41" s="472">
        <v>64029</v>
      </c>
      <c r="AA41" s="472">
        <v>35715</v>
      </c>
      <c r="AB41" s="472">
        <v>4938</v>
      </c>
      <c r="AC41" s="472">
        <v>3761</v>
      </c>
      <c r="AD41" s="472">
        <v>42770</v>
      </c>
      <c r="AE41" s="472">
        <v>21773</v>
      </c>
      <c r="AF41" s="472">
        <v>5322</v>
      </c>
      <c r="AG41" s="472">
        <v>52813</v>
      </c>
      <c r="AH41" s="472">
        <v>27162</v>
      </c>
      <c r="AI41" s="472">
        <v>30030</v>
      </c>
      <c r="AJ41" s="472">
        <v>32990</v>
      </c>
      <c r="AK41" s="472">
        <v>29449</v>
      </c>
      <c r="AL41" s="472">
        <v>3533</v>
      </c>
      <c r="AM41" s="472">
        <v>46968</v>
      </c>
      <c r="AN41" s="472">
        <v>7979</v>
      </c>
      <c r="AO41" s="472">
        <v>0</v>
      </c>
      <c r="AP41" s="472">
        <v>861</v>
      </c>
      <c r="AQ41" s="473">
        <v>470018</v>
      </c>
      <c r="AR41" s="472">
        <v>457</v>
      </c>
      <c r="AS41" s="472">
        <v>25903.3</v>
      </c>
      <c r="AT41" s="472">
        <v>119</v>
      </c>
      <c r="AU41" s="472">
        <v>0</v>
      </c>
      <c r="AV41" s="472">
        <v>0</v>
      </c>
      <c r="AW41" s="472">
        <v>0</v>
      </c>
      <c r="AX41" s="474">
        <v>26479.3</v>
      </c>
      <c r="AY41" s="474">
        <v>496497.3</v>
      </c>
      <c r="AZ41" s="474">
        <v>54942.7</v>
      </c>
      <c r="BA41" s="474">
        <v>81422</v>
      </c>
      <c r="BB41" s="474">
        <v>551440</v>
      </c>
      <c r="BC41" s="474">
        <v>-234110</v>
      </c>
      <c r="BD41" s="474">
        <v>-152688</v>
      </c>
      <c r="BE41" s="475">
        <v>317330</v>
      </c>
    </row>
    <row r="42" spans="2:57" ht="16.5" customHeight="1">
      <c r="B42" s="173">
        <v>37</v>
      </c>
      <c r="C42" s="240" t="s">
        <v>129</v>
      </c>
      <c r="D42" s="476">
        <v>237</v>
      </c>
      <c r="E42" s="472">
        <v>2</v>
      </c>
      <c r="F42" s="472">
        <v>3</v>
      </c>
      <c r="G42" s="472">
        <v>0</v>
      </c>
      <c r="H42" s="472">
        <v>38</v>
      </c>
      <c r="I42" s="472">
        <v>12</v>
      </c>
      <c r="J42" s="472">
        <v>17</v>
      </c>
      <c r="K42" s="472">
        <v>12</v>
      </c>
      <c r="L42" s="472">
        <v>0</v>
      </c>
      <c r="M42" s="472">
        <v>1</v>
      </c>
      <c r="N42" s="472">
        <v>4</v>
      </c>
      <c r="O42" s="472">
        <v>1</v>
      </c>
      <c r="P42" s="472">
        <v>1</v>
      </c>
      <c r="Q42" s="472">
        <v>2</v>
      </c>
      <c r="R42" s="472">
        <v>1</v>
      </c>
      <c r="S42" s="472">
        <v>11</v>
      </c>
      <c r="T42" s="472">
        <v>9</v>
      </c>
      <c r="U42" s="472">
        <v>115</v>
      </c>
      <c r="V42" s="472">
        <v>0</v>
      </c>
      <c r="W42" s="472">
        <v>0</v>
      </c>
      <c r="X42" s="472">
        <v>5</v>
      </c>
      <c r="Y42" s="472">
        <v>3</v>
      </c>
      <c r="Z42" s="472">
        <v>183</v>
      </c>
      <c r="AA42" s="472">
        <v>41</v>
      </c>
      <c r="AB42" s="472">
        <v>11</v>
      </c>
      <c r="AC42" s="472">
        <v>4</v>
      </c>
      <c r="AD42" s="472">
        <v>325</v>
      </c>
      <c r="AE42" s="472">
        <v>50</v>
      </c>
      <c r="AF42" s="472">
        <v>242</v>
      </c>
      <c r="AG42" s="472">
        <v>95</v>
      </c>
      <c r="AH42" s="472">
        <v>1732</v>
      </c>
      <c r="AI42" s="472">
        <v>146</v>
      </c>
      <c r="AJ42" s="472">
        <v>2835</v>
      </c>
      <c r="AK42" s="472">
        <v>15274</v>
      </c>
      <c r="AL42" s="472">
        <v>99</v>
      </c>
      <c r="AM42" s="472">
        <v>690</v>
      </c>
      <c r="AN42" s="472">
        <v>2624</v>
      </c>
      <c r="AO42" s="472">
        <v>0</v>
      </c>
      <c r="AP42" s="472">
        <v>105</v>
      </c>
      <c r="AQ42" s="473">
        <v>24930</v>
      </c>
      <c r="AR42" s="472">
        <v>27499</v>
      </c>
      <c r="AS42" s="472">
        <v>168058.6</v>
      </c>
      <c r="AT42" s="472">
        <v>0</v>
      </c>
      <c r="AU42" s="472">
        <v>0</v>
      </c>
      <c r="AV42" s="472">
        <v>0</v>
      </c>
      <c r="AW42" s="472">
        <v>0</v>
      </c>
      <c r="AX42" s="474">
        <v>195557.6</v>
      </c>
      <c r="AY42" s="474">
        <v>220487.6</v>
      </c>
      <c r="AZ42" s="474">
        <v>45742.1</v>
      </c>
      <c r="BA42" s="474">
        <v>241299.7</v>
      </c>
      <c r="BB42" s="474">
        <v>266229.7</v>
      </c>
      <c r="BC42" s="474">
        <v>-57364.7</v>
      </c>
      <c r="BD42" s="474">
        <v>183935</v>
      </c>
      <c r="BE42" s="475">
        <v>208865</v>
      </c>
    </row>
    <row r="43" spans="2:57" ht="16.5" customHeight="1">
      <c r="B43" s="173">
        <v>38</v>
      </c>
      <c r="C43" s="240" t="s">
        <v>144</v>
      </c>
      <c r="D43" s="476">
        <v>47</v>
      </c>
      <c r="E43" s="472">
        <v>118</v>
      </c>
      <c r="F43" s="472">
        <v>3</v>
      </c>
      <c r="G43" s="472">
        <v>6</v>
      </c>
      <c r="H43" s="472">
        <v>115</v>
      </c>
      <c r="I43" s="472">
        <v>78</v>
      </c>
      <c r="J43" s="472">
        <v>73</v>
      </c>
      <c r="K43" s="472">
        <v>54</v>
      </c>
      <c r="L43" s="472">
        <v>2</v>
      </c>
      <c r="M43" s="472">
        <v>5</v>
      </c>
      <c r="N43" s="472">
        <v>48</v>
      </c>
      <c r="O43" s="472">
        <v>7</v>
      </c>
      <c r="P43" s="472">
        <v>16</v>
      </c>
      <c r="Q43" s="472">
        <v>44</v>
      </c>
      <c r="R43" s="472">
        <v>5</v>
      </c>
      <c r="S43" s="472">
        <v>118</v>
      </c>
      <c r="T43" s="472">
        <v>108</v>
      </c>
      <c r="U43" s="472">
        <v>267</v>
      </c>
      <c r="V43" s="472">
        <v>23</v>
      </c>
      <c r="W43" s="472">
        <v>4</v>
      </c>
      <c r="X43" s="472">
        <v>16</v>
      </c>
      <c r="Y43" s="472">
        <v>46</v>
      </c>
      <c r="Z43" s="472">
        <v>584</v>
      </c>
      <c r="AA43" s="472">
        <v>17</v>
      </c>
      <c r="AB43" s="472">
        <v>30</v>
      </c>
      <c r="AC43" s="472">
        <v>169</v>
      </c>
      <c r="AD43" s="472">
        <v>553</v>
      </c>
      <c r="AE43" s="472">
        <v>499</v>
      </c>
      <c r="AF43" s="472">
        <v>60</v>
      </c>
      <c r="AG43" s="472">
        <v>503</v>
      </c>
      <c r="AH43" s="472">
        <v>411</v>
      </c>
      <c r="AI43" s="472">
        <v>735</v>
      </c>
      <c r="AJ43" s="472">
        <v>890</v>
      </c>
      <c r="AK43" s="472">
        <v>2878</v>
      </c>
      <c r="AL43" s="472">
        <v>203</v>
      </c>
      <c r="AM43" s="472">
        <v>537</v>
      </c>
      <c r="AN43" s="472">
        <v>359</v>
      </c>
      <c r="AO43" s="472">
        <v>0</v>
      </c>
      <c r="AP43" s="472">
        <v>4</v>
      </c>
      <c r="AQ43" s="473">
        <v>9635</v>
      </c>
      <c r="AR43" s="472">
        <v>0</v>
      </c>
      <c r="AS43" s="472">
        <v>0</v>
      </c>
      <c r="AT43" s="472">
        <v>0</v>
      </c>
      <c r="AU43" s="472">
        <v>0</v>
      </c>
      <c r="AV43" s="472">
        <v>0</v>
      </c>
      <c r="AW43" s="472">
        <v>0</v>
      </c>
      <c r="AX43" s="474">
        <v>0</v>
      </c>
      <c r="AY43" s="474">
        <v>9635</v>
      </c>
      <c r="AZ43" s="474">
        <v>0</v>
      </c>
      <c r="BA43" s="474">
        <v>0</v>
      </c>
      <c r="BB43" s="474">
        <v>9635</v>
      </c>
      <c r="BC43" s="474">
        <v>0</v>
      </c>
      <c r="BD43" s="474">
        <v>0</v>
      </c>
      <c r="BE43" s="475">
        <v>9635</v>
      </c>
    </row>
    <row r="44" spans="2:57" ht="16.5" customHeight="1">
      <c r="B44" s="173">
        <v>39</v>
      </c>
      <c r="C44" s="240" t="s">
        <v>23</v>
      </c>
      <c r="D44" s="476">
        <v>1554</v>
      </c>
      <c r="E44" s="472">
        <v>24</v>
      </c>
      <c r="F44" s="472">
        <v>24</v>
      </c>
      <c r="G44" s="472">
        <v>82</v>
      </c>
      <c r="H44" s="472">
        <v>922</v>
      </c>
      <c r="I44" s="472">
        <v>238</v>
      </c>
      <c r="J44" s="472">
        <v>965</v>
      </c>
      <c r="K44" s="472">
        <v>46</v>
      </c>
      <c r="L44" s="472">
        <v>146</v>
      </c>
      <c r="M44" s="472">
        <v>74</v>
      </c>
      <c r="N44" s="472">
        <v>328</v>
      </c>
      <c r="O44" s="472">
        <v>281</v>
      </c>
      <c r="P44" s="472">
        <v>292</v>
      </c>
      <c r="Q44" s="472">
        <v>301</v>
      </c>
      <c r="R44" s="472">
        <v>69</v>
      </c>
      <c r="S44" s="472">
        <v>339</v>
      </c>
      <c r="T44" s="472">
        <v>185</v>
      </c>
      <c r="U44" s="472">
        <v>217</v>
      </c>
      <c r="V44" s="472">
        <v>112</v>
      </c>
      <c r="W44" s="472">
        <v>5</v>
      </c>
      <c r="X44" s="472">
        <v>31</v>
      </c>
      <c r="Y44" s="472">
        <v>45</v>
      </c>
      <c r="Z44" s="472">
        <v>7735</v>
      </c>
      <c r="AA44" s="472">
        <v>1286</v>
      </c>
      <c r="AB44" s="472">
        <v>236</v>
      </c>
      <c r="AC44" s="472">
        <v>454</v>
      </c>
      <c r="AD44" s="472">
        <v>2089</v>
      </c>
      <c r="AE44" s="472">
        <v>1836</v>
      </c>
      <c r="AF44" s="472">
        <v>673</v>
      </c>
      <c r="AG44" s="472">
        <v>565</v>
      </c>
      <c r="AH44" s="472">
        <v>851</v>
      </c>
      <c r="AI44" s="472">
        <v>106</v>
      </c>
      <c r="AJ44" s="472">
        <v>2355</v>
      </c>
      <c r="AK44" s="472">
        <v>1934</v>
      </c>
      <c r="AL44" s="472">
        <v>552</v>
      </c>
      <c r="AM44" s="472">
        <v>1750</v>
      </c>
      <c r="AN44" s="472">
        <v>1156</v>
      </c>
      <c r="AO44" s="472">
        <v>5</v>
      </c>
      <c r="AP44" s="472">
        <v>0</v>
      </c>
      <c r="AQ44" s="473">
        <v>29863</v>
      </c>
      <c r="AR44" s="472">
        <v>0</v>
      </c>
      <c r="AS44" s="472">
        <v>813</v>
      </c>
      <c r="AT44" s="472">
        <v>0</v>
      </c>
      <c r="AU44" s="472">
        <v>0</v>
      </c>
      <c r="AV44" s="472">
        <v>0</v>
      </c>
      <c r="AW44" s="472">
        <v>0</v>
      </c>
      <c r="AX44" s="474">
        <v>813</v>
      </c>
      <c r="AY44" s="474">
        <v>30676</v>
      </c>
      <c r="AZ44" s="474">
        <v>10673</v>
      </c>
      <c r="BA44" s="474">
        <v>11486</v>
      </c>
      <c r="BB44" s="474">
        <v>41349</v>
      </c>
      <c r="BC44" s="474">
        <v>-10915</v>
      </c>
      <c r="BD44" s="474">
        <v>571</v>
      </c>
      <c r="BE44" s="475">
        <v>30434</v>
      </c>
    </row>
    <row r="45" spans="2:57" ht="16.5" customHeight="1">
      <c r="B45" s="285" t="s">
        <v>553</v>
      </c>
      <c r="C45" s="286" t="s">
        <v>24</v>
      </c>
      <c r="D45" s="477">
        <v>103365</v>
      </c>
      <c r="E45" s="478">
        <v>11057</v>
      </c>
      <c r="F45" s="478">
        <v>992</v>
      </c>
      <c r="G45" s="478">
        <v>3991</v>
      </c>
      <c r="H45" s="478">
        <v>87415</v>
      </c>
      <c r="I45" s="478">
        <v>30808</v>
      </c>
      <c r="J45" s="478">
        <v>76356</v>
      </c>
      <c r="K45" s="478">
        <v>38925</v>
      </c>
      <c r="L45" s="478">
        <v>3984</v>
      </c>
      <c r="M45" s="478">
        <v>17591</v>
      </c>
      <c r="N45" s="478">
        <v>20299</v>
      </c>
      <c r="O45" s="478">
        <v>11637</v>
      </c>
      <c r="P45" s="478">
        <v>66683</v>
      </c>
      <c r="Q45" s="478">
        <v>29357</v>
      </c>
      <c r="R45" s="478">
        <v>4597</v>
      </c>
      <c r="S45" s="478">
        <v>40115</v>
      </c>
      <c r="T45" s="478">
        <v>48412</v>
      </c>
      <c r="U45" s="478">
        <v>224739</v>
      </c>
      <c r="V45" s="478">
        <v>19011</v>
      </c>
      <c r="W45" s="478">
        <v>2170</v>
      </c>
      <c r="X45" s="478">
        <v>38498</v>
      </c>
      <c r="Y45" s="478">
        <v>16120</v>
      </c>
      <c r="Z45" s="478">
        <v>292159</v>
      </c>
      <c r="AA45" s="478">
        <v>212728</v>
      </c>
      <c r="AB45" s="478">
        <v>17721</v>
      </c>
      <c r="AC45" s="478">
        <v>20432</v>
      </c>
      <c r="AD45" s="478">
        <v>198528</v>
      </c>
      <c r="AE45" s="478">
        <v>66788</v>
      </c>
      <c r="AF45" s="478">
        <v>61924</v>
      </c>
      <c r="AG45" s="478">
        <v>160628</v>
      </c>
      <c r="AH45" s="478">
        <v>94088</v>
      </c>
      <c r="AI45" s="478">
        <v>95275</v>
      </c>
      <c r="AJ45" s="478">
        <v>94392</v>
      </c>
      <c r="AK45" s="478">
        <v>260849</v>
      </c>
      <c r="AL45" s="478">
        <v>16871</v>
      </c>
      <c r="AM45" s="478">
        <v>128796</v>
      </c>
      <c r="AN45" s="478">
        <v>95839</v>
      </c>
      <c r="AO45" s="478">
        <v>9635</v>
      </c>
      <c r="AP45" s="478">
        <v>10642</v>
      </c>
      <c r="AQ45" s="479">
        <v>2733417</v>
      </c>
      <c r="AR45" s="480">
        <v>54133</v>
      </c>
      <c r="AS45" s="481">
        <v>1744673.8999999997</v>
      </c>
      <c r="AT45" s="481">
        <v>1020422</v>
      </c>
      <c r="AU45" s="481">
        <v>382018</v>
      </c>
      <c r="AV45" s="481">
        <v>343700.5</v>
      </c>
      <c r="AW45" s="481">
        <v>-23250.3</v>
      </c>
      <c r="AX45" s="482">
        <v>3521697.1</v>
      </c>
      <c r="AY45" s="482">
        <v>6255114.1000000024</v>
      </c>
      <c r="AZ45" s="482">
        <v>2087330.3000000005</v>
      </c>
      <c r="BA45" s="482">
        <v>5609027.3999999994</v>
      </c>
      <c r="BB45" s="482">
        <v>8342444.3999999994</v>
      </c>
      <c r="BC45" s="482">
        <v>-2279321.2999999989</v>
      </c>
      <c r="BD45" s="482">
        <v>3329706.1</v>
      </c>
      <c r="BE45" s="483">
        <v>6063123.0999999996</v>
      </c>
    </row>
    <row r="46" spans="2:57" ht="16.5" customHeight="1">
      <c r="B46" s="289" t="s">
        <v>541</v>
      </c>
      <c r="C46" s="290" t="s">
        <v>542</v>
      </c>
      <c r="D46" s="476">
        <v>317</v>
      </c>
      <c r="E46" s="472">
        <v>380</v>
      </c>
      <c r="F46" s="472">
        <v>102</v>
      </c>
      <c r="G46" s="472">
        <v>161</v>
      </c>
      <c r="H46" s="472">
        <v>740</v>
      </c>
      <c r="I46" s="472">
        <v>465</v>
      </c>
      <c r="J46" s="472">
        <v>719</v>
      </c>
      <c r="K46" s="472">
        <v>626</v>
      </c>
      <c r="L46" s="472">
        <v>43</v>
      </c>
      <c r="M46" s="472">
        <v>444</v>
      </c>
      <c r="N46" s="472">
        <v>488</v>
      </c>
      <c r="O46" s="472">
        <v>73</v>
      </c>
      <c r="P46" s="472">
        <v>428</v>
      </c>
      <c r="Q46" s="472">
        <v>737</v>
      </c>
      <c r="R46" s="472">
        <v>90</v>
      </c>
      <c r="S46" s="472">
        <v>866</v>
      </c>
      <c r="T46" s="472">
        <v>898</v>
      </c>
      <c r="U46" s="472">
        <v>3385</v>
      </c>
      <c r="V46" s="472">
        <v>335</v>
      </c>
      <c r="W46" s="472">
        <v>33</v>
      </c>
      <c r="X46" s="472">
        <v>268</v>
      </c>
      <c r="Y46" s="472">
        <v>326</v>
      </c>
      <c r="Z46" s="472">
        <v>6729</v>
      </c>
      <c r="AA46" s="472">
        <v>2004</v>
      </c>
      <c r="AB46" s="472">
        <v>296</v>
      </c>
      <c r="AC46" s="472">
        <v>1002</v>
      </c>
      <c r="AD46" s="472">
        <v>6893</v>
      </c>
      <c r="AE46" s="472">
        <v>4527</v>
      </c>
      <c r="AF46" s="472">
        <v>331</v>
      </c>
      <c r="AG46" s="472">
        <v>1478</v>
      </c>
      <c r="AH46" s="472">
        <v>1067</v>
      </c>
      <c r="AI46" s="472">
        <v>3097</v>
      </c>
      <c r="AJ46" s="472">
        <v>1346</v>
      </c>
      <c r="AK46" s="472">
        <v>5520</v>
      </c>
      <c r="AL46" s="472">
        <v>1458</v>
      </c>
      <c r="AM46" s="472">
        <v>3180</v>
      </c>
      <c r="AN46" s="472">
        <v>3068</v>
      </c>
      <c r="AO46" s="472">
        <v>0</v>
      </c>
      <c r="AP46" s="472">
        <v>213</v>
      </c>
      <c r="AQ46" s="473">
        <v>54133</v>
      </c>
      <c r="AR46" s="193"/>
      <c r="AS46" s="193"/>
      <c r="AT46" s="193"/>
      <c r="AU46" s="193"/>
      <c r="AV46" s="193"/>
      <c r="AW46" s="193"/>
      <c r="AX46" s="193"/>
      <c r="AY46" s="193"/>
      <c r="AZ46" s="193"/>
      <c r="BA46" s="193"/>
      <c r="BB46" s="193"/>
      <c r="BC46" s="193"/>
      <c r="BD46" s="193"/>
      <c r="BE46" s="193"/>
    </row>
    <row r="47" spans="2:57" ht="16.5" customHeight="1">
      <c r="B47" s="289" t="s">
        <v>543</v>
      </c>
      <c r="C47" s="290" t="s">
        <v>30</v>
      </c>
      <c r="D47" s="476">
        <v>31713</v>
      </c>
      <c r="E47" s="472">
        <v>6724</v>
      </c>
      <c r="F47" s="472">
        <v>539</v>
      </c>
      <c r="G47" s="472">
        <v>1683</v>
      </c>
      <c r="H47" s="472">
        <v>17517</v>
      </c>
      <c r="I47" s="472">
        <v>17549</v>
      </c>
      <c r="J47" s="472">
        <v>16134</v>
      </c>
      <c r="K47" s="472">
        <v>7182</v>
      </c>
      <c r="L47" s="472">
        <v>649</v>
      </c>
      <c r="M47" s="472">
        <v>7901</v>
      </c>
      <c r="N47" s="472">
        <v>9809</v>
      </c>
      <c r="O47" s="472">
        <v>3322</v>
      </c>
      <c r="P47" s="472">
        <v>6476</v>
      </c>
      <c r="Q47" s="472">
        <v>17451</v>
      </c>
      <c r="R47" s="472">
        <v>2850</v>
      </c>
      <c r="S47" s="472">
        <v>22398</v>
      </c>
      <c r="T47" s="472">
        <v>23147</v>
      </c>
      <c r="U47" s="472">
        <v>83325</v>
      </c>
      <c r="V47" s="472">
        <v>5814</v>
      </c>
      <c r="W47" s="472">
        <v>764</v>
      </c>
      <c r="X47" s="472">
        <v>10223</v>
      </c>
      <c r="Y47" s="472">
        <v>8310</v>
      </c>
      <c r="Z47" s="472">
        <v>203563</v>
      </c>
      <c r="AA47" s="472">
        <v>30495</v>
      </c>
      <c r="AB47" s="472">
        <v>4073</v>
      </c>
      <c r="AC47" s="472">
        <v>26891</v>
      </c>
      <c r="AD47" s="472">
        <v>203583</v>
      </c>
      <c r="AE47" s="472">
        <v>54963</v>
      </c>
      <c r="AF47" s="472">
        <v>10779</v>
      </c>
      <c r="AG47" s="472">
        <v>90473</v>
      </c>
      <c r="AH47" s="472">
        <v>26395</v>
      </c>
      <c r="AI47" s="472">
        <v>117535</v>
      </c>
      <c r="AJ47" s="472">
        <v>160280</v>
      </c>
      <c r="AK47" s="472">
        <v>329047</v>
      </c>
      <c r="AL47" s="472">
        <v>21872</v>
      </c>
      <c r="AM47" s="472">
        <v>114803</v>
      </c>
      <c r="AN47" s="472">
        <v>65060</v>
      </c>
      <c r="AO47" s="472">
        <v>0</v>
      </c>
      <c r="AP47" s="472">
        <v>226</v>
      </c>
      <c r="AQ47" s="473">
        <v>1761518</v>
      </c>
      <c r="AR47" s="193"/>
      <c r="AS47" s="193"/>
      <c r="AT47" s="193"/>
      <c r="AU47" s="193"/>
      <c r="AV47" s="193"/>
      <c r="AW47" s="193"/>
      <c r="AX47" s="193"/>
      <c r="AY47" s="193"/>
      <c r="AZ47" s="193"/>
      <c r="BA47" s="193"/>
      <c r="BB47" s="193"/>
      <c r="BC47" s="193"/>
      <c r="BD47" s="193"/>
      <c r="BE47" s="193"/>
    </row>
    <row r="48" spans="2:57" ht="16.5" customHeight="1">
      <c r="B48" s="289" t="s">
        <v>544</v>
      </c>
      <c r="C48" s="290" t="s">
        <v>32</v>
      </c>
      <c r="D48" s="476">
        <v>42765</v>
      </c>
      <c r="E48" s="472">
        <v>8272</v>
      </c>
      <c r="F48" s="472">
        <v>714</v>
      </c>
      <c r="G48" s="472">
        <v>1180</v>
      </c>
      <c r="H48" s="472">
        <v>8203</v>
      </c>
      <c r="I48" s="472">
        <v>-1327</v>
      </c>
      <c r="J48" s="472">
        <v>10248</v>
      </c>
      <c r="K48" s="472">
        <v>4193</v>
      </c>
      <c r="L48" s="472">
        <v>1569</v>
      </c>
      <c r="M48" s="472">
        <v>1880</v>
      </c>
      <c r="N48" s="472">
        <v>4202</v>
      </c>
      <c r="O48" s="472">
        <v>4130</v>
      </c>
      <c r="P48" s="472">
        <v>6112</v>
      </c>
      <c r="Q48" s="472">
        <v>4445</v>
      </c>
      <c r="R48" s="472">
        <v>648</v>
      </c>
      <c r="S48" s="472">
        <v>3470</v>
      </c>
      <c r="T48" s="472">
        <v>-3273</v>
      </c>
      <c r="U48" s="472">
        <v>-23203</v>
      </c>
      <c r="V48" s="472">
        <v>-126</v>
      </c>
      <c r="W48" s="472">
        <v>40</v>
      </c>
      <c r="X48" s="472">
        <v>-1598</v>
      </c>
      <c r="Y48" s="472">
        <v>554</v>
      </c>
      <c r="Z48" s="472">
        <v>20073</v>
      </c>
      <c r="AA48" s="472">
        <v>33308</v>
      </c>
      <c r="AB48" s="472">
        <v>4511</v>
      </c>
      <c r="AC48" s="472">
        <v>3508</v>
      </c>
      <c r="AD48" s="472">
        <v>25580</v>
      </c>
      <c r="AE48" s="472">
        <v>39905</v>
      </c>
      <c r="AF48" s="472">
        <v>163377</v>
      </c>
      <c r="AG48" s="472">
        <v>4976</v>
      </c>
      <c r="AH48" s="472">
        <v>25458</v>
      </c>
      <c r="AI48" s="472">
        <v>0</v>
      </c>
      <c r="AJ48" s="472">
        <v>3299</v>
      </c>
      <c r="AK48" s="472">
        <v>8729</v>
      </c>
      <c r="AL48" s="472">
        <v>-517</v>
      </c>
      <c r="AM48" s="472">
        <v>25878</v>
      </c>
      <c r="AN48" s="472">
        <v>5470</v>
      </c>
      <c r="AO48" s="472">
        <v>0</v>
      </c>
      <c r="AP48" s="472">
        <v>17516</v>
      </c>
      <c r="AQ48" s="473">
        <v>454169</v>
      </c>
      <c r="AR48" s="193"/>
      <c r="AS48" s="193"/>
      <c r="AT48" s="193"/>
      <c r="AU48" s="193"/>
      <c r="AV48" s="193"/>
      <c r="AW48" s="193"/>
      <c r="AX48" s="193"/>
      <c r="AY48" s="193"/>
      <c r="AZ48" s="193"/>
      <c r="BA48" s="193"/>
      <c r="BB48" s="193"/>
      <c r="BC48" s="193"/>
      <c r="BD48" s="193"/>
      <c r="BE48" s="193"/>
    </row>
    <row r="49" spans="2:57" ht="16.5" customHeight="1">
      <c r="B49" s="289" t="s">
        <v>545</v>
      </c>
      <c r="C49" s="290" t="s">
        <v>33</v>
      </c>
      <c r="D49" s="476">
        <v>43354</v>
      </c>
      <c r="E49" s="472">
        <v>2218</v>
      </c>
      <c r="F49" s="472">
        <v>443</v>
      </c>
      <c r="G49" s="472">
        <v>1521</v>
      </c>
      <c r="H49" s="472">
        <v>7551</v>
      </c>
      <c r="I49" s="472">
        <v>5493</v>
      </c>
      <c r="J49" s="472">
        <v>8216</v>
      </c>
      <c r="K49" s="472">
        <v>14565</v>
      </c>
      <c r="L49" s="472">
        <v>896</v>
      </c>
      <c r="M49" s="472">
        <v>3218</v>
      </c>
      <c r="N49" s="472">
        <v>5492</v>
      </c>
      <c r="O49" s="472">
        <v>974</v>
      </c>
      <c r="P49" s="472">
        <v>4708</v>
      </c>
      <c r="Q49" s="472">
        <v>5209</v>
      </c>
      <c r="R49" s="472">
        <v>964</v>
      </c>
      <c r="S49" s="472">
        <v>8559</v>
      </c>
      <c r="T49" s="472">
        <v>11904</v>
      </c>
      <c r="U49" s="472">
        <v>55357</v>
      </c>
      <c r="V49" s="472">
        <v>4928</v>
      </c>
      <c r="W49" s="472">
        <v>672</v>
      </c>
      <c r="X49" s="472">
        <v>5013</v>
      </c>
      <c r="Y49" s="472">
        <v>3465</v>
      </c>
      <c r="Z49" s="472">
        <v>33348</v>
      </c>
      <c r="AA49" s="472">
        <v>101587</v>
      </c>
      <c r="AB49" s="472">
        <v>7510</v>
      </c>
      <c r="AC49" s="472">
        <v>4318</v>
      </c>
      <c r="AD49" s="472">
        <v>50113</v>
      </c>
      <c r="AE49" s="472">
        <v>13855</v>
      </c>
      <c r="AF49" s="472">
        <v>147019</v>
      </c>
      <c r="AG49" s="472">
        <v>24079</v>
      </c>
      <c r="AH49" s="472">
        <v>31032</v>
      </c>
      <c r="AI49" s="472">
        <v>124982</v>
      </c>
      <c r="AJ49" s="472">
        <v>73826</v>
      </c>
      <c r="AK49" s="472">
        <v>37038</v>
      </c>
      <c r="AL49" s="472">
        <v>1743</v>
      </c>
      <c r="AM49" s="472">
        <v>27634</v>
      </c>
      <c r="AN49" s="472">
        <v>28582</v>
      </c>
      <c r="AO49" s="472">
        <v>0</v>
      </c>
      <c r="AP49" s="472">
        <v>1070</v>
      </c>
      <c r="AQ49" s="473">
        <v>902456</v>
      </c>
      <c r="AR49" s="193"/>
      <c r="AS49" s="193"/>
      <c r="AT49" s="193"/>
      <c r="AU49" s="193"/>
      <c r="AV49" s="193"/>
      <c r="AW49" s="193"/>
      <c r="AX49" s="193"/>
      <c r="AY49" s="193"/>
      <c r="AZ49" s="193"/>
      <c r="BA49" s="193"/>
      <c r="BB49" s="193"/>
      <c r="BC49" s="193"/>
      <c r="BD49" s="193"/>
      <c r="BE49" s="193"/>
    </row>
    <row r="50" spans="2:57" ht="16.5" customHeight="1">
      <c r="B50" s="289" t="s">
        <v>546</v>
      </c>
      <c r="C50" s="470" t="s">
        <v>547</v>
      </c>
      <c r="D50" s="476">
        <v>6140</v>
      </c>
      <c r="E50" s="472">
        <v>1063</v>
      </c>
      <c r="F50" s="472">
        <v>144</v>
      </c>
      <c r="G50" s="472">
        <v>727</v>
      </c>
      <c r="H50" s="472">
        <v>6403</v>
      </c>
      <c r="I50" s="472">
        <v>1634</v>
      </c>
      <c r="J50" s="472">
        <v>3895</v>
      </c>
      <c r="K50" s="472">
        <v>763</v>
      </c>
      <c r="L50" s="472">
        <v>366</v>
      </c>
      <c r="M50" s="472">
        <v>829</v>
      </c>
      <c r="N50" s="472">
        <v>1796</v>
      </c>
      <c r="O50" s="472">
        <v>812</v>
      </c>
      <c r="P50" s="472">
        <v>2711</v>
      </c>
      <c r="Q50" s="472">
        <v>2514</v>
      </c>
      <c r="R50" s="472">
        <v>43</v>
      </c>
      <c r="S50" s="472">
        <v>240</v>
      </c>
      <c r="T50" s="472">
        <v>-2334</v>
      </c>
      <c r="U50" s="472">
        <v>-5307</v>
      </c>
      <c r="V50" s="472">
        <v>-541</v>
      </c>
      <c r="W50" s="472">
        <v>-146</v>
      </c>
      <c r="X50" s="472">
        <v>-167</v>
      </c>
      <c r="Y50" s="472">
        <v>436</v>
      </c>
      <c r="Z50" s="472">
        <v>29314</v>
      </c>
      <c r="AA50" s="472">
        <v>17530</v>
      </c>
      <c r="AB50" s="472">
        <v>1253</v>
      </c>
      <c r="AC50" s="472">
        <v>2666</v>
      </c>
      <c r="AD50" s="472">
        <v>28660</v>
      </c>
      <c r="AE50" s="472">
        <v>2916</v>
      </c>
      <c r="AF50" s="472">
        <v>29282</v>
      </c>
      <c r="AG50" s="472">
        <v>12054</v>
      </c>
      <c r="AH50" s="472">
        <v>4658</v>
      </c>
      <c r="AI50" s="472">
        <v>617</v>
      </c>
      <c r="AJ50" s="472">
        <v>2231</v>
      </c>
      <c r="AK50" s="472">
        <v>5298</v>
      </c>
      <c r="AL50" s="472">
        <v>1235</v>
      </c>
      <c r="AM50" s="472">
        <v>17052</v>
      </c>
      <c r="AN50" s="472">
        <v>10846</v>
      </c>
      <c r="AO50" s="472">
        <v>0</v>
      </c>
      <c r="AP50" s="472">
        <v>857</v>
      </c>
      <c r="AQ50" s="473">
        <v>188490</v>
      </c>
      <c r="AR50" s="193"/>
      <c r="AS50" s="193"/>
      <c r="AT50" s="193"/>
      <c r="AU50" s="193"/>
      <c r="AV50" s="193"/>
      <c r="AW50" s="193"/>
      <c r="AX50" s="193"/>
      <c r="AY50" s="193"/>
      <c r="AZ50" s="193"/>
      <c r="BA50" s="193"/>
      <c r="BB50" s="193"/>
      <c r="BC50" s="193"/>
      <c r="BD50" s="193"/>
      <c r="BE50" s="193"/>
    </row>
    <row r="51" spans="2:57" ht="16.5" customHeight="1">
      <c r="B51" s="289" t="s">
        <v>548</v>
      </c>
      <c r="C51" s="290" t="s">
        <v>549</v>
      </c>
      <c r="D51" s="476">
        <v>-15422</v>
      </c>
      <c r="E51" s="472">
        <v>-381</v>
      </c>
      <c r="F51" s="472">
        <v>-9</v>
      </c>
      <c r="G51" s="472">
        <v>-8</v>
      </c>
      <c r="H51" s="472">
        <v>-257</v>
      </c>
      <c r="I51" s="472">
        <v>0</v>
      </c>
      <c r="J51" s="472">
        <v>0</v>
      </c>
      <c r="K51" s="472">
        <v>0</v>
      </c>
      <c r="L51" s="472">
        <v>-1</v>
      </c>
      <c r="M51" s="472">
        <v>0</v>
      </c>
      <c r="N51" s="472">
        <v>0</v>
      </c>
      <c r="O51" s="472">
        <v>0</v>
      </c>
      <c r="P51" s="472">
        <v>0</v>
      </c>
      <c r="Q51" s="472">
        <v>0</v>
      </c>
      <c r="R51" s="472">
        <v>0</v>
      </c>
      <c r="S51" s="472">
        <v>0</v>
      </c>
      <c r="T51" s="472">
        <v>0</v>
      </c>
      <c r="U51" s="472">
        <v>-2</v>
      </c>
      <c r="V51" s="472">
        <v>0</v>
      </c>
      <c r="W51" s="472">
        <v>0</v>
      </c>
      <c r="X51" s="472">
        <v>0</v>
      </c>
      <c r="Y51" s="472">
        <v>0</v>
      </c>
      <c r="Z51" s="472">
        <v>-1946</v>
      </c>
      <c r="AA51" s="472">
        <v>-18</v>
      </c>
      <c r="AB51" s="472">
        <v>-1354</v>
      </c>
      <c r="AC51" s="472">
        <v>0</v>
      </c>
      <c r="AD51" s="472">
        <v>-373</v>
      </c>
      <c r="AE51" s="472">
        <v>-2198</v>
      </c>
      <c r="AF51" s="472">
        <v>-68</v>
      </c>
      <c r="AG51" s="472">
        <v>-354</v>
      </c>
      <c r="AH51" s="472">
        <v>0</v>
      </c>
      <c r="AI51" s="472">
        <v>0</v>
      </c>
      <c r="AJ51" s="472">
        <v>-92</v>
      </c>
      <c r="AK51" s="472">
        <v>-7466</v>
      </c>
      <c r="AL51" s="472">
        <v>-1008</v>
      </c>
      <c r="AM51" s="472">
        <v>-13</v>
      </c>
      <c r="AN51" s="472">
        <v>0</v>
      </c>
      <c r="AO51" s="472">
        <v>0</v>
      </c>
      <c r="AP51" s="472">
        <v>-90</v>
      </c>
      <c r="AQ51" s="473">
        <v>-31060</v>
      </c>
      <c r="AR51" s="193"/>
      <c r="AS51" s="193"/>
      <c r="AT51" s="193"/>
      <c r="AU51" s="193"/>
      <c r="AV51" s="193"/>
      <c r="AW51" s="193"/>
      <c r="AX51" s="193"/>
      <c r="AY51" s="193"/>
      <c r="AZ51" s="193"/>
      <c r="BA51" s="193"/>
      <c r="BB51" s="193"/>
      <c r="BC51" s="193"/>
      <c r="BD51" s="193"/>
      <c r="BE51" s="193"/>
    </row>
    <row r="52" spans="2:57" ht="16.5" customHeight="1">
      <c r="B52" s="291" t="s">
        <v>550</v>
      </c>
      <c r="C52" s="292" t="s">
        <v>34</v>
      </c>
      <c r="D52" s="477">
        <v>108867</v>
      </c>
      <c r="E52" s="478">
        <v>18276</v>
      </c>
      <c r="F52" s="478">
        <v>1933</v>
      </c>
      <c r="G52" s="478">
        <v>5264</v>
      </c>
      <c r="H52" s="478">
        <v>40157</v>
      </c>
      <c r="I52" s="478">
        <v>23814</v>
      </c>
      <c r="J52" s="478">
        <v>39212</v>
      </c>
      <c r="K52" s="478">
        <v>27329</v>
      </c>
      <c r="L52" s="478">
        <v>3522</v>
      </c>
      <c r="M52" s="478">
        <v>14272</v>
      </c>
      <c r="N52" s="478">
        <v>21787</v>
      </c>
      <c r="O52" s="478">
        <v>9311</v>
      </c>
      <c r="P52" s="478">
        <v>20435</v>
      </c>
      <c r="Q52" s="478">
        <v>30356</v>
      </c>
      <c r="R52" s="478">
        <v>4595</v>
      </c>
      <c r="S52" s="478">
        <v>35533</v>
      </c>
      <c r="T52" s="478">
        <v>30342</v>
      </c>
      <c r="U52" s="478">
        <v>113555</v>
      </c>
      <c r="V52" s="478">
        <v>10410</v>
      </c>
      <c r="W52" s="478">
        <v>1363</v>
      </c>
      <c r="X52" s="478">
        <v>13739</v>
      </c>
      <c r="Y52" s="478">
        <v>13091</v>
      </c>
      <c r="Z52" s="478">
        <v>291081</v>
      </c>
      <c r="AA52" s="478">
        <v>184906</v>
      </c>
      <c r="AB52" s="478">
        <v>16289</v>
      </c>
      <c r="AC52" s="478">
        <v>38385</v>
      </c>
      <c r="AD52" s="478">
        <v>314456</v>
      </c>
      <c r="AE52" s="478">
        <v>113968</v>
      </c>
      <c r="AF52" s="478">
        <v>350720</v>
      </c>
      <c r="AG52" s="478">
        <v>132706</v>
      </c>
      <c r="AH52" s="478">
        <v>88610</v>
      </c>
      <c r="AI52" s="478">
        <v>246231</v>
      </c>
      <c r="AJ52" s="478">
        <v>240890</v>
      </c>
      <c r="AK52" s="478">
        <v>378166</v>
      </c>
      <c r="AL52" s="478">
        <v>24783</v>
      </c>
      <c r="AM52" s="478">
        <v>188534</v>
      </c>
      <c r="AN52" s="478">
        <v>113026</v>
      </c>
      <c r="AO52" s="478">
        <v>0</v>
      </c>
      <c r="AP52" s="478">
        <v>19792</v>
      </c>
      <c r="AQ52" s="479">
        <v>3329706</v>
      </c>
      <c r="AR52" s="193"/>
      <c r="AS52" s="193"/>
      <c r="AT52" s="193"/>
      <c r="AU52" s="193"/>
      <c r="AV52" s="193"/>
      <c r="AW52" s="193"/>
      <c r="AX52" s="193"/>
      <c r="AY52" s="193"/>
      <c r="AZ52" s="193"/>
      <c r="BA52" s="193"/>
      <c r="BB52" s="193"/>
      <c r="BC52" s="193"/>
      <c r="BD52" s="193"/>
      <c r="BE52" s="193"/>
    </row>
    <row r="53" spans="2:57" ht="16.5" customHeight="1">
      <c r="B53" s="293" t="s">
        <v>551</v>
      </c>
      <c r="C53" s="294" t="s">
        <v>26</v>
      </c>
      <c r="D53" s="484">
        <v>212232</v>
      </c>
      <c r="E53" s="485">
        <v>29333</v>
      </c>
      <c r="F53" s="485">
        <v>2925</v>
      </c>
      <c r="G53" s="485">
        <v>9255</v>
      </c>
      <c r="H53" s="485">
        <v>127572</v>
      </c>
      <c r="I53" s="485">
        <v>54622</v>
      </c>
      <c r="J53" s="485">
        <v>115568</v>
      </c>
      <c r="K53" s="485">
        <v>66254</v>
      </c>
      <c r="L53" s="485">
        <v>7506</v>
      </c>
      <c r="M53" s="485">
        <v>31863</v>
      </c>
      <c r="N53" s="485">
        <v>42086</v>
      </c>
      <c r="O53" s="485">
        <v>20948</v>
      </c>
      <c r="P53" s="485">
        <v>87118</v>
      </c>
      <c r="Q53" s="485">
        <v>59713</v>
      </c>
      <c r="R53" s="485">
        <v>9192</v>
      </c>
      <c r="S53" s="485">
        <v>75648</v>
      </c>
      <c r="T53" s="485">
        <v>78754</v>
      </c>
      <c r="U53" s="485">
        <v>338294</v>
      </c>
      <c r="V53" s="485">
        <v>29421</v>
      </c>
      <c r="W53" s="485">
        <v>3533</v>
      </c>
      <c r="X53" s="485">
        <v>52237</v>
      </c>
      <c r="Y53" s="485">
        <v>29211</v>
      </c>
      <c r="Z53" s="485">
        <v>583240</v>
      </c>
      <c r="AA53" s="485">
        <v>397634</v>
      </c>
      <c r="AB53" s="485">
        <v>34010</v>
      </c>
      <c r="AC53" s="485">
        <v>58817</v>
      </c>
      <c r="AD53" s="485">
        <v>512984</v>
      </c>
      <c r="AE53" s="485">
        <v>180756</v>
      </c>
      <c r="AF53" s="485">
        <v>412644</v>
      </c>
      <c r="AG53" s="485">
        <v>293334</v>
      </c>
      <c r="AH53" s="485">
        <v>182698</v>
      </c>
      <c r="AI53" s="485">
        <v>341506</v>
      </c>
      <c r="AJ53" s="485">
        <v>335282</v>
      </c>
      <c r="AK53" s="485">
        <v>639015</v>
      </c>
      <c r="AL53" s="485">
        <v>41654</v>
      </c>
      <c r="AM53" s="485">
        <v>317330</v>
      </c>
      <c r="AN53" s="485">
        <v>208865</v>
      </c>
      <c r="AO53" s="485">
        <v>9635</v>
      </c>
      <c r="AP53" s="485">
        <v>30434</v>
      </c>
      <c r="AQ53" s="486">
        <v>6063123</v>
      </c>
      <c r="AR53" s="193"/>
      <c r="AS53" s="193"/>
      <c r="AT53" s="193"/>
      <c r="AU53" s="193"/>
      <c r="AV53" s="193"/>
      <c r="AW53" s="193"/>
      <c r="AX53" s="193"/>
      <c r="AY53" s="193"/>
      <c r="AZ53" s="193"/>
      <c r="BA53" s="193"/>
      <c r="BB53" s="193"/>
      <c r="BC53" s="193"/>
      <c r="BD53" s="193"/>
      <c r="BE53" s="193"/>
    </row>
  </sheetData>
  <sheetProtection sheet="1" selectLockedCells="1" selectUnlockedCells="1"/>
  <mergeCells count="1">
    <mergeCell ref="B2:C2"/>
  </mergeCells>
  <phoneticPr fontId="9"/>
  <pageMargins left="0.78740157480314965" right="0.78740157480314965" top="0.78740157480314965" bottom="0.78740157480314965" header="0" footer="0.19685039370078741"/>
  <pageSetup paperSize="8" scale="83" orientation="landscape" useFirstPageNumber="1" r:id="rId1"/>
  <headerFooter alignWithMargins="0">
    <oddFooter>&amp;C&amp;P / 3 ﾍﾟｰｼﾞ</oddFooter>
  </headerFooter>
  <colBreaks count="2" manualBreakCount="2">
    <brk id="21" min="1" max="49" man="1"/>
    <brk id="43" min="1" max="4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0" tint="-0.249977111117893"/>
  </sheetPr>
  <dimension ref="B2:BE53"/>
  <sheetViews>
    <sheetView showGridLines="0" view="pageBreakPreview" zoomScale="160" zoomScaleNormal="100" zoomScaleSheetLayoutView="160" workbookViewId="0">
      <selection activeCell="F5" sqref="F5"/>
    </sheetView>
  </sheetViews>
  <sheetFormatPr defaultColWidth="10.125" defaultRowHeight="16.5" customHeight="1"/>
  <cols>
    <col min="1" max="1" width="1.625" style="206" customWidth="1"/>
    <col min="2" max="2" width="2.625" style="206" bestFit="1" customWidth="1"/>
    <col min="3" max="3" width="28.875" style="206" bestFit="1" customWidth="1"/>
    <col min="4" max="43" width="9.125" style="206" customWidth="1"/>
    <col min="44" max="16384" width="10.125" style="206"/>
  </cols>
  <sheetData>
    <row r="2" spans="2:43" ht="20.25" customHeight="1">
      <c r="B2" s="546" t="s">
        <v>306</v>
      </c>
      <c r="C2" s="547"/>
    </row>
    <row r="3" spans="2:43" ht="16.5" customHeight="1">
      <c r="B3" s="269"/>
      <c r="U3" s="270"/>
    </row>
    <row r="4" spans="2:43" ht="16.5" customHeight="1">
      <c r="B4" s="271"/>
      <c r="C4" s="272"/>
      <c r="D4" s="273" t="s">
        <v>1</v>
      </c>
      <c r="E4" s="274" t="s">
        <v>2</v>
      </c>
      <c r="F4" s="274" t="s">
        <v>3</v>
      </c>
      <c r="G4" s="274" t="s">
        <v>4</v>
      </c>
      <c r="H4" s="274" t="s">
        <v>5</v>
      </c>
      <c r="I4" s="274" t="s">
        <v>6</v>
      </c>
      <c r="J4" s="274" t="s">
        <v>7</v>
      </c>
      <c r="K4" s="274" t="s">
        <v>8</v>
      </c>
      <c r="L4" s="274" t="s">
        <v>9</v>
      </c>
      <c r="M4" s="274" t="s">
        <v>10</v>
      </c>
      <c r="N4" s="274" t="s">
        <v>11</v>
      </c>
      <c r="O4" s="274" t="s">
        <v>12</v>
      </c>
      <c r="P4" s="274" t="s">
        <v>13</v>
      </c>
      <c r="Q4" s="274" t="s">
        <v>14</v>
      </c>
      <c r="R4" s="274" t="s">
        <v>28</v>
      </c>
      <c r="S4" s="274" t="s">
        <v>110</v>
      </c>
      <c r="T4" s="274" t="s">
        <v>111</v>
      </c>
      <c r="U4" s="274" t="s">
        <v>112</v>
      </c>
      <c r="V4" s="274" t="s">
        <v>114</v>
      </c>
      <c r="W4" s="274" t="s">
        <v>115</v>
      </c>
      <c r="X4" s="274" t="s">
        <v>116</v>
      </c>
      <c r="Y4" s="274" t="s">
        <v>117</v>
      </c>
      <c r="Z4" s="274" t="s">
        <v>118</v>
      </c>
      <c r="AA4" s="274" t="s">
        <v>119</v>
      </c>
      <c r="AB4" s="274" t="s">
        <v>120</v>
      </c>
      <c r="AC4" s="274" t="s">
        <v>121</v>
      </c>
      <c r="AD4" s="274" t="s">
        <v>122</v>
      </c>
      <c r="AE4" s="274" t="s">
        <v>123</v>
      </c>
      <c r="AF4" s="274" t="s">
        <v>124</v>
      </c>
      <c r="AG4" s="274" t="s">
        <v>125</v>
      </c>
      <c r="AH4" s="274" t="s">
        <v>126</v>
      </c>
      <c r="AI4" s="274" t="s">
        <v>128</v>
      </c>
      <c r="AJ4" s="274" t="s">
        <v>130</v>
      </c>
      <c r="AK4" s="274" t="s">
        <v>131</v>
      </c>
      <c r="AL4" s="274" t="s">
        <v>15</v>
      </c>
      <c r="AM4" s="274" t="s">
        <v>311</v>
      </c>
      <c r="AN4" s="274">
        <v>37</v>
      </c>
      <c r="AO4" s="274">
        <v>38</v>
      </c>
      <c r="AP4" s="274">
        <v>39</v>
      </c>
      <c r="AQ4" s="277" t="s">
        <v>552</v>
      </c>
    </row>
    <row r="5" spans="2:43" ht="36" customHeight="1">
      <c r="B5" s="278"/>
      <c r="C5" s="279"/>
      <c r="D5" s="224" t="s">
        <v>16</v>
      </c>
      <c r="E5" s="297" t="s">
        <v>527</v>
      </c>
      <c r="F5" s="297" t="s">
        <v>528</v>
      </c>
      <c r="G5" s="297" t="s">
        <v>17</v>
      </c>
      <c r="H5" s="297" t="s">
        <v>529</v>
      </c>
      <c r="I5" s="297" t="s">
        <v>136</v>
      </c>
      <c r="J5" s="297" t="s">
        <v>109</v>
      </c>
      <c r="K5" s="297" t="s">
        <v>137</v>
      </c>
      <c r="L5" s="297" t="s">
        <v>309</v>
      </c>
      <c r="M5" s="297" t="s">
        <v>587</v>
      </c>
      <c r="N5" s="297" t="s">
        <v>310</v>
      </c>
      <c r="O5" s="297" t="s">
        <v>138</v>
      </c>
      <c r="P5" s="297" t="s">
        <v>139</v>
      </c>
      <c r="Q5" s="297" t="s">
        <v>140</v>
      </c>
      <c r="R5" s="297" t="s">
        <v>530</v>
      </c>
      <c r="S5" s="297" t="s">
        <v>531</v>
      </c>
      <c r="T5" s="297" t="s">
        <v>532</v>
      </c>
      <c r="U5" s="297" t="s">
        <v>533</v>
      </c>
      <c r="V5" s="297" t="s">
        <v>534</v>
      </c>
      <c r="W5" s="297" t="s">
        <v>588</v>
      </c>
      <c r="X5" s="297" t="s">
        <v>141</v>
      </c>
      <c r="Y5" s="297" t="s">
        <v>113</v>
      </c>
      <c r="Z5" s="297" t="s">
        <v>18</v>
      </c>
      <c r="AA5" s="297" t="s">
        <v>142</v>
      </c>
      <c r="AB5" s="297" t="s">
        <v>535</v>
      </c>
      <c r="AC5" s="297" t="s">
        <v>536</v>
      </c>
      <c r="AD5" s="297" t="s">
        <v>19</v>
      </c>
      <c r="AE5" s="297" t="s">
        <v>20</v>
      </c>
      <c r="AF5" s="297" t="s">
        <v>21</v>
      </c>
      <c r="AG5" s="297" t="s">
        <v>537</v>
      </c>
      <c r="AH5" s="297" t="s">
        <v>538</v>
      </c>
      <c r="AI5" s="297" t="s">
        <v>22</v>
      </c>
      <c r="AJ5" s="297" t="s">
        <v>143</v>
      </c>
      <c r="AK5" s="297" t="s">
        <v>539</v>
      </c>
      <c r="AL5" s="297" t="s">
        <v>589</v>
      </c>
      <c r="AM5" s="297" t="s">
        <v>127</v>
      </c>
      <c r="AN5" s="297" t="s">
        <v>129</v>
      </c>
      <c r="AO5" s="297" t="s">
        <v>144</v>
      </c>
      <c r="AP5" s="297" t="s">
        <v>23</v>
      </c>
      <c r="AQ5" s="298" t="s">
        <v>24</v>
      </c>
    </row>
    <row r="6" spans="2:43" ht="16.5" customHeight="1">
      <c r="B6" s="168" t="s">
        <v>1</v>
      </c>
      <c r="C6" s="238" t="s">
        <v>16</v>
      </c>
      <c r="D6" s="487">
        <v>9.7727999999999995E-2</v>
      </c>
      <c r="E6" s="488">
        <v>9.5500000000000001E-4</v>
      </c>
      <c r="F6" s="488">
        <v>0</v>
      </c>
      <c r="G6" s="488">
        <v>0</v>
      </c>
      <c r="H6" s="488">
        <v>0.25378600000000001</v>
      </c>
      <c r="I6" s="488">
        <v>2.7500000000000002E-4</v>
      </c>
      <c r="J6" s="488">
        <v>2.8730000000000001E-3</v>
      </c>
      <c r="K6" s="488">
        <v>2.1129999999999999E-3</v>
      </c>
      <c r="L6" s="488">
        <v>0</v>
      </c>
      <c r="M6" s="488">
        <v>2.856E-3</v>
      </c>
      <c r="N6" s="488">
        <v>0</v>
      </c>
      <c r="O6" s="488">
        <v>0</v>
      </c>
      <c r="P6" s="488">
        <v>0</v>
      </c>
      <c r="Q6" s="488">
        <v>0</v>
      </c>
      <c r="R6" s="488">
        <v>0</v>
      </c>
      <c r="S6" s="488">
        <v>0</v>
      </c>
      <c r="T6" s="488">
        <v>0</v>
      </c>
      <c r="U6" s="488">
        <v>0</v>
      </c>
      <c r="V6" s="488">
        <v>0</v>
      </c>
      <c r="W6" s="488">
        <v>0</v>
      </c>
      <c r="X6" s="488">
        <v>0</v>
      </c>
      <c r="Y6" s="488">
        <v>2.4989999999999999E-3</v>
      </c>
      <c r="Z6" s="488">
        <v>9.0700000000000004E-4</v>
      </c>
      <c r="AA6" s="488">
        <v>0</v>
      </c>
      <c r="AB6" s="488">
        <v>0</v>
      </c>
      <c r="AC6" s="488">
        <v>0</v>
      </c>
      <c r="AD6" s="488">
        <v>1.75E-4</v>
      </c>
      <c r="AE6" s="488">
        <v>0</v>
      </c>
      <c r="AF6" s="488">
        <v>5.0000000000000004E-6</v>
      </c>
      <c r="AG6" s="488">
        <v>1.7E-5</v>
      </c>
      <c r="AH6" s="488">
        <v>0</v>
      </c>
      <c r="AI6" s="488">
        <v>1.5E-5</v>
      </c>
      <c r="AJ6" s="488">
        <v>1.142E-3</v>
      </c>
      <c r="AK6" s="488">
        <v>1.8060000000000001E-3</v>
      </c>
      <c r="AL6" s="488">
        <v>1.9689999999999998E-3</v>
      </c>
      <c r="AM6" s="488">
        <v>3.0000000000000001E-6</v>
      </c>
      <c r="AN6" s="488">
        <v>1.1864E-2</v>
      </c>
      <c r="AO6" s="488">
        <v>0</v>
      </c>
      <c r="AP6" s="488">
        <v>0</v>
      </c>
      <c r="AQ6" s="489">
        <v>9.6530000000000001E-3</v>
      </c>
    </row>
    <row r="7" spans="2:43" ht="16.5" customHeight="1">
      <c r="B7" s="173" t="s">
        <v>2</v>
      </c>
      <c r="C7" s="240" t="s">
        <v>527</v>
      </c>
      <c r="D7" s="490">
        <v>3.4900000000000003E-4</v>
      </c>
      <c r="E7" s="491">
        <v>0.196127</v>
      </c>
      <c r="F7" s="491">
        <v>0</v>
      </c>
      <c r="G7" s="491">
        <v>1.08E-4</v>
      </c>
      <c r="H7" s="491">
        <v>8.2299999999999995E-4</v>
      </c>
      <c r="I7" s="491">
        <v>0</v>
      </c>
      <c r="J7" s="491">
        <v>7.4787000000000006E-2</v>
      </c>
      <c r="K7" s="491">
        <v>5.8900000000000001E-4</v>
      </c>
      <c r="L7" s="491">
        <v>0</v>
      </c>
      <c r="M7" s="491">
        <v>0</v>
      </c>
      <c r="N7" s="491">
        <v>0</v>
      </c>
      <c r="O7" s="491">
        <v>0</v>
      </c>
      <c r="P7" s="491">
        <v>0</v>
      </c>
      <c r="Q7" s="491">
        <v>0</v>
      </c>
      <c r="R7" s="491">
        <v>0</v>
      </c>
      <c r="S7" s="491">
        <v>0</v>
      </c>
      <c r="T7" s="491">
        <v>0</v>
      </c>
      <c r="U7" s="491">
        <v>0</v>
      </c>
      <c r="V7" s="491">
        <v>0</v>
      </c>
      <c r="W7" s="491">
        <v>0</v>
      </c>
      <c r="X7" s="491">
        <v>0</v>
      </c>
      <c r="Y7" s="491">
        <v>1.03E-4</v>
      </c>
      <c r="Z7" s="491">
        <v>8.2000000000000001E-5</v>
      </c>
      <c r="AA7" s="491">
        <v>0</v>
      </c>
      <c r="AB7" s="491">
        <v>0</v>
      </c>
      <c r="AC7" s="491">
        <v>0</v>
      </c>
      <c r="AD7" s="491">
        <v>0</v>
      </c>
      <c r="AE7" s="491">
        <v>0</v>
      </c>
      <c r="AF7" s="491">
        <v>0</v>
      </c>
      <c r="AG7" s="491">
        <v>0</v>
      </c>
      <c r="AH7" s="491">
        <v>0</v>
      </c>
      <c r="AI7" s="491">
        <v>3.0000000000000001E-6</v>
      </c>
      <c r="AJ7" s="491">
        <v>3.6000000000000001E-5</v>
      </c>
      <c r="AK7" s="491">
        <v>5.8E-5</v>
      </c>
      <c r="AL7" s="491">
        <v>0</v>
      </c>
      <c r="AM7" s="491">
        <v>0</v>
      </c>
      <c r="AN7" s="491">
        <v>1.1299999999999999E-3</v>
      </c>
      <c r="AO7" s="491">
        <v>0</v>
      </c>
      <c r="AP7" s="491">
        <v>0</v>
      </c>
      <c r="AQ7" s="469">
        <v>2.4659999999999999E-3</v>
      </c>
    </row>
    <row r="8" spans="2:43" ht="16.5" customHeight="1">
      <c r="B8" s="173" t="s">
        <v>3</v>
      </c>
      <c r="C8" s="240" t="s">
        <v>528</v>
      </c>
      <c r="D8" s="490">
        <v>0</v>
      </c>
      <c r="E8" s="491">
        <v>0</v>
      </c>
      <c r="F8" s="491">
        <v>7.5209999999999999E-3</v>
      </c>
      <c r="G8" s="491">
        <v>0</v>
      </c>
      <c r="H8" s="491">
        <v>5.8320000000000004E-3</v>
      </c>
      <c r="I8" s="491">
        <v>0</v>
      </c>
      <c r="J8" s="491">
        <v>0</v>
      </c>
      <c r="K8" s="491">
        <v>1.21E-4</v>
      </c>
      <c r="L8" s="491">
        <v>0</v>
      </c>
      <c r="M8" s="491">
        <v>0</v>
      </c>
      <c r="N8" s="491">
        <v>0</v>
      </c>
      <c r="O8" s="491">
        <v>0</v>
      </c>
      <c r="P8" s="491">
        <v>0</v>
      </c>
      <c r="Q8" s="491">
        <v>0</v>
      </c>
      <c r="R8" s="491">
        <v>0</v>
      </c>
      <c r="S8" s="491">
        <v>0</v>
      </c>
      <c r="T8" s="491">
        <v>0</v>
      </c>
      <c r="U8" s="491">
        <v>0</v>
      </c>
      <c r="V8" s="491">
        <v>0</v>
      </c>
      <c r="W8" s="491">
        <v>0</v>
      </c>
      <c r="X8" s="491">
        <v>0</v>
      </c>
      <c r="Y8" s="491">
        <v>2.7399999999999999E-4</v>
      </c>
      <c r="Z8" s="491">
        <v>0</v>
      </c>
      <c r="AA8" s="491">
        <v>0</v>
      </c>
      <c r="AB8" s="491">
        <v>0</v>
      </c>
      <c r="AC8" s="491">
        <v>0</v>
      </c>
      <c r="AD8" s="491">
        <v>0</v>
      </c>
      <c r="AE8" s="491">
        <v>0</v>
      </c>
      <c r="AF8" s="491">
        <v>0</v>
      </c>
      <c r="AG8" s="491">
        <v>0</v>
      </c>
      <c r="AH8" s="491">
        <v>0</v>
      </c>
      <c r="AI8" s="491">
        <v>3.0000000000000001E-6</v>
      </c>
      <c r="AJ8" s="491">
        <v>6.0000000000000002E-5</v>
      </c>
      <c r="AK8" s="491">
        <v>3.4299999999999999E-4</v>
      </c>
      <c r="AL8" s="491">
        <v>0</v>
      </c>
      <c r="AM8" s="491">
        <v>0</v>
      </c>
      <c r="AN8" s="491">
        <v>3.6240000000000001E-3</v>
      </c>
      <c r="AO8" s="491">
        <v>0</v>
      </c>
      <c r="AP8" s="491">
        <v>0</v>
      </c>
      <c r="AQ8" s="469">
        <v>2.9300000000000002E-4</v>
      </c>
    </row>
    <row r="9" spans="2:43" ht="16.5" customHeight="1">
      <c r="B9" s="173" t="s">
        <v>4</v>
      </c>
      <c r="C9" s="240" t="s">
        <v>17</v>
      </c>
      <c r="D9" s="490">
        <v>5.0000000000000004E-6</v>
      </c>
      <c r="E9" s="491">
        <v>4.4299999999999998E-4</v>
      </c>
      <c r="F9" s="491">
        <v>0</v>
      </c>
      <c r="G9" s="491">
        <v>7.5600000000000005E-4</v>
      </c>
      <c r="H9" s="491">
        <v>1.8000000000000001E-4</v>
      </c>
      <c r="I9" s="491">
        <v>0</v>
      </c>
      <c r="J9" s="491">
        <v>3.3570000000000002E-3</v>
      </c>
      <c r="K9" s="491">
        <v>8.0149999999999996E-3</v>
      </c>
      <c r="L9" s="491">
        <v>5.0758999999999999E-2</v>
      </c>
      <c r="M9" s="491">
        <v>6.3E-5</v>
      </c>
      <c r="N9" s="491">
        <v>3.3288999999999999E-2</v>
      </c>
      <c r="O9" s="491">
        <v>9.0700000000000004E-4</v>
      </c>
      <c r="P9" s="491">
        <v>0.306033</v>
      </c>
      <c r="Q9" s="491">
        <v>6.7000000000000002E-5</v>
      </c>
      <c r="R9" s="491">
        <v>0</v>
      </c>
      <c r="S9" s="491">
        <v>2.5999999999999998E-5</v>
      </c>
      <c r="T9" s="491">
        <v>2.1599999999999999E-4</v>
      </c>
      <c r="U9" s="491">
        <v>7.7000000000000001E-5</v>
      </c>
      <c r="V9" s="491">
        <v>0</v>
      </c>
      <c r="W9" s="491">
        <v>0</v>
      </c>
      <c r="X9" s="491">
        <v>1.15E-4</v>
      </c>
      <c r="Y9" s="491">
        <v>3.77E-4</v>
      </c>
      <c r="Z9" s="491">
        <v>2.4090000000000001E-3</v>
      </c>
      <c r="AA9" s="491">
        <v>0.17601600000000001</v>
      </c>
      <c r="AB9" s="491">
        <v>0</v>
      </c>
      <c r="AC9" s="491">
        <v>0</v>
      </c>
      <c r="AD9" s="491">
        <v>1.9999999999999999E-6</v>
      </c>
      <c r="AE9" s="491">
        <v>0</v>
      </c>
      <c r="AF9" s="491">
        <v>0</v>
      </c>
      <c r="AG9" s="491">
        <v>0</v>
      </c>
      <c r="AH9" s="491">
        <v>0</v>
      </c>
      <c r="AI9" s="491">
        <v>6.0000000000000002E-6</v>
      </c>
      <c r="AJ9" s="491">
        <v>2.0999999999999999E-5</v>
      </c>
      <c r="AK9" s="491">
        <v>5.0000000000000004E-6</v>
      </c>
      <c r="AL9" s="491">
        <v>4.8000000000000001E-5</v>
      </c>
      <c r="AM9" s="491">
        <v>3.0000000000000001E-6</v>
      </c>
      <c r="AN9" s="491">
        <v>1.0000000000000001E-5</v>
      </c>
      <c r="AO9" s="491">
        <v>0</v>
      </c>
      <c r="AP9" s="491">
        <v>1.3100000000000001E-4</v>
      </c>
      <c r="AQ9" s="469">
        <v>1.6643000000000002E-2</v>
      </c>
    </row>
    <row r="10" spans="2:43" ht="16.5" customHeight="1">
      <c r="B10" s="173" t="s">
        <v>5</v>
      </c>
      <c r="C10" s="240" t="s">
        <v>529</v>
      </c>
      <c r="D10" s="490">
        <v>8.0010999999999999E-2</v>
      </c>
      <c r="E10" s="491">
        <v>1.2921E-2</v>
      </c>
      <c r="F10" s="491">
        <v>4.2735000000000002E-2</v>
      </c>
      <c r="G10" s="491">
        <v>0</v>
      </c>
      <c r="H10" s="491">
        <v>0.18785499999999999</v>
      </c>
      <c r="I10" s="491">
        <v>9.5200000000000005E-4</v>
      </c>
      <c r="J10" s="491">
        <v>2.5959999999999998E-3</v>
      </c>
      <c r="K10" s="491">
        <v>1.0701E-2</v>
      </c>
      <c r="L10" s="491">
        <v>0</v>
      </c>
      <c r="M10" s="491">
        <v>3.1000000000000001E-5</v>
      </c>
      <c r="N10" s="491">
        <v>3.5599999999999998E-4</v>
      </c>
      <c r="O10" s="491">
        <v>0</v>
      </c>
      <c r="P10" s="491">
        <v>0</v>
      </c>
      <c r="Q10" s="491">
        <v>0</v>
      </c>
      <c r="R10" s="491">
        <v>0</v>
      </c>
      <c r="S10" s="491">
        <v>0</v>
      </c>
      <c r="T10" s="491">
        <v>0</v>
      </c>
      <c r="U10" s="491">
        <v>0</v>
      </c>
      <c r="V10" s="491">
        <v>0</v>
      </c>
      <c r="W10" s="491">
        <v>0</v>
      </c>
      <c r="X10" s="491">
        <v>0</v>
      </c>
      <c r="Y10" s="491">
        <v>1.335E-3</v>
      </c>
      <c r="Z10" s="491">
        <v>1.11E-4</v>
      </c>
      <c r="AA10" s="491">
        <v>0</v>
      </c>
      <c r="AB10" s="491">
        <v>0</v>
      </c>
      <c r="AC10" s="491">
        <v>0</v>
      </c>
      <c r="AD10" s="491">
        <v>1.44E-4</v>
      </c>
      <c r="AE10" s="491">
        <v>0</v>
      </c>
      <c r="AF10" s="491">
        <v>0</v>
      </c>
      <c r="AG10" s="491">
        <v>6.0999999999999999E-5</v>
      </c>
      <c r="AH10" s="491">
        <v>0</v>
      </c>
      <c r="AI10" s="491">
        <v>7.0899999999999999E-4</v>
      </c>
      <c r="AJ10" s="491">
        <v>4.3660000000000001E-3</v>
      </c>
      <c r="AK10" s="491">
        <v>7.7949999999999998E-3</v>
      </c>
      <c r="AL10" s="491">
        <v>1.4400000000000001E-3</v>
      </c>
      <c r="AM10" s="491">
        <v>3.0000000000000001E-6</v>
      </c>
      <c r="AN10" s="491">
        <v>0.105863</v>
      </c>
      <c r="AO10" s="491">
        <v>0</v>
      </c>
      <c r="AP10" s="491">
        <v>3.8769999999999998E-3</v>
      </c>
      <c r="AQ10" s="469">
        <v>1.1826E-2</v>
      </c>
    </row>
    <row r="11" spans="2:43" ht="16.5" customHeight="1">
      <c r="B11" s="173" t="s">
        <v>6</v>
      </c>
      <c r="C11" s="240" t="s">
        <v>136</v>
      </c>
      <c r="D11" s="490">
        <v>3.6050000000000001E-3</v>
      </c>
      <c r="E11" s="491">
        <v>1.023E-3</v>
      </c>
      <c r="F11" s="491">
        <v>2.5641000000000001E-2</v>
      </c>
      <c r="G11" s="491">
        <v>3.241E-3</v>
      </c>
      <c r="H11" s="491">
        <v>9.7199999999999999E-4</v>
      </c>
      <c r="I11" s="491">
        <v>0.268536</v>
      </c>
      <c r="J11" s="491">
        <v>1.9469999999999999E-3</v>
      </c>
      <c r="K11" s="491">
        <v>1.9319999999999999E-3</v>
      </c>
      <c r="L11" s="491">
        <v>5.3300000000000005E-4</v>
      </c>
      <c r="M11" s="491">
        <v>2.856E-3</v>
      </c>
      <c r="N11" s="491">
        <v>1.8060000000000001E-3</v>
      </c>
      <c r="O11" s="491">
        <v>1.384E-3</v>
      </c>
      <c r="P11" s="491">
        <v>1.3799999999999999E-4</v>
      </c>
      <c r="Q11" s="491">
        <v>1.1720000000000001E-3</v>
      </c>
      <c r="R11" s="491">
        <v>1.305E-3</v>
      </c>
      <c r="S11" s="491">
        <v>1.0709999999999999E-3</v>
      </c>
      <c r="T11" s="491">
        <v>2.209E-3</v>
      </c>
      <c r="U11" s="491">
        <v>2.8410000000000002E-3</v>
      </c>
      <c r="V11" s="491">
        <v>8.1599999999999999E-4</v>
      </c>
      <c r="W11" s="491">
        <v>8.4900000000000004E-4</v>
      </c>
      <c r="X11" s="491">
        <v>1.263E-3</v>
      </c>
      <c r="Y11" s="491">
        <v>3.8E-3</v>
      </c>
      <c r="Z11" s="491">
        <v>3.2650000000000001E-3</v>
      </c>
      <c r="AA11" s="491">
        <v>1.3799999999999999E-4</v>
      </c>
      <c r="AB11" s="491">
        <v>7.6400000000000003E-4</v>
      </c>
      <c r="AC11" s="491">
        <v>2.7030000000000001E-3</v>
      </c>
      <c r="AD11" s="491">
        <v>4.4209999999999996E-3</v>
      </c>
      <c r="AE11" s="491">
        <v>1.2830000000000001E-3</v>
      </c>
      <c r="AF11" s="491">
        <v>1.7E-5</v>
      </c>
      <c r="AG11" s="491">
        <v>1.227E-3</v>
      </c>
      <c r="AH11" s="491">
        <v>5.6899999999999995E-4</v>
      </c>
      <c r="AI11" s="491">
        <v>4.3099999999999996E-3</v>
      </c>
      <c r="AJ11" s="491">
        <v>4.8899999999999996E-4</v>
      </c>
      <c r="AK11" s="491">
        <v>3.5209999999999998E-3</v>
      </c>
      <c r="AL11" s="491">
        <v>2.6792E-2</v>
      </c>
      <c r="AM11" s="491">
        <v>1.872E-3</v>
      </c>
      <c r="AN11" s="491">
        <v>4.5440000000000003E-3</v>
      </c>
      <c r="AO11" s="491">
        <v>2.0031E-2</v>
      </c>
      <c r="AP11" s="491">
        <v>1.3100000000000001E-4</v>
      </c>
      <c r="AQ11" s="469">
        <v>4.8849999999999996E-3</v>
      </c>
    </row>
    <row r="12" spans="2:43" ht="16.5" customHeight="1">
      <c r="B12" s="173" t="s">
        <v>7</v>
      </c>
      <c r="C12" s="242" t="s">
        <v>109</v>
      </c>
      <c r="D12" s="490">
        <v>1.9182000000000001E-2</v>
      </c>
      <c r="E12" s="491">
        <v>1.7250000000000001E-2</v>
      </c>
      <c r="F12" s="491">
        <v>1.709E-3</v>
      </c>
      <c r="G12" s="491">
        <v>2.1610000000000002E-3</v>
      </c>
      <c r="H12" s="491">
        <v>1.5018999999999999E-2</v>
      </c>
      <c r="I12" s="491">
        <v>2.911E-3</v>
      </c>
      <c r="J12" s="491">
        <v>0.268621</v>
      </c>
      <c r="K12" s="491">
        <v>2.3153E-2</v>
      </c>
      <c r="L12" s="491">
        <v>6.6600000000000003E-4</v>
      </c>
      <c r="M12" s="491">
        <v>6.0889999999999998E-3</v>
      </c>
      <c r="N12" s="491">
        <v>2.1551000000000001E-2</v>
      </c>
      <c r="O12" s="491">
        <v>1.0020000000000001E-3</v>
      </c>
      <c r="P12" s="491">
        <v>2.8699999999999998E-4</v>
      </c>
      <c r="Q12" s="491">
        <v>2.813E-3</v>
      </c>
      <c r="R12" s="491">
        <v>1.9580000000000001E-3</v>
      </c>
      <c r="S12" s="491">
        <v>6.6100000000000002E-4</v>
      </c>
      <c r="T12" s="491">
        <v>9.0150000000000004E-3</v>
      </c>
      <c r="U12" s="491">
        <v>3.5469999999999998E-3</v>
      </c>
      <c r="V12" s="491">
        <v>4.8939999999999999E-3</v>
      </c>
      <c r="W12" s="491">
        <v>5.9439999999999996E-3</v>
      </c>
      <c r="X12" s="491">
        <v>1.57E-3</v>
      </c>
      <c r="Y12" s="491">
        <v>5.1931999999999999E-2</v>
      </c>
      <c r="Z12" s="491">
        <v>3.6031000000000001E-2</v>
      </c>
      <c r="AA12" s="491">
        <v>4.3559999999999996E-3</v>
      </c>
      <c r="AB12" s="491">
        <v>3.2049999999999999E-3</v>
      </c>
      <c r="AC12" s="491">
        <v>4.5230000000000001E-3</v>
      </c>
      <c r="AD12" s="491">
        <v>7.4149999999999997E-3</v>
      </c>
      <c r="AE12" s="491">
        <v>4.542E-3</v>
      </c>
      <c r="AF12" s="491">
        <v>4.1899999999999999E-4</v>
      </c>
      <c r="AG12" s="491">
        <v>3.0720000000000001E-3</v>
      </c>
      <c r="AH12" s="491">
        <v>1.3082E-2</v>
      </c>
      <c r="AI12" s="491">
        <v>1.2179999999999999E-3</v>
      </c>
      <c r="AJ12" s="491">
        <v>6.5560000000000002E-3</v>
      </c>
      <c r="AK12" s="491">
        <v>6.6449999999999999E-3</v>
      </c>
      <c r="AL12" s="491">
        <v>1.9182000000000001E-2</v>
      </c>
      <c r="AM12" s="491">
        <v>6.2430000000000003E-3</v>
      </c>
      <c r="AN12" s="491">
        <v>4.9550000000000002E-3</v>
      </c>
      <c r="AO12" s="491">
        <v>0.43238199999999999</v>
      </c>
      <c r="AP12" s="491">
        <v>5.9100000000000005E-4</v>
      </c>
      <c r="AQ12" s="469">
        <v>1.4907999999999999E-2</v>
      </c>
    </row>
    <row r="13" spans="2:43" ht="16.5" customHeight="1">
      <c r="B13" s="173" t="s">
        <v>8</v>
      </c>
      <c r="C13" s="240" t="s">
        <v>137</v>
      </c>
      <c r="D13" s="490">
        <v>6.4202999999999996E-2</v>
      </c>
      <c r="E13" s="491">
        <v>8.52E-4</v>
      </c>
      <c r="F13" s="491">
        <v>2.735E-3</v>
      </c>
      <c r="G13" s="491">
        <v>3.0249999999999999E-3</v>
      </c>
      <c r="H13" s="491">
        <v>6.0670000000000003E-3</v>
      </c>
      <c r="I13" s="491">
        <v>3.2002000000000003E-2</v>
      </c>
      <c r="J13" s="491">
        <v>5.3214999999999998E-2</v>
      </c>
      <c r="K13" s="491">
        <v>0.233375</v>
      </c>
      <c r="L13" s="491">
        <v>3.6504000000000002E-2</v>
      </c>
      <c r="M13" s="491">
        <v>0.15124099999999999</v>
      </c>
      <c r="N13" s="491">
        <v>2.5399999999999999E-2</v>
      </c>
      <c r="O13" s="491">
        <v>3.4849999999999998E-3</v>
      </c>
      <c r="P13" s="491">
        <v>2.6059999999999998E-3</v>
      </c>
      <c r="Q13" s="491">
        <v>1.0617E-2</v>
      </c>
      <c r="R13" s="491">
        <v>4.6779999999999999E-3</v>
      </c>
      <c r="S13" s="491">
        <v>3.9129999999999998E-3</v>
      </c>
      <c r="T13" s="491">
        <v>1.3904E-2</v>
      </c>
      <c r="U13" s="491">
        <v>1.0263E-2</v>
      </c>
      <c r="V13" s="491">
        <v>9.3469999999999994E-3</v>
      </c>
      <c r="W13" s="491">
        <v>8.4910000000000003E-3</v>
      </c>
      <c r="X13" s="491">
        <v>1.8512000000000001E-2</v>
      </c>
      <c r="Y13" s="491">
        <v>2.6873000000000001E-2</v>
      </c>
      <c r="Z13" s="491">
        <v>4.4000000000000003E-3</v>
      </c>
      <c r="AA13" s="491">
        <v>4.8000000000000001E-4</v>
      </c>
      <c r="AB13" s="491">
        <v>8.3800000000000003E-3</v>
      </c>
      <c r="AC13" s="491">
        <v>1.5166000000000001E-2</v>
      </c>
      <c r="AD13" s="491">
        <v>1.0000000000000001E-5</v>
      </c>
      <c r="AE13" s="491">
        <v>2.1999999999999999E-5</v>
      </c>
      <c r="AF13" s="491">
        <v>3.6000000000000001E-5</v>
      </c>
      <c r="AG13" s="491">
        <v>4.3600000000000003E-4</v>
      </c>
      <c r="AH13" s="491">
        <v>8.0500000000000005E-4</v>
      </c>
      <c r="AI13" s="491">
        <v>9.2199999999999997E-4</v>
      </c>
      <c r="AJ13" s="491">
        <v>6.1139999999999996E-3</v>
      </c>
      <c r="AK13" s="491">
        <v>0.15335799999999999</v>
      </c>
      <c r="AL13" s="491">
        <v>2.4970000000000001E-3</v>
      </c>
      <c r="AM13" s="491">
        <v>4.5690000000000001E-3</v>
      </c>
      <c r="AN13" s="491">
        <v>9.0200000000000002E-3</v>
      </c>
      <c r="AO13" s="491">
        <v>9.3410000000000003E-3</v>
      </c>
      <c r="AP13" s="491">
        <v>3.6800000000000001E-3</v>
      </c>
      <c r="AQ13" s="469">
        <v>2.6408000000000001E-2</v>
      </c>
    </row>
    <row r="14" spans="2:43" ht="16.5" customHeight="1">
      <c r="B14" s="173" t="s">
        <v>9</v>
      </c>
      <c r="C14" s="242" t="s">
        <v>309</v>
      </c>
      <c r="D14" s="490">
        <v>7.365E-3</v>
      </c>
      <c r="E14" s="491">
        <v>8.6250000000000007E-3</v>
      </c>
      <c r="F14" s="491">
        <v>5.2991000000000003E-2</v>
      </c>
      <c r="G14" s="491">
        <v>1.1344999999999999E-2</v>
      </c>
      <c r="H14" s="491">
        <v>2.085E-3</v>
      </c>
      <c r="I14" s="491">
        <v>1.6659999999999999E-3</v>
      </c>
      <c r="J14" s="491">
        <v>5.0099999999999997E-3</v>
      </c>
      <c r="K14" s="491">
        <v>7.1390000000000004E-3</v>
      </c>
      <c r="L14" s="491">
        <v>0.235545</v>
      </c>
      <c r="M14" s="491">
        <v>1.098E-3</v>
      </c>
      <c r="N14" s="491">
        <v>1.3924000000000001E-2</v>
      </c>
      <c r="O14" s="491">
        <v>9.8820000000000002E-3</v>
      </c>
      <c r="P14" s="491">
        <v>9.8259999999999997E-3</v>
      </c>
      <c r="Q14" s="491">
        <v>3.1480000000000002E-3</v>
      </c>
      <c r="R14" s="491">
        <v>1.088E-3</v>
      </c>
      <c r="S14" s="491">
        <v>7.1400000000000001E-4</v>
      </c>
      <c r="T14" s="491">
        <v>1.4350000000000001E-3</v>
      </c>
      <c r="U14" s="491">
        <v>7.8299999999999995E-4</v>
      </c>
      <c r="V14" s="491">
        <v>4.7600000000000002E-4</v>
      </c>
      <c r="W14" s="491">
        <v>0</v>
      </c>
      <c r="X14" s="491">
        <v>1.6850000000000001E-3</v>
      </c>
      <c r="Y14" s="491">
        <v>1.8489999999999999E-3</v>
      </c>
      <c r="Z14" s="491">
        <v>1.5126000000000001E-2</v>
      </c>
      <c r="AA14" s="491">
        <v>3.2441999999999999E-2</v>
      </c>
      <c r="AB14" s="491">
        <v>1.0468E-2</v>
      </c>
      <c r="AC14" s="491">
        <v>1.2258E-2</v>
      </c>
      <c r="AD14" s="491">
        <v>1.513E-3</v>
      </c>
      <c r="AE14" s="491">
        <v>4.0400000000000001E-4</v>
      </c>
      <c r="AF14" s="491">
        <v>1.74E-4</v>
      </c>
      <c r="AG14" s="491">
        <v>0.126361</v>
      </c>
      <c r="AH14" s="491">
        <v>7.0100000000000002E-4</v>
      </c>
      <c r="AI14" s="491">
        <v>8.3070000000000001E-3</v>
      </c>
      <c r="AJ14" s="491">
        <v>2.9380000000000001E-3</v>
      </c>
      <c r="AK14" s="491">
        <v>1.9689999999999998E-3</v>
      </c>
      <c r="AL14" s="491">
        <v>3.385E-3</v>
      </c>
      <c r="AM14" s="491">
        <v>2.3259999999999999E-3</v>
      </c>
      <c r="AN14" s="491">
        <v>3.8830000000000002E-3</v>
      </c>
      <c r="AO14" s="491">
        <v>0</v>
      </c>
      <c r="AP14" s="491">
        <v>8.8389999999999996E-3</v>
      </c>
      <c r="AQ14" s="469">
        <v>1.2481000000000001E-2</v>
      </c>
    </row>
    <row r="15" spans="2:43" ht="16.5" customHeight="1">
      <c r="B15" s="173" t="s">
        <v>10</v>
      </c>
      <c r="C15" s="242" t="s">
        <v>587</v>
      </c>
      <c r="D15" s="490">
        <v>5.5180000000000003E-3</v>
      </c>
      <c r="E15" s="491">
        <v>6.5110000000000003E-3</v>
      </c>
      <c r="F15" s="491">
        <v>1.8803E-2</v>
      </c>
      <c r="G15" s="491">
        <v>5.9430000000000004E-3</v>
      </c>
      <c r="H15" s="491">
        <v>1.2840000000000001E-2</v>
      </c>
      <c r="I15" s="491">
        <v>3.3869999999999998E-3</v>
      </c>
      <c r="J15" s="491">
        <v>6.6540000000000002E-3</v>
      </c>
      <c r="K15" s="491">
        <v>4.8404999999999997E-2</v>
      </c>
      <c r="L15" s="491">
        <v>7.9900000000000001E-4</v>
      </c>
      <c r="M15" s="491">
        <v>0.197439</v>
      </c>
      <c r="N15" s="491">
        <v>6.3920000000000001E-3</v>
      </c>
      <c r="O15" s="491">
        <v>1.8619999999999999E-3</v>
      </c>
      <c r="P15" s="491">
        <v>1.354E-3</v>
      </c>
      <c r="Q15" s="491">
        <v>3.3660000000000001E-3</v>
      </c>
      <c r="R15" s="491">
        <v>9.4649999999999995E-3</v>
      </c>
      <c r="S15" s="491">
        <v>1.2822999999999999E-2</v>
      </c>
      <c r="T15" s="491">
        <v>6.4860000000000001E-2</v>
      </c>
      <c r="U15" s="491">
        <v>1.1953999999999999E-2</v>
      </c>
      <c r="V15" s="491">
        <v>4.9793999999999998E-2</v>
      </c>
      <c r="W15" s="491">
        <v>4.6419000000000002E-2</v>
      </c>
      <c r="X15" s="491">
        <v>5.4788999999999997E-2</v>
      </c>
      <c r="Y15" s="491">
        <v>4.9570000000000003E-2</v>
      </c>
      <c r="Z15" s="491">
        <v>1.3871E-2</v>
      </c>
      <c r="AA15" s="491">
        <v>0</v>
      </c>
      <c r="AB15" s="491">
        <v>3.6547999999999997E-2</v>
      </c>
      <c r="AC15" s="491">
        <v>2.0164000000000001E-2</v>
      </c>
      <c r="AD15" s="491">
        <v>6.4289999999999998E-3</v>
      </c>
      <c r="AE15" s="491">
        <v>2.738E-3</v>
      </c>
      <c r="AF15" s="491">
        <v>6.0099999999999997E-4</v>
      </c>
      <c r="AG15" s="491">
        <v>4.568E-3</v>
      </c>
      <c r="AH15" s="491">
        <v>1.828E-3</v>
      </c>
      <c r="AI15" s="491">
        <v>1.7129999999999999E-3</v>
      </c>
      <c r="AJ15" s="491">
        <v>2.604E-3</v>
      </c>
      <c r="AK15" s="491">
        <v>2.1800000000000001E-3</v>
      </c>
      <c r="AL15" s="491">
        <v>8.7150000000000005E-3</v>
      </c>
      <c r="AM15" s="491">
        <v>1.3639E-2</v>
      </c>
      <c r="AN15" s="491">
        <v>2.8149999999999998E-3</v>
      </c>
      <c r="AO15" s="491">
        <v>4.6185999999999998E-2</v>
      </c>
      <c r="AP15" s="491">
        <v>2.0040000000000001E-3</v>
      </c>
      <c r="AQ15" s="469">
        <v>9.1059999999999995E-3</v>
      </c>
    </row>
    <row r="16" spans="2:43" ht="16.5" customHeight="1">
      <c r="B16" s="173" t="s">
        <v>11</v>
      </c>
      <c r="C16" s="240" t="s">
        <v>310</v>
      </c>
      <c r="D16" s="490">
        <v>2.5920000000000001E-3</v>
      </c>
      <c r="E16" s="491">
        <v>2.7300000000000002E-4</v>
      </c>
      <c r="F16" s="491">
        <v>0</v>
      </c>
      <c r="G16" s="491">
        <v>1.297E-3</v>
      </c>
      <c r="H16" s="491">
        <v>3.1510000000000002E-3</v>
      </c>
      <c r="I16" s="491">
        <v>1.2799999999999999E-4</v>
      </c>
      <c r="J16" s="491">
        <v>9.6900000000000003E-4</v>
      </c>
      <c r="K16" s="491">
        <v>1.3282E-2</v>
      </c>
      <c r="L16" s="491">
        <v>2.5713E-2</v>
      </c>
      <c r="M16" s="491">
        <v>2.7929999999999999E-3</v>
      </c>
      <c r="N16" s="491">
        <v>0.10062699999999999</v>
      </c>
      <c r="O16" s="491">
        <v>1.2794E-2</v>
      </c>
      <c r="P16" s="491">
        <v>1.1130000000000001E-3</v>
      </c>
      <c r="Q16" s="491">
        <v>6.0959999999999999E-3</v>
      </c>
      <c r="R16" s="491">
        <v>1.3164E-2</v>
      </c>
      <c r="S16" s="491">
        <v>4.666E-3</v>
      </c>
      <c r="T16" s="491">
        <v>2.0265999999999999E-2</v>
      </c>
      <c r="U16" s="491">
        <v>3.8531999999999997E-2</v>
      </c>
      <c r="V16" s="491">
        <v>5.3359999999999996E-3</v>
      </c>
      <c r="W16" s="491">
        <v>2.264E-3</v>
      </c>
      <c r="X16" s="491">
        <v>2.7950000000000002E-3</v>
      </c>
      <c r="Y16" s="491">
        <v>5.2719999999999998E-3</v>
      </c>
      <c r="Z16" s="491">
        <v>5.4238000000000001E-2</v>
      </c>
      <c r="AA16" s="491">
        <v>4.8000000000000001E-5</v>
      </c>
      <c r="AB16" s="491">
        <v>4.7629999999999999E-3</v>
      </c>
      <c r="AC16" s="491">
        <v>4.7600000000000002E-4</v>
      </c>
      <c r="AD16" s="491">
        <v>2.14E-4</v>
      </c>
      <c r="AE16" s="491">
        <v>1.1E-5</v>
      </c>
      <c r="AF16" s="491">
        <v>8.2000000000000001E-5</v>
      </c>
      <c r="AG16" s="491">
        <v>3.1000000000000001E-5</v>
      </c>
      <c r="AH16" s="491">
        <v>5.0000000000000004E-6</v>
      </c>
      <c r="AI16" s="491">
        <v>2.1100000000000001E-4</v>
      </c>
      <c r="AJ16" s="491">
        <v>2.3029999999999999E-3</v>
      </c>
      <c r="AK16" s="491">
        <v>7.2300000000000001E-4</v>
      </c>
      <c r="AL16" s="491">
        <v>5.7600000000000001E-4</v>
      </c>
      <c r="AM16" s="491">
        <v>1.431E-3</v>
      </c>
      <c r="AN16" s="491">
        <v>1.039E-3</v>
      </c>
      <c r="AO16" s="491">
        <v>5.3969999999999999E-3</v>
      </c>
      <c r="AP16" s="491">
        <v>2.7599999999999999E-3</v>
      </c>
      <c r="AQ16" s="469">
        <v>9.3880000000000005E-3</v>
      </c>
    </row>
    <row r="17" spans="2:43" ht="16.5" customHeight="1">
      <c r="B17" s="173" t="s">
        <v>12</v>
      </c>
      <c r="C17" s="240" t="s">
        <v>138</v>
      </c>
      <c r="D17" s="490">
        <v>1.9000000000000001E-5</v>
      </c>
      <c r="E17" s="491">
        <v>3.4E-5</v>
      </c>
      <c r="F17" s="491">
        <v>0</v>
      </c>
      <c r="G17" s="491">
        <v>6.051E-3</v>
      </c>
      <c r="H17" s="491">
        <v>0</v>
      </c>
      <c r="I17" s="491">
        <v>3.6999999999999998E-5</v>
      </c>
      <c r="J17" s="491">
        <v>8.7399999999999999E-4</v>
      </c>
      <c r="K17" s="491">
        <v>0</v>
      </c>
      <c r="L17" s="491">
        <v>0</v>
      </c>
      <c r="M17" s="491">
        <v>2.2910000000000001E-3</v>
      </c>
      <c r="N17" s="491">
        <v>1.0312E-2</v>
      </c>
      <c r="O17" s="491">
        <v>0.32260800000000001</v>
      </c>
      <c r="P17" s="491">
        <v>2.0699999999999999E-4</v>
      </c>
      <c r="Q17" s="491">
        <v>0.209284</v>
      </c>
      <c r="R17" s="491">
        <v>9.8455000000000001E-2</v>
      </c>
      <c r="S17" s="491">
        <v>8.4562999999999999E-2</v>
      </c>
      <c r="T17" s="491">
        <v>1.6558E-2</v>
      </c>
      <c r="U17" s="491">
        <v>1.0834E-2</v>
      </c>
      <c r="V17" s="491">
        <v>3.5382999999999998E-2</v>
      </c>
      <c r="W17" s="491">
        <v>1.1039E-2</v>
      </c>
      <c r="X17" s="491">
        <v>4.8738999999999998E-2</v>
      </c>
      <c r="Y17" s="491">
        <v>5.6140000000000001E-3</v>
      </c>
      <c r="Z17" s="491">
        <v>1.7916999999999999E-2</v>
      </c>
      <c r="AA17" s="491">
        <v>0</v>
      </c>
      <c r="AB17" s="491">
        <v>2.9E-5</v>
      </c>
      <c r="AC17" s="491">
        <v>0</v>
      </c>
      <c r="AD17" s="491">
        <v>0</v>
      </c>
      <c r="AE17" s="491">
        <v>0</v>
      </c>
      <c r="AF17" s="491">
        <v>0</v>
      </c>
      <c r="AG17" s="491">
        <v>1.16E-4</v>
      </c>
      <c r="AH17" s="491">
        <v>0</v>
      </c>
      <c r="AI17" s="491">
        <v>2.9E-5</v>
      </c>
      <c r="AJ17" s="491">
        <v>0</v>
      </c>
      <c r="AK17" s="491">
        <v>3.0000000000000001E-6</v>
      </c>
      <c r="AL17" s="491">
        <v>0</v>
      </c>
      <c r="AM17" s="491">
        <v>2.3000000000000001E-4</v>
      </c>
      <c r="AN17" s="491">
        <v>2.9E-5</v>
      </c>
      <c r="AO17" s="491">
        <v>0</v>
      </c>
      <c r="AP17" s="491">
        <v>2.5300000000000001E-3</v>
      </c>
      <c r="AQ17" s="469">
        <v>7.6949999999999996E-3</v>
      </c>
    </row>
    <row r="18" spans="2:43" ht="16.5" customHeight="1">
      <c r="B18" s="173" t="s">
        <v>13</v>
      </c>
      <c r="C18" s="240" t="s">
        <v>139</v>
      </c>
      <c r="D18" s="490">
        <v>0</v>
      </c>
      <c r="E18" s="491">
        <v>0</v>
      </c>
      <c r="F18" s="491">
        <v>0</v>
      </c>
      <c r="G18" s="491">
        <v>1.297E-3</v>
      </c>
      <c r="H18" s="491">
        <v>2.1559999999999999E-3</v>
      </c>
      <c r="I18" s="491">
        <v>0</v>
      </c>
      <c r="J18" s="491">
        <v>4.6700000000000002E-4</v>
      </c>
      <c r="K18" s="491">
        <v>5.7809999999999997E-3</v>
      </c>
      <c r="L18" s="491">
        <v>0</v>
      </c>
      <c r="M18" s="491">
        <v>2.2279999999999999E-3</v>
      </c>
      <c r="N18" s="491">
        <v>4.2290000000000001E-3</v>
      </c>
      <c r="O18" s="491">
        <v>9.0700000000000004E-4</v>
      </c>
      <c r="P18" s="491">
        <v>0.21748700000000001</v>
      </c>
      <c r="Q18" s="491">
        <v>4.9102E-2</v>
      </c>
      <c r="R18" s="491">
        <v>3.1876000000000002E-2</v>
      </c>
      <c r="S18" s="491">
        <v>2.0093E-2</v>
      </c>
      <c r="T18" s="491">
        <v>7.1932999999999997E-2</v>
      </c>
      <c r="U18" s="491">
        <v>6.8960999999999995E-2</v>
      </c>
      <c r="V18" s="491">
        <v>5.6183999999999998E-2</v>
      </c>
      <c r="W18" s="491">
        <v>5.2645999999999998E-2</v>
      </c>
      <c r="X18" s="491">
        <v>2.9002E-2</v>
      </c>
      <c r="Y18" s="491">
        <v>1.4447E-2</v>
      </c>
      <c r="Z18" s="491">
        <v>1.0085E-2</v>
      </c>
      <c r="AA18" s="491">
        <v>5.3600000000000002E-4</v>
      </c>
      <c r="AB18" s="491">
        <v>2.0599999999999999E-4</v>
      </c>
      <c r="AC18" s="491">
        <v>0</v>
      </c>
      <c r="AD18" s="491">
        <v>1.4E-5</v>
      </c>
      <c r="AE18" s="491">
        <v>0</v>
      </c>
      <c r="AF18" s="491">
        <v>0</v>
      </c>
      <c r="AG18" s="491">
        <v>1.0000000000000001E-5</v>
      </c>
      <c r="AH18" s="491">
        <v>1.3100000000000001E-4</v>
      </c>
      <c r="AI18" s="491">
        <v>1.7899999999999999E-4</v>
      </c>
      <c r="AJ18" s="491">
        <v>5.3999999999999998E-5</v>
      </c>
      <c r="AK18" s="491">
        <v>1.441E-3</v>
      </c>
      <c r="AL18" s="491">
        <v>2.4000000000000001E-4</v>
      </c>
      <c r="AM18" s="491">
        <v>4.6299999999999998E-4</v>
      </c>
      <c r="AN18" s="491">
        <v>3.5399999999999999E-4</v>
      </c>
      <c r="AO18" s="491">
        <v>9.3400000000000004E-4</v>
      </c>
      <c r="AP18" s="491">
        <v>2.1359999999999999E-3</v>
      </c>
      <c r="AQ18" s="469">
        <v>1.0703000000000001E-2</v>
      </c>
    </row>
    <row r="19" spans="2:43" ht="16.5" customHeight="1">
      <c r="B19" s="173" t="s">
        <v>14</v>
      </c>
      <c r="C19" s="240" t="s">
        <v>140</v>
      </c>
      <c r="D19" s="490">
        <v>3.0630000000000002E-3</v>
      </c>
      <c r="E19" s="491">
        <v>1.1590000000000001E-3</v>
      </c>
      <c r="F19" s="491">
        <v>1.709E-3</v>
      </c>
      <c r="G19" s="491">
        <v>1.7611999999999999E-2</v>
      </c>
      <c r="H19" s="491">
        <v>5.2750000000000002E-3</v>
      </c>
      <c r="I19" s="491">
        <v>2.764E-3</v>
      </c>
      <c r="J19" s="491">
        <v>4.3779999999999999E-3</v>
      </c>
      <c r="K19" s="491">
        <v>1.6874E-2</v>
      </c>
      <c r="L19" s="491">
        <v>1.3300000000000001E-4</v>
      </c>
      <c r="M19" s="491">
        <v>8.5990000000000007E-3</v>
      </c>
      <c r="N19" s="491">
        <v>8.744E-3</v>
      </c>
      <c r="O19" s="491">
        <v>3.7239999999999999E-3</v>
      </c>
      <c r="P19" s="491">
        <v>4.7100000000000001E-4</v>
      </c>
      <c r="Q19" s="491">
        <v>6.0171000000000002E-2</v>
      </c>
      <c r="R19" s="491">
        <v>3.3398999999999998E-2</v>
      </c>
      <c r="S19" s="491">
        <v>2.8434000000000001E-2</v>
      </c>
      <c r="T19" s="491">
        <v>2.9458999999999999E-2</v>
      </c>
      <c r="U19" s="491">
        <v>2.3893000000000001E-2</v>
      </c>
      <c r="V19" s="491">
        <v>2.9503000000000001E-2</v>
      </c>
      <c r="W19" s="491">
        <v>2.7737999999999999E-2</v>
      </c>
      <c r="X19" s="491">
        <v>9.3799999999999994E-3</v>
      </c>
      <c r="Y19" s="491">
        <v>1.4173E-2</v>
      </c>
      <c r="Z19" s="491">
        <v>7.9862000000000002E-2</v>
      </c>
      <c r="AA19" s="491">
        <v>4.0000000000000002E-4</v>
      </c>
      <c r="AB19" s="491">
        <v>7.3499999999999998E-4</v>
      </c>
      <c r="AC19" s="491">
        <v>1.36E-4</v>
      </c>
      <c r="AD19" s="491">
        <v>2.5279999999999999E-3</v>
      </c>
      <c r="AE19" s="491">
        <v>1.16E-4</v>
      </c>
      <c r="AF19" s="491">
        <v>3.3700000000000001E-4</v>
      </c>
      <c r="AG19" s="491">
        <v>1.07E-3</v>
      </c>
      <c r="AH19" s="491">
        <v>5.04E-4</v>
      </c>
      <c r="AI19" s="491">
        <v>3.441E-3</v>
      </c>
      <c r="AJ19" s="491">
        <v>1.85E-4</v>
      </c>
      <c r="AK19" s="491">
        <v>3.8499999999999998E-4</v>
      </c>
      <c r="AL19" s="491">
        <v>2.5690000000000001E-3</v>
      </c>
      <c r="AM19" s="491">
        <v>1.5280000000000001E-3</v>
      </c>
      <c r="AN19" s="491">
        <v>2.4659999999999999E-3</v>
      </c>
      <c r="AO19" s="491">
        <v>4.15E-4</v>
      </c>
      <c r="AP19" s="491">
        <v>3.0560000000000001E-3</v>
      </c>
      <c r="AQ19" s="469">
        <v>1.2156999999999999E-2</v>
      </c>
    </row>
    <row r="20" spans="2:43" ht="16.5" customHeight="1">
      <c r="B20" s="173" t="s">
        <v>28</v>
      </c>
      <c r="C20" s="240" t="s">
        <v>530</v>
      </c>
      <c r="D20" s="490">
        <v>0</v>
      </c>
      <c r="E20" s="491">
        <v>3.4E-5</v>
      </c>
      <c r="F20" s="491">
        <v>0</v>
      </c>
      <c r="G20" s="491">
        <v>2.5929999999999998E-3</v>
      </c>
      <c r="H20" s="491">
        <v>0</v>
      </c>
      <c r="I20" s="491">
        <v>0</v>
      </c>
      <c r="J20" s="491">
        <v>6.0999999999999999E-5</v>
      </c>
      <c r="K20" s="491">
        <v>0</v>
      </c>
      <c r="L20" s="491">
        <v>0</v>
      </c>
      <c r="M20" s="491">
        <v>3.4499999999999998E-4</v>
      </c>
      <c r="N20" s="491">
        <v>1.9000000000000001E-4</v>
      </c>
      <c r="O20" s="491">
        <v>4.2999999999999999E-4</v>
      </c>
      <c r="P20" s="491">
        <v>0</v>
      </c>
      <c r="Q20" s="491">
        <v>1.0380000000000001E-3</v>
      </c>
      <c r="R20" s="491">
        <v>0.139795</v>
      </c>
      <c r="S20" s="491">
        <v>5.1158000000000002E-2</v>
      </c>
      <c r="T20" s="491">
        <v>9.8150000000000008E-3</v>
      </c>
      <c r="U20" s="491">
        <v>2.5330000000000001E-3</v>
      </c>
      <c r="V20" s="491">
        <v>7.9539999999999993E-3</v>
      </c>
      <c r="W20" s="491">
        <v>1.6980000000000001E-3</v>
      </c>
      <c r="X20" s="491">
        <v>1.0969E-2</v>
      </c>
      <c r="Y20" s="491">
        <v>4.9639999999999997E-3</v>
      </c>
      <c r="Z20" s="491">
        <v>5.5209999999999999E-3</v>
      </c>
      <c r="AA20" s="491">
        <v>0</v>
      </c>
      <c r="AB20" s="491">
        <v>1.0262E-2</v>
      </c>
      <c r="AC20" s="491">
        <v>0</v>
      </c>
      <c r="AD20" s="491">
        <v>6.0000000000000002E-6</v>
      </c>
      <c r="AE20" s="491">
        <v>0</v>
      </c>
      <c r="AF20" s="491">
        <v>0</v>
      </c>
      <c r="AG20" s="491">
        <v>4.3999999999999999E-5</v>
      </c>
      <c r="AH20" s="491">
        <v>0</v>
      </c>
      <c r="AI20" s="491">
        <v>2.6899999999999998E-4</v>
      </c>
      <c r="AJ20" s="491">
        <v>0</v>
      </c>
      <c r="AK20" s="491">
        <v>0</v>
      </c>
      <c r="AL20" s="491">
        <v>0</v>
      </c>
      <c r="AM20" s="491">
        <v>9.4920000000000004E-3</v>
      </c>
      <c r="AN20" s="491">
        <v>1.0000000000000001E-5</v>
      </c>
      <c r="AO20" s="491">
        <v>0</v>
      </c>
      <c r="AP20" s="491">
        <v>0</v>
      </c>
      <c r="AQ20" s="469">
        <v>2.4009999999999999E-3</v>
      </c>
    </row>
    <row r="21" spans="2:43" ht="16.5" customHeight="1">
      <c r="B21" s="173" t="s">
        <v>110</v>
      </c>
      <c r="C21" s="240" t="s">
        <v>531</v>
      </c>
      <c r="D21" s="490">
        <v>0</v>
      </c>
      <c r="E21" s="491">
        <v>2.05E-4</v>
      </c>
      <c r="F21" s="491">
        <v>0</v>
      </c>
      <c r="G21" s="491">
        <v>1.405E-3</v>
      </c>
      <c r="H21" s="491">
        <v>0</v>
      </c>
      <c r="I21" s="491">
        <v>0</v>
      </c>
      <c r="J21" s="491">
        <v>6.8999999999999997E-5</v>
      </c>
      <c r="K21" s="491">
        <v>0</v>
      </c>
      <c r="L21" s="491">
        <v>1.3300000000000001E-4</v>
      </c>
      <c r="M21" s="491">
        <v>2.6359999999999999E-3</v>
      </c>
      <c r="N21" s="491">
        <v>4.0400000000000001E-4</v>
      </c>
      <c r="O21" s="491">
        <v>5.7300000000000005E-4</v>
      </c>
      <c r="P21" s="491">
        <v>0</v>
      </c>
      <c r="Q21" s="491">
        <v>4.86E-4</v>
      </c>
      <c r="R21" s="491">
        <v>6.0920000000000002E-3</v>
      </c>
      <c r="S21" s="491">
        <v>0.141709</v>
      </c>
      <c r="T21" s="491">
        <v>7.2400000000000003E-4</v>
      </c>
      <c r="U21" s="491">
        <v>2.3349999999999998E-3</v>
      </c>
      <c r="V21" s="491">
        <v>1.665E-3</v>
      </c>
      <c r="W21" s="491">
        <v>5.6599999999999999E-4</v>
      </c>
      <c r="X21" s="491">
        <v>9.7599999999999998E-4</v>
      </c>
      <c r="Y21" s="491">
        <v>8.2200000000000003E-4</v>
      </c>
      <c r="Z21" s="491">
        <v>7.3999999999999996E-5</v>
      </c>
      <c r="AA21" s="491">
        <v>0</v>
      </c>
      <c r="AB21" s="491">
        <v>2.6499999999999999E-4</v>
      </c>
      <c r="AC21" s="491">
        <v>0</v>
      </c>
      <c r="AD21" s="491">
        <v>3.9999999999999998E-6</v>
      </c>
      <c r="AE21" s="491">
        <v>0</v>
      </c>
      <c r="AF21" s="491">
        <v>0</v>
      </c>
      <c r="AG21" s="491">
        <v>3.4E-5</v>
      </c>
      <c r="AH21" s="491">
        <v>0</v>
      </c>
      <c r="AI21" s="491">
        <v>1.5E-5</v>
      </c>
      <c r="AJ21" s="491">
        <v>0</v>
      </c>
      <c r="AK21" s="491">
        <v>0</v>
      </c>
      <c r="AL21" s="491">
        <v>0</v>
      </c>
      <c r="AM21" s="491">
        <v>1.4862E-2</v>
      </c>
      <c r="AN21" s="491">
        <v>5.0000000000000004E-6</v>
      </c>
      <c r="AO21" s="491">
        <v>0</v>
      </c>
      <c r="AP21" s="491">
        <v>0</v>
      </c>
      <c r="AQ21" s="469">
        <v>2.7550000000000001E-3</v>
      </c>
    </row>
    <row r="22" spans="2:43" ht="16.5" customHeight="1">
      <c r="B22" s="173" t="s">
        <v>111</v>
      </c>
      <c r="C22" s="240" t="s">
        <v>532</v>
      </c>
      <c r="D22" s="490">
        <v>1.9000000000000001E-5</v>
      </c>
      <c r="E22" s="491">
        <v>3.4E-5</v>
      </c>
      <c r="F22" s="491">
        <v>0</v>
      </c>
      <c r="G22" s="491">
        <v>0</v>
      </c>
      <c r="H22" s="491">
        <v>0</v>
      </c>
      <c r="I22" s="491">
        <v>0</v>
      </c>
      <c r="J22" s="491">
        <v>0</v>
      </c>
      <c r="K22" s="491">
        <v>0</v>
      </c>
      <c r="L22" s="491">
        <v>0</v>
      </c>
      <c r="M22" s="491">
        <v>0</v>
      </c>
      <c r="N22" s="491">
        <v>0</v>
      </c>
      <c r="O22" s="491">
        <v>0</v>
      </c>
      <c r="P22" s="491">
        <v>0</v>
      </c>
      <c r="Q22" s="491">
        <v>1.7E-5</v>
      </c>
      <c r="R22" s="491">
        <v>1.523E-3</v>
      </c>
      <c r="S22" s="491">
        <v>5.9350000000000002E-3</v>
      </c>
      <c r="T22" s="491">
        <v>8.4185999999999997E-2</v>
      </c>
      <c r="U22" s="491">
        <v>0</v>
      </c>
      <c r="V22" s="491">
        <v>4.08E-4</v>
      </c>
      <c r="W22" s="491">
        <v>5.6599999999999999E-4</v>
      </c>
      <c r="X22" s="491">
        <v>3.6400000000000001E-4</v>
      </c>
      <c r="Y22" s="491">
        <v>1.03E-4</v>
      </c>
      <c r="Z22" s="491">
        <v>1.2E-4</v>
      </c>
      <c r="AA22" s="491">
        <v>0</v>
      </c>
      <c r="AB22" s="491">
        <v>8.7999999999999998E-5</v>
      </c>
      <c r="AC22" s="491">
        <v>1.7E-5</v>
      </c>
      <c r="AD22" s="491">
        <v>7.6999999999999996E-4</v>
      </c>
      <c r="AE22" s="491">
        <v>1.1E-5</v>
      </c>
      <c r="AF22" s="491">
        <v>0</v>
      </c>
      <c r="AG22" s="491">
        <v>1.4E-5</v>
      </c>
      <c r="AH22" s="491">
        <v>8.7999999999999998E-5</v>
      </c>
      <c r="AI22" s="491">
        <v>3.1359999999999999E-3</v>
      </c>
      <c r="AJ22" s="491">
        <v>0</v>
      </c>
      <c r="AK22" s="491">
        <v>1.0296E-2</v>
      </c>
      <c r="AL22" s="491">
        <v>0</v>
      </c>
      <c r="AM22" s="491">
        <v>4.3420000000000004E-3</v>
      </c>
      <c r="AN22" s="491">
        <v>1.1590000000000001E-3</v>
      </c>
      <c r="AO22" s="491">
        <v>2.3456000000000001E-2</v>
      </c>
      <c r="AP22" s="491">
        <v>0</v>
      </c>
      <c r="AQ22" s="469">
        <v>2.8240000000000001E-3</v>
      </c>
    </row>
    <row r="23" spans="2:43" ht="16.5" customHeight="1">
      <c r="B23" s="173" t="s">
        <v>112</v>
      </c>
      <c r="C23" s="240" t="s">
        <v>533</v>
      </c>
      <c r="D23" s="490">
        <v>0</v>
      </c>
      <c r="E23" s="491">
        <v>0</v>
      </c>
      <c r="F23" s="491">
        <v>0</v>
      </c>
      <c r="G23" s="491">
        <v>0</v>
      </c>
      <c r="H23" s="491">
        <v>0</v>
      </c>
      <c r="I23" s="491">
        <v>0</v>
      </c>
      <c r="J23" s="491">
        <v>0</v>
      </c>
      <c r="K23" s="491">
        <v>0</v>
      </c>
      <c r="L23" s="491">
        <v>0</v>
      </c>
      <c r="M23" s="491">
        <v>0</v>
      </c>
      <c r="N23" s="491">
        <v>0</v>
      </c>
      <c r="O23" s="491">
        <v>0</v>
      </c>
      <c r="P23" s="491">
        <v>2.3E-5</v>
      </c>
      <c r="Q23" s="491">
        <v>3.3000000000000003E-5</v>
      </c>
      <c r="R23" s="491">
        <v>2.5019999999999999E-3</v>
      </c>
      <c r="S23" s="491">
        <v>9.5569999999999995E-3</v>
      </c>
      <c r="T23" s="491">
        <v>0.113594</v>
      </c>
      <c r="U23" s="491">
        <v>0.32722400000000001</v>
      </c>
      <c r="V23" s="491">
        <v>0.17004900000000001</v>
      </c>
      <c r="W23" s="491">
        <v>0.27596900000000002</v>
      </c>
      <c r="X23" s="491">
        <v>2.1382999999999999E-2</v>
      </c>
      <c r="Y23" s="491">
        <v>2.3039E-2</v>
      </c>
      <c r="Z23" s="491">
        <v>2.3000000000000001E-4</v>
      </c>
      <c r="AA23" s="491">
        <v>3.0000000000000001E-6</v>
      </c>
      <c r="AB23" s="491">
        <v>2.9E-5</v>
      </c>
      <c r="AC23" s="491">
        <v>0</v>
      </c>
      <c r="AD23" s="491">
        <v>2.9E-5</v>
      </c>
      <c r="AE23" s="491">
        <v>3.8999999999999999E-5</v>
      </c>
      <c r="AF23" s="491">
        <v>0</v>
      </c>
      <c r="AG23" s="491">
        <v>3.0000000000000001E-6</v>
      </c>
      <c r="AH23" s="491">
        <v>5.9699999999999998E-4</v>
      </c>
      <c r="AI23" s="491">
        <v>1.5610000000000001E-3</v>
      </c>
      <c r="AJ23" s="491">
        <v>5.8500000000000002E-4</v>
      </c>
      <c r="AK23" s="491">
        <v>1.9999999999999999E-6</v>
      </c>
      <c r="AL23" s="491">
        <v>0</v>
      </c>
      <c r="AM23" s="491">
        <v>1.512E-2</v>
      </c>
      <c r="AN23" s="491">
        <v>1.9000000000000001E-5</v>
      </c>
      <c r="AO23" s="491">
        <v>3.1967000000000002E-2</v>
      </c>
      <c r="AP23" s="491">
        <v>0</v>
      </c>
      <c r="AQ23" s="469">
        <v>2.2145000000000001E-2</v>
      </c>
    </row>
    <row r="24" spans="2:43" ht="16.5" customHeight="1">
      <c r="B24" s="173" t="s">
        <v>114</v>
      </c>
      <c r="C24" s="240" t="s">
        <v>534</v>
      </c>
      <c r="D24" s="490">
        <v>1.4E-5</v>
      </c>
      <c r="E24" s="491">
        <v>0</v>
      </c>
      <c r="F24" s="491">
        <v>1.709E-3</v>
      </c>
      <c r="G24" s="491">
        <v>0</v>
      </c>
      <c r="H24" s="491">
        <v>0</v>
      </c>
      <c r="I24" s="491">
        <v>0</v>
      </c>
      <c r="J24" s="491">
        <v>2.5999999999999998E-5</v>
      </c>
      <c r="K24" s="491">
        <v>0</v>
      </c>
      <c r="L24" s="491">
        <v>0</v>
      </c>
      <c r="M24" s="491">
        <v>3.1000000000000001E-5</v>
      </c>
      <c r="N24" s="491">
        <v>2.4000000000000001E-5</v>
      </c>
      <c r="O24" s="491">
        <v>0</v>
      </c>
      <c r="P24" s="491">
        <v>0</v>
      </c>
      <c r="Q24" s="491">
        <v>2.6800000000000001E-4</v>
      </c>
      <c r="R24" s="491">
        <v>7.071E-3</v>
      </c>
      <c r="S24" s="491">
        <v>2.8117E-2</v>
      </c>
      <c r="T24" s="491">
        <v>1.2456999999999999E-2</v>
      </c>
      <c r="U24" s="491">
        <v>9.7459999999999995E-3</v>
      </c>
      <c r="V24" s="491">
        <v>0.118351</v>
      </c>
      <c r="W24" s="491">
        <v>2.2926999999999999E-2</v>
      </c>
      <c r="X24" s="491">
        <v>4.1312000000000001E-2</v>
      </c>
      <c r="Y24" s="491">
        <v>7.0860000000000003E-3</v>
      </c>
      <c r="Z24" s="491">
        <v>6.999E-3</v>
      </c>
      <c r="AA24" s="491">
        <v>3.0000000000000001E-6</v>
      </c>
      <c r="AB24" s="491">
        <v>2.0599999999999999E-4</v>
      </c>
      <c r="AC24" s="491">
        <v>0</v>
      </c>
      <c r="AD24" s="491">
        <v>1.8900000000000001E-4</v>
      </c>
      <c r="AE24" s="491">
        <v>0</v>
      </c>
      <c r="AF24" s="491">
        <v>6.9999999999999999E-6</v>
      </c>
      <c r="AG24" s="491">
        <v>1.4300000000000001E-4</v>
      </c>
      <c r="AH24" s="491">
        <v>1.4799999999999999E-4</v>
      </c>
      <c r="AI24" s="491">
        <v>1.5139999999999999E-3</v>
      </c>
      <c r="AJ24" s="491">
        <v>9.8700000000000003E-4</v>
      </c>
      <c r="AK24" s="491">
        <v>5.3000000000000001E-5</v>
      </c>
      <c r="AL24" s="491">
        <v>0</v>
      </c>
      <c r="AM24" s="491">
        <v>7.9950000000000004E-3</v>
      </c>
      <c r="AN24" s="491">
        <v>1.15E-4</v>
      </c>
      <c r="AO24" s="491">
        <v>0</v>
      </c>
      <c r="AP24" s="491">
        <v>2.3000000000000001E-4</v>
      </c>
      <c r="AQ24" s="469">
        <v>3.3210000000000002E-3</v>
      </c>
    </row>
    <row r="25" spans="2:43" ht="16.5" customHeight="1">
      <c r="B25" s="173" t="s">
        <v>115</v>
      </c>
      <c r="C25" s="240" t="s">
        <v>588</v>
      </c>
      <c r="D25" s="490">
        <v>0</v>
      </c>
      <c r="E25" s="491">
        <v>1.02E-4</v>
      </c>
      <c r="F25" s="491">
        <v>0</v>
      </c>
      <c r="G25" s="491">
        <v>0</v>
      </c>
      <c r="H25" s="491">
        <v>0</v>
      </c>
      <c r="I25" s="491">
        <v>0</v>
      </c>
      <c r="J25" s="491">
        <v>0</v>
      </c>
      <c r="K25" s="491">
        <v>7.4999999999999993E-5</v>
      </c>
      <c r="L25" s="491">
        <v>0</v>
      </c>
      <c r="M25" s="491">
        <v>0</v>
      </c>
      <c r="N25" s="491">
        <v>2.4000000000000001E-5</v>
      </c>
      <c r="O25" s="491">
        <v>0</v>
      </c>
      <c r="P25" s="491">
        <v>0</v>
      </c>
      <c r="Q25" s="491">
        <v>3.3000000000000003E-5</v>
      </c>
      <c r="R25" s="491">
        <v>2.1800000000000001E-4</v>
      </c>
      <c r="S25" s="491">
        <v>3.1700000000000001E-4</v>
      </c>
      <c r="T25" s="491">
        <v>1.2999999999999999E-5</v>
      </c>
      <c r="U25" s="491">
        <v>3.0000000000000001E-5</v>
      </c>
      <c r="V25" s="491">
        <v>0</v>
      </c>
      <c r="W25" s="491">
        <v>1.3586000000000001E-2</v>
      </c>
      <c r="X25" s="491">
        <v>0</v>
      </c>
      <c r="Y25" s="491">
        <v>0</v>
      </c>
      <c r="Z25" s="491">
        <v>1.756E-3</v>
      </c>
      <c r="AA25" s="491">
        <v>1.2999999999999999E-5</v>
      </c>
      <c r="AB25" s="491">
        <v>0</v>
      </c>
      <c r="AC25" s="491">
        <v>3.4E-5</v>
      </c>
      <c r="AD25" s="491">
        <v>2.12E-4</v>
      </c>
      <c r="AE25" s="491">
        <v>1E-4</v>
      </c>
      <c r="AF25" s="491">
        <v>2.1999999999999999E-5</v>
      </c>
      <c r="AG25" s="491">
        <v>6.7999999999999999E-5</v>
      </c>
      <c r="AH25" s="491">
        <v>7.1000000000000005E-5</v>
      </c>
      <c r="AI25" s="491">
        <v>1.6249999999999999E-3</v>
      </c>
      <c r="AJ25" s="491">
        <v>5.7000000000000003E-5</v>
      </c>
      <c r="AK25" s="491">
        <v>1.4E-5</v>
      </c>
      <c r="AL25" s="491">
        <v>7.2000000000000002E-5</v>
      </c>
      <c r="AM25" s="491">
        <v>1.062E-3</v>
      </c>
      <c r="AN25" s="491">
        <v>9.1000000000000003E-5</v>
      </c>
      <c r="AO25" s="491">
        <v>0</v>
      </c>
      <c r="AP25" s="491">
        <v>0</v>
      </c>
      <c r="AQ25" s="469">
        <v>3.6900000000000002E-4</v>
      </c>
    </row>
    <row r="26" spans="2:43" ht="16.5" customHeight="1">
      <c r="B26" s="173" t="s">
        <v>116</v>
      </c>
      <c r="C26" s="240" t="s">
        <v>141</v>
      </c>
      <c r="D26" s="490">
        <v>0</v>
      </c>
      <c r="E26" s="491">
        <v>0</v>
      </c>
      <c r="F26" s="491">
        <v>4.7521000000000001E-2</v>
      </c>
      <c r="G26" s="491">
        <v>1.08E-4</v>
      </c>
      <c r="H26" s="491">
        <v>0</v>
      </c>
      <c r="I26" s="491">
        <v>0</v>
      </c>
      <c r="J26" s="491">
        <v>0</v>
      </c>
      <c r="K26" s="491">
        <v>0</v>
      </c>
      <c r="L26" s="491">
        <v>0</v>
      </c>
      <c r="M26" s="491">
        <v>0</v>
      </c>
      <c r="N26" s="491">
        <v>0</v>
      </c>
      <c r="O26" s="491">
        <v>0</v>
      </c>
      <c r="P26" s="491">
        <v>0</v>
      </c>
      <c r="Q26" s="491">
        <v>0</v>
      </c>
      <c r="R26" s="491">
        <v>0</v>
      </c>
      <c r="S26" s="491">
        <v>1.3200000000000001E-4</v>
      </c>
      <c r="T26" s="491">
        <v>0</v>
      </c>
      <c r="U26" s="491">
        <v>0</v>
      </c>
      <c r="V26" s="491">
        <v>0</v>
      </c>
      <c r="W26" s="491">
        <v>0</v>
      </c>
      <c r="X26" s="491">
        <v>0.37565300000000001</v>
      </c>
      <c r="Y26" s="491">
        <v>0</v>
      </c>
      <c r="Z26" s="491">
        <v>0</v>
      </c>
      <c r="AA26" s="491">
        <v>0</v>
      </c>
      <c r="AB26" s="491">
        <v>0</v>
      </c>
      <c r="AC26" s="491">
        <v>0</v>
      </c>
      <c r="AD26" s="491">
        <v>0</v>
      </c>
      <c r="AE26" s="491">
        <v>0</v>
      </c>
      <c r="AF26" s="491">
        <v>0</v>
      </c>
      <c r="AG26" s="491">
        <v>6.0850000000000001E-3</v>
      </c>
      <c r="AH26" s="491">
        <v>0</v>
      </c>
      <c r="AI26" s="491">
        <v>6.8459999999999997E-3</v>
      </c>
      <c r="AJ26" s="491">
        <v>1.8799999999999999E-4</v>
      </c>
      <c r="AK26" s="491">
        <v>0</v>
      </c>
      <c r="AL26" s="491">
        <v>0</v>
      </c>
      <c r="AM26" s="491">
        <v>3.9842000000000002E-2</v>
      </c>
      <c r="AN26" s="491">
        <v>4.8000000000000001E-5</v>
      </c>
      <c r="AO26" s="491">
        <v>0</v>
      </c>
      <c r="AP26" s="491">
        <v>0</v>
      </c>
      <c r="AQ26" s="469">
        <v>6.038E-3</v>
      </c>
    </row>
    <row r="27" spans="2:43" ht="16.5" customHeight="1">
      <c r="B27" s="173" t="s">
        <v>117</v>
      </c>
      <c r="C27" s="240" t="s">
        <v>113</v>
      </c>
      <c r="D27" s="490">
        <v>6.4599999999999998E-4</v>
      </c>
      <c r="E27" s="491">
        <v>2.1819999999999999E-3</v>
      </c>
      <c r="F27" s="491">
        <v>9.5729999999999999E-3</v>
      </c>
      <c r="G27" s="491">
        <v>2.4849999999999998E-3</v>
      </c>
      <c r="H27" s="491">
        <v>6.4510000000000001E-3</v>
      </c>
      <c r="I27" s="491">
        <v>2.8889000000000001E-2</v>
      </c>
      <c r="J27" s="491">
        <v>1.8785E-2</v>
      </c>
      <c r="K27" s="491">
        <v>5.5690000000000002E-3</v>
      </c>
      <c r="L27" s="491">
        <v>1.0660000000000001E-3</v>
      </c>
      <c r="M27" s="491">
        <v>4.5820000000000001E-3</v>
      </c>
      <c r="N27" s="491">
        <v>7.4130000000000003E-3</v>
      </c>
      <c r="O27" s="491">
        <v>5.156E-3</v>
      </c>
      <c r="P27" s="491">
        <v>4.3665000000000002E-2</v>
      </c>
      <c r="Q27" s="491">
        <v>8.7100000000000003E-4</v>
      </c>
      <c r="R27" s="491">
        <v>6.5300000000000004E-4</v>
      </c>
      <c r="S27" s="491">
        <v>2.8159999999999999E-3</v>
      </c>
      <c r="T27" s="491">
        <v>5.3080000000000002E-3</v>
      </c>
      <c r="U27" s="491">
        <v>1.6019999999999999E-3</v>
      </c>
      <c r="V27" s="491">
        <v>3.4329999999999999E-3</v>
      </c>
      <c r="W27" s="491">
        <v>7.0759999999999998E-3</v>
      </c>
      <c r="X27" s="491">
        <v>1.091E-3</v>
      </c>
      <c r="Y27" s="491">
        <v>7.9251000000000002E-2</v>
      </c>
      <c r="Z27" s="491">
        <v>3.0980000000000001E-3</v>
      </c>
      <c r="AA27" s="491">
        <v>6.7520000000000002E-3</v>
      </c>
      <c r="AB27" s="491">
        <v>3.1459999999999999E-3</v>
      </c>
      <c r="AC27" s="491">
        <v>5.3220000000000003E-3</v>
      </c>
      <c r="AD27" s="491">
        <v>5.8230000000000001E-3</v>
      </c>
      <c r="AE27" s="491">
        <v>1.434E-2</v>
      </c>
      <c r="AF27" s="491">
        <v>1.9000000000000001E-5</v>
      </c>
      <c r="AG27" s="491">
        <v>1.408E-3</v>
      </c>
      <c r="AH27" s="491">
        <v>1.7323999999999999E-2</v>
      </c>
      <c r="AI27" s="491">
        <v>6.6499999999999997E-3</v>
      </c>
      <c r="AJ27" s="491">
        <v>1.2919999999999999E-2</v>
      </c>
      <c r="AK27" s="491">
        <v>3.545E-3</v>
      </c>
      <c r="AL27" s="491">
        <v>3.6635000000000001E-2</v>
      </c>
      <c r="AM27" s="491">
        <v>6.8950000000000001E-3</v>
      </c>
      <c r="AN27" s="491">
        <v>5.5059999999999996E-3</v>
      </c>
      <c r="AO27" s="491">
        <v>0.12890499999999999</v>
      </c>
      <c r="AP27" s="491">
        <v>7.5600000000000005E-4</v>
      </c>
      <c r="AQ27" s="469">
        <v>6.9890000000000004E-3</v>
      </c>
    </row>
    <row r="28" spans="2:43" ht="16.5" customHeight="1">
      <c r="B28" s="173" t="s">
        <v>118</v>
      </c>
      <c r="C28" s="240" t="s">
        <v>18</v>
      </c>
      <c r="D28" s="490">
        <v>4.4390000000000002E-3</v>
      </c>
      <c r="E28" s="491">
        <v>3.7500000000000001E-4</v>
      </c>
      <c r="F28" s="491">
        <v>0</v>
      </c>
      <c r="G28" s="491">
        <v>3.5660000000000002E-3</v>
      </c>
      <c r="H28" s="491">
        <v>8.7799999999999998E-4</v>
      </c>
      <c r="I28" s="491">
        <v>2.545E-3</v>
      </c>
      <c r="J28" s="491">
        <v>4.7070000000000002E-3</v>
      </c>
      <c r="K28" s="491">
        <v>2.5959999999999998E-3</v>
      </c>
      <c r="L28" s="491">
        <v>6.7949999999999998E-3</v>
      </c>
      <c r="M28" s="491">
        <v>4.8960000000000002E-3</v>
      </c>
      <c r="N28" s="491">
        <v>7.0330000000000002E-3</v>
      </c>
      <c r="O28" s="491">
        <v>5.0600000000000003E-3</v>
      </c>
      <c r="P28" s="491">
        <v>5.705E-3</v>
      </c>
      <c r="Q28" s="491">
        <v>4.6049999999999997E-3</v>
      </c>
      <c r="R28" s="491">
        <v>2.8289999999999999E-3</v>
      </c>
      <c r="S28" s="491">
        <v>2.379E-3</v>
      </c>
      <c r="T28" s="491">
        <v>2.0439999999999998E-3</v>
      </c>
      <c r="U28" s="491">
        <v>5.7260000000000002E-3</v>
      </c>
      <c r="V28" s="491">
        <v>2.5829999999999998E-3</v>
      </c>
      <c r="W28" s="491">
        <v>2.5469999999999998E-3</v>
      </c>
      <c r="X28" s="491">
        <v>8.61E-4</v>
      </c>
      <c r="Y28" s="491">
        <v>2.0539999999999998E-3</v>
      </c>
      <c r="Z28" s="491">
        <v>7.6599999999999997E-4</v>
      </c>
      <c r="AA28" s="491">
        <v>1.7916000000000001E-2</v>
      </c>
      <c r="AB28" s="491">
        <v>4.8515000000000003E-2</v>
      </c>
      <c r="AC28" s="491">
        <v>2.9750000000000002E-3</v>
      </c>
      <c r="AD28" s="491">
        <v>3.9459999999999999E-3</v>
      </c>
      <c r="AE28" s="491">
        <v>3.6020000000000002E-3</v>
      </c>
      <c r="AF28" s="491">
        <v>1.5105E-2</v>
      </c>
      <c r="AG28" s="491">
        <v>9.8320000000000005E-3</v>
      </c>
      <c r="AH28" s="491">
        <v>4.9639999999999997E-3</v>
      </c>
      <c r="AI28" s="491">
        <v>8.574E-3</v>
      </c>
      <c r="AJ28" s="491">
        <v>6.0159999999999996E-3</v>
      </c>
      <c r="AK28" s="491">
        <v>2.9169999999999999E-3</v>
      </c>
      <c r="AL28" s="491">
        <v>1.993E-3</v>
      </c>
      <c r="AM28" s="491">
        <v>1.944E-3</v>
      </c>
      <c r="AN28" s="491">
        <v>2.9640000000000001E-3</v>
      </c>
      <c r="AO28" s="491">
        <v>0</v>
      </c>
      <c r="AP28" s="491">
        <v>1.4589E-2</v>
      </c>
      <c r="AQ28" s="469">
        <v>6.019E-3</v>
      </c>
    </row>
    <row r="29" spans="2:43" ht="16.5" customHeight="1">
      <c r="B29" s="173" t="s">
        <v>119</v>
      </c>
      <c r="C29" s="240" t="s">
        <v>142</v>
      </c>
      <c r="D29" s="490">
        <v>1.1972999999999999E-2</v>
      </c>
      <c r="E29" s="491">
        <v>6.0679999999999996E-3</v>
      </c>
      <c r="F29" s="491">
        <v>2.735E-3</v>
      </c>
      <c r="G29" s="491">
        <v>4.6677000000000003E-2</v>
      </c>
      <c r="H29" s="491">
        <v>1.2636E-2</v>
      </c>
      <c r="I29" s="491">
        <v>1.8051000000000001E-2</v>
      </c>
      <c r="J29" s="491">
        <v>4.8811E-2</v>
      </c>
      <c r="K29" s="491">
        <v>2.1371999999999999E-2</v>
      </c>
      <c r="L29" s="491">
        <v>1.9050999999999998E-2</v>
      </c>
      <c r="M29" s="491">
        <v>2.7335999999999999E-2</v>
      </c>
      <c r="N29" s="491">
        <v>3.9514000000000001E-2</v>
      </c>
      <c r="O29" s="491">
        <v>7.6045000000000001E-2</v>
      </c>
      <c r="P29" s="491">
        <v>0.10492700000000001</v>
      </c>
      <c r="Q29" s="491">
        <v>1.6395E-2</v>
      </c>
      <c r="R29" s="491">
        <v>1.6535999999999999E-2</v>
      </c>
      <c r="S29" s="491">
        <v>1.1011999999999999E-2</v>
      </c>
      <c r="T29" s="491">
        <v>1.285E-2</v>
      </c>
      <c r="U29" s="491">
        <v>2.5519E-2</v>
      </c>
      <c r="V29" s="491">
        <v>9.2449999999999997E-3</v>
      </c>
      <c r="W29" s="491">
        <v>5.6610000000000002E-3</v>
      </c>
      <c r="X29" s="491">
        <v>1.3152E-2</v>
      </c>
      <c r="Y29" s="491">
        <v>1.8041000000000001E-2</v>
      </c>
      <c r="Z29" s="491">
        <v>2.395E-3</v>
      </c>
      <c r="AA29" s="491">
        <v>0.11480700000000001</v>
      </c>
      <c r="AB29" s="491">
        <v>5.2366999999999997E-2</v>
      </c>
      <c r="AC29" s="491">
        <v>6.9181000000000006E-2</v>
      </c>
      <c r="AD29" s="491">
        <v>2.8724E-2</v>
      </c>
      <c r="AE29" s="491">
        <v>5.3610000000000003E-3</v>
      </c>
      <c r="AF29" s="491">
        <v>1.8370000000000001E-3</v>
      </c>
      <c r="AG29" s="491">
        <v>6.5079999999999999E-3</v>
      </c>
      <c r="AH29" s="491">
        <v>8.3639999999999999E-3</v>
      </c>
      <c r="AI29" s="491">
        <v>1.0758E-2</v>
      </c>
      <c r="AJ29" s="491">
        <v>1.6145E-2</v>
      </c>
      <c r="AK29" s="491">
        <v>1.2651000000000001E-2</v>
      </c>
      <c r="AL29" s="491">
        <v>4.0090000000000004E-3</v>
      </c>
      <c r="AM29" s="491">
        <v>5.9719999999999999E-3</v>
      </c>
      <c r="AN29" s="491">
        <v>3.1182999999999999E-2</v>
      </c>
      <c r="AO29" s="491">
        <v>0</v>
      </c>
      <c r="AP29" s="491">
        <v>2.7269999999999998E-3</v>
      </c>
      <c r="AQ29" s="469">
        <v>2.2755000000000001E-2</v>
      </c>
    </row>
    <row r="30" spans="2:43" ht="16.5" customHeight="1">
      <c r="B30" s="173" t="s">
        <v>120</v>
      </c>
      <c r="C30" s="240" t="s">
        <v>535</v>
      </c>
      <c r="D30" s="490">
        <v>3.2000000000000003E-4</v>
      </c>
      <c r="E30" s="491">
        <v>2.3900000000000001E-4</v>
      </c>
      <c r="F30" s="491">
        <v>0</v>
      </c>
      <c r="G30" s="491">
        <v>2.9169999999999999E-3</v>
      </c>
      <c r="H30" s="491">
        <v>1.944E-3</v>
      </c>
      <c r="I30" s="491">
        <v>1.08E-3</v>
      </c>
      <c r="J30" s="491">
        <v>3.1840000000000002E-3</v>
      </c>
      <c r="K30" s="491">
        <v>3.4559999999999999E-3</v>
      </c>
      <c r="L30" s="491">
        <v>5.3300000000000005E-4</v>
      </c>
      <c r="M30" s="491">
        <v>6.8999999999999997E-4</v>
      </c>
      <c r="N30" s="491">
        <v>9.5E-4</v>
      </c>
      <c r="O30" s="491">
        <v>1.289E-3</v>
      </c>
      <c r="P30" s="491">
        <v>1.2049999999999999E-3</v>
      </c>
      <c r="Q30" s="491">
        <v>4.1899999999999999E-4</v>
      </c>
      <c r="R30" s="491">
        <v>8.7000000000000001E-4</v>
      </c>
      <c r="S30" s="491">
        <v>6.4800000000000003E-4</v>
      </c>
      <c r="T30" s="491">
        <v>4.06E-4</v>
      </c>
      <c r="U30" s="491">
        <v>1.041E-3</v>
      </c>
      <c r="V30" s="491">
        <v>4.4200000000000001E-4</v>
      </c>
      <c r="W30" s="491">
        <v>0</v>
      </c>
      <c r="X30" s="491">
        <v>2.8699999999999998E-4</v>
      </c>
      <c r="Y30" s="491">
        <v>6.1600000000000001E-4</v>
      </c>
      <c r="Z30" s="491">
        <v>8.4000000000000003E-4</v>
      </c>
      <c r="AA30" s="491">
        <v>4.6299999999999998E-4</v>
      </c>
      <c r="AB30" s="491">
        <v>8.3798999999999998E-2</v>
      </c>
      <c r="AC30" s="491">
        <v>8.0759999999999998E-3</v>
      </c>
      <c r="AD30" s="491">
        <v>2.9550000000000002E-3</v>
      </c>
      <c r="AE30" s="491">
        <v>1.1950000000000001E-3</v>
      </c>
      <c r="AF30" s="491">
        <v>1.8200000000000001E-4</v>
      </c>
      <c r="AG30" s="491">
        <v>5.0179999999999999E-3</v>
      </c>
      <c r="AH30" s="491">
        <v>3.0490000000000001E-3</v>
      </c>
      <c r="AI30" s="491">
        <v>3.8419999999999999E-3</v>
      </c>
      <c r="AJ30" s="491">
        <v>8.9300000000000004E-3</v>
      </c>
      <c r="AK30" s="491">
        <v>4.6010000000000001E-3</v>
      </c>
      <c r="AL30" s="491">
        <v>2.1129999999999999E-3</v>
      </c>
      <c r="AM30" s="491">
        <v>1.207E-3</v>
      </c>
      <c r="AN30" s="491">
        <v>8.829E-3</v>
      </c>
      <c r="AO30" s="491">
        <v>0</v>
      </c>
      <c r="AP30" s="491">
        <v>8.2100000000000001E-4</v>
      </c>
      <c r="AQ30" s="469">
        <v>3.156E-3</v>
      </c>
    </row>
    <row r="31" spans="2:43" ht="16.5" customHeight="1">
      <c r="B31" s="173" t="s">
        <v>121</v>
      </c>
      <c r="C31" s="240" t="s">
        <v>536</v>
      </c>
      <c r="D31" s="490">
        <v>1.13E-4</v>
      </c>
      <c r="E31" s="491">
        <v>1.02E-4</v>
      </c>
      <c r="F31" s="491">
        <v>0</v>
      </c>
      <c r="G31" s="491">
        <v>2.9169999999999999E-3</v>
      </c>
      <c r="H31" s="491">
        <v>1.4499999999999999E-3</v>
      </c>
      <c r="I31" s="491">
        <v>6.0400000000000004E-4</v>
      </c>
      <c r="J31" s="491">
        <v>1.1850000000000001E-3</v>
      </c>
      <c r="K31" s="491">
        <v>3.4559999999999999E-3</v>
      </c>
      <c r="L31" s="491">
        <v>0</v>
      </c>
      <c r="M31" s="491">
        <v>6.3E-5</v>
      </c>
      <c r="N31" s="491">
        <v>3.0890000000000002E-3</v>
      </c>
      <c r="O31" s="491">
        <v>4.8000000000000001E-5</v>
      </c>
      <c r="P31" s="491">
        <v>3.4E-5</v>
      </c>
      <c r="Q31" s="491">
        <v>1.17E-4</v>
      </c>
      <c r="R31" s="491">
        <v>4.35E-4</v>
      </c>
      <c r="S31" s="491">
        <v>1.2999999999999999E-5</v>
      </c>
      <c r="T31" s="491">
        <v>2.41E-4</v>
      </c>
      <c r="U31" s="491">
        <v>9.4300000000000004E-4</v>
      </c>
      <c r="V31" s="491">
        <v>3.4000000000000002E-4</v>
      </c>
      <c r="W31" s="491">
        <v>2.8299999999999999E-4</v>
      </c>
      <c r="X31" s="491">
        <v>1.34E-4</v>
      </c>
      <c r="Y31" s="491">
        <v>2.7399999999999999E-4</v>
      </c>
      <c r="Z31" s="491">
        <v>3.277E-3</v>
      </c>
      <c r="AA31" s="491">
        <v>1.5409000000000001E-2</v>
      </c>
      <c r="AB31" s="491">
        <v>2.9399999999999999E-3</v>
      </c>
      <c r="AC31" s="491">
        <v>0</v>
      </c>
      <c r="AD31" s="491">
        <v>1.616E-3</v>
      </c>
      <c r="AE31" s="491">
        <v>4.548E-3</v>
      </c>
      <c r="AF31" s="491">
        <v>1.0000000000000001E-5</v>
      </c>
      <c r="AG31" s="491">
        <v>3.8219999999999999E-3</v>
      </c>
      <c r="AH31" s="491">
        <v>9.5180000000000004E-3</v>
      </c>
      <c r="AI31" s="491">
        <v>3.2606000000000003E-2</v>
      </c>
      <c r="AJ31" s="491">
        <v>8.4349999999999998E-3</v>
      </c>
      <c r="AK31" s="491">
        <v>4.9509999999999997E-3</v>
      </c>
      <c r="AL31" s="491">
        <v>4.8000000000000001E-5</v>
      </c>
      <c r="AM31" s="491">
        <v>2.6029999999999998E-3</v>
      </c>
      <c r="AN31" s="491">
        <v>2.2598E-2</v>
      </c>
      <c r="AO31" s="491">
        <v>0</v>
      </c>
      <c r="AP31" s="491">
        <v>1.2552000000000001E-2</v>
      </c>
      <c r="AQ31" s="469">
        <v>6.0790000000000002E-3</v>
      </c>
    </row>
    <row r="32" spans="2:43" ht="16.5" customHeight="1">
      <c r="B32" s="173" t="s">
        <v>122</v>
      </c>
      <c r="C32" s="240" t="s">
        <v>19</v>
      </c>
      <c r="D32" s="490">
        <v>5.3988000000000001E-2</v>
      </c>
      <c r="E32" s="491">
        <v>1.5443E-2</v>
      </c>
      <c r="F32" s="491">
        <v>3.6581000000000002E-2</v>
      </c>
      <c r="G32" s="491">
        <v>1.2426E-2</v>
      </c>
      <c r="H32" s="491">
        <v>6.2858999999999998E-2</v>
      </c>
      <c r="I32" s="491">
        <v>8.2677E-2</v>
      </c>
      <c r="J32" s="491">
        <v>6.5908999999999995E-2</v>
      </c>
      <c r="K32" s="491">
        <v>5.0849999999999999E-2</v>
      </c>
      <c r="L32" s="491">
        <v>2.2648999999999999E-2</v>
      </c>
      <c r="M32" s="491">
        <v>5.4545999999999997E-2</v>
      </c>
      <c r="N32" s="491">
        <v>3.0984000000000001E-2</v>
      </c>
      <c r="O32" s="491">
        <v>2.4967E-2</v>
      </c>
      <c r="P32" s="491">
        <v>1.0583E-2</v>
      </c>
      <c r="Q32" s="491">
        <v>2.8871000000000001E-2</v>
      </c>
      <c r="R32" s="491">
        <v>3.6444999999999998E-2</v>
      </c>
      <c r="S32" s="491">
        <v>3.934E-2</v>
      </c>
      <c r="T32" s="491">
        <v>5.2074000000000002E-2</v>
      </c>
      <c r="U32" s="491">
        <v>3.8056E-2</v>
      </c>
      <c r="V32" s="491">
        <v>5.2818999999999998E-2</v>
      </c>
      <c r="W32" s="491">
        <v>4.8966999999999997E-2</v>
      </c>
      <c r="X32" s="491">
        <v>4.7073999999999998E-2</v>
      </c>
      <c r="Y32" s="491">
        <v>7.5245999999999993E-2</v>
      </c>
      <c r="Z32" s="491">
        <v>4.6667E-2</v>
      </c>
      <c r="AA32" s="491">
        <v>4.3759999999999997E-3</v>
      </c>
      <c r="AB32" s="491">
        <v>1.7759E-2</v>
      </c>
      <c r="AC32" s="491">
        <v>1.7461000000000001E-2</v>
      </c>
      <c r="AD32" s="491">
        <v>9.5969999999999996E-3</v>
      </c>
      <c r="AE32" s="491">
        <v>5.2830000000000004E-3</v>
      </c>
      <c r="AF32" s="491">
        <v>1.1540000000000001E-3</v>
      </c>
      <c r="AG32" s="491">
        <v>3.6331000000000002E-2</v>
      </c>
      <c r="AH32" s="491">
        <v>8.5330000000000007E-3</v>
      </c>
      <c r="AI32" s="491">
        <v>9.0360000000000006E-3</v>
      </c>
      <c r="AJ32" s="491">
        <v>1.4161E-2</v>
      </c>
      <c r="AK32" s="491">
        <v>4.2355999999999998E-2</v>
      </c>
      <c r="AL32" s="491">
        <v>3.7619E-2</v>
      </c>
      <c r="AM32" s="491">
        <v>2.3769999999999999E-2</v>
      </c>
      <c r="AN32" s="491">
        <v>6.2835000000000002E-2</v>
      </c>
      <c r="AO32" s="491">
        <v>0.23892099999999999</v>
      </c>
      <c r="AP32" s="491">
        <v>4.0419999999999996E-3</v>
      </c>
      <c r="AQ32" s="469">
        <v>2.9263000000000001E-2</v>
      </c>
    </row>
    <row r="33" spans="2:57" ht="16.5" customHeight="1">
      <c r="B33" s="173" t="s">
        <v>123</v>
      </c>
      <c r="C33" s="240" t="s">
        <v>20</v>
      </c>
      <c r="D33" s="490">
        <v>7.0109999999999999E-3</v>
      </c>
      <c r="E33" s="491">
        <v>1.125E-2</v>
      </c>
      <c r="F33" s="491">
        <v>1.0255999999999999E-2</v>
      </c>
      <c r="G33" s="491">
        <v>4.5596999999999999E-2</v>
      </c>
      <c r="H33" s="491">
        <v>6.6470000000000001E-3</v>
      </c>
      <c r="I33" s="491">
        <v>2.0851999999999999E-2</v>
      </c>
      <c r="J33" s="491">
        <v>9.4140000000000005E-3</v>
      </c>
      <c r="K33" s="491">
        <v>8.5129999999999997E-3</v>
      </c>
      <c r="L33" s="491">
        <v>1.5989999999999999E-3</v>
      </c>
      <c r="M33" s="491">
        <v>4.8019999999999998E-3</v>
      </c>
      <c r="N33" s="491">
        <v>1.1168000000000001E-2</v>
      </c>
      <c r="O33" s="491">
        <v>6.6829999999999997E-3</v>
      </c>
      <c r="P33" s="491">
        <v>6.9220000000000002E-3</v>
      </c>
      <c r="Q33" s="491">
        <v>1.2125E-2</v>
      </c>
      <c r="R33" s="491">
        <v>6.8539999999999998E-3</v>
      </c>
      <c r="S33" s="491">
        <v>7.0060000000000001E-3</v>
      </c>
      <c r="T33" s="491">
        <v>1.4678999999999999E-2</v>
      </c>
      <c r="U33" s="491">
        <v>7.1300000000000001E-3</v>
      </c>
      <c r="V33" s="491">
        <v>7.3080000000000003E-3</v>
      </c>
      <c r="W33" s="491">
        <v>5.0949999999999997E-3</v>
      </c>
      <c r="X33" s="491">
        <v>4.326E-3</v>
      </c>
      <c r="Y33" s="491">
        <v>2.1328E-2</v>
      </c>
      <c r="Z33" s="491">
        <v>1.2204E-2</v>
      </c>
      <c r="AA33" s="491">
        <v>2.1859E-2</v>
      </c>
      <c r="AB33" s="491">
        <v>1.7583000000000001E-2</v>
      </c>
      <c r="AC33" s="491">
        <v>2.4568E-2</v>
      </c>
      <c r="AD33" s="491">
        <v>1.8221000000000001E-2</v>
      </c>
      <c r="AE33" s="491">
        <v>8.0644999999999994E-2</v>
      </c>
      <c r="AF33" s="491">
        <v>7.3393E-2</v>
      </c>
      <c r="AG33" s="491">
        <v>2.7522000000000001E-2</v>
      </c>
      <c r="AH33" s="491">
        <v>7.1590000000000004E-3</v>
      </c>
      <c r="AI33" s="491">
        <v>1.6365999999999999E-2</v>
      </c>
      <c r="AJ33" s="491">
        <v>9.1330000000000005E-3</v>
      </c>
      <c r="AK33" s="491">
        <v>8.1949999999999992E-3</v>
      </c>
      <c r="AL33" s="491">
        <v>2.3191E-2</v>
      </c>
      <c r="AM33" s="491">
        <v>9.3439999999999999E-3</v>
      </c>
      <c r="AN33" s="491">
        <v>1.2874E-2</v>
      </c>
      <c r="AO33" s="491">
        <v>0</v>
      </c>
      <c r="AP33" s="491">
        <v>3.4567000000000001E-2</v>
      </c>
      <c r="AQ33" s="469">
        <v>1.9174E-2</v>
      </c>
    </row>
    <row r="34" spans="2:57" ht="16.5" customHeight="1">
      <c r="B34" s="173" t="s">
        <v>124</v>
      </c>
      <c r="C34" s="240" t="s">
        <v>21</v>
      </c>
      <c r="D34" s="490">
        <v>2.6400000000000002E-4</v>
      </c>
      <c r="E34" s="491">
        <v>1.5E-3</v>
      </c>
      <c r="F34" s="491">
        <v>6.8400000000000004E-4</v>
      </c>
      <c r="G34" s="491">
        <v>1.7936000000000001E-2</v>
      </c>
      <c r="H34" s="491">
        <v>3.9119999999999997E-3</v>
      </c>
      <c r="I34" s="491">
        <v>6.3709999999999999E-3</v>
      </c>
      <c r="J34" s="491">
        <v>2.1549999999999998E-3</v>
      </c>
      <c r="K34" s="491">
        <v>4.8900000000000002E-3</v>
      </c>
      <c r="L34" s="491">
        <v>1.9980000000000002E-3</v>
      </c>
      <c r="M34" s="491">
        <v>4.3620000000000004E-3</v>
      </c>
      <c r="N34" s="491">
        <v>4.6810000000000003E-3</v>
      </c>
      <c r="O34" s="491">
        <v>2.1480000000000002E-3</v>
      </c>
      <c r="P34" s="491">
        <v>6.3100000000000005E-4</v>
      </c>
      <c r="Q34" s="491">
        <v>5.4429999999999999E-3</v>
      </c>
      <c r="R34" s="491">
        <v>4.2430000000000002E-3</v>
      </c>
      <c r="S34" s="491">
        <v>3.5959999999999998E-3</v>
      </c>
      <c r="T34" s="491">
        <v>2.1970000000000002E-3</v>
      </c>
      <c r="U34" s="491">
        <v>2.0660000000000001E-3</v>
      </c>
      <c r="V34" s="491">
        <v>1.869E-3</v>
      </c>
      <c r="W34" s="491">
        <v>2.264E-3</v>
      </c>
      <c r="X34" s="491">
        <v>5.7399999999999997E-4</v>
      </c>
      <c r="Y34" s="491">
        <v>3.5950000000000001E-3</v>
      </c>
      <c r="Z34" s="491">
        <v>4.2469999999999999E-3</v>
      </c>
      <c r="AA34" s="491">
        <v>6.7200000000000003E-3</v>
      </c>
      <c r="AB34" s="491">
        <v>1.235E-3</v>
      </c>
      <c r="AC34" s="491">
        <v>1.462E-3</v>
      </c>
      <c r="AD34" s="491">
        <v>3.6670000000000001E-2</v>
      </c>
      <c r="AE34" s="491">
        <v>1.7582E-2</v>
      </c>
      <c r="AF34" s="491">
        <v>3.8190000000000002E-2</v>
      </c>
      <c r="AG34" s="491">
        <v>2.4282999999999999E-2</v>
      </c>
      <c r="AH34" s="491">
        <v>1.8041000000000001E-2</v>
      </c>
      <c r="AI34" s="491">
        <v>3.4610000000000001E-3</v>
      </c>
      <c r="AJ34" s="491">
        <v>5.2639999999999996E-3</v>
      </c>
      <c r="AK34" s="491">
        <v>1.7476999999999999E-2</v>
      </c>
      <c r="AL34" s="491">
        <v>1.8485999999999999E-2</v>
      </c>
      <c r="AM34" s="491">
        <v>1.1032999999999999E-2</v>
      </c>
      <c r="AN34" s="491">
        <v>3.5090000000000003E-2</v>
      </c>
      <c r="AO34" s="491">
        <v>0</v>
      </c>
      <c r="AP34" s="491">
        <v>1.9123000000000001E-2</v>
      </c>
      <c r="AQ34" s="469">
        <v>1.3786E-2</v>
      </c>
    </row>
    <row r="35" spans="2:57" ht="16.5" customHeight="1">
      <c r="B35" s="173" t="s">
        <v>125</v>
      </c>
      <c r="C35" s="240" t="s">
        <v>537</v>
      </c>
      <c r="D35" s="490">
        <v>6.1508E-2</v>
      </c>
      <c r="E35" s="491">
        <v>6.3341999999999996E-2</v>
      </c>
      <c r="F35" s="491">
        <v>3.8974000000000002E-2</v>
      </c>
      <c r="G35" s="491">
        <v>0.14921699999999999</v>
      </c>
      <c r="H35" s="491">
        <v>3.6019000000000002E-2</v>
      </c>
      <c r="I35" s="491">
        <v>2.3342000000000002E-2</v>
      </c>
      <c r="J35" s="491">
        <v>4.5851999999999997E-2</v>
      </c>
      <c r="K35" s="491">
        <v>2.5899999999999999E-2</v>
      </c>
      <c r="L35" s="491">
        <v>6.9678000000000004E-2</v>
      </c>
      <c r="M35" s="491">
        <v>1.8799E-2</v>
      </c>
      <c r="N35" s="491">
        <v>7.7033000000000004E-2</v>
      </c>
      <c r="O35" s="491">
        <v>2.8785999999999999E-2</v>
      </c>
      <c r="P35" s="491">
        <v>3.3746999999999999E-2</v>
      </c>
      <c r="Q35" s="491">
        <v>2.8788000000000001E-2</v>
      </c>
      <c r="R35" s="491">
        <v>2.1104999999999999E-2</v>
      </c>
      <c r="S35" s="491">
        <v>1.8149999999999999E-2</v>
      </c>
      <c r="T35" s="491">
        <v>2.5103E-2</v>
      </c>
      <c r="U35" s="491">
        <v>1.4369E-2</v>
      </c>
      <c r="V35" s="491">
        <v>2.0258000000000002E-2</v>
      </c>
      <c r="W35" s="491">
        <v>1.5851000000000001E-2</v>
      </c>
      <c r="X35" s="491">
        <v>1.5391E-2</v>
      </c>
      <c r="Y35" s="491">
        <v>9.4895999999999994E-2</v>
      </c>
      <c r="Z35" s="491">
        <v>4.0812000000000001E-2</v>
      </c>
      <c r="AA35" s="491">
        <v>2.5274000000000001E-2</v>
      </c>
      <c r="AB35" s="491">
        <v>2.1817E-2</v>
      </c>
      <c r="AC35" s="491">
        <v>7.6303999999999997E-2</v>
      </c>
      <c r="AD35" s="491">
        <v>0.12239800000000001</v>
      </c>
      <c r="AE35" s="491">
        <v>3.4460999999999999E-2</v>
      </c>
      <c r="AF35" s="491">
        <v>1.658E-3</v>
      </c>
      <c r="AG35" s="491">
        <v>9.6912999999999999E-2</v>
      </c>
      <c r="AH35" s="491">
        <v>2.2287999999999999E-2</v>
      </c>
      <c r="AI35" s="491">
        <v>3.2432999999999997E-2</v>
      </c>
      <c r="AJ35" s="491">
        <v>2.9944999999999999E-2</v>
      </c>
      <c r="AK35" s="491">
        <v>1.6773E-2</v>
      </c>
      <c r="AL35" s="491">
        <v>4.0379999999999999E-2</v>
      </c>
      <c r="AM35" s="491">
        <v>1.6872000000000002E-2</v>
      </c>
      <c r="AN35" s="491">
        <v>3.9384000000000002E-2</v>
      </c>
      <c r="AO35" s="491">
        <v>6.1545999999999997E-2</v>
      </c>
      <c r="AP35" s="491">
        <v>5.0930000000000003E-2</v>
      </c>
      <c r="AQ35" s="469">
        <v>3.9926000000000003E-2</v>
      </c>
    </row>
    <row r="36" spans="2:57" ht="16.5" customHeight="1">
      <c r="B36" s="173" t="s">
        <v>126</v>
      </c>
      <c r="C36" s="240" t="s">
        <v>538</v>
      </c>
      <c r="D36" s="490">
        <v>3.2460000000000002E-3</v>
      </c>
      <c r="E36" s="491">
        <v>2.7950000000000002E-3</v>
      </c>
      <c r="F36" s="491">
        <v>4.444E-3</v>
      </c>
      <c r="G36" s="491">
        <v>1.0913000000000001E-2</v>
      </c>
      <c r="H36" s="491">
        <v>4.5859999999999998E-3</v>
      </c>
      <c r="I36" s="491">
        <v>4.8149999999999998E-3</v>
      </c>
      <c r="J36" s="491">
        <v>4.3439999999999998E-3</v>
      </c>
      <c r="K36" s="491">
        <v>1.6014E-2</v>
      </c>
      <c r="L36" s="491">
        <v>3.4640000000000001E-3</v>
      </c>
      <c r="M36" s="491">
        <v>3.8600000000000001E-3</v>
      </c>
      <c r="N36" s="491">
        <v>4.5380000000000004E-3</v>
      </c>
      <c r="O36" s="491">
        <v>3.6280000000000001E-3</v>
      </c>
      <c r="P36" s="491">
        <v>2.238E-3</v>
      </c>
      <c r="Q36" s="491">
        <v>9.3279999999999995E-3</v>
      </c>
      <c r="R36" s="491">
        <v>6.4190000000000002E-3</v>
      </c>
      <c r="S36" s="491">
        <v>9.6629999999999997E-3</v>
      </c>
      <c r="T36" s="491">
        <v>5.8279999999999998E-3</v>
      </c>
      <c r="U36" s="491">
        <v>5.1640000000000002E-3</v>
      </c>
      <c r="V36" s="491">
        <v>9.2449999999999997E-3</v>
      </c>
      <c r="W36" s="491">
        <v>7.0759999999999998E-3</v>
      </c>
      <c r="X36" s="491">
        <v>2.5460000000000001E-3</v>
      </c>
      <c r="Y36" s="491">
        <v>4.9300000000000004E-3</v>
      </c>
      <c r="Z36" s="491">
        <v>8.0879999999999997E-3</v>
      </c>
      <c r="AA36" s="491">
        <v>1.1797E-2</v>
      </c>
      <c r="AB36" s="491">
        <v>3.3813999999999997E-2</v>
      </c>
      <c r="AC36" s="491">
        <v>9.8440000000000003E-3</v>
      </c>
      <c r="AD36" s="491">
        <v>4.2909999999999997E-2</v>
      </c>
      <c r="AE36" s="491">
        <v>5.5925999999999997E-2</v>
      </c>
      <c r="AF36" s="491">
        <v>1.439E-3</v>
      </c>
      <c r="AG36" s="491">
        <v>6.77E-3</v>
      </c>
      <c r="AH36" s="491">
        <v>0.22478100000000001</v>
      </c>
      <c r="AI36" s="491">
        <v>2.8265999999999999E-2</v>
      </c>
      <c r="AJ36" s="491">
        <v>2.4239E-2</v>
      </c>
      <c r="AK36" s="491">
        <v>1.2824E-2</v>
      </c>
      <c r="AL36" s="491">
        <v>6.7749000000000004E-2</v>
      </c>
      <c r="AM36" s="491">
        <v>4.1172E-2</v>
      </c>
      <c r="AN36" s="491">
        <v>2.3095999999999998E-2</v>
      </c>
      <c r="AO36" s="491">
        <v>0</v>
      </c>
      <c r="AP36" s="491">
        <v>4.3437999999999997E-2</v>
      </c>
      <c r="AQ36" s="469">
        <v>2.3576E-2</v>
      </c>
    </row>
    <row r="37" spans="2:57" ht="16.5" customHeight="1">
      <c r="B37" s="173" t="s">
        <v>128</v>
      </c>
      <c r="C37" s="240" t="s">
        <v>22</v>
      </c>
      <c r="D37" s="490">
        <v>0</v>
      </c>
      <c r="E37" s="491">
        <v>0</v>
      </c>
      <c r="F37" s="491">
        <v>0</v>
      </c>
      <c r="G37" s="491">
        <v>0</v>
      </c>
      <c r="H37" s="491">
        <v>0</v>
      </c>
      <c r="I37" s="491">
        <v>0</v>
      </c>
      <c r="J37" s="491">
        <v>0</v>
      </c>
      <c r="K37" s="491">
        <v>0</v>
      </c>
      <c r="L37" s="491">
        <v>0</v>
      </c>
      <c r="M37" s="491">
        <v>0</v>
      </c>
      <c r="N37" s="491">
        <v>0</v>
      </c>
      <c r="O37" s="491">
        <v>0</v>
      </c>
      <c r="P37" s="491">
        <v>0</v>
      </c>
      <c r="Q37" s="491">
        <v>0</v>
      </c>
      <c r="R37" s="491">
        <v>0</v>
      </c>
      <c r="S37" s="491">
        <v>0</v>
      </c>
      <c r="T37" s="491">
        <v>0</v>
      </c>
      <c r="U37" s="491">
        <v>0</v>
      </c>
      <c r="V37" s="491">
        <v>0</v>
      </c>
      <c r="W37" s="491">
        <v>0</v>
      </c>
      <c r="X37" s="491">
        <v>0</v>
      </c>
      <c r="Y37" s="491">
        <v>0</v>
      </c>
      <c r="Z37" s="491">
        <v>0</v>
      </c>
      <c r="AA37" s="491">
        <v>0</v>
      </c>
      <c r="AB37" s="491">
        <v>0</v>
      </c>
      <c r="AC37" s="491">
        <v>0</v>
      </c>
      <c r="AD37" s="491">
        <v>0</v>
      </c>
      <c r="AE37" s="491">
        <v>0</v>
      </c>
      <c r="AF37" s="491">
        <v>0</v>
      </c>
      <c r="AG37" s="491">
        <v>0</v>
      </c>
      <c r="AH37" s="491">
        <v>0</v>
      </c>
      <c r="AI37" s="491">
        <v>0</v>
      </c>
      <c r="AJ37" s="491">
        <v>0</v>
      </c>
      <c r="AK37" s="491">
        <v>0</v>
      </c>
      <c r="AL37" s="491">
        <v>0</v>
      </c>
      <c r="AM37" s="491">
        <v>0</v>
      </c>
      <c r="AN37" s="491">
        <v>0</v>
      </c>
      <c r="AO37" s="491">
        <v>0</v>
      </c>
      <c r="AP37" s="491">
        <v>0.101465</v>
      </c>
      <c r="AQ37" s="469">
        <v>5.0900000000000001E-4</v>
      </c>
    </row>
    <row r="38" spans="2:57" ht="16.5" customHeight="1">
      <c r="B38" s="173" t="s">
        <v>130</v>
      </c>
      <c r="C38" s="240" t="s">
        <v>143</v>
      </c>
      <c r="D38" s="490">
        <v>0</v>
      </c>
      <c r="E38" s="491">
        <v>6.4800000000000003E-4</v>
      </c>
      <c r="F38" s="491">
        <v>0</v>
      </c>
      <c r="G38" s="491">
        <v>0</v>
      </c>
      <c r="H38" s="491">
        <v>1.65E-4</v>
      </c>
      <c r="I38" s="491">
        <v>5.5000000000000002E-5</v>
      </c>
      <c r="J38" s="491">
        <v>1.56E-4</v>
      </c>
      <c r="K38" s="491">
        <v>2.41E-4</v>
      </c>
      <c r="L38" s="491">
        <v>0</v>
      </c>
      <c r="M38" s="491">
        <v>1.8799999999999999E-4</v>
      </c>
      <c r="N38" s="491">
        <v>1.66E-4</v>
      </c>
      <c r="O38" s="491">
        <v>1.4300000000000001E-4</v>
      </c>
      <c r="P38" s="491">
        <v>0</v>
      </c>
      <c r="Q38" s="491">
        <v>6.87E-4</v>
      </c>
      <c r="R38" s="491">
        <v>7.6199999999999998E-4</v>
      </c>
      <c r="S38" s="491">
        <v>4.4900000000000002E-4</v>
      </c>
      <c r="T38" s="491">
        <v>3.8099999999999999E-4</v>
      </c>
      <c r="U38" s="491">
        <v>1.5759999999999999E-3</v>
      </c>
      <c r="V38" s="491">
        <v>1.0200000000000001E-3</v>
      </c>
      <c r="W38" s="491">
        <v>2.8300000000000001E-3</v>
      </c>
      <c r="X38" s="491">
        <v>1.5300000000000001E-4</v>
      </c>
      <c r="Y38" s="491">
        <v>2.05E-4</v>
      </c>
      <c r="Z38" s="491">
        <v>1.46E-4</v>
      </c>
      <c r="AA38" s="491">
        <v>6.8199999999999999E-4</v>
      </c>
      <c r="AB38" s="491">
        <v>1.18E-4</v>
      </c>
      <c r="AC38" s="491">
        <v>2.3800000000000001E-4</v>
      </c>
      <c r="AD38" s="491">
        <v>2.3599999999999999E-4</v>
      </c>
      <c r="AE38" s="491">
        <v>2.2100000000000001E-4</v>
      </c>
      <c r="AF38" s="491">
        <v>0</v>
      </c>
      <c r="AG38" s="491">
        <v>4.3600000000000003E-4</v>
      </c>
      <c r="AH38" s="491">
        <v>5.424E-3</v>
      </c>
      <c r="AI38" s="491">
        <v>1.17E-4</v>
      </c>
      <c r="AJ38" s="491">
        <v>0</v>
      </c>
      <c r="AK38" s="491">
        <v>8.8999999999999995E-5</v>
      </c>
      <c r="AL38" s="491">
        <v>0</v>
      </c>
      <c r="AM38" s="491">
        <v>4.0999999999999999E-4</v>
      </c>
      <c r="AN38" s="491">
        <v>5.4100000000000003E-4</v>
      </c>
      <c r="AO38" s="491">
        <v>0</v>
      </c>
      <c r="AP38" s="491">
        <v>2.464E-3</v>
      </c>
      <c r="AQ38" s="469">
        <v>4.7199999999999998E-4</v>
      </c>
    </row>
    <row r="39" spans="2:57" ht="16.5" customHeight="1">
      <c r="B39" s="173" t="s">
        <v>131</v>
      </c>
      <c r="C39" s="240" t="s">
        <v>539</v>
      </c>
      <c r="D39" s="490">
        <v>0</v>
      </c>
      <c r="E39" s="491">
        <v>0</v>
      </c>
      <c r="F39" s="491">
        <v>0</v>
      </c>
      <c r="G39" s="491">
        <v>0</v>
      </c>
      <c r="H39" s="491">
        <v>0</v>
      </c>
      <c r="I39" s="491">
        <v>0</v>
      </c>
      <c r="J39" s="491">
        <v>0</v>
      </c>
      <c r="K39" s="491">
        <v>1.5E-5</v>
      </c>
      <c r="L39" s="491">
        <v>0</v>
      </c>
      <c r="M39" s="491">
        <v>0</v>
      </c>
      <c r="N39" s="491">
        <v>0</v>
      </c>
      <c r="O39" s="491">
        <v>0</v>
      </c>
      <c r="P39" s="491">
        <v>0</v>
      </c>
      <c r="Q39" s="491">
        <v>0</v>
      </c>
      <c r="R39" s="491">
        <v>0</v>
      </c>
      <c r="S39" s="491">
        <v>0</v>
      </c>
      <c r="T39" s="491">
        <v>0</v>
      </c>
      <c r="U39" s="491">
        <v>0</v>
      </c>
      <c r="V39" s="491">
        <v>0</v>
      </c>
      <c r="W39" s="491">
        <v>0</v>
      </c>
      <c r="X39" s="491">
        <v>0</v>
      </c>
      <c r="Y39" s="491">
        <v>0</v>
      </c>
      <c r="Z39" s="491">
        <v>0</v>
      </c>
      <c r="AA39" s="491">
        <v>0</v>
      </c>
      <c r="AB39" s="491">
        <v>1.18E-4</v>
      </c>
      <c r="AC39" s="491">
        <v>0</v>
      </c>
      <c r="AD39" s="491">
        <v>2.0999999999999999E-5</v>
      </c>
      <c r="AE39" s="491">
        <v>1.16E-4</v>
      </c>
      <c r="AF39" s="491">
        <v>5.0000000000000004E-6</v>
      </c>
      <c r="AG39" s="491">
        <v>4.0900000000000002E-4</v>
      </c>
      <c r="AH39" s="491">
        <v>4.4299999999999998E-4</v>
      </c>
      <c r="AI39" s="491">
        <v>1.8E-5</v>
      </c>
      <c r="AJ39" s="491">
        <v>6.0000000000000002E-6</v>
      </c>
      <c r="AK39" s="491">
        <v>1.2744999999999999E-2</v>
      </c>
      <c r="AL39" s="491">
        <v>0</v>
      </c>
      <c r="AM39" s="491">
        <v>2.5000000000000001E-5</v>
      </c>
      <c r="AN39" s="491">
        <v>2.4399999999999999E-4</v>
      </c>
      <c r="AO39" s="491">
        <v>0</v>
      </c>
      <c r="AP39" s="491">
        <v>1.3100000000000001E-4</v>
      </c>
      <c r="AQ39" s="469">
        <v>1.3940000000000001E-3</v>
      </c>
    </row>
    <row r="40" spans="2:57" ht="16.5" customHeight="1">
      <c r="B40" s="173" t="s">
        <v>15</v>
      </c>
      <c r="C40" s="240" t="s">
        <v>589</v>
      </c>
      <c r="D40" s="490">
        <v>2.003E-3</v>
      </c>
      <c r="E40" s="491">
        <v>1.4660000000000001E-3</v>
      </c>
      <c r="F40" s="491">
        <v>1.1624000000000001E-2</v>
      </c>
      <c r="G40" s="491">
        <v>3.9979999999999998E-3</v>
      </c>
      <c r="H40" s="491">
        <v>8.0699999999999999E-4</v>
      </c>
      <c r="I40" s="491">
        <v>1.5560000000000001E-3</v>
      </c>
      <c r="J40" s="491">
        <v>1.4450000000000001E-3</v>
      </c>
      <c r="K40" s="491">
        <v>1.751E-3</v>
      </c>
      <c r="L40" s="491">
        <v>4.0000000000000002E-4</v>
      </c>
      <c r="M40" s="491">
        <v>4.3899999999999999E-4</v>
      </c>
      <c r="N40" s="491">
        <v>8.0800000000000002E-4</v>
      </c>
      <c r="O40" s="491">
        <v>4.2999999999999999E-4</v>
      </c>
      <c r="P40" s="491">
        <v>8.7200000000000005E-4</v>
      </c>
      <c r="Q40" s="491">
        <v>3.01E-4</v>
      </c>
      <c r="R40" s="491">
        <v>2.2850000000000001E-3</v>
      </c>
      <c r="S40" s="491">
        <v>4.3600000000000003E-4</v>
      </c>
      <c r="T40" s="491">
        <v>6.6E-4</v>
      </c>
      <c r="U40" s="491">
        <v>3.8400000000000001E-4</v>
      </c>
      <c r="V40" s="491">
        <v>4.08E-4</v>
      </c>
      <c r="W40" s="491">
        <v>0</v>
      </c>
      <c r="X40" s="491">
        <v>7.7000000000000001E-5</v>
      </c>
      <c r="Y40" s="491">
        <v>7.5299999999999998E-4</v>
      </c>
      <c r="Z40" s="491">
        <v>1.0219999999999999E-3</v>
      </c>
      <c r="AA40" s="491">
        <v>1.2979999999999999E-3</v>
      </c>
      <c r="AB40" s="491">
        <v>8.5559999999999994E-3</v>
      </c>
      <c r="AC40" s="491">
        <v>1.8699999999999999E-3</v>
      </c>
      <c r="AD40" s="491">
        <v>6.5499999999999998E-4</v>
      </c>
      <c r="AE40" s="491">
        <v>3.297E-3</v>
      </c>
      <c r="AF40" s="491">
        <v>1.1400000000000001E-4</v>
      </c>
      <c r="AG40" s="491">
        <v>9.7199999999999999E-4</v>
      </c>
      <c r="AH40" s="491">
        <v>1.516E-3</v>
      </c>
      <c r="AI40" s="491">
        <v>3.0000000000000001E-6</v>
      </c>
      <c r="AJ40" s="491">
        <v>1.124E-3</v>
      </c>
      <c r="AK40" s="491">
        <v>9.6900000000000003E-4</v>
      </c>
      <c r="AL40" s="491">
        <v>0</v>
      </c>
      <c r="AM40" s="491">
        <v>2.212E-3</v>
      </c>
      <c r="AN40" s="491">
        <v>2.6519999999999998E-3</v>
      </c>
      <c r="AO40" s="491">
        <v>0</v>
      </c>
      <c r="AP40" s="491">
        <v>2.3000000000000001E-4</v>
      </c>
      <c r="AQ40" s="469">
        <v>1.114E-3</v>
      </c>
    </row>
    <row r="41" spans="2:57" ht="16.5" customHeight="1">
      <c r="B41" s="173" t="s">
        <v>311</v>
      </c>
      <c r="C41" s="240" t="s">
        <v>127</v>
      </c>
      <c r="D41" s="490">
        <v>4.9195999999999997E-2</v>
      </c>
      <c r="E41" s="491">
        <v>2.0080000000000001E-2</v>
      </c>
      <c r="F41" s="491">
        <v>1.094E-2</v>
      </c>
      <c r="G41" s="491">
        <v>6.6126000000000004E-2</v>
      </c>
      <c r="H41" s="491">
        <v>4.24E-2</v>
      </c>
      <c r="I41" s="491">
        <v>5.4519999999999999E-2</v>
      </c>
      <c r="J41" s="491">
        <v>1.9720000000000001E-2</v>
      </c>
      <c r="K41" s="491">
        <v>6.9640999999999995E-2</v>
      </c>
      <c r="L41" s="491">
        <v>3.304E-2</v>
      </c>
      <c r="M41" s="491">
        <v>4.4408999999999997E-2</v>
      </c>
      <c r="N41" s="491">
        <v>5.8642E-2</v>
      </c>
      <c r="O41" s="491">
        <v>2.7782999999999999E-2</v>
      </c>
      <c r="P41" s="491">
        <v>1.1812E-2</v>
      </c>
      <c r="Q41" s="491">
        <v>3.0161E-2</v>
      </c>
      <c r="R41" s="491">
        <v>3.9926000000000003E-2</v>
      </c>
      <c r="S41" s="491">
        <v>3.4700000000000002E-2</v>
      </c>
      <c r="T41" s="491">
        <v>3.8474000000000001E-2</v>
      </c>
      <c r="U41" s="491">
        <v>4.5430999999999999E-2</v>
      </c>
      <c r="V41" s="491">
        <v>4.2452999999999998E-2</v>
      </c>
      <c r="W41" s="491">
        <v>4.3305999999999997E-2</v>
      </c>
      <c r="X41" s="491">
        <v>3.1816999999999998E-2</v>
      </c>
      <c r="Y41" s="491">
        <v>3.3308999999999998E-2</v>
      </c>
      <c r="Z41" s="491">
        <v>0.109782</v>
      </c>
      <c r="AA41" s="491">
        <v>8.9818999999999996E-2</v>
      </c>
      <c r="AB41" s="491">
        <v>0.14519299999999999</v>
      </c>
      <c r="AC41" s="491">
        <v>6.3944000000000001E-2</v>
      </c>
      <c r="AD41" s="491">
        <v>8.3375000000000005E-2</v>
      </c>
      <c r="AE41" s="491">
        <v>0.12045500000000001</v>
      </c>
      <c r="AF41" s="491">
        <v>1.2897E-2</v>
      </c>
      <c r="AG41" s="491">
        <v>0.18004400000000001</v>
      </c>
      <c r="AH41" s="491">
        <v>0.148672</v>
      </c>
      <c r="AI41" s="491">
        <v>8.7933999999999998E-2</v>
      </c>
      <c r="AJ41" s="491">
        <v>9.8394999999999996E-2</v>
      </c>
      <c r="AK41" s="491">
        <v>4.6085000000000001E-2</v>
      </c>
      <c r="AL41" s="491">
        <v>8.4818000000000005E-2</v>
      </c>
      <c r="AM41" s="491">
        <v>0.14801</v>
      </c>
      <c r="AN41" s="491">
        <v>3.8202E-2</v>
      </c>
      <c r="AO41" s="491">
        <v>0</v>
      </c>
      <c r="AP41" s="491">
        <v>2.8291E-2</v>
      </c>
      <c r="AQ41" s="469">
        <v>7.7521000000000007E-2</v>
      </c>
    </row>
    <row r="42" spans="2:57" ht="16.5" customHeight="1">
      <c r="B42" s="173">
        <v>37</v>
      </c>
      <c r="C42" s="240" t="s">
        <v>129</v>
      </c>
      <c r="D42" s="490">
        <v>1.1169999999999999E-3</v>
      </c>
      <c r="E42" s="491">
        <v>6.7999999999999999E-5</v>
      </c>
      <c r="F42" s="491">
        <v>1.026E-3</v>
      </c>
      <c r="G42" s="491">
        <v>0</v>
      </c>
      <c r="H42" s="491">
        <v>2.9799999999999998E-4</v>
      </c>
      <c r="I42" s="491">
        <v>2.2000000000000001E-4</v>
      </c>
      <c r="J42" s="491">
        <v>1.47E-4</v>
      </c>
      <c r="K42" s="491">
        <v>1.8100000000000001E-4</v>
      </c>
      <c r="L42" s="491">
        <v>0</v>
      </c>
      <c r="M42" s="491">
        <v>3.1000000000000001E-5</v>
      </c>
      <c r="N42" s="491">
        <v>9.5000000000000005E-5</v>
      </c>
      <c r="O42" s="491">
        <v>4.8000000000000001E-5</v>
      </c>
      <c r="P42" s="491">
        <v>1.1E-5</v>
      </c>
      <c r="Q42" s="491">
        <v>3.3000000000000003E-5</v>
      </c>
      <c r="R42" s="491">
        <v>1.0900000000000001E-4</v>
      </c>
      <c r="S42" s="491">
        <v>1.45E-4</v>
      </c>
      <c r="T42" s="491">
        <v>1.1400000000000001E-4</v>
      </c>
      <c r="U42" s="491">
        <v>3.4000000000000002E-4</v>
      </c>
      <c r="V42" s="491">
        <v>0</v>
      </c>
      <c r="W42" s="491">
        <v>0</v>
      </c>
      <c r="X42" s="491">
        <v>9.6000000000000002E-5</v>
      </c>
      <c r="Y42" s="491">
        <v>1.03E-4</v>
      </c>
      <c r="Z42" s="491">
        <v>3.1399999999999999E-4</v>
      </c>
      <c r="AA42" s="491">
        <v>1.03E-4</v>
      </c>
      <c r="AB42" s="491">
        <v>3.2299999999999999E-4</v>
      </c>
      <c r="AC42" s="491">
        <v>6.7999999999999999E-5</v>
      </c>
      <c r="AD42" s="491">
        <v>6.3400000000000001E-4</v>
      </c>
      <c r="AE42" s="491">
        <v>2.7700000000000001E-4</v>
      </c>
      <c r="AF42" s="491">
        <v>5.8600000000000004E-4</v>
      </c>
      <c r="AG42" s="491">
        <v>3.2400000000000001E-4</v>
      </c>
      <c r="AH42" s="491">
        <v>9.4800000000000006E-3</v>
      </c>
      <c r="AI42" s="491">
        <v>4.28E-4</v>
      </c>
      <c r="AJ42" s="491">
        <v>8.456E-3</v>
      </c>
      <c r="AK42" s="491">
        <v>2.3902E-2</v>
      </c>
      <c r="AL42" s="491">
        <v>2.3770000000000002E-3</v>
      </c>
      <c r="AM42" s="491">
        <v>2.1740000000000002E-3</v>
      </c>
      <c r="AN42" s="491">
        <v>1.2563E-2</v>
      </c>
      <c r="AO42" s="491">
        <v>0</v>
      </c>
      <c r="AP42" s="491">
        <v>3.4499999999999999E-3</v>
      </c>
      <c r="AQ42" s="469">
        <v>4.1120000000000002E-3</v>
      </c>
    </row>
    <row r="43" spans="2:57" ht="16.5" customHeight="1">
      <c r="B43" s="173">
        <v>38</v>
      </c>
      <c r="C43" s="240" t="s">
        <v>144</v>
      </c>
      <c r="D43" s="490">
        <v>2.2100000000000001E-4</v>
      </c>
      <c r="E43" s="491">
        <v>4.0229999999999997E-3</v>
      </c>
      <c r="F43" s="491">
        <v>1.026E-3</v>
      </c>
      <c r="G43" s="491">
        <v>6.4800000000000003E-4</v>
      </c>
      <c r="H43" s="491">
        <v>9.01E-4</v>
      </c>
      <c r="I43" s="491">
        <v>1.428E-3</v>
      </c>
      <c r="J43" s="491">
        <v>6.3199999999999997E-4</v>
      </c>
      <c r="K43" s="491">
        <v>8.1499999999999997E-4</v>
      </c>
      <c r="L43" s="491">
        <v>2.6600000000000001E-4</v>
      </c>
      <c r="M43" s="491">
        <v>1.5699999999999999E-4</v>
      </c>
      <c r="N43" s="491">
        <v>1.1410000000000001E-3</v>
      </c>
      <c r="O43" s="491">
        <v>3.3399999999999999E-4</v>
      </c>
      <c r="P43" s="491">
        <v>1.84E-4</v>
      </c>
      <c r="Q43" s="491">
        <v>7.3700000000000002E-4</v>
      </c>
      <c r="R43" s="491">
        <v>5.44E-4</v>
      </c>
      <c r="S43" s="491">
        <v>1.56E-3</v>
      </c>
      <c r="T43" s="491">
        <v>1.371E-3</v>
      </c>
      <c r="U43" s="491">
        <v>7.8899999999999999E-4</v>
      </c>
      <c r="V43" s="491">
        <v>7.8200000000000003E-4</v>
      </c>
      <c r="W43" s="491">
        <v>1.132E-3</v>
      </c>
      <c r="X43" s="491">
        <v>3.0600000000000001E-4</v>
      </c>
      <c r="Y43" s="491">
        <v>1.575E-3</v>
      </c>
      <c r="Z43" s="491">
        <v>1.0009999999999999E-3</v>
      </c>
      <c r="AA43" s="491">
        <v>4.3000000000000002E-5</v>
      </c>
      <c r="AB43" s="491">
        <v>8.8199999999999997E-4</v>
      </c>
      <c r="AC43" s="491">
        <v>2.8730000000000001E-3</v>
      </c>
      <c r="AD43" s="491">
        <v>1.078E-3</v>
      </c>
      <c r="AE43" s="491">
        <v>2.761E-3</v>
      </c>
      <c r="AF43" s="491">
        <v>1.45E-4</v>
      </c>
      <c r="AG43" s="491">
        <v>1.7149999999999999E-3</v>
      </c>
      <c r="AH43" s="491">
        <v>2.2499999999999998E-3</v>
      </c>
      <c r="AI43" s="491">
        <v>2.1519999999999998E-3</v>
      </c>
      <c r="AJ43" s="491">
        <v>2.6540000000000001E-3</v>
      </c>
      <c r="AK43" s="491">
        <v>4.5040000000000002E-3</v>
      </c>
      <c r="AL43" s="491">
        <v>4.8729999999999997E-3</v>
      </c>
      <c r="AM43" s="491">
        <v>1.6919999999999999E-3</v>
      </c>
      <c r="AN43" s="491">
        <v>1.719E-3</v>
      </c>
      <c r="AO43" s="491">
        <v>0</v>
      </c>
      <c r="AP43" s="491">
        <v>1.3100000000000001E-4</v>
      </c>
      <c r="AQ43" s="469">
        <v>1.5889999999999999E-3</v>
      </c>
    </row>
    <row r="44" spans="2:57" ht="16.5" customHeight="1">
      <c r="B44" s="173">
        <v>39</v>
      </c>
      <c r="C44" s="240" t="s">
        <v>23</v>
      </c>
      <c r="D44" s="490">
        <v>7.3220000000000004E-3</v>
      </c>
      <c r="E44" s="491">
        <v>8.1800000000000004E-4</v>
      </c>
      <c r="F44" s="491">
        <v>8.2050000000000005E-3</v>
      </c>
      <c r="G44" s="491">
        <v>8.8599999999999998E-3</v>
      </c>
      <c r="H44" s="491">
        <v>7.2269999999999999E-3</v>
      </c>
      <c r="I44" s="491">
        <v>4.3569999999999998E-3</v>
      </c>
      <c r="J44" s="491">
        <v>8.3499999999999998E-3</v>
      </c>
      <c r="K44" s="491">
        <v>6.9399999999999996E-4</v>
      </c>
      <c r="L44" s="491">
        <v>1.9451E-2</v>
      </c>
      <c r="M44" s="491">
        <v>2.3219999999999998E-3</v>
      </c>
      <c r="N44" s="491">
        <v>7.7939999999999997E-3</v>
      </c>
      <c r="O44" s="491">
        <v>1.3414000000000001E-2</v>
      </c>
      <c r="P44" s="491">
        <v>3.3519999999999999E-3</v>
      </c>
      <c r="Q44" s="491">
        <v>5.0410000000000003E-3</v>
      </c>
      <c r="R44" s="491">
        <v>7.5069999999999998E-3</v>
      </c>
      <c r="S44" s="491">
        <v>4.4809999999999997E-3</v>
      </c>
      <c r="T44" s="491">
        <v>2.349E-3</v>
      </c>
      <c r="U44" s="491">
        <v>6.4099999999999997E-4</v>
      </c>
      <c r="V44" s="491">
        <v>3.8070000000000001E-3</v>
      </c>
      <c r="W44" s="491">
        <v>1.415E-3</v>
      </c>
      <c r="X44" s="491">
        <v>5.9299999999999999E-4</v>
      </c>
      <c r="Y44" s="491">
        <v>1.5410000000000001E-3</v>
      </c>
      <c r="Z44" s="491">
        <v>1.3261999999999999E-2</v>
      </c>
      <c r="AA44" s="491">
        <v>3.2339999999999999E-3</v>
      </c>
      <c r="AB44" s="491">
        <v>6.9389999999999999E-3</v>
      </c>
      <c r="AC44" s="491">
        <v>7.7190000000000002E-3</v>
      </c>
      <c r="AD44" s="491">
        <v>4.0720000000000001E-3</v>
      </c>
      <c r="AE44" s="491">
        <v>1.0156999999999999E-2</v>
      </c>
      <c r="AF44" s="491">
        <v>1.6310000000000001E-3</v>
      </c>
      <c r="AG44" s="491">
        <v>1.926E-3</v>
      </c>
      <c r="AH44" s="491">
        <v>4.6579999999999998E-3</v>
      </c>
      <c r="AI44" s="491">
        <v>3.1E-4</v>
      </c>
      <c r="AJ44" s="491">
        <v>7.0239999999999999E-3</v>
      </c>
      <c r="AK44" s="491">
        <v>3.0270000000000002E-3</v>
      </c>
      <c r="AL44" s="491">
        <v>1.3252E-2</v>
      </c>
      <c r="AM44" s="491">
        <v>5.5149999999999999E-3</v>
      </c>
      <c r="AN44" s="491">
        <v>5.535E-3</v>
      </c>
      <c r="AO44" s="491">
        <v>5.1900000000000004E-4</v>
      </c>
      <c r="AP44" s="491">
        <v>0</v>
      </c>
      <c r="AQ44" s="469">
        <v>4.9249999999999997E-3</v>
      </c>
    </row>
    <row r="45" spans="2:57" ht="16.5" customHeight="1">
      <c r="B45" s="285" t="s">
        <v>552</v>
      </c>
      <c r="C45" s="286" t="s">
        <v>24</v>
      </c>
      <c r="D45" s="492">
        <v>0.48703800000000003</v>
      </c>
      <c r="E45" s="493">
        <v>0.37694699999999998</v>
      </c>
      <c r="F45" s="493">
        <v>0.33914499999999997</v>
      </c>
      <c r="G45" s="493">
        <v>0.431226</v>
      </c>
      <c r="H45" s="493">
        <v>0.68522099999999997</v>
      </c>
      <c r="I45" s="493">
        <v>0.56402200000000002</v>
      </c>
      <c r="J45" s="493">
        <v>0.66070200000000001</v>
      </c>
      <c r="K45" s="493">
        <v>0.58751200000000003</v>
      </c>
      <c r="L45" s="493">
        <v>0.530775</v>
      </c>
      <c r="M45" s="493">
        <v>0.55208199999999996</v>
      </c>
      <c r="N45" s="493">
        <v>0.48232199999999997</v>
      </c>
      <c r="O45" s="493">
        <v>0.55551799999999996</v>
      </c>
      <c r="P45" s="493">
        <v>0.76543300000000003</v>
      </c>
      <c r="Q45" s="493">
        <v>0.49163499999999999</v>
      </c>
      <c r="R45" s="493">
        <v>0.50010900000000003</v>
      </c>
      <c r="S45" s="493">
        <v>0.53028500000000001</v>
      </c>
      <c r="T45" s="493">
        <v>0.61472400000000005</v>
      </c>
      <c r="U45" s="493">
        <v>0.66432999999999998</v>
      </c>
      <c r="V45" s="493">
        <v>0.64617100000000005</v>
      </c>
      <c r="W45" s="493">
        <v>0.614209</v>
      </c>
      <c r="X45" s="493">
        <v>0.73698699999999995</v>
      </c>
      <c r="Y45" s="493">
        <v>0.55184699999999998</v>
      </c>
      <c r="Z45" s="493">
        <v>0.50092400000000004</v>
      </c>
      <c r="AA45" s="493">
        <v>0.53498400000000002</v>
      </c>
      <c r="AB45" s="493">
        <v>0.52105299999999999</v>
      </c>
      <c r="AC45" s="493">
        <v>0.347383</v>
      </c>
      <c r="AD45" s="493">
        <v>0.38700600000000002</v>
      </c>
      <c r="AE45" s="493">
        <v>0.36949300000000002</v>
      </c>
      <c r="AF45" s="493">
        <v>0.150066</v>
      </c>
      <c r="AG45" s="493">
        <v>0.54759400000000003</v>
      </c>
      <c r="AH45" s="493">
        <v>0.51499200000000001</v>
      </c>
      <c r="AI45" s="493">
        <v>0.27898499999999998</v>
      </c>
      <c r="AJ45" s="493">
        <v>0.28153</v>
      </c>
      <c r="AK45" s="493">
        <v>0.40820499999999998</v>
      </c>
      <c r="AL45" s="493">
        <v>0.40502700000000003</v>
      </c>
      <c r="AM45" s="493">
        <v>0.40587400000000001</v>
      </c>
      <c r="AN45" s="493">
        <v>0.45885599999999999</v>
      </c>
      <c r="AO45" s="493">
        <v>1</v>
      </c>
      <c r="AP45" s="493">
        <v>0.34967500000000001</v>
      </c>
      <c r="AQ45" s="494">
        <v>0.45082699999999998</v>
      </c>
    </row>
    <row r="46" spans="2:57" ht="16.5" customHeight="1">
      <c r="B46" s="299" t="s">
        <v>541</v>
      </c>
      <c r="C46" s="300" t="s">
        <v>542</v>
      </c>
      <c r="D46" s="487">
        <v>1.4940000000000001E-3</v>
      </c>
      <c r="E46" s="488">
        <v>1.2955E-2</v>
      </c>
      <c r="F46" s="488">
        <v>3.4872E-2</v>
      </c>
      <c r="G46" s="488">
        <v>1.7395999999999998E-2</v>
      </c>
      <c r="H46" s="488">
        <v>5.8009999999999997E-3</v>
      </c>
      <c r="I46" s="488">
        <v>8.5129999999999997E-3</v>
      </c>
      <c r="J46" s="488">
        <v>6.221E-3</v>
      </c>
      <c r="K46" s="488">
        <v>9.4479999999999998E-3</v>
      </c>
      <c r="L46" s="488">
        <v>5.7289999999999997E-3</v>
      </c>
      <c r="M46" s="488">
        <v>1.3934999999999999E-2</v>
      </c>
      <c r="N46" s="488">
        <v>1.1594999999999999E-2</v>
      </c>
      <c r="O46" s="488">
        <v>3.4849999999999998E-3</v>
      </c>
      <c r="P46" s="488">
        <v>4.9129999999999998E-3</v>
      </c>
      <c r="Q46" s="488">
        <v>1.2342000000000001E-2</v>
      </c>
      <c r="R46" s="488">
        <v>9.7909999999999994E-3</v>
      </c>
      <c r="S46" s="488">
        <v>1.1448E-2</v>
      </c>
      <c r="T46" s="488">
        <v>1.1403E-2</v>
      </c>
      <c r="U46" s="488">
        <v>1.0005999999999999E-2</v>
      </c>
      <c r="V46" s="488">
        <v>1.1386E-2</v>
      </c>
      <c r="W46" s="488">
        <v>9.3410000000000003E-3</v>
      </c>
      <c r="X46" s="488">
        <v>5.13E-3</v>
      </c>
      <c r="Y46" s="488">
        <v>1.116E-2</v>
      </c>
      <c r="Z46" s="488">
        <v>1.1537E-2</v>
      </c>
      <c r="AA46" s="488">
        <v>5.0400000000000002E-3</v>
      </c>
      <c r="AB46" s="488">
        <v>8.7030000000000007E-3</v>
      </c>
      <c r="AC46" s="488">
        <v>1.7035999999999999E-2</v>
      </c>
      <c r="AD46" s="488">
        <v>1.3436999999999999E-2</v>
      </c>
      <c r="AE46" s="488">
        <v>2.5045000000000001E-2</v>
      </c>
      <c r="AF46" s="488">
        <v>8.0199999999999998E-4</v>
      </c>
      <c r="AG46" s="488">
        <v>5.0390000000000001E-3</v>
      </c>
      <c r="AH46" s="488">
        <v>5.8399999999999997E-3</v>
      </c>
      <c r="AI46" s="488">
        <v>9.0690000000000007E-3</v>
      </c>
      <c r="AJ46" s="488">
        <v>4.0150000000000003E-3</v>
      </c>
      <c r="AK46" s="488">
        <v>8.6379999999999998E-3</v>
      </c>
      <c r="AL46" s="488">
        <v>3.5002999999999999E-2</v>
      </c>
      <c r="AM46" s="488">
        <v>1.0021E-2</v>
      </c>
      <c r="AN46" s="488">
        <v>1.4689000000000001E-2</v>
      </c>
      <c r="AO46" s="488">
        <v>0</v>
      </c>
      <c r="AP46" s="488">
        <v>6.999E-3</v>
      </c>
      <c r="AQ46" s="489">
        <v>8.9280000000000002E-3</v>
      </c>
      <c r="AR46" s="193"/>
      <c r="AS46" s="193"/>
      <c r="AT46" s="193"/>
      <c r="AU46" s="193"/>
      <c r="AV46" s="193"/>
      <c r="AW46" s="193"/>
      <c r="AX46" s="193"/>
      <c r="AY46" s="193"/>
      <c r="AZ46" s="193"/>
      <c r="BA46" s="193"/>
      <c r="BB46" s="193"/>
      <c r="BC46" s="193"/>
      <c r="BD46" s="193"/>
      <c r="BE46" s="193"/>
    </row>
    <row r="47" spans="2:57" ht="16.5" customHeight="1">
      <c r="B47" s="289" t="s">
        <v>543</v>
      </c>
      <c r="C47" s="290" t="s">
        <v>30</v>
      </c>
      <c r="D47" s="490">
        <v>0.149426</v>
      </c>
      <c r="E47" s="491">
        <v>0.22922999999999999</v>
      </c>
      <c r="F47" s="491">
        <v>0.18427399999999999</v>
      </c>
      <c r="G47" s="491">
        <v>0.18184800000000001</v>
      </c>
      <c r="H47" s="491">
        <v>0.13731099999999999</v>
      </c>
      <c r="I47" s="491">
        <v>0.32128099999999998</v>
      </c>
      <c r="J47" s="491">
        <v>0.13960600000000001</v>
      </c>
      <c r="K47" s="491">
        <v>0.108401</v>
      </c>
      <c r="L47" s="491">
        <v>8.6463999999999999E-2</v>
      </c>
      <c r="M47" s="491">
        <v>0.24796799999999999</v>
      </c>
      <c r="N47" s="491">
        <v>0.23307</v>
      </c>
      <c r="O47" s="491">
        <v>0.158583</v>
      </c>
      <c r="P47" s="491">
        <v>7.4335999999999999E-2</v>
      </c>
      <c r="Q47" s="491">
        <v>0.29224800000000001</v>
      </c>
      <c r="R47" s="491">
        <v>0.31005199999999999</v>
      </c>
      <c r="S47" s="491">
        <v>0.29608200000000001</v>
      </c>
      <c r="T47" s="491">
        <v>0.29391499999999998</v>
      </c>
      <c r="U47" s="491">
        <v>0.246309</v>
      </c>
      <c r="V47" s="491">
        <v>0.19761400000000001</v>
      </c>
      <c r="W47" s="491">
        <v>0.21624699999999999</v>
      </c>
      <c r="X47" s="491">
        <v>0.19570399999999999</v>
      </c>
      <c r="Y47" s="491">
        <v>0.28448200000000001</v>
      </c>
      <c r="Z47" s="491">
        <v>0.34902100000000003</v>
      </c>
      <c r="AA47" s="491">
        <v>7.6690999999999995E-2</v>
      </c>
      <c r="AB47" s="491">
        <v>0.119759</v>
      </c>
      <c r="AC47" s="491">
        <v>0.45719799999999999</v>
      </c>
      <c r="AD47" s="491">
        <v>0.39685999999999999</v>
      </c>
      <c r="AE47" s="491">
        <v>0.30407299999999998</v>
      </c>
      <c r="AF47" s="491">
        <v>2.6121999999999999E-2</v>
      </c>
      <c r="AG47" s="491">
        <v>0.30842999999999998</v>
      </c>
      <c r="AH47" s="491">
        <v>0.14447299999999999</v>
      </c>
      <c r="AI47" s="491">
        <v>0.344167</v>
      </c>
      <c r="AJ47" s="491">
        <v>0.478045</v>
      </c>
      <c r="AK47" s="491">
        <v>0.51492800000000005</v>
      </c>
      <c r="AL47" s="491">
        <v>0.525088</v>
      </c>
      <c r="AM47" s="491">
        <v>0.36177799999999999</v>
      </c>
      <c r="AN47" s="491">
        <v>0.31149300000000002</v>
      </c>
      <c r="AO47" s="491">
        <v>0</v>
      </c>
      <c r="AP47" s="491">
        <v>7.4260000000000003E-3</v>
      </c>
      <c r="AQ47" s="469">
        <v>0.29053000000000001</v>
      </c>
      <c r="AR47" s="193"/>
      <c r="AS47" s="193"/>
      <c r="AT47" s="193"/>
      <c r="AU47" s="193"/>
      <c r="AV47" s="193"/>
      <c r="AW47" s="193"/>
      <c r="AX47" s="193"/>
      <c r="AY47" s="193"/>
      <c r="AZ47" s="193"/>
      <c r="BA47" s="193"/>
      <c r="BB47" s="193"/>
      <c r="BC47" s="193"/>
      <c r="BD47" s="193"/>
      <c r="BE47" s="193"/>
    </row>
    <row r="48" spans="2:57" ht="16.5" customHeight="1">
      <c r="B48" s="289" t="s">
        <v>544</v>
      </c>
      <c r="C48" s="290" t="s">
        <v>32</v>
      </c>
      <c r="D48" s="490">
        <v>0.20150100000000001</v>
      </c>
      <c r="E48" s="491">
        <v>0.282003</v>
      </c>
      <c r="F48" s="491">
        <v>0.24410299999999999</v>
      </c>
      <c r="G48" s="491">
        <v>0.127499</v>
      </c>
      <c r="H48" s="491">
        <v>6.4300999999999997E-2</v>
      </c>
      <c r="I48" s="491">
        <v>-2.4294E-2</v>
      </c>
      <c r="J48" s="491">
        <v>8.8675000000000004E-2</v>
      </c>
      <c r="K48" s="491">
        <v>6.3286999999999996E-2</v>
      </c>
      <c r="L48" s="491">
        <v>0.209033</v>
      </c>
      <c r="M48" s="491">
        <v>5.9003E-2</v>
      </c>
      <c r="N48" s="491">
        <v>9.9843000000000001E-2</v>
      </c>
      <c r="O48" s="491">
        <v>0.197155</v>
      </c>
      <c r="P48" s="491">
        <v>7.0157999999999998E-2</v>
      </c>
      <c r="Q48" s="491">
        <v>7.4439000000000005E-2</v>
      </c>
      <c r="R48" s="491">
        <v>7.0496000000000003E-2</v>
      </c>
      <c r="S48" s="491">
        <v>4.5870000000000001E-2</v>
      </c>
      <c r="T48" s="491">
        <v>-4.156E-2</v>
      </c>
      <c r="U48" s="491">
        <v>-6.8587999999999996E-2</v>
      </c>
      <c r="V48" s="491">
        <v>-4.2830000000000003E-3</v>
      </c>
      <c r="W48" s="491">
        <v>1.1322E-2</v>
      </c>
      <c r="X48" s="491">
        <v>-3.0591E-2</v>
      </c>
      <c r="Y48" s="491">
        <v>1.8964999999999999E-2</v>
      </c>
      <c r="Z48" s="491">
        <v>3.4416000000000002E-2</v>
      </c>
      <c r="AA48" s="491">
        <v>8.3765000000000006E-2</v>
      </c>
      <c r="AB48" s="491">
        <v>0.132637</v>
      </c>
      <c r="AC48" s="491">
        <v>5.9643000000000002E-2</v>
      </c>
      <c r="AD48" s="491">
        <v>4.9865E-2</v>
      </c>
      <c r="AE48" s="491">
        <v>0.22076699999999999</v>
      </c>
      <c r="AF48" s="491">
        <v>0.39592699999999997</v>
      </c>
      <c r="AG48" s="491">
        <v>1.6964E-2</v>
      </c>
      <c r="AH48" s="491">
        <v>0.139345</v>
      </c>
      <c r="AI48" s="491">
        <v>0</v>
      </c>
      <c r="AJ48" s="491">
        <v>9.8390000000000005E-3</v>
      </c>
      <c r="AK48" s="491">
        <v>1.366E-2</v>
      </c>
      <c r="AL48" s="491">
        <v>-1.2411999999999999E-2</v>
      </c>
      <c r="AM48" s="491">
        <v>8.1548999999999996E-2</v>
      </c>
      <c r="AN48" s="491">
        <v>2.6189E-2</v>
      </c>
      <c r="AO48" s="491">
        <v>0</v>
      </c>
      <c r="AP48" s="491">
        <v>0.57554099999999997</v>
      </c>
      <c r="AQ48" s="469">
        <v>7.4907000000000001E-2</v>
      </c>
      <c r="AR48" s="193"/>
      <c r="AS48" s="193"/>
      <c r="AT48" s="193"/>
      <c r="AU48" s="193"/>
      <c r="AV48" s="193"/>
      <c r="AW48" s="193"/>
      <c r="AX48" s="193"/>
      <c r="AY48" s="193"/>
      <c r="AZ48" s="193"/>
      <c r="BA48" s="193"/>
      <c r="BB48" s="193"/>
      <c r="BC48" s="193"/>
      <c r="BD48" s="193"/>
      <c r="BE48" s="193"/>
    </row>
    <row r="49" spans="2:57" ht="16.5" customHeight="1">
      <c r="B49" s="289" t="s">
        <v>545</v>
      </c>
      <c r="C49" s="290" t="s">
        <v>33</v>
      </c>
      <c r="D49" s="490">
        <v>0.20427600000000001</v>
      </c>
      <c r="E49" s="491">
        <v>7.5614000000000001E-2</v>
      </c>
      <c r="F49" s="491">
        <v>0.151453</v>
      </c>
      <c r="G49" s="491">
        <v>0.16434399999999999</v>
      </c>
      <c r="H49" s="491">
        <v>5.919E-2</v>
      </c>
      <c r="I49" s="491">
        <v>0.100564</v>
      </c>
      <c r="J49" s="491">
        <v>7.1092000000000002E-2</v>
      </c>
      <c r="K49" s="491">
        <v>0.219836</v>
      </c>
      <c r="L49" s="491">
        <v>0.119371</v>
      </c>
      <c r="M49" s="491">
        <v>0.100995</v>
      </c>
      <c r="N49" s="491">
        <v>0.130495</v>
      </c>
      <c r="O49" s="491">
        <v>4.6496000000000003E-2</v>
      </c>
      <c r="P49" s="491">
        <v>5.4042E-2</v>
      </c>
      <c r="Q49" s="491">
        <v>8.7234000000000006E-2</v>
      </c>
      <c r="R49" s="491">
        <v>0.104874</v>
      </c>
      <c r="S49" s="491">
        <v>0.11314200000000001</v>
      </c>
      <c r="T49" s="491">
        <v>0.15115400000000001</v>
      </c>
      <c r="U49" s="491">
        <v>0.163636</v>
      </c>
      <c r="V49" s="491">
        <v>0.16749900000000001</v>
      </c>
      <c r="W49" s="491">
        <v>0.19020699999999999</v>
      </c>
      <c r="X49" s="491">
        <v>9.5965999999999996E-2</v>
      </c>
      <c r="Y49" s="491">
        <v>0.11862</v>
      </c>
      <c r="Z49" s="491">
        <v>5.7176999999999999E-2</v>
      </c>
      <c r="AA49" s="491">
        <v>0.25547900000000001</v>
      </c>
      <c r="AB49" s="491">
        <v>0.22081700000000001</v>
      </c>
      <c r="AC49" s="491">
        <v>7.3413999999999993E-2</v>
      </c>
      <c r="AD49" s="491">
        <v>9.7688999999999998E-2</v>
      </c>
      <c r="AE49" s="491">
        <v>7.6649999999999996E-2</v>
      </c>
      <c r="AF49" s="491">
        <v>0.35628500000000002</v>
      </c>
      <c r="AG49" s="491">
        <v>8.2086999999999993E-2</v>
      </c>
      <c r="AH49" s="491">
        <v>0.169854</v>
      </c>
      <c r="AI49" s="491">
        <v>0.36597299999999999</v>
      </c>
      <c r="AJ49" s="491">
        <v>0.220191</v>
      </c>
      <c r="AK49" s="491">
        <v>5.7960999999999999E-2</v>
      </c>
      <c r="AL49" s="491">
        <v>4.1845E-2</v>
      </c>
      <c r="AM49" s="491">
        <v>8.7082999999999994E-2</v>
      </c>
      <c r="AN49" s="491">
        <v>0.13684399999999999</v>
      </c>
      <c r="AO49" s="491">
        <v>0</v>
      </c>
      <c r="AP49" s="491">
        <v>3.5158000000000002E-2</v>
      </c>
      <c r="AQ49" s="469">
        <v>0.148843</v>
      </c>
      <c r="AR49" s="193"/>
      <c r="AS49" s="193"/>
      <c r="AT49" s="193"/>
      <c r="AU49" s="193"/>
      <c r="AV49" s="193"/>
      <c r="AW49" s="193"/>
      <c r="AX49" s="193"/>
      <c r="AY49" s="193"/>
      <c r="AZ49" s="193"/>
      <c r="BA49" s="193"/>
      <c r="BB49" s="193"/>
      <c r="BC49" s="193"/>
      <c r="BD49" s="193"/>
      <c r="BE49" s="193"/>
    </row>
    <row r="50" spans="2:57" ht="16.5" customHeight="1">
      <c r="B50" s="289" t="s">
        <v>546</v>
      </c>
      <c r="C50" s="470" t="s">
        <v>547</v>
      </c>
      <c r="D50" s="490">
        <v>2.8930999999999998E-2</v>
      </c>
      <c r="E50" s="491">
        <v>3.6239E-2</v>
      </c>
      <c r="F50" s="491">
        <v>4.9230999999999997E-2</v>
      </c>
      <c r="G50" s="491">
        <v>7.8551999999999997E-2</v>
      </c>
      <c r="H50" s="491">
        <v>5.0191E-2</v>
      </c>
      <c r="I50" s="491">
        <v>2.9915000000000001E-2</v>
      </c>
      <c r="J50" s="491">
        <v>3.3702999999999997E-2</v>
      </c>
      <c r="K50" s="491">
        <v>1.1516E-2</v>
      </c>
      <c r="L50" s="491">
        <v>4.8760999999999999E-2</v>
      </c>
      <c r="M50" s="491">
        <v>2.6017999999999999E-2</v>
      </c>
      <c r="N50" s="491">
        <v>4.2674999999999998E-2</v>
      </c>
      <c r="O50" s="491">
        <v>3.8762999999999999E-2</v>
      </c>
      <c r="P50" s="491">
        <v>3.1119000000000001E-2</v>
      </c>
      <c r="Q50" s="491">
        <v>4.2101E-2</v>
      </c>
      <c r="R50" s="491">
        <v>4.6779999999999999E-3</v>
      </c>
      <c r="S50" s="491">
        <v>3.173E-3</v>
      </c>
      <c r="T50" s="491">
        <v>-2.9637E-2</v>
      </c>
      <c r="U50" s="491">
        <v>-1.5688000000000001E-2</v>
      </c>
      <c r="V50" s="491">
        <v>-1.8388000000000002E-2</v>
      </c>
      <c r="W50" s="491">
        <v>-4.1325000000000001E-2</v>
      </c>
      <c r="X50" s="491">
        <v>-3.1970000000000002E-3</v>
      </c>
      <c r="Y50" s="491">
        <v>1.4926E-2</v>
      </c>
      <c r="Z50" s="491">
        <v>5.0261E-2</v>
      </c>
      <c r="AA50" s="491">
        <v>4.4086E-2</v>
      </c>
      <c r="AB50" s="491">
        <v>3.6842E-2</v>
      </c>
      <c r="AC50" s="491">
        <v>4.5326999999999999E-2</v>
      </c>
      <c r="AD50" s="491">
        <v>5.5869000000000002E-2</v>
      </c>
      <c r="AE50" s="491">
        <v>1.6132000000000001E-2</v>
      </c>
      <c r="AF50" s="491">
        <v>7.0961999999999997E-2</v>
      </c>
      <c r="AG50" s="491">
        <v>4.1092999999999998E-2</v>
      </c>
      <c r="AH50" s="491">
        <v>2.5496000000000001E-2</v>
      </c>
      <c r="AI50" s="491">
        <v>1.807E-3</v>
      </c>
      <c r="AJ50" s="491">
        <v>6.6540000000000002E-3</v>
      </c>
      <c r="AK50" s="491">
        <v>8.2909999999999998E-3</v>
      </c>
      <c r="AL50" s="491">
        <v>2.9648999999999998E-2</v>
      </c>
      <c r="AM50" s="491">
        <v>5.3735999999999999E-2</v>
      </c>
      <c r="AN50" s="491">
        <v>5.1928000000000002E-2</v>
      </c>
      <c r="AO50" s="491">
        <v>0</v>
      </c>
      <c r="AP50" s="491">
        <v>2.8159E-2</v>
      </c>
      <c r="AQ50" s="469">
        <v>3.1088000000000001E-2</v>
      </c>
      <c r="AR50" s="193"/>
      <c r="AS50" s="193"/>
      <c r="AT50" s="193"/>
      <c r="AU50" s="193"/>
      <c r="AV50" s="193"/>
      <c r="AW50" s="193"/>
      <c r="AX50" s="193"/>
      <c r="AY50" s="193"/>
      <c r="AZ50" s="193"/>
      <c r="BA50" s="193"/>
      <c r="BB50" s="193"/>
      <c r="BC50" s="193"/>
      <c r="BD50" s="193"/>
      <c r="BE50" s="193"/>
    </row>
    <row r="51" spans="2:57" ht="16.5" customHeight="1">
      <c r="B51" s="301" t="s">
        <v>548</v>
      </c>
      <c r="C51" s="302" t="s">
        <v>549</v>
      </c>
      <c r="D51" s="495">
        <v>-7.2665999999999994E-2</v>
      </c>
      <c r="E51" s="496">
        <v>-1.2989000000000001E-2</v>
      </c>
      <c r="F51" s="496">
        <v>-3.0769999999999999E-3</v>
      </c>
      <c r="G51" s="496">
        <v>-8.6399999999999997E-4</v>
      </c>
      <c r="H51" s="496">
        <v>-2.0149999999999999E-3</v>
      </c>
      <c r="I51" s="496">
        <v>0</v>
      </c>
      <c r="J51" s="496">
        <v>0</v>
      </c>
      <c r="K51" s="496">
        <v>0</v>
      </c>
      <c r="L51" s="496">
        <v>-1.3300000000000001E-4</v>
      </c>
      <c r="M51" s="496">
        <v>0</v>
      </c>
      <c r="N51" s="496">
        <v>0</v>
      </c>
      <c r="O51" s="496">
        <v>0</v>
      </c>
      <c r="P51" s="496">
        <v>0</v>
      </c>
      <c r="Q51" s="496">
        <v>0</v>
      </c>
      <c r="R51" s="496">
        <v>0</v>
      </c>
      <c r="S51" s="496">
        <v>0</v>
      </c>
      <c r="T51" s="496">
        <v>0</v>
      </c>
      <c r="U51" s="496">
        <v>-6.0000000000000002E-6</v>
      </c>
      <c r="V51" s="496">
        <v>0</v>
      </c>
      <c r="W51" s="496">
        <v>0</v>
      </c>
      <c r="X51" s="496">
        <v>0</v>
      </c>
      <c r="Y51" s="496">
        <v>0</v>
      </c>
      <c r="Z51" s="496">
        <v>-3.3370000000000001E-3</v>
      </c>
      <c r="AA51" s="496">
        <v>-4.5000000000000003E-5</v>
      </c>
      <c r="AB51" s="496">
        <v>-3.9812E-2</v>
      </c>
      <c r="AC51" s="496">
        <v>0</v>
      </c>
      <c r="AD51" s="496">
        <v>-7.27E-4</v>
      </c>
      <c r="AE51" s="496">
        <v>-1.2160000000000001E-2</v>
      </c>
      <c r="AF51" s="496">
        <v>-1.65E-4</v>
      </c>
      <c r="AG51" s="496">
        <v>-1.207E-3</v>
      </c>
      <c r="AH51" s="496">
        <v>0</v>
      </c>
      <c r="AI51" s="496">
        <v>0</v>
      </c>
      <c r="AJ51" s="496">
        <v>-2.7399999999999999E-4</v>
      </c>
      <c r="AK51" s="496">
        <v>-1.1684E-2</v>
      </c>
      <c r="AL51" s="496">
        <v>-2.4198999999999998E-2</v>
      </c>
      <c r="AM51" s="496">
        <v>-4.1E-5</v>
      </c>
      <c r="AN51" s="496">
        <v>0</v>
      </c>
      <c r="AO51" s="496">
        <v>0</v>
      </c>
      <c r="AP51" s="496">
        <v>-2.957E-3</v>
      </c>
      <c r="AQ51" s="497">
        <v>-5.1229999999999999E-3</v>
      </c>
      <c r="AR51" s="193"/>
      <c r="AS51" s="193"/>
      <c r="AT51" s="193"/>
      <c r="AU51" s="193"/>
      <c r="AV51" s="193"/>
      <c r="AW51" s="193"/>
      <c r="AX51" s="193"/>
      <c r="AY51" s="193"/>
      <c r="AZ51" s="193"/>
      <c r="BA51" s="193"/>
      <c r="BB51" s="193"/>
      <c r="BC51" s="193"/>
      <c r="BD51" s="193"/>
      <c r="BE51" s="193"/>
    </row>
    <row r="52" spans="2:57" ht="16.5" customHeight="1">
      <c r="B52" s="289" t="s">
        <v>550</v>
      </c>
      <c r="C52" s="290" t="s">
        <v>34</v>
      </c>
      <c r="D52" s="490">
        <v>0.51296200000000003</v>
      </c>
      <c r="E52" s="491">
        <v>0.62305299999999997</v>
      </c>
      <c r="F52" s="491">
        <v>0.66085499999999997</v>
      </c>
      <c r="G52" s="491">
        <v>0.568774</v>
      </c>
      <c r="H52" s="491">
        <v>0.31477899999999998</v>
      </c>
      <c r="I52" s="491">
        <v>0.43597799999999998</v>
      </c>
      <c r="J52" s="491">
        <v>0.33929799999999999</v>
      </c>
      <c r="K52" s="491">
        <v>0.41248800000000002</v>
      </c>
      <c r="L52" s="491">
        <v>0.469225</v>
      </c>
      <c r="M52" s="491">
        <v>0.44791799999999998</v>
      </c>
      <c r="N52" s="491">
        <v>0.51767799999999997</v>
      </c>
      <c r="O52" s="491">
        <v>0.44448199999999999</v>
      </c>
      <c r="P52" s="491">
        <v>0.234567</v>
      </c>
      <c r="Q52" s="491">
        <v>0.50836499999999996</v>
      </c>
      <c r="R52" s="491">
        <v>0.49989099999999997</v>
      </c>
      <c r="S52" s="491">
        <v>0.46971499999999999</v>
      </c>
      <c r="T52" s="491">
        <v>0.38527600000000001</v>
      </c>
      <c r="U52" s="491">
        <v>0.33567000000000002</v>
      </c>
      <c r="V52" s="491">
        <v>0.353829</v>
      </c>
      <c r="W52" s="491">
        <v>0.385791</v>
      </c>
      <c r="X52" s="491">
        <v>0.263013</v>
      </c>
      <c r="Y52" s="491">
        <v>0.44815300000000002</v>
      </c>
      <c r="Z52" s="491">
        <v>0.49907600000000002</v>
      </c>
      <c r="AA52" s="491">
        <v>0.46501599999999998</v>
      </c>
      <c r="AB52" s="491">
        <v>0.47894700000000001</v>
      </c>
      <c r="AC52" s="491">
        <v>0.652617</v>
      </c>
      <c r="AD52" s="491">
        <v>0.61299400000000004</v>
      </c>
      <c r="AE52" s="491">
        <v>0.63050700000000004</v>
      </c>
      <c r="AF52" s="491">
        <v>0.84993399999999997</v>
      </c>
      <c r="AG52" s="491">
        <v>0.45240599999999997</v>
      </c>
      <c r="AH52" s="491">
        <v>0.48500799999999999</v>
      </c>
      <c r="AI52" s="491">
        <v>0.72101499999999996</v>
      </c>
      <c r="AJ52" s="491">
        <v>0.71847000000000005</v>
      </c>
      <c r="AK52" s="491">
        <v>0.59179499999999996</v>
      </c>
      <c r="AL52" s="491">
        <v>0.59497299999999997</v>
      </c>
      <c r="AM52" s="491">
        <v>0.59412600000000004</v>
      </c>
      <c r="AN52" s="491">
        <v>0.54114399999999996</v>
      </c>
      <c r="AO52" s="491">
        <v>0</v>
      </c>
      <c r="AP52" s="491">
        <v>0.65032500000000004</v>
      </c>
      <c r="AQ52" s="469">
        <v>0.54917300000000002</v>
      </c>
      <c r="AR52" s="193"/>
      <c r="AS52" s="193"/>
      <c r="AT52" s="193"/>
      <c r="AU52" s="193"/>
      <c r="AV52" s="193"/>
      <c r="AW52" s="193"/>
      <c r="AX52" s="193"/>
      <c r="AY52" s="193"/>
      <c r="AZ52" s="193"/>
      <c r="BA52" s="193"/>
      <c r="BB52" s="193"/>
      <c r="BC52" s="193"/>
      <c r="BD52" s="193"/>
      <c r="BE52" s="193"/>
    </row>
    <row r="53" spans="2:57" ht="16.5" customHeight="1">
      <c r="B53" s="303" t="s">
        <v>551</v>
      </c>
      <c r="C53" s="304" t="s">
        <v>26</v>
      </c>
      <c r="D53" s="498">
        <v>1</v>
      </c>
      <c r="E53" s="499">
        <v>1</v>
      </c>
      <c r="F53" s="499">
        <v>1</v>
      </c>
      <c r="G53" s="499">
        <v>1</v>
      </c>
      <c r="H53" s="499">
        <v>1</v>
      </c>
      <c r="I53" s="499">
        <v>1</v>
      </c>
      <c r="J53" s="499">
        <v>1</v>
      </c>
      <c r="K53" s="499">
        <v>1</v>
      </c>
      <c r="L53" s="499">
        <v>1</v>
      </c>
      <c r="M53" s="499">
        <v>1</v>
      </c>
      <c r="N53" s="499">
        <v>1</v>
      </c>
      <c r="O53" s="499">
        <v>1</v>
      </c>
      <c r="P53" s="499">
        <v>1</v>
      </c>
      <c r="Q53" s="499">
        <v>1</v>
      </c>
      <c r="R53" s="499">
        <v>1</v>
      </c>
      <c r="S53" s="499">
        <v>1</v>
      </c>
      <c r="T53" s="499">
        <v>1</v>
      </c>
      <c r="U53" s="499">
        <v>1</v>
      </c>
      <c r="V53" s="499">
        <v>1</v>
      </c>
      <c r="W53" s="499">
        <v>1</v>
      </c>
      <c r="X53" s="499">
        <v>1</v>
      </c>
      <c r="Y53" s="499">
        <v>1</v>
      </c>
      <c r="Z53" s="499">
        <v>1</v>
      </c>
      <c r="AA53" s="499">
        <v>1</v>
      </c>
      <c r="AB53" s="499">
        <v>1</v>
      </c>
      <c r="AC53" s="499">
        <v>1</v>
      </c>
      <c r="AD53" s="499">
        <v>1</v>
      </c>
      <c r="AE53" s="499">
        <v>1</v>
      </c>
      <c r="AF53" s="499">
        <v>1</v>
      </c>
      <c r="AG53" s="499">
        <v>1</v>
      </c>
      <c r="AH53" s="499">
        <v>1</v>
      </c>
      <c r="AI53" s="499">
        <v>1</v>
      </c>
      <c r="AJ53" s="499">
        <v>1</v>
      </c>
      <c r="AK53" s="499">
        <v>1</v>
      </c>
      <c r="AL53" s="499">
        <v>1</v>
      </c>
      <c r="AM53" s="499">
        <v>1</v>
      </c>
      <c r="AN53" s="499">
        <v>1</v>
      </c>
      <c r="AO53" s="499">
        <v>1</v>
      </c>
      <c r="AP53" s="499">
        <v>1</v>
      </c>
      <c r="AQ53" s="500">
        <v>1</v>
      </c>
      <c r="AR53" s="193"/>
      <c r="AS53" s="193"/>
      <c r="AT53" s="193"/>
      <c r="AU53" s="193"/>
      <c r="AV53" s="193"/>
      <c r="AW53" s="193"/>
      <c r="AX53" s="193"/>
      <c r="AY53" s="193"/>
      <c r="AZ53" s="193"/>
      <c r="BA53" s="193"/>
      <c r="BB53" s="193"/>
      <c r="BC53" s="193"/>
      <c r="BD53" s="193"/>
      <c r="BE53" s="193"/>
    </row>
  </sheetData>
  <sheetProtection sheet="1" selectLockedCells="1" selectUnlockedCells="1"/>
  <mergeCells count="1">
    <mergeCell ref="B2:C2"/>
  </mergeCells>
  <phoneticPr fontId="9"/>
  <pageMargins left="0.78740157480314965" right="0.78740157480314965" top="0.78740157480314965" bottom="0.78740157480314965" header="0" footer="0.19685039370078741"/>
  <pageSetup paperSize="8" scale="84" orientation="landscape" useFirstPageNumber="1" r:id="rId1"/>
  <headerFooter alignWithMargins="0">
    <oddFooter>&amp;C&amp;P / 2 ﾍﾟｰｼﾞ</oddFooter>
  </headerFooter>
  <colBreaks count="1" manualBreakCount="1">
    <brk id="21" min="1" max="5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0" tint="-0.249977111117893"/>
  </sheetPr>
  <dimension ref="B2:Y46"/>
  <sheetViews>
    <sheetView showGridLines="0" view="pageBreakPreview" zoomScale="190" zoomScaleNormal="100" zoomScaleSheetLayoutView="190" workbookViewId="0">
      <selection activeCell="D8" sqref="D8"/>
    </sheetView>
  </sheetViews>
  <sheetFormatPr defaultColWidth="10.125" defaultRowHeight="15" customHeight="1"/>
  <cols>
    <col min="1" max="1" width="1.625" style="206" customWidth="1"/>
    <col min="2" max="2" width="4.625" style="206" customWidth="1"/>
    <col min="3" max="3" width="22.625" style="206" customWidth="1"/>
    <col min="4" max="5" width="10.625" style="206" customWidth="1"/>
    <col min="6" max="19" width="10.125" style="206" customWidth="1"/>
    <col min="20" max="25" width="10.125" style="206" hidden="1" customWidth="1"/>
    <col min="26" max="16384" width="10.125" style="206"/>
  </cols>
  <sheetData>
    <row r="2" spans="2:25" ht="20.25" customHeight="1">
      <c r="B2" s="546" t="s">
        <v>104</v>
      </c>
      <c r="C2" s="705"/>
      <c r="D2" s="547"/>
    </row>
    <row r="3" spans="2:25" ht="18.75" customHeight="1">
      <c r="E3" s="270"/>
    </row>
    <row r="4" spans="2:25" ht="18.75" customHeight="1">
      <c r="B4" s="271"/>
      <c r="C4" s="272"/>
      <c r="D4" s="273"/>
      <c r="E4" s="277"/>
    </row>
    <row r="5" spans="2:25" s="233" customFormat="1" ht="36" customHeight="1">
      <c r="B5" s="278"/>
      <c r="C5" s="279"/>
      <c r="D5" s="301" t="s">
        <v>38</v>
      </c>
      <c r="E5" s="305" t="s">
        <v>39</v>
      </c>
      <c r="T5" s="306" t="s">
        <v>24</v>
      </c>
      <c r="U5" s="306"/>
      <c r="V5" s="306" t="s">
        <v>25</v>
      </c>
      <c r="W5" s="306"/>
      <c r="X5" s="306" t="s">
        <v>26</v>
      </c>
      <c r="Y5" s="307"/>
    </row>
    <row r="6" spans="2:25" ht="18.75" customHeight="1">
      <c r="B6" s="173" t="s">
        <v>1</v>
      </c>
      <c r="C6" s="238" t="s">
        <v>16</v>
      </c>
      <c r="D6" s="308">
        <f>ROUND(ABS(取引基本表!BC6)/(取引基本表!AY6),6)</f>
        <v>0.48379100000000003</v>
      </c>
      <c r="E6" s="309">
        <f>1-D6</f>
        <v>0.51620899999999992</v>
      </c>
      <c r="F6" s="310"/>
      <c r="T6" s="311">
        <v>113706</v>
      </c>
      <c r="U6" s="312" t="s">
        <v>27</v>
      </c>
      <c r="V6" s="311">
        <v>124135</v>
      </c>
      <c r="W6" s="312" t="s">
        <v>27</v>
      </c>
      <c r="X6" s="311">
        <v>237841</v>
      </c>
      <c r="Y6" s="312" t="s">
        <v>27</v>
      </c>
    </row>
    <row r="7" spans="2:25" ht="18.75" customHeight="1">
      <c r="B7" s="173" t="s">
        <v>2</v>
      </c>
      <c r="C7" s="240" t="s">
        <v>527</v>
      </c>
      <c r="D7" s="313">
        <f>ROUND(ABS(取引基本表!BC7)/(取引基本表!AY7),6)</f>
        <v>0.26908399999999999</v>
      </c>
      <c r="E7" s="309">
        <f t="shared" ref="E7:E45" si="0">1-D7</f>
        <v>0.73091600000000001</v>
      </c>
      <c r="F7" s="310"/>
      <c r="T7" s="311"/>
      <c r="U7" s="312"/>
      <c r="V7" s="311"/>
      <c r="W7" s="312"/>
      <c r="X7" s="311"/>
      <c r="Y7" s="312"/>
    </row>
    <row r="8" spans="2:25" ht="18.75" customHeight="1">
      <c r="B8" s="173" t="s">
        <v>3</v>
      </c>
      <c r="C8" s="240" t="s">
        <v>528</v>
      </c>
      <c r="D8" s="313">
        <f>ROUND(ABS(取引基本表!BC8)/(取引基本表!AY8),6)</f>
        <v>0.75672799999999996</v>
      </c>
      <c r="E8" s="309">
        <f t="shared" si="0"/>
        <v>0.24327200000000004</v>
      </c>
      <c r="F8" s="310"/>
      <c r="T8" s="311"/>
      <c r="U8" s="312"/>
      <c r="V8" s="311"/>
      <c r="W8" s="312"/>
      <c r="X8" s="311"/>
      <c r="Y8" s="312"/>
    </row>
    <row r="9" spans="2:25" ht="18.75" customHeight="1">
      <c r="B9" s="173" t="s">
        <v>4</v>
      </c>
      <c r="C9" s="240" t="s">
        <v>17</v>
      </c>
      <c r="D9" s="313">
        <f>ROUND(ABS(取引基本表!BC9)/(取引基本表!AY9),6)</f>
        <v>0.95865800000000001</v>
      </c>
      <c r="E9" s="309">
        <f t="shared" si="0"/>
        <v>4.134199999999999E-2</v>
      </c>
      <c r="F9" s="310"/>
      <c r="T9" s="311"/>
      <c r="U9" s="312"/>
      <c r="V9" s="311"/>
      <c r="W9" s="312"/>
      <c r="X9" s="311"/>
      <c r="Y9" s="312"/>
    </row>
    <row r="10" spans="2:25" ht="18.75" customHeight="1">
      <c r="B10" s="173" t="s">
        <v>5</v>
      </c>
      <c r="C10" s="240" t="s">
        <v>529</v>
      </c>
      <c r="D10" s="313">
        <f>ROUND(ABS(取引基本表!BC10)/(取引基本表!AY10),6)</f>
        <v>0.82188300000000003</v>
      </c>
      <c r="E10" s="309">
        <f t="shared" si="0"/>
        <v>0.17811699999999997</v>
      </c>
      <c r="F10" s="310"/>
      <c r="T10" s="311"/>
      <c r="U10" s="312"/>
      <c r="V10" s="311"/>
      <c r="W10" s="312"/>
      <c r="X10" s="311"/>
      <c r="Y10" s="312"/>
    </row>
    <row r="11" spans="2:25" ht="18.75" customHeight="1">
      <c r="B11" s="173" t="s">
        <v>6</v>
      </c>
      <c r="C11" s="240" t="s">
        <v>136</v>
      </c>
      <c r="D11" s="313">
        <f>ROUND(ABS(取引基本表!BC11)/(取引基本表!AY11),6)</f>
        <v>0.95106199999999996</v>
      </c>
      <c r="E11" s="309">
        <f t="shared" si="0"/>
        <v>4.8938000000000037E-2</v>
      </c>
      <c r="F11" s="310"/>
      <c r="T11" s="311"/>
      <c r="U11" s="312"/>
      <c r="V11" s="311"/>
      <c r="W11" s="312"/>
      <c r="X11" s="311"/>
      <c r="Y11" s="312"/>
    </row>
    <row r="12" spans="2:25" ht="18.75" customHeight="1">
      <c r="B12" s="173" t="s">
        <v>7</v>
      </c>
      <c r="C12" s="242" t="s">
        <v>109</v>
      </c>
      <c r="D12" s="313">
        <f>ROUND(ABS(取引基本表!BC12)/(取引基本表!AY12),6)</f>
        <v>0.81180300000000005</v>
      </c>
      <c r="E12" s="309">
        <f t="shared" si="0"/>
        <v>0.18819699999999995</v>
      </c>
      <c r="F12" s="310"/>
      <c r="T12" s="311"/>
      <c r="U12" s="312"/>
      <c r="V12" s="311"/>
      <c r="W12" s="312"/>
      <c r="X12" s="311"/>
      <c r="Y12" s="312"/>
    </row>
    <row r="13" spans="2:25" ht="18.75" customHeight="1">
      <c r="B13" s="173" t="s">
        <v>8</v>
      </c>
      <c r="C13" s="240" t="s">
        <v>137</v>
      </c>
      <c r="D13" s="313">
        <f>ROUND(ABS(取引基本表!BC13)/(取引基本表!AY13),6)</f>
        <v>0.96592900000000004</v>
      </c>
      <c r="E13" s="309">
        <f t="shared" si="0"/>
        <v>3.4070999999999962E-2</v>
      </c>
      <c r="F13" s="310"/>
      <c r="T13" s="311"/>
      <c r="U13" s="312"/>
      <c r="V13" s="311"/>
      <c r="W13" s="312"/>
      <c r="X13" s="311"/>
      <c r="Y13" s="312"/>
    </row>
    <row r="14" spans="2:25" ht="18.75" customHeight="1">
      <c r="B14" s="173" t="s">
        <v>9</v>
      </c>
      <c r="C14" s="242" t="s">
        <v>309</v>
      </c>
      <c r="D14" s="313">
        <f>ROUND(ABS(取引基本表!BC14)/(取引基本表!AY14),6)</f>
        <v>0.94918000000000002</v>
      </c>
      <c r="E14" s="309">
        <f t="shared" si="0"/>
        <v>5.0819999999999976E-2</v>
      </c>
      <c r="F14" s="310"/>
      <c r="T14" s="311"/>
      <c r="U14" s="312"/>
      <c r="V14" s="311"/>
      <c r="W14" s="312"/>
      <c r="X14" s="311"/>
      <c r="Y14" s="312"/>
    </row>
    <row r="15" spans="2:25" ht="18.75" customHeight="1">
      <c r="B15" s="173" t="s">
        <v>10</v>
      </c>
      <c r="C15" s="242" t="s">
        <v>587</v>
      </c>
      <c r="D15" s="313">
        <f>ROUND(ABS(取引基本表!BC15)/(取引基本表!AY15),6)</f>
        <v>0.866116</v>
      </c>
      <c r="E15" s="309">
        <f t="shared" si="0"/>
        <v>0.133884</v>
      </c>
      <c r="F15" s="310"/>
      <c r="T15" s="311"/>
      <c r="U15" s="312"/>
      <c r="V15" s="311"/>
      <c r="W15" s="312"/>
      <c r="X15" s="311"/>
      <c r="Y15" s="312"/>
    </row>
    <row r="16" spans="2:25" ht="18.75" customHeight="1">
      <c r="B16" s="173" t="s">
        <v>11</v>
      </c>
      <c r="C16" s="240" t="s">
        <v>310</v>
      </c>
      <c r="D16" s="313">
        <f>ROUND(ABS(取引基本表!BC16)/(取引基本表!AY16),6)</f>
        <v>0.65506399999999998</v>
      </c>
      <c r="E16" s="309">
        <f t="shared" si="0"/>
        <v>0.34493600000000002</v>
      </c>
      <c r="F16" s="310"/>
      <c r="T16" s="311"/>
      <c r="U16" s="312"/>
      <c r="V16" s="311"/>
      <c r="W16" s="312"/>
      <c r="X16" s="311"/>
      <c r="Y16" s="312"/>
    </row>
    <row r="17" spans="2:25" ht="18.75" customHeight="1">
      <c r="B17" s="173" t="s">
        <v>12</v>
      </c>
      <c r="C17" s="240" t="s">
        <v>138</v>
      </c>
      <c r="D17" s="313">
        <f>ROUND(ABS(取引基本表!BC17)/(取引基本表!AY17),6)</f>
        <v>0.84323800000000004</v>
      </c>
      <c r="E17" s="309">
        <f t="shared" si="0"/>
        <v>0.15676199999999996</v>
      </c>
      <c r="F17" s="310"/>
      <c r="T17" s="311"/>
      <c r="U17" s="312"/>
      <c r="V17" s="311"/>
      <c r="W17" s="312"/>
      <c r="X17" s="311"/>
      <c r="Y17" s="312"/>
    </row>
    <row r="18" spans="2:25" ht="18.75" customHeight="1">
      <c r="B18" s="173" t="s">
        <v>13</v>
      </c>
      <c r="C18" s="240" t="s">
        <v>139</v>
      </c>
      <c r="D18" s="313">
        <f>ROUND(ABS(取引基本表!BC18)/(取引基本表!AY18),6)</f>
        <v>0.98078500000000002</v>
      </c>
      <c r="E18" s="309">
        <f t="shared" si="0"/>
        <v>1.9214999999999982E-2</v>
      </c>
      <c r="F18" s="310"/>
      <c r="T18" s="311"/>
      <c r="U18" s="312"/>
      <c r="V18" s="311"/>
      <c r="W18" s="312"/>
      <c r="X18" s="311"/>
      <c r="Y18" s="312"/>
    </row>
    <row r="19" spans="2:25" ht="18.75" customHeight="1">
      <c r="B19" s="173" t="s">
        <v>14</v>
      </c>
      <c r="C19" s="240" t="s">
        <v>140</v>
      </c>
      <c r="D19" s="313">
        <f>ROUND(ABS(取引基本表!BC19)/(取引基本表!AY19),6)</f>
        <v>0.78978800000000005</v>
      </c>
      <c r="E19" s="309">
        <f t="shared" si="0"/>
        <v>0.21021199999999995</v>
      </c>
      <c r="F19" s="310"/>
      <c r="T19" s="311"/>
      <c r="U19" s="312"/>
      <c r="V19" s="311"/>
      <c r="W19" s="312"/>
      <c r="X19" s="311"/>
      <c r="Y19" s="312"/>
    </row>
    <row r="20" spans="2:25" ht="18.75" customHeight="1">
      <c r="B20" s="173" t="s">
        <v>28</v>
      </c>
      <c r="C20" s="240" t="s">
        <v>530</v>
      </c>
      <c r="D20" s="313">
        <f>ROUND(ABS(取引基本表!BC20)/(取引基本表!AY20),6)</f>
        <v>0.99833000000000005</v>
      </c>
      <c r="E20" s="309">
        <f t="shared" si="0"/>
        <v>1.6699999999999493E-3</v>
      </c>
      <c r="F20" s="310"/>
      <c r="T20" s="311"/>
      <c r="U20" s="312"/>
      <c r="V20" s="311"/>
      <c r="W20" s="312"/>
      <c r="X20" s="311"/>
      <c r="Y20" s="312"/>
    </row>
    <row r="21" spans="2:25" ht="18.75" customHeight="1">
      <c r="B21" s="173" t="s">
        <v>110</v>
      </c>
      <c r="C21" s="240" t="s">
        <v>531</v>
      </c>
      <c r="D21" s="313">
        <f>ROUND(ABS(取引基本表!BC21)/(取引基本表!AY21),6)</f>
        <v>0.88621499999999997</v>
      </c>
      <c r="E21" s="309">
        <f t="shared" si="0"/>
        <v>0.11378500000000003</v>
      </c>
      <c r="F21" s="310"/>
      <c r="T21" s="311"/>
      <c r="U21" s="312"/>
      <c r="V21" s="311"/>
      <c r="W21" s="312"/>
      <c r="X21" s="311"/>
      <c r="Y21" s="312"/>
    </row>
    <row r="22" spans="2:25" ht="18.75" customHeight="1">
      <c r="B22" s="173" t="s">
        <v>111</v>
      </c>
      <c r="C22" s="240" t="s">
        <v>532</v>
      </c>
      <c r="D22" s="313">
        <f>ROUND(ABS(取引基本表!BC22)/(取引基本表!AY22),6)</f>
        <v>0.896621</v>
      </c>
      <c r="E22" s="309">
        <f t="shared" si="0"/>
        <v>0.103379</v>
      </c>
      <c r="F22" s="310"/>
      <c r="T22" s="311"/>
      <c r="U22" s="312"/>
      <c r="V22" s="311"/>
      <c r="W22" s="312"/>
      <c r="X22" s="311"/>
      <c r="Y22" s="312"/>
    </row>
    <row r="23" spans="2:25" ht="18.75" customHeight="1">
      <c r="B23" s="173" t="s">
        <v>112</v>
      </c>
      <c r="C23" s="240" t="s">
        <v>533</v>
      </c>
      <c r="D23" s="313">
        <f>ROUND(ABS(取引基本表!BC23)/(取引基本表!AY23),6)</f>
        <v>0.87224100000000004</v>
      </c>
      <c r="E23" s="309">
        <f t="shared" si="0"/>
        <v>0.12775899999999996</v>
      </c>
      <c r="F23" s="310"/>
      <c r="T23" s="311"/>
      <c r="U23" s="312"/>
      <c r="V23" s="311"/>
      <c r="W23" s="312"/>
      <c r="X23" s="311"/>
      <c r="Y23" s="312"/>
    </row>
    <row r="24" spans="2:25" ht="18.75" customHeight="1">
      <c r="B24" s="173" t="s">
        <v>114</v>
      </c>
      <c r="C24" s="240" t="s">
        <v>534</v>
      </c>
      <c r="D24" s="313">
        <f>ROUND(ABS(取引基本表!BC24)/(取引基本表!AY24),6)</f>
        <v>0.99987000000000004</v>
      </c>
      <c r="E24" s="309">
        <f t="shared" si="0"/>
        <v>1.2999999999996348E-4</v>
      </c>
      <c r="F24" s="310"/>
      <c r="T24" s="311"/>
      <c r="U24" s="312"/>
      <c r="V24" s="311"/>
      <c r="W24" s="312"/>
      <c r="X24" s="311"/>
      <c r="Y24" s="312"/>
    </row>
    <row r="25" spans="2:25" ht="18.75" customHeight="1">
      <c r="B25" s="173" t="s">
        <v>115</v>
      </c>
      <c r="C25" s="240" t="s">
        <v>588</v>
      </c>
      <c r="D25" s="313">
        <f>ROUND(ABS(取引基本表!BC25)/(取引基本表!AY25),6)</f>
        <v>1</v>
      </c>
      <c r="E25" s="309">
        <f t="shared" si="0"/>
        <v>0</v>
      </c>
      <c r="F25" s="310"/>
      <c r="T25" s="311"/>
      <c r="U25" s="312"/>
      <c r="V25" s="311"/>
      <c r="W25" s="312"/>
      <c r="X25" s="311"/>
      <c r="Y25" s="312"/>
    </row>
    <row r="26" spans="2:25" ht="18.75" customHeight="1">
      <c r="B26" s="173" t="s">
        <v>116</v>
      </c>
      <c r="C26" s="240" t="s">
        <v>141</v>
      </c>
      <c r="D26" s="313">
        <f>ROUND(ABS(取引基本表!BC26)/(取引基本表!AY26),6)</f>
        <v>0.99450799999999995</v>
      </c>
      <c r="E26" s="309">
        <f t="shared" si="0"/>
        <v>5.4920000000000524E-3</v>
      </c>
      <c r="F26" s="310"/>
      <c r="T26" s="311">
        <v>23686</v>
      </c>
      <c r="U26" s="312" t="s">
        <v>27</v>
      </c>
      <c r="V26" s="311">
        <v>19464</v>
      </c>
      <c r="W26" s="312" t="s">
        <v>27</v>
      </c>
      <c r="X26" s="311">
        <v>43150</v>
      </c>
      <c r="Y26" s="312" t="s">
        <v>27</v>
      </c>
    </row>
    <row r="27" spans="2:25" ht="18.75" customHeight="1">
      <c r="B27" s="173" t="s">
        <v>117</v>
      </c>
      <c r="C27" s="240" t="s">
        <v>113</v>
      </c>
      <c r="D27" s="313">
        <f>ROUND(ABS(取引基本表!BC27)/(取引基本表!AY27),6)</f>
        <v>0.84549099999999999</v>
      </c>
      <c r="E27" s="309">
        <f t="shared" si="0"/>
        <v>0.15450900000000001</v>
      </c>
      <c r="F27" s="310"/>
      <c r="T27" s="311">
        <v>5652</v>
      </c>
      <c r="U27" s="312" t="s">
        <v>27</v>
      </c>
      <c r="V27" s="311">
        <v>63</v>
      </c>
      <c r="W27" s="312" t="s">
        <v>27</v>
      </c>
      <c r="X27" s="311">
        <v>5715</v>
      </c>
      <c r="Y27" s="312" t="s">
        <v>27</v>
      </c>
    </row>
    <row r="28" spans="2:25" ht="18.75" customHeight="1">
      <c r="B28" s="173" t="s">
        <v>118</v>
      </c>
      <c r="C28" s="240" t="s">
        <v>18</v>
      </c>
      <c r="D28" s="313">
        <f>ROUND(ABS(取引基本表!BC28)/(取引基本表!AY28),6)</f>
        <v>0</v>
      </c>
      <c r="E28" s="309">
        <f t="shared" si="0"/>
        <v>1</v>
      </c>
      <c r="F28" s="310"/>
      <c r="T28" s="311">
        <v>58066</v>
      </c>
      <c r="U28" s="312" t="s">
        <v>27</v>
      </c>
      <c r="V28" s="311">
        <v>-31758</v>
      </c>
      <c r="W28" s="312" t="s">
        <v>27</v>
      </c>
      <c r="X28" s="311">
        <v>26308</v>
      </c>
      <c r="Y28" s="312" t="s">
        <v>27</v>
      </c>
    </row>
    <row r="29" spans="2:25" ht="18.75" customHeight="1">
      <c r="B29" s="173" t="s">
        <v>119</v>
      </c>
      <c r="C29" s="240" t="s">
        <v>142</v>
      </c>
      <c r="D29" s="313">
        <f>ROUND(ABS(取引基本表!BC29)/(取引基本表!AY29),6)</f>
        <v>0.19367000000000001</v>
      </c>
      <c r="E29" s="309">
        <f t="shared" si="0"/>
        <v>0.80632999999999999</v>
      </c>
      <c r="F29" s="310"/>
      <c r="T29" s="311">
        <v>1243603</v>
      </c>
      <c r="U29" s="312" t="s">
        <v>27</v>
      </c>
      <c r="V29" s="311">
        <v>592005</v>
      </c>
      <c r="W29" s="312" t="s">
        <v>27</v>
      </c>
      <c r="X29" s="311">
        <v>1835608</v>
      </c>
      <c r="Y29" s="312" t="s">
        <v>27</v>
      </c>
    </row>
    <row r="30" spans="2:25" ht="18.75" customHeight="1">
      <c r="B30" s="173" t="s">
        <v>120</v>
      </c>
      <c r="C30" s="240" t="s">
        <v>535</v>
      </c>
      <c r="D30" s="313">
        <f>ROUND(ABS(取引基本表!BC30)/(取引基本表!AY30),6)</f>
        <v>5.0000000000000002E-5</v>
      </c>
      <c r="E30" s="309">
        <f t="shared" si="0"/>
        <v>0.99995000000000001</v>
      </c>
      <c r="F30" s="310"/>
      <c r="T30" s="311">
        <v>72778</v>
      </c>
      <c r="U30" s="312" t="s">
        <v>27</v>
      </c>
      <c r="V30" s="311">
        <v>743586</v>
      </c>
      <c r="W30" s="312" t="s">
        <v>27</v>
      </c>
      <c r="X30" s="311">
        <v>816364</v>
      </c>
      <c r="Y30" s="312" t="s">
        <v>27</v>
      </c>
    </row>
    <row r="31" spans="2:25" ht="18.75" customHeight="1">
      <c r="B31" s="173" t="s">
        <v>121</v>
      </c>
      <c r="C31" s="240" t="s">
        <v>536</v>
      </c>
      <c r="D31" s="313">
        <f>ROUND(ABS(取引基本表!BC31)/(取引基本表!AY31),6)</f>
        <v>4.7238000000000002E-2</v>
      </c>
      <c r="E31" s="309">
        <f t="shared" si="0"/>
        <v>0.952762</v>
      </c>
      <c r="F31" s="310"/>
      <c r="T31" s="311">
        <v>135809</v>
      </c>
      <c r="U31" s="312" t="s">
        <v>27</v>
      </c>
      <c r="V31" s="311">
        <v>135205</v>
      </c>
      <c r="W31" s="312" t="s">
        <v>27</v>
      </c>
      <c r="X31" s="311">
        <v>271014</v>
      </c>
      <c r="Y31" s="312" t="s">
        <v>27</v>
      </c>
    </row>
    <row r="32" spans="2:25" ht="18.75" customHeight="1">
      <c r="B32" s="173" t="s">
        <v>122</v>
      </c>
      <c r="C32" s="240" t="s">
        <v>19</v>
      </c>
      <c r="D32" s="313">
        <f>ROUND(ABS(取引基本表!BC32)/(取引基本表!AY32),6)</f>
        <v>0.46932499999999999</v>
      </c>
      <c r="E32" s="309">
        <f t="shared" si="0"/>
        <v>0.53067500000000001</v>
      </c>
      <c r="F32" s="310"/>
      <c r="T32" s="311">
        <v>256366</v>
      </c>
      <c r="U32" s="312" t="s">
        <v>27</v>
      </c>
      <c r="V32" s="311">
        <v>477880</v>
      </c>
      <c r="W32" s="312" t="s">
        <v>27</v>
      </c>
      <c r="X32" s="311">
        <v>734246</v>
      </c>
      <c r="Y32" s="312" t="s">
        <v>27</v>
      </c>
    </row>
    <row r="33" spans="2:25" ht="18.75" customHeight="1">
      <c r="B33" s="173" t="s">
        <v>123</v>
      </c>
      <c r="C33" s="240" t="s">
        <v>20</v>
      </c>
      <c r="D33" s="313">
        <f>ROUND(ABS(取引基本表!BC33)/(取引基本表!AY33),6)</f>
        <v>0.18939500000000001</v>
      </c>
      <c r="E33" s="309">
        <f t="shared" si="0"/>
        <v>0.81060500000000002</v>
      </c>
      <c r="F33" s="310"/>
      <c r="T33" s="311">
        <v>196941</v>
      </c>
      <c r="U33" s="312" t="s">
        <v>27</v>
      </c>
      <c r="V33" s="311">
        <v>65423</v>
      </c>
      <c r="W33" s="312" t="s">
        <v>27</v>
      </c>
      <c r="X33" s="311">
        <v>262364</v>
      </c>
      <c r="Y33" s="312" t="s">
        <v>27</v>
      </c>
    </row>
    <row r="34" spans="2:25" ht="18.75" customHeight="1">
      <c r="B34" s="173" t="s">
        <v>124</v>
      </c>
      <c r="C34" s="240" t="s">
        <v>21</v>
      </c>
      <c r="D34" s="313">
        <f>ROUND(ABS(取引基本表!BC34)/(取引基本表!AY34),6)</f>
        <v>0.114138</v>
      </c>
      <c r="E34" s="309">
        <f t="shared" si="0"/>
        <v>0.88586200000000004</v>
      </c>
      <c r="F34" s="310"/>
      <c r="T34" s="311">
        <v>60876</v>
      </c>
      <c r="U34" s="312" t="s">
        <v>27</v>
      </c>
      <c r="V34" s="311">
        <v>441564</v>
      </c>
      <c r="W34" s="312" t="s">
        <v>27</v>
      </c>
      <c r="X34" s="311">
        <v>502440</v>
      </c>
      <c r="Y34" s="312" t="s">
        <v>27</v>
      </c>
    </row>
    <row r="35" spans="2:25" ht="18.75" customHeight="1">
      <c r="B35" s="173" t="s">
        <v>125</v>
      </c>
      <c r="C35" s="240" t="s">
        <v>537</v>
      </c>
      <c r="D35" s="313">
        <f>ROUND(ABS(取引基本表!BC35)/(取引基本表!AY35),6)</f>
        <v>0.31886300000000001</v>
      </c>
      <c r="E35" s="309">
        <f t="shared" si="0"/>
        <v>0.68113699999999999</v>
      </c>
      <c r="F35" s="310"/>
      <c r="T35" s="311">
        <v>226431</v>
      </c>
      <c r="U35" s="312" t="s">
        <v>27</v>
      </c>
      <c r="V35" s="311">
        <v>77818</v>
      </c>
      <c r="W35" s="312" t="s">
        <v>27</v>
      </c>
      <c r="X35" s="311">
        <v>304249</v>
      </c>
      <c r="Y35" s="312" t="s">
        <v>27</v>
      </c>
    </row>
    <row r="36" spans="2:25" ht="18.75" customHeight="1">
      <c r="B36" s="173" t="s">
        <v>126</v>
      </c>
      <c r="C36" s="240" t="s">
        <v>538</v>
      </c>
      <c r="D36" s="313">
        <f>ROUND(ABS(取引基本表!BC36)/(取引基本表!AY36),6)</f>
        <v>0.428313</v>
      </c>
      <c r="E36" s="309">
        <f t="shared" si="0"/>
        <v>0.57168700000000006</v>
      </c>
      <c r="F36" s="310"/>
      <c r="T36" s="311">
        <v>97660</v>
      </c>
      <c r="U36" s="312" t="s">
        <v>27</v>
      </c>
      <c r="V36" s="311">
        <v>47107</v>
      </c>
      <c r="W36" s="312" t="s">
        <v>27</v>
      </c>
      <c r="X36" s="311">
        <v>144767</v>
      </c>
      <c r="Y36" s="312" t="s">
        <v>27</v>
      </c>
    </row>
    <row r="37" spans="2:25" ht="18.75" customHeight="1">
      <c r="B37" s="173" t="s">
        <v>128</v>
      </c>
      <c r="C37" s="240" t="s">
        <v>22</v>
      </c>
      <c r="D37" s="313">
        <f>ROUND(ABS(取引基本表!BC37)/(取引基本表!AY37),6)</f>
        <v>0</v>
      </c>
      <c r="E37" s="309">
        <f t="shared" si="0"/>
        <v>1</v>
      </c>
      <c r="F37" s="310"/>
      <c r="T37" s="311">
        <v>4654</v>
      </c>
      <c r="U37" s="312" t="s">
        <v>27</v>
      </c>
      <c r="V37" s="311">
        <v>348871</v>
      </c>
      <c r="W37" s="312" t="s">
        <v>27</v>
      </c>
      <c r="X37" s="311">
        <v>353525</v>
      </c>
      <c r="Y37" s="312" t="s">
        <v>27</v>
      </c>
    </row>
    <row r="38" spans="2:25" ht="18.75" customHeight="1">
      <c r="B38" s="173" t="s">
        <v>130</v>
      </c>
      <c r="C38" s="240" t="s">
        <v>143</v>
      </c>
      <c r="D38" s="313">
        <f>ROUND(ABS(取引基本表!BC38)/(取引基本表!AY38),6)</f>
        <v>0.13496900000000001</v>
      </c>
      <c r="E38" s="309">
        <f t="shared" si="0"/>
        <v>0.86503099999999999</v>
      </c>
      <c r="F38" s="310"/>
      <c r="T38" s="311">
        <v>560973</v>
      </c>
      <c r="U38" s="312" t="s">
        <v>27</v>
      </c>
      <c r="V38" s="311">
        <v>902791</v>
      </c>
      <c r="W38" s="312" t="s">
        <v>27</v>
      </c>
      <c r="X38" s="311">
        <v>1463764</v>
      </c>
      <c r="Y38" s="312" t="s">
        <v>27</v>
      </c>
    </row>
    <row r="39" spans="2:25" ht="18.75" customHeight="1">
      <c r="B39" s="173" t="s">
        <v>131</v>
      </c>
      <c r="C39" s="240" t="s">
        <v>539</v>
      </c>
      <c r="D39" s="313">
        <f>ROUND(ABS(取引基本表!BC39)/(取引基本表!AY39),6)</f>
        <v>3.1569E-2</v>
      </c>
      <c r="E39" s="309">
        <f t="shared" si="0"/>
        <v>0.96843100000000004</v>
      </c>
      <c r="F39" s="310"/>
      <c r="T39" s="311">
        <v>38423</v>
      </c>
      <c r="U39" s="312" t="s">
        <v>27</v>
      </c>
      <c r="V39" s="311">
        <v>-10674</v>
      </c>
      <c r="W39" s="312" t="s">
        <v>27</v>
      </c>
      <c r="X39" s="311">
        <v>27749</v>
      </c>
      <c r="Y39" s="312" t="s">
        <v>27</v>
      </c>
    </row>
    <row r="40" spans="2:25" ht="18.75" customHeight="1">
      <c r="B40" s="173" t="s">
        <v>15</v>
      </c>
      <c r="C40" s="240" t="s">
        <v>589</v>
      </c>
      <c r="D40" s="313">
        <f>ROUND(ABS(取引基本表!BC40)/(取引基本表!AY40),6)</f>
        <v>5.548E-3</v>
      </c>
      <c r="E40" s="309">
        <f t="shared" si="0"/>
        <v>0.994452</v>
      </c>
      <c r="F40" s="310"/>
      <c r="T40" s="311"/>
      <c r="U40" s="312"/>
      <c r="V40" s="311"/>
      <c r="W40" s="312"/>
      <c r="X40" s="311"/>
      <c r="Y40" s="312"/>
    </row>
    <row r="41" spans="2:25" ht="18.75" customHeight="1">
      <c r="B41" s="173" t="s">
        <v>311</v>
      </c>
      <c r="C41" s="240" t="s">
        <v>127</v>
      </c>
      <c r="D41" s="313">
        <f>ROUND(ABS(取引基本表!BC41)/(取引基本表!AY41),6)</f>
        <v>0.47152300000000003</v>
      </c>
      <c r="E41" s="309">
        <f t="shared" si="0"/>
        <v>0.52847699999999997</v>
      </c>
      <c r="F41" s="310"/>
      <c r="T41" s="311"/>
      <c r="U41" s="312"/>
      <c r="V41" s="311"/>
      <c r="W41" s="312"/>
      <c r="X41" s="311"/>
      <c r="Y41" s="312"/>
    </row>
    <row r="42" spans="2:25" ht="18.75" customHeight="1">
      <c r="B42" s="173">
        <v>37</v>
      </c>
      <c r="C42" s="240" t="s">
        <v>129</v>
      </c>
      <c r="D42" s="313">
        <f>ROUND(ABS(取引基本表!BC42)/(取引基本表!AY42),6)</f>
        <v>0.26017200000000001</v>
      </c>
      <c r="E42" s="309">
        <f t="shared" si="0"/>
        <v>0.73982799999999993</v>
      </c>
      <c r="F42" s="310"/>
      <c r="T42" s="311"/>
      <c r="U42" s="312"/>
      <c r="V42" s="311"/>
      <c r="W42" s="312"/>
      <c r="X42" s="311"/>
      <c r="Y42" s="312"/>
    </row>
    <row r="43" spans="2:25" ht="18.75" customHeight="1">
      <c r="B43" s="173">
        <v>38</v>
      </c>
      <c r="C43" s="240" t="s">
        <v>144</v>
      </c>
      <c r="D43" s="313">
        <f>ROUND(ABS(取引基本表!BC43)/(取引基本表!AY43),6)</f>
        <v>0</v>
      </c>
      <c r="E43" s="309">
        <f t="shared" si="0"/>
        <v>1</v>
      </c>
      <c r="F43" s="310"/>
      <c r="T43" s="311"/>
      <c r="U43" s="312"/>
      <c r="V43" s="311"/>
      <c r="W43" s="312"/>
      <c r="X43" s="311"/>
      <c r="Y43" s="312"/>
    </row>
    <row r="44" spans="2:25" ht="18.75" customHeight="1">
      <c r="B44" s="173">
        <v>39</v>
      </c>
      <c r="C44" s="240" t="s">
        <v>23</v>
      </c>
      <c r="D44" s="313">
        <f>ROUND(ABS(取引基本表!BC44)/(取引基本表!AY44),6)</f>
        <v>0.35581600000000002</v>
      </c>
      <c r="E44" s="309">
        <f t="shared" si="0"/>
        <v>0.64418399999999998</v>
      </c>
      <c r="F44" s="310"/>
      <c r="T44" s="311"/>
      <c r="U44" s="312"/>
      <c r="V44" s="311"/>
      <c r="W44" s="312"/>
      <c r="X44" s="311"/>
      <c r="Y44" s="312"/>
    </row>
    <row r="45" spans="2:25" ht="18.75" customHeight="1">
      <c r="B45" s="314" t="s">
        <v>552</v>
      </c>
      <c r="C45" s="315" t="s">
        <v>24</v>
      </c>
      <c r="D45" s="316">
        <f>ROUND(ABS(取引基本表!BC45)/(取引基本表!AY45),6)</f>
        <v>0.36439300000000002</v>
      </c>
      <c r="E45" s="317">
        <f t="shared" si="0"/>
        <v>0.63560700000000003</v>
      </c>
      <c r="F45" s="310"/>
      <c r="T45" s="311">
        <v>3095624</v>
      </c>
      <c r="U45" s="312" t="s">
        <v>27</v>
      </c>
      <c r="V45" s="311">
        <v>3933480</v>
      </c>
      <c r="W45" s="312" t="s">
        <v>27</v>
      </c>
      <c r="X45" s="311">
        <v>7029104</v>
      </c>
      <c r="Y45" s="312" t="s">
        <v>27</v>
      </c>
    </row>
    <row r="46" spans="2:25" ht="18.75" customHeight="1"/>
  </sheetData>
  <sheetProtection sheet="1" selectLockedCells="1" selectUnlockedCells="1"/>
  <mergeCells count="1">
    <mergeCell ref="B2:D2"/>
  </mergeCells>
  <phoneticPr fontId="1"/>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0" tint="-0.249977111117893"/>
  </sheetPr>
  <dimension ref="B2:AQ45"/>
  <sheetViews>
    <sheetView showGridLines="0" view="pageBreakPreview" zoomScale="145" zoomScaleNormal="100" zoomScaleSheetLayoutView="145" workbookViewId="0">
      <pane xSplit="3" ySplit="5" topLeftCell="D11" activePane="bottomRight" state="frozen"/>
      <selection activeCell="G32" sqref="G32"/>
      <selection pane="topRight" activeCell="G32" sqref="G32"/>
      <selection pane="bottomLeft" activeCell="G32" sqref="G32"/>
      <selection pane="bottomRight" activeCell="G13" sqref="G13"/>
    </sheetView>
  </sheetViews>
  <sheetFormatPr defaultColWidth="10.125" defaultRowHeight="16.5" customHeight="1"/>
  <cols>
    <col min="1" max="1" width="1.625" style="206" customWidth="1"/>
    <col min="2" max="2" width="2.625" style="206" bestFit="1" customWidth="1"/>
    <col min="3" max="3" width="24.75" style="206" bestFit="1" customWidth="1"/>
    <col min="4" max="43" width="9.125" style="206" customWidth="1"/>
    <col min="44" max="16384" width="10.125" style="206"/>
  </cols>
  <sheetData>
    <row r="2" spans="2:43" ht="20.25" customHeight="1">
      <c r="B2" s="546" t="s">
        <v>307</v>
      </c>
      <c r="C2" s="705"/>
      <c r="D2" s="547"/>
      <c r="E2" s="139"/>
      <c r="F2" s="139"/>
      <c r="G2" s="139"/>
      <c r="H2" s="139"/>
      <c r="I2" s="139"/>
    </row>
    <row r="3" spans="2:43" ht="16.5" customHeight="1">
      <c r="B3" s="269"/>
      <c r="U3" s="270"/>
    </row>
    <row r="4" spans="2:43" ht="16.5" customHeight="1">
      <c r="B4" s="706"/>
      <c r="C4" s="706"/>
      <c r="D4" s="273" t="s">
        <v>1</v>
      </c>
      <c r="E4" s="274" t="s">
        <v>2</v>
      </c>
      <c r="F4" s="274" t="s">
        <v>3</v>
      </c>
      <c r="G4" s="274" t="s">
        <v>4</v>
      </c>
      <c r="H4" s="274" t="s">
        <v>5</v>
      </c>
      <c r="I4" s="274" t="s">
        <v>6</v>
      </c>
      <c r="J4" s="274" t="s">
        <v>7</v>
      </c>
      <c r="K4" s="274" t="s">
        <v>8</v>
      </c>
      <c r="L4" s="274" t="s">
        <v>9</v>
      </c>
      <c r="M4" s="274" t="s">
        <v>10</v>
      </c>
      <c r="N4" s="274" t="s">
        <v>11</v>
      </c>
      <c r="O4" s="274" t="s">
        <v>12</v>
      </c>
      <c r="P4" s="274" t="s">
        <v>13</v>
      </c>
      <c r="Q4" s="274" t="s">
        <v>14</v>
      </c>
      <c r="R4" s="274" t="s">
        <v>28</v>
      </c>
      <c r="S4" s="274" t="s">
        <v>110</v>
      </c>
      <c r="T4" s="274" t="s">
        <v>111</v>
      </c>
      <c r="U4" s="274" t="s">
        <v>112</v>
      </c>
      <c r="V4" s="274" t="s">
        <v>114</v>
      </c>
      <c r="W4" s="274" t="s">
        <v>115</v>
      </c>
      <c r="X4" s="274" t="s">
        <v>116</v>
      </c>
      <c r="Y4" s="274" t="s">
        <v>117</v>
      </c>
      <c r="Z4" s="274" t="s">
        <v>118</v>
      </c>
      <c r="AA4" s="274" t="s">
        <v>119</v>
      </c>
      <c r="AB4" s="274" t="s">
        <v>120</v>
      </c>
      <c r="AC4" s="274" t="s">
        <v>121</v>
      </c>
      <c r="AD4" s="274" t="s">
        <v>122</v>
      </c>
      <c r="AE4" s="274" t="s">
        <v>123</v>
      </c>
      <c r="AF4" s="274" t="s">
        <v>124</v>
      </c>
      <c r="AG4" s="274" t="s">
        <v>125</v>
      </c>
      <c r="AH4" s="274" t="s">
        <v>126</v>
      </c>
      <c r="AI4" s="274" t="s">
        <v>128</v>
      </c>
      <c r="AJ4" s="274" t="s">
        <v>130</v>
      </c>
      <c r="AK4" s="274" t="s">
        <v>131</v>
      </c>
      <c r="AL4" s="274" t="s">
        <v>15</v>
      </c>
      <c r="AM4" s="274" t="s">
        <v>311</v>
      </c>
      <c r="AN4" s="274">
        <v>37</v>
      </c>
      <c r="AO4" s="274">
        <v>38</v>
      </c>
      <c r="AP4" s="274">
        <v>39</v>
      </c>
      <c r="AQ4" s="277"/>
    </row>
    <row r="5" spans="2:43" ht="36" customHeight="1">
      <c r="B5" s="707"/>
      <c r="C5" s="707"/>
      <c r="D5" s="224" t="s">
        <v>16</v>
      </c>
      <c r="E5" s="280" t="s">
        <v>527</v>
      </c>
      <c r="F5" s="280" t="s">
        <v>528</v>
      </c>
      <c r="G5" s="280" t="s">
        <v>17</v>
      </c>
      <c r="H5" s="280" t="s">
        <v>529</v>
      </c>
      <c r="I5" s="280" t="s">
        <v>136</v>
      </c>
      <c r="J5" s="280" t="s">
        <v>109</v>
      </c>
      <c r="K5" s="280" t="s">
        <v>137</v>
      </c>
      <c r="L5" s="280" t="s">
        <v>309</v>
      </c>
      <c r="M5" s="280" t="s">
        <v>587</v>
      </c>
      <c r="N5" s="280" t="s">
        <v>310</v>
      </c>
      <c r="O5" s="280" t="s">
        <v>138</v>
      </c>
      <c r="P5" s="280" t="s">
        <v>139</v>
      </c>
      <c r="Q5" s="280" t="s">
        <v>140</v>
      </c>
      <c r="R5" s="280" t="s">
        <v>530</v>
      </c>
      <c r="S5" s="280" t="s">
        <v>531</v>
      </c>
      <c r="T5" s="280" t="s">
        <v>532</v>
      </c>
      <c r="U5" s="280" t="s">
        <v>533</v>
      </c>
      <c r="V5" s="280" t="s">
        <v>534</v>
      </c>
      <c r="W5" s="280" t="s">
        <v>588</v>
      </c>
      <c r="X5" s="280" t="s">
        <v>141</v>
      </c>
      <c r="Y5" s="280" t="s">
        <v>113</v>
      </c>
      <c r="Z5" s="280" t="s">
        <v>18</v>
      </c>
      <c r="AA5" s="280" t="s">
        <v>142</v>
      </c>
      <c r="AB5" s="280" t="s">
        <v>535</v>
      </c>
      <c r="AC5" s="280" t="s">
        <v>536</v>
      </c>
      <c r="AD5" s="280" t="s">
        <v>19</v>
      </c>
      <c r="AE5" s="280" t="s">
        <v>20</v>
      </c>
      <c r="AF5" s="280" t="s">
        <v>21</v>
      </c>
      <c r="AG5" s="280" t="s">
        <v>537</v>
      </c>
      <c r="AH5" s="280" t="s">
        <v>538</v>
      </c>
      <c r="AI5" s="280" t="s">
        <v>22</v>
      </c>
      <c r="AJ5" s="280" t="s">
        <v>143</v>
      </c>
      <c r="AK5" s="280" t="s">
        <v>539</v>
      </c>
      <c r="AL5" s="280" t="s">
        <v>589</v>
      </c>
      <c r="AM5" s="280" t="s">
        <v>127</v>
      </c>
      <c r="AN5" s="280" t="s">
        <v>129</v>
      </c>
      <c r="AO5" s="280" t="s">
        <v>144</v>
      </c>
      <c r="AP5" s="280" t="s">
        <v>23</v>
      </c>
      <c r="AQ5" s="282" t="s">
        <v>179</v>
      </c>
    </row>
    <row r="6" spans="2:43" ht="16.5" customHeight="1">
      <c r="B6" s="173" t="s">
        <v>1</v>
      </c>
      <c r="C6" s="238" t="s">
        <v>16</v>
      </c>
      <c r="D6" s="487">
        <v>1.0553079999999999</v>
      </c>
      <c r="E6" s="491">
        <v>1.0089999999999999E-3</v>
      </c>
      <c r="F6" s="491">
        <v>1.124E-3</v>
      </c>
      <c r="G6" s="491">
        <v>1.9000000000000001E-5</v>
      </c>
      <c r="H6" s="491">
        <v>0.14306199999999999</v>
      </c>
      <c r="I6" s="491">
        <v>2.0000000000000001E-4</v>
      </c>
      <c r="J6" s="491">
        <v>1.799E-3</v>
      </c>
      <c r="K6" s="491">
        <v>1.4679999999999999E-3</v>
      </c>
      <c r="L6" s="491">
        <v>1.2999999999999999E-5</v>
      </c>
      <c r="M6" s="491">
        <v>1.6199999999999999E-3</v>
      </c>
      <c r="N6" s="491">
        <v>3.4999999999999997E-5</v>
      </c>
      <c r="O6" s="491">
        <v>1.2E-5</v>
      </c>
      <c r="P6" s="491">
        <v>1.9000000000000001E-5</v>
      </c>
      <c r="Q6" s="491">
        <v>1.1E-5</v>
      </c>
      <c r="R6" s="491">
        <v>1.4E-5</v>
      </c>
      <c r="S6" s="491">
        <v>1.2999999999999999E-5</v>
      </c>
      <c r="T6" s="491">
        <v>2.9E-5</v>
      </c>
      <c r="U6" s="491">
        <v>1.8E-5</v>
      </c>
      <c r="V6" s="491">
        <v>2.3E-5</v>
      </c>
      <c r="W6" s="491">
        <v>2.4000000000000001E-5</v>
      </c>
      <c r="X6" s="491">
        <v>2.0000000000000002E-5</v>
      </c>
      <c r="Y6" s="491">
        <v>1.4549999999999999E-3</v>
      </c>
      <c r="Z6" s="491">
        <v>5.2599999999999999E-4</v>
      </c>
      <c r="AA6" s="491">
        <v>2.1999999999999999E-5</v>
      </c>
      <c r="AB6" s="491">
        <v>6.2000000000000003E-5</v>
      </c>
      <c r="AC6" s="491">
        <v>2.0000000000000002E-5</v>
      </c>
      <c r="AD6" s="491">
        <v>1.22E-4</v>
      </c>
      <c r="AE6" s="491">
        <v>2.3E-5</v>
      </c>
      <c r="AF6" s="491">
        <v>1.8E-5</v>
      </c>
      <c r="AG6" s="491">
        <v>3.3000000000000003E-5</v>
      </c>
      <c r="AH6" s="491">
        <v>1.01E-4</v>
      </c>
      <c r="AI6" s="491">
        <v>4.3000000000000002E-5</v>
      </c>
      <c r="AJ6" s="491">
        <v>8.0900000000000004E-4</v>
      </c>
      <c r="AK6" s="491">
        <v>1.384E-3</v>
      </c>
      <c r="AL6" s="491">
        <v>1.1559999999999999E-3</v>
      </c>
      <c r="AM6" s="491">
        <v>3.6000000000000001E-5</v>
      </c>
      <c r="AN6" s="491">
        <v>9.2680000000000002E-3</v>
      </c>
      <c r="AO6" s="491">
        <v>2.03E-4</v>
      </c>
      <c r="AP6" s="491">
        <v>1.4300000000000001E-4</v>
      </c>
      <c r="AQ6" s="469">
        <v>1.2212620000000001</v>
      </c>
    </row>
    <row r="7" spans="2:43" ht="16.5" customHeight="1">
      <c r="B7" s="173" t="s">
        <v>2</v>
      </c>
      <c r="C7" s="240" t="s">
        <v>527</v>
      </c>
      <c r="D7" s="490">
        <v>6.0499999999999996E-4</v>
      </c>
      <c r="E7" s="491">
        <v>1.167635</v>
      </c>
      <c r="F7" s="491">
        <v>4.8000000000000001E-5</v>
      </c>
      <c r="G7" s="491">
        <v>1.4999999999999999E-4</v>
      </c>
      <c r="H7" s="491">
        <v>1.0250000000000001E-3</v>
      </c>
      <c r="I7" s="491">
        <v>6.7000000000000002E-5</v>
      </c>
      <c r="J7" s="491">
        <v>6.7252000000000006E-2</v>
      </c>
      <c r="K7" s="491">
        <v>8.2799999999999996E-4</v>
      </c>
      <c r="L7" s="491">
        <v>2.8E-5</v>
      </c>
      <c r="M7" s="491">
        <v>1E-4</v>
      </c>
      <c r="N7" s="491">
        <v>3.1100000000000002E-4</v>
      </c>
      <c r="O7" s="491">
        <v>3.3000000000000003E-5</v>
      </c>
      <c r="P7" s="491">
        <v>2.6999999999999999E-5</v>
      </c>
      <c r="Q7" s="491">
        <v>5.3999999999999998E-5</v>
      </c>
      <c r="R7" s="491">
        <v>4.1999999999999998E-5</v>
      </c>
      <c r="S7" s="491">
        <v>3.0000000000000001E-5</v>
      </c>
      <c r="T7" s="491">
        <v>1.3999999999999999E-4</v>
      </c>
      <c r="U7" s="491">
        <v>7.1000000000000005E-5</v>
      </c>
      <c r="V7" s="491">
        <v>8.2000000000000001E-5</v>
      </c>
      <c r="W7" s="491">
        <v>9.7E-5</v>
      </c>
      <c r="X7" s="491">
        <v>3.1999999999999999E-5</v>
      </c>
      <c r="Y7" s="491">
        <v>7.8399999999999997E-4</v>
      </c>
      <c r="Z7" s="491">
        <v>5.5599999999999996E-4</v>
      </c>
      <c r="AA7" s="491">
        <v>8.7999999999999998E-5</v>
      </c>
      <c r="AB7" s="491">
        <v>1.07E-4</v>
      </c>
      <c r="AC7" s="491">
        <v>9.5000000000000005E-5</v>
      </c>
      <c r="AD7" s="491">
        <v>1.26E-4</v>
      </c>
      <c r="AE7" s="491">
        <v>1.03E-4</v>
      </c>
      <c r="AF7" s="491">
        <v>2.3E-5</v>
      </c>
      <c r="AG7" s="491">
        <v>7.7999999999999999E-5</v>
      </c>
      <c r="AH7" s="491">
        <v>2.3599999999999999E-4</v>
      </c>
      <c r="AI7" s="491">
        <v>5.3000000000000001E-5</v>
      </c>
      <c r="AJ7" s="491">
        <v>1.5699999999999999E-4</v>
      </c>
      <c r="AK7" s="491">
        <v>2.0000000000000001E-4</v>
      </c>
      <c r="AL7" s="491">
        <v>2.9999999999999997E-4</v>
      </c>
      <c r="AM7" s="491">
        <v>1.12E-4</v>
      </c>
      <c r="AN7" s="491">
        <v>1.0920000000000001E-3</v>
      </c>
      <c r="AO7" s="491">
        <v>5.5100000000000001E-3</v>
      </c>
      <c r="AP7" s="491">
        <v>4.1E-5</v>
      </c>
      <c r="AQ7" s="469">
        <v>1.2483200000000001</v>
      </c>
    </row>
    <row r="8" spans="2:43" ht="16.5" customHeight="1">
      <c r="B8" s="173" t="s">
        <v>3</v>
      </c>
      <c r="C8" s="240" t="s">
        <v>528</v>
      </c>
      <c r="D8" s="490">
        <v>2.3E-5</v>
      </c>
      <c r="E8" s="491">
        <v>3.9999999999999998E-6</v>
      </c>
      <c r="F8" s="491">
        <v>1.0018450000000001</v>
      </c>
      <c r="G8" s="491">
        <v>0</v>
      </c>
      <c r="H8" s="491">
        <v>1.474E-3</v>
      </c>
      <c r="I8" s="491">
        <v>9.9999999999999995E-7</v>
      </c>
      <c r="J8" s="491">
        <v>1.9999999999999999E-6</v>
      </c>
      <c r="K8" s="491">
        <v>3.3000000000000003E-5</v>
      </c>
      <c r="L8" s="491">
        <v>0</v>
      </c>
      <c r="M8" s="491">
        <v>0</v>
      </c>
      <c r="N8" s="491">
        <v>0</v>
      </c>
      <c r="O8" s="491">
        <v>0</v>
      </c>
      <c r="P8" s="491">
        <v>9.9999999999999995E-7</v>
      </c>
      <c r="Q8" s="491">
        <v>0</v>
      </c>
      <c r="R8" s="491">
        <v>0</v>
      </c>
      <c r="S8" s="491">
        <v>0</v>
      </c>
      <c r="T8" s="491">
        <v>0</v>
      </c>
      <c r="U8" s="491">
        <v>0</v>
      </c>
      <c r="V8" s="491">
        <v>0</v>
      </c>
      <c r="W8" s="491">
        <v>0</v>
      </c>
      <c r="X8" s="491">
        <v>0</v>
      </c>
      <c r="Y8" s="491">
        <v>6.7999999999999999E-5</v>
      </c>
      <c r="Z8" s="491">
        <v>9.9999999999999995E-7</v>
      </c>
      <c r="AA8" s="491">
        <v>0</v>
      </c>
      <c r="AB8" s="491">
        <v>9.9999999999999995E-7</v>
      </c>
      <c r="AC8" s="491">
        <v>0</v>
      </c>
      <c r="AD8" s="491">
        <v>9.9999999999999995E-7</v>
      </c>
      <c r="AE8" s="491">
        <v>9.9999999999999995E-7</v>
      </c>
      <c r="AF8" s="491">
        <v>9.9999999999999995E-7</v>
      </c>
      <c r="AG8" s="491">
        <v>9.9999999999999995E-7</v>
      </c>
      <c r="AH8" s="491">
        <v>7.9999999999999996E-6</v>
      </c>
      <c r="AI8" s="491">
        <v>1.9999999999999999E-6</v>
      </c>
      <c r="AJ8" s="491">
        <v>2.1999999999999999E-5</v>
      </c>
      <c r="AK8" s="491">
        <v>1.0399999999999999E-4</v>
      </c>
      <c r="AL8" s="491">
        <v>3.0000000000000001E-6</v>
      </c>
      <c r="AM8" s="491">
        <v>1.9999999999999999E-6</v>
      </c>
      <c r="AN8" s="491">
        <v>9.2000000000000003E-4</v>
      </c>
      <c r="AO8" s="491">
        <v>1.9999999999999999E-6</v>
      </c>
      <c r="AP8" s="491">
        <v>3.9999999999999998E-6</v>
      </c>
      <c r="AQ8" s="469">
        <v>1.004526</v>
      </c>
    </row>
    <row r="9" spans="2:43" ht="16.5" customHeight="1">
      <c r="B9" s="173" t="s">
        <v>4</v>
      </c>
      <c r="C9" s="240" t="s">
        <v>17</v>
      </c>
      <c r="D9" s="490">
        <v>1.03E-4</v>
      </c>
      <c r="E9" s="491">
        <v>8.0000000000000007E-5</v>
      </c>
      <c r="F9" s="491">
        <v>3.4E-5</v>
      </c>
      <c r="G9" s="491">
        <v>1.000356</v>
      </c>
      <c r="H9" s="491">
        <v>1.25E-4</v>
      </c>
      <c r="I9" s="491">
        <v>1.36E-4</v>
      </c>
      <c r="J9" s="491">
        <v>5.0199999999999995E-4</v>
      </c>
      <c r="K9" s="491">
        <v>5.0299999999999997E-4</v>
      </c>
      <c r="L9" s="491">
        <v>2.2759999999999998E-3</v>
      </c>
      <c r="M9" s="491">
        <v>2.02E-4</v>
      </c>
      <c r="N9" s="491">
        <v>1.7129999999999999E-3</v>
      </c>
      <c r="O9" s="491">
        <v>5.7700000000000004E-4</v>
      </c>
      <c r="P9" s="491">
        <v>1.3402000000000001E-2</v>
      </c>
      <c r="Q9" s="491">
        <v>1.55E-4</v>
      </c>
      <c r="R9" s="491">
        <v>1.4300000000000001E-4</v>
      </c>
      <c r="S9" s="491">
        <v>1E-4</v>
      </c>
      <c r="T9" s="491">
        <v>1.4300000000000001E-4</v>
      </c>
      <c r="U9" s="491">
        <v>2.31E-4</v>
      </c>
      <c r="V9" s="491">
        <v>9.8999999999999994E-5</v>
      </c>
      <c r="W9" s="491">
        <v>7.2999999999999999E-5</v>
      </c>
      <c r="X9" s="491">
        <v>1.15E-4</v>
      </c>
      <c r="Y9" s="491">
        <v>1.6699999999999999E-4</v>
      </c>
      <c r="Z9" s="491">
        <v>1.74E-4</v>
      </c>
      <c r="AA9" s="491">
        <v>8.0450000000000001E-3</v>
      </c>
      <c r="AB9" s="491">
        <v>3.9899999999999999E-4</v>
      </c>
      <c r="AC9" s="491">
        <v>4.66E-4</v>
      </c>
      <c r="AD9" s="491">
        <v>2.04E-4</v>
      </c>
      <c r="AE9" s="491">
        <v>5.1999999999999997E-5</v>
      </c>
      <c r="AF9" s="491">
        <v>1.9000000000000001E-5</v>
      </c>
      <c r="AG9" s="491">
        <v>8.0000000000000007E-5</v>
      </c>
      <c r="AH9" s="491">
        <v>8.2999999999999998E-5</v>
      </c>
      <c r="AI9" s="491">
        <v>9.7E-5</v>
      </c>
      <c r="AJ9" s="491">
        <v>1.27E-4</v>
      </c>
      <c r="AK9" s="491">
        <v>1.06E-4</v>
      </c>
      <c r="AL9" s="491">
        <v>4.8000000000000001E-5</v>
      </c>
      <c r="AM9" s="491">
        <v>5.5000000000000002E-5</v>
      </c>
      <c r="AN9" s="491">
        <v>2.3699999999999999E-4</v>
      </c>
      <c r="AO9" s="491">
        <v>8.0000000000000007E-5</v>
      </c>
      <c r="AP9" s="491">
        <v>5.3999999999999998E-5</v>
      </c>
      <c r="AQ9" s="469">
        <v>1.0315559999999999</v>
      </c>
    </row>
    <row r="10" spans="2:43" ht="16.5" customHeight="1">
      <c r="B10" s="173" t="s">
        <v>5</v>
      </c>
      <c r="C10" s="240" t="s">
        <v>529</v>
      </c>
      <c r="D10" s="490">
        <v>1.5596E-2</v>
      </c>
      <c r="E10" s="491">
        <v>2.8040000000000001E-3</v>
      </c>
      <c r="F10" s="491">
        <v>7.9330000000000008E-3</v>
      </c>
      <c r="G10" s="491">
        <v>1.5E-5</v>
      </c>
      <c r="H10" s="491">
        <v>1.036762</v>
      </c>
      <c r="I10" s="491">
        <v>1.9599999999999999E-4</v>
      </c>
      <c r="J10" s="491">
        <v>7.0799999999999997E-4</v>
      </c>
      <c r="K10" s="491">
        <v>2.0249999999999999E-3</v>
      </c>
      <c r="L10" s="491">
        <v>1.8E-5</v>
      </c>
      <c r="M10" s="491">
        <v>4.8000000000000001E-5</v>
      </c>
      <c r="N10" s="491">
        <v>8.5000000000000006E-5</v>
      </c>
      <c r="O10" s="491">
        <v>1.2999999999999999E-5</v>
      </c>
      <c r="P10" s="491">
        <v>7.9999999999999996E-6</v>
      </c>
      <c r="Q10" s="491">
        <v>9.0000000000000002E-6</v>
      </c>
      <c r="R10" s="491">
        <v>1.2E-5</v>
      </c>
      <c r="S10" s="491">
        <v>1.0000000000000001E-5</v>
      </c>
      <c r="T10" s="491">
        <v>1.1E-5</v>
      </c>
      <c r="U10" s="491">
        <v>1.4E-5</v>
      </c>
      <c r="V10" s="491">
        <v>1.0000000000000001E-5</v>
      </c>
      <c r="W10" s="491">
        <v>1.0000000000000001E-5</v>
      </c>
      <c r="X10" s="491">
        <v>6.9999999999999999E-6</v>
      </c>
      <c r="Y10" s="491">
        <v>2.8899999999999998E-4</v>
      </c>
      <c r="Z10" s="491">
        <v>5.3000000000000001E-5</v>
      </c>
      <c r="AA10" s="491">
        <v>1.2E-5</v>
      </c>
      <c r="AB10" s="491">
        <v>2.6999999999999999E-5</v>
      </c>
      <c r="AC10" s="491">
        <v>1.4E-5</v>
      </c>
      <c r="AD10" s="491">
        <v>5.1999999999999997E-5</v>
      </c>
      <c r="AE10" s="491">
        <v>2.4000000000000001E-5</v>
      </c>
      <c r="AF10" s="491">
        <v>1.2999999999999999E-5</v>
      </c>
      <c r="AG10" s="491">
        <v>2.9E-5</v>
      </c>
      <c r="AH10" s="491">
        <v>1.7799999999999999E-4</v>
      </c>
      <c r="AI10" s="491">
        <v>1.46E-4</v>
      </c>
      <c r="AJ10" s="491">
        <v>9.5299999999999996E-4</v>
      </c>
      <c r="AK10" s="491">
        <v>1.8469999999999999E-3</v>
      </c>
      <c r="AL10" s="491">
        <v>3.4000000000000002E-4</v>
      </c>
      <c r="AM10" s="491">
        <v>4.8000000000000001E-5</v>
      </c>
      <c r="AN10" s="491">
        <v>1.9852000000000002E-2</v>
      </c>
      <c r="AO10" s="491">
        <v>7.2999999999999999E-5</v>
      </c>
      <c r="AP10" s="491">
        <v>7.9199999999999995E-4</v>
      </c>
      <c r="AQ10" s="469">
        <v>1.091035</v>
      </c>
    </row>
    <row r="11" spans="2:43" ht="16.5" customHeight="1">
      <c r="B11" s="173" t="s">
        <v>6</v>
      </c>
      <c r="C11" s="240" t="s">
        <v>136</v>
      </c>
      <c r="D11" s="490">
        <v>2.1100000000000001E-4</v>
      </c>
      <c r="E11" s="491">
        <v>7.7000000000000001E-5</v>
      </c>
      <c r="F11" s="491">
        <v>1.302E-3</v>
      </c>
      <c r="G11" s="491">
        <v>1.8900000000000001E-4</v>
      </c>
      <c r="H11" s="491">
        <v>9.8999999999999994E-5</v>
      </c>
      <c r="I11" s="491">
        <v>1.0133399999999999</v>
      </c>
      <c r="J11" s="491">
        <v>1.27E-4</v>
      </c>
      <c r="K11" s="491">
        <v>1.1900000000000001E-4</v>
      </c>
      <c r="L11" s="491">
        <v>4.1E-5</v>
      </c>
      <c r="M11" s="491">
        <v>1.6100000000000001E-4</v>
      </c>
      <c r="N11" s="491">
        <v>1.1400000000000001E-4</v>
      </c>
      <c r="O11" s="491">
        <v>8.5000000000000006E-5</v>
      </c>
      <c r="P11" s="491">
        <v>2.0999999999999999E-5</v>
      </c>
      <c r="Q11" s="491">
        <v>7.3999999999999996E-5</v>
      </c>
      <c r="R11" s="491">
        <v>8.2000000000000001E-5</v>
      </c>
      <c r="S11" s="491">
        <v>6.8999999999999997E-5</v>
      </c>
      <c r="T11" s="491">
        <v>1.3200000000000001E-4</v>
      </c>
      <c r="U11" s="491">
        <v>1.63E-4</v>
      </c>
      <c r="V11" s="491">
        <v>6.0000000000000002E-5</v>
      </c>
      <c r="W11" s="491">
        <v>6.3E-5</v>
      </c>
      <c r="X11" s="491">
        <v>7.6000000000000004E-5</v>
      </c>
      <c r="Y11" s="491">
        <v>2.1800000000000001E-4</v>
      </c>
      <c r="Z11" s="491">
        <v>1.8699999999999999E-4</v>
      </c>
      <c r="AA11" s="491">
        <v>2.9E-5</v>
      </c>
      <c r="AB11" s="491">
        <v>8.5000000000000006E-5</v>
      </c>
      <c r="AC11" s="491">
        <v>1.5699999999999999E-4</v>
      </c>
      <c r="AD11" s="491">
        <v>2.41E-4</v>
      </c>
      <c r="AE11" s="491">
        <v>9.2E-5</v>
      </c>
      <c r="AF11" s="491">
        <v>1.1E-5</v>
      </c>
      <c r="AG11" s="491">
        <v>9.2E-5</v>
      </c>
      <c r="AH11" s="491">
        <v>5.8E-5</v>
      </c>
      <c r="AI11" s="491">
        <v>2.34E-4</v>
      </c>
      <c r="AJ11" s="491">
        <v>4.6E-5</v>
      </c>
      <c r="AK11" s="491">
        <v>2.02E-4</v>
      </c>
      <c r="AL11" s="491">
        <v>1.354E-3</v>
      </c>
      <c r="AM11" s="491">
        <v>1.16E-4</v>
      </c>
      <c r="AN11" s="491">
        <v>2.5900000000000001E-4</v>
      </c>
      <c r="AO11" s="491">
        <v>1.0449999999999999E-3</v>
      </c>
      <c r="AP11" s="491">
        <v>4.6E-5</v>
      </c>
      <c r="AQ11" s="469">
        <v>1.021075</v>
      </c>
    </row>
    <row r="12" spans="2:43" ht="16.5" customHeight="1">
      <c r="B12" s="173" t="s">
        <v>7</v>
      </c>
      <c r="C12" s="242" t="s">
        <v>109</v>
      </c>
      <c r="D12" s="490">
        <v>4.346E-3</v>
      </c>
      <c r="E12" s="491">
        <v>4.5649999999999996E-3</v>
      </c>
      <c r="F12" s="491">
        <v>6.4499999999999996E-4</v>
      </c>
      <c r="G12" s="491">
        <v>8.8699999999999998E-4</v>
      </c>
      <c r="H12" s="491">
        <v>3.9680000000000002E-3</v>
      </c>
      <c r="I12" s="491">
        <v>1.0139999999999999E-3</v>
      </c>
      <c r="J12" s="491">
        <v>1.0538860000000001</v>
      </c>
      <c r="K12" s="491">
        <v>5.006E-3</v>
      </c>
      <c r="L12" s="491">
        <v>4.15E-4</v>
      </c>
      <c r="M12" s="491">
        <v>1.506E-3</v>
      </c>
      <c r="N12" s="491">
        <v>4.8459999999999996E-3</v>
      </c>
      <c r="O12" s="491">
        <v>5.0600000000000005E-4</v>
      </c>
      <c r="P12" s="491">
        <v>3.8900000000000002E-4</v>
      </c>
      <c r="Q12" s="491">
        <v>8.3900000000000001E-4</v>
      </c>
      <c r="R12" s="491">
        <v>6.4700000000000001E-4</v>
      </c>
      <c r="S12" s="491">
        <v>4.5600000000000003E-4</v>
      </c>
      <c r="T12" s="491">
        <v>2.183E-3</v>
      </c>
      <c r="U12" s="491">
        <v>1.0859999999999999E-3</v>
      </c>
      <c r="V12" s="491">
        <v>1.271E-3</v>
      </c>
      <c r="W12" s="491">
        <v>1.5039999999999999E-3</v>
      </c>
      <c r="X12" s="491">
        <v>4.9200000000000003E-4</v>
      </c>
      <c r="Y12" s="491">
        <v>1.0872E-2</v>
      </c>
      <c r="Z12" s="491">
        <v>7.5909999999999997E-3</v>
      </c>
      <c r="AA12" s="491">
        <v>1.338E-3</v>
      </c>
      <c r="AB12" s="491">
        <v>1.6000000000000001E-3</v>
      </c>
      <c r="AC12" s="491">
        <v>1.475E-3</v>
      </c>
      <c r="AD12" s="491">
        <v>1.9580000000000001E-3</v>
      </c>
      <c r="AE12" s="491">
        <v>1.591E-3</v>
      </c>
      <c r="AF12" s="491">
        <v>3.3799999999999998E-4</v>
      </c>
      <c r="AG12" s="491">
        <v>1.2030000000000001E-3</v>
      </c>
      <c r="AH12" s="491">
        <v>3.5460000000000001E-3</v>
      </c>
      <c r="AI12" s="491">
        <v>7.67E-4</v>
      </c>
      <c r="AJ12" s="491">
        <v>1.861E-3</v>
      </c>
      <c r="AK12" s="491">
        <v>2.003E-3</v>
      </c>
      <c r="AL12" s="491">
        <v>4.6499999999999996E-3</v>
      </c>
      <c r="AM12" s="491">
        <v>1.72E-3</v>
      </c>
      <c r="AN12" s="491">
        <v>1.5900000000000001E-3</v>
      </c>
      <c r="AO12" s="491">
        <v>8.6304000000000006E-2</v>
      </c>
      <c r="AP12" s="491">
        <v>5.6899999999999995E-4</v>
      </c>
      <c r="AQ12" s="469">
        <v>1.2214320000000001</v>
      </c>
    </row>
    <row r="13" spans="2:43" ht="16.5" customHeight="1">
      <c r="B13" s="173" t="s">
        <v>8</v>
      </c>
      <c r="C13" s="240" t="s">
        <v>137</v>
      </c>
      <c r="D13" s="490">
        <v>2.3570000000000002E-3</v>
      </c>
      <c r="E13" s="491">
        <v>6.0999999999999999E-5</v>
      </c>
      <c r="F13" s="491">
        <v>1.26E-4</v>
      </c>
      <c r="G13" s="491">
        <v>1.35E-4</v>
      </c>
      <c r="H13" s="491">
        <v>5.6499999999999996E-4</v>
      </c>
      <c r="I13" s="491">
        <v>1.1349999999999999E-3</v>
      </c>
      <c r="J13" s="491">
        <v>1.9550000000000001E-3</v>
      </c>
      <c r="K13" s="491">
        <v>1.0080849999999999</v>
      </c>
      <c r="L13" s="491">
        <v>1.291E-3</v>
      </c>
      <c r="M13" s="491">
        <v>5.3540000000000003E-3</v>
      </c>
      <c r="N13" s="491">
        <v>9.3800000000000003E-4</v>
      </c>
      <c r="O13" s="491">
        <v>1.46E-4</v>
      </c>
      <c r="P13" s="491">
        <v>1.1E-4</v>
      </c>
      <c r="Q13" s="491">
        <v>3.8900000000000002E-4</v>
      </c>
      <c r="R13" s="491">
        <v>1.8799999999999999E-4</v>
      </c>
      <c r="S13" s="491">
        <v>1.6200000000000001E-4</v>
      </c>
      <c r="T13" s="491">
        <v>5.5800000000000001E-4</v>
      </c>
      <c r="U13" s="491">
        <v>4.0499999999999998E-4</v>
      </c>
      <c r="V13" s="491">
        <v>3.8200000000000002E-4</v>
      </c>
      <c r="W13" s="491">
        <v>3.5500000000000001E-4</v>
      </c>
      <c r="X13" s="491">
        <v>6.8800000000000003E-4</v>
      </c>
      <c r="Y13" s="491">
        <v>1.01E-3</v>
      </c>
      <c r="Z13" s="491">
        <v>2.2100000000000001E-4</v>
      </c>
      <c r="AA13" s="491">
        <v>5.1999999999999997E-5</v>
      </c>
      <c r="AB13" s="491">
        <v>3.86E-4</v>
      </c>
      <c r="AC13" s="491">
        <v>5.5999999999999995E-4</v>
      </c>
      <c r="AD13" s="491">
        <v>3.1999999999999999E-5</v>
      </c>
      <c r="AE13" s="491">
        <v>3.3000000000000003E-5</v>
      </c>
      <c r="AF13" s="491">
        <v>1.0000000000000001E-5</v>
      </c>
      <c r="AG13" s="491">
        <v>6.3E-5</v>
      </c>
      <c r="AH13" s="491">
        <v>7.8999999999999996E-5</v>
      </c>
      <c r="AI13" s="491">
        <v>7.1000000000000005E-5</v>
      </c>
      <c r="AJ13" s="491">
        <v>2.4699999999999999E-4</v>
      </c>
      <c r="AK13" s="491">
        <v>5.365E-3</v>
      </c>
      <c r="AL13" s="491">
        <v>1.3100000000000001E-4</v>
      </c>
      <c r="AM13" s="491">
        <v>1.9599999999999999E-4</v>
      </c>
      <c r="AN13" s="491">
        <v>3.7300000000000001E-4</v>
      </c>
      <c r="AO13" s="491">
        <v>5.4600000000000004E-4</v>
      </c>
      <c r="AP13" s="491">
        <v>1.5799999999999999E-4</v>
      </c>
      <c r="AQ13" s="469">
        <v>1.034918</v>
      </c>
    </row>
    <row r="14" spans="2:43" ht="16.5" customHeight="1">
      <c r="B14" s="173" t="s">
        <v>9</v>
      </c>
      <c r="C14" s="242" t="s">
        <v>309</v>
      </c>
      <c r="D14" s="490">
        <v>7.8700000000000005E-4</v>
      </c>
      <c r="E14" s="491">
        <v>9.0799999999999995E-4</v>
      </c>
      <c r="F14" s="491">
        <v>2.9589999999999998E-3</v>
      </c>
      <c r="G14" s="491">
        <v>1.4239999999999999E-3</v>
      </c>
      <c r="H14" s="491">
        <v>4.7199999999999998E-4</v>
      </c>
      <c r="I14" s="491">
        <v>2.9E-4</v>
      </c>
      <c r="J14" s="491">
        <v>6.96E-4</v>
      </c>
      <c r="K14" s="491">
        <v>5.9299999999999999E-4</v>
      </c>
      <c r="L14" s="491">
        <v>1.012535</v>
      </c>
      <c r="M14" s="491">
        <v>2.4399999999999999E-4</v>
      </c>
      <c r="N14" s="491">
        <v>1.2440000000000001E-3</v>
      </c>
      <c r="O14" s="491">
        <v>8.52E-4</v>
      </c>
      <c r="P14" s="491">
        <v>8.8500000000000004E-4</v>
      </c>
      <c r="Q14" s="491">
        <v>3.9300000000000001E-4</v>
      </c>
      <c r="R14" s="491">
        <v>2.4000000000000001E-4</v>
      </c>
      <c r="S14" s="491">
        <v>1.93E-4</v>
      </c>
      <c r="T14" s="491">
        <v>2.7500000000000002E-4</v>
      </c>
      <c r="U14" s="491">
        <v>2.1699999999999999E-4</v>
      </c>
      <c r="V14" s="491">
        <v>1.92E-4</v>
      </c>
      <c r="W14" s="491">
        <v>1.35E-4</v>
      </c>
      <c r="X14" s="491">
        <v>2.2100000000000001E-4</v>
      </c>
      <c r="Y14" s="491">
        <v>6.4899999999999995E-4</v>
      </c>
      <c r="Z14" s="491">
        <v>1.0679999999999999E-3</v>
      </c>
      <c r="AA14" s="491">
        <v>2.052E-3</v>
      </c>
      <c r="AB14" s="491">
        <v>9.1E-4</v>
      </c>
      <c r="AC14" s="491">
        <v>1.1529999999999999E-3</v>
      </c>
      <c r="AD14" s="491">
        <v>7.5500000000000003E-4</v>
      </c>
      <c r="AE14" s="491">
        <v>2.5999999999999998E-4</v>
      </c>
      <c r="AF14" s="491">
        <v>5.8E-5</v>
      </c>
      <c r="AG14" s="491">
        <v>7.0489999999999997E-3</v>
      </c>
      <c r="AH14" s="491">
        <v>2.4699999999999999E-4</v>
      </c>
      <c r="AI14" s="491">
        <v>6.7599999999999995E-4</v>
      </c>
      <c r="AJ14" s="491">
        <v>3.8400000000000001E-4</v>
      </c>
      <c r="AK14" s="491">
        <v>2.6699999999999998E-4</v>
      </c>
      <c r="AL14" s="491">
        <v>4.4000000000000002E-4</v>
      </c>
      <c r="AM14" s="491">
        <v>2.6499999999999999E-4</v>
      </c>
      <c r="AN14" s="491">
        <v>5.44E-4</v>
      </c>
      <c r="AO14" s="491">
        <v>4.6700000000000002E-4</v>
      </c>
      <c r="AP14" s="491">
        <v>8.2700000000000004E-4</v>
      </c>
      <c r="AQ14" s="469">
        <v>1.043828</v>
      </c>
    </row>
    <row r="15" spans="2:43" ht="16.5" customHeight="1">
      <c r="B15" s="173" t="s">
        <v>10</v>
      </c>
      <c r="C15" s="242" t="s">
        <v>587</v>
      </c>
      <c r="D15" s="490">
        <v>1.023E-3</v>
      </c>
      <c r="E15" s="491">
        <v>1.1980000000000001E-3</v>
      </c>
      <c r="F15" s="491">
        <v>2.7209999999999999E-3</v>
      </c>
      <c r="G15" s="491">
        <v>1.1019999999999999E-3</v>
      </c>
      <c r="H15" s="491">
        <v>2.1389999999999998E-3</v>
      </c>
      <c r="I15" s="491">
        <v>6.9099999999999999E-4</v>
      </c>
      <c r="J15" s="491">
        <v>1.235E-3</v>
      </c>
      <c r="K15" s="491">
        <v>6.927E-3</v>
      </c>
      <c r="L15" s="491">
        <v>2.6899999999999998E-4</v>
      </c>
      <c r="M15" s="491">
        <v>1.0273289999999999</v>
      </c>
      <c r="N15" s="491">
        <v>1.14E-3</v>
      </c>
      <c r="O15" s="491">
        <v>4.0499999999999998E-4</v>
      </c>
      <c r="P15" s="491">
        <v>3.4600000000000001E-4</v>
      </c>
      <c r="Q15" s="491">
        <v>5.9800000000000001E-4</v>
      </c>
      <c r="R15" s="491">
        <v>1.439E-3</v>
      </c>
      <c r="S15" s="491">
        <v>1.9269999999999999E-3</v>
      </c>
      <c r="T15" s="491">
        <v>9.1789999999999997E-3</v>
      </c>
      <c r="U15" s="491">
        <v>1.8730000000000001E-3</v>
      </c>
      <c r="V15" s="491">
        <v>7.0280000000000004E-3</v>
      </c>
      <c r="W15" s="491">
        <v>6.5820000000000002E-3</v>
      </c>
      <c r="X15" s="491">
        <v>7.6579999999999999E-3</v>
      </c>
      <c r="Y15" s="491">
        <v>7.1260000000000004E-3</v>
      </c>
      <c r="Z15" s="491">
        <v>2.1770000000000001E-3</v>
      </c>
      <c r="AA15" s="491">
        <v>2.72E-4</v>
      </c>
      <c r="AB15" s="491">
        <v>5.8900000000000003E-3</v>
      </c>
      <c r="AC15" s="491">
        <v>3.0330000000000001E-3</v>
      </c>
      <c r="AD15" s="491">
        <v>1.1590000000000001E-3</v>
      </c>
      <c r="AE15" s="491">
        <v>6.8300000000000001E-4</v>
      </c>
      <c r="AF15" s="491">
        <v>1.83E-4</v>
      </c>
      <c r="AG15" s="491">
        <v>1.0280000000000001E-3</v>
      </c>
      <c r="AH15" s="491">
        <v>6.3900000000000003E-4</v>
      </c>
      <c r="AI15" s="491">
        <v>5.4900000000000001E-4</v>
      </c>
      <c r="AJ15" s="491">
        <v>6.5600000000000001E-4</v>
      </c>
      <c r="AK15" s="491">
        <v>5.62E-4</v>
      </c>
      <c r="AL15" s="491">
        <v>1.4920000000000001E-3</v>
      </c>
      <c r="AM15" s="491">
        <v>2.1549999999999998E-3</v>
      </c>
      <c r="AN15" s="491">
        <v>7.3499999999999998E-4</v>
      </c>
      <c r="AO15" s="491">
        <v>6.8199999999999997E-3</v>
      </c>
      <c r="AP15" s="491">
        <v>5.2300000000000003E-4</v>
      </c>
      <c r="AQ15" s="469">
        <v>1.1184909999999999</v>
      </c>
    </row>
    <row r="16" spans="2:43" ht="16.5" customHeight="1">
      <c r="B16" s="173" t="s">
        <v>11</v>
      </c>
      <c r="C16" s="240" t="s">
        <v>310</v>
      </c>
      <c r="D16" s="490">
        <v>1.1689999999999999E-3</v>
      </c>
      <c r="E16" s="491">
        <v>1.8699999999999999E-4</v>
      </c>
      <c r="F16" s="491">
        <v>8.2000000000000001E-5</v>
      </c>
      <c r="G16" s="491">
        <v>6.7500000000000004E-4</v>
      </c>
      <c r="H16" s="491">
        <v>1.4120000000000001E-3</v>
      </c>
      <c r="I16" s="491">
        <v>1.7799999999999999E-4</v>
      </c>
      <c r="J16" s="491">
        <v>5.7200000000000003E-4</v>
      </c>
      <c r="K16" s="491">
        <v>4.934E-3</v>
      </c>
      <c r="L16" s="491">
        <v>9.5080000000000008E-3</v>
      </c>
      <c r="M16" s="491">
        <v>1.2099999999999999E-3</v>
      </c>
      <c r="N16" s="491">
        <v>1.0362150000000001</v>
      </c>
      <c r="O16" s="491">
        <v>5.0049999999999999E-3</v>
      </c>
      <c r="P16" s="491">
        <v>6.0599999999999998E-4</v>
      </c>
      <c r="Q16" s="491">
        <v>2.5119999999999999E-3</v>
      </c>
      <c r="R16" s="491">
        <v>4.9150000000000001E-3</v>
      </c>
      <c r="S16" s="491">
        <v>1.895E-3</v>
      </c>
      <c r="T16" s="491">
        <v>7.6509999999999998E-3</v>
      </c>
      <c r="U16" s="491">
        <v>1.4566000000000001E-2</v>
      </c>
      <c r="V16" s="491">
        <v>2.3730000000000001E-3</v>
      </c>
      <c r="W16" s="491">
        <v>1.4469999999999999E-3</v>
      </c>
      <c r="X16" s="491">
        <v>1.147E-3</v>
      </c>
      <c r="Y16" s="491">
        <v>2.0950000000000001E-3</v>
      </c>
      <c r="Z16" s="491">
        <v>1.9554999999999999E-2</v>
      </c>
      <c r="AA16" s="491">
        <v>4.9399999999999997E-4</v>
      </c>
      <c r="AB16" s="491">
        <v>3.0209999999999998E-3</v>
      </c>
      <c r="AC16" s="491">
        <v>3.6000000000000002E-4</v>
      </c>
      <c r="AD16" s="491">
        <v>2.7300000000000002E-4</v>
      </c>
      <c r="AE16" s="491">
        <v>1.83E-4</v>
      </c>
      <c r="AF16" s="491">
        <v>3.57E-4</v>
      </c>
      <c r="AG16" s="491">
        <v>4.0200000000000001E-4</v>
      </c>
      <c r="AH16" s="491">
        <v>2.42E-4</v>
      </c>
      <c r="AI16" s="491">
        <v>3.39E-4</v>
      </c>
      <c r="AJ16" s="491">
        <v>1.0560000000000001E-3</v>
      </c>
      <c r="AK16" s="491">
        <v>4.4099999999999999E-4</v>
      </c>
      <c r="AL16" s="491">
        <v>3.6200000000000002E-4</v>
      </c>
      <c r="AM16" s="491">
        <v>6.8199999999999999E-4</v>
      </c>
      <c r="AN16" s="491">
        <v>5.8399999999999999E-4</v>
      </c>
      <c r="AO16" s="491">
        <v>2.1570000000000001E-3</v>
      </c>
      <c r="AP16" s="491">
        <v>1.3699999999999999E-3</v>
      </c>
      <c r="AQ16" s="469">
        <v>1.1322350000000001</v>
      </c>
    </row>
    <row r="17" spans="2:43" ht="16.5" customHeight="1">
      <c r="B17" s="173" t="s">
        <v>12</v>
      </c>
      <c r="C17" s="240" t="s">
        <v>138</v>
      </c>
      <c r="D17" s="490">
        <v>6.0999999999999999E-5</v>
      </c>
      <c r="E17" s="491">
        <v>2.9E-5</v>
      </c>
      <c r="F17" s="491">
        <v>2.5999999999999998E-5</v>
      </c>
      <c r="G17" s="491">
        <v>1.1689999999999999E-3</v>
      </c>
      <c r="H17" s="491">
        <v>6.7999999999999999E-5</v>
      </c>
      <c r="I17" s="491">
        <v>5.3000000000000001E-5</v>
      </c>
      <c r="J17" s="491">
        <v>2.2499999999999999E-4</v>
      </c>
      <c r="K17" s="491">
        <v>1.6000000000000001E-4</v>
      </c>
      <c r="L17" s="491">
        <v>6.0999999999999999E-5</v>
      </c>
      <c r="M17" s="491">
        <v>4.8899999999999996E-4</v>
      </c>
      <c r="N17" s="491">
        <v>1.8779999999999999E-3</v>
      </c>
      <c r="O17" s="491">
        <v>1.0533410000000001</v>
      </c>
      <c r="P17" s="491">
        <v>9.3999999999999994E-5</v>
      </c>
      <c r="Q17" s="491">
        <v>3.5031E-2</v>
      </c>
      <c r="R17" s="491">
        <v>1.6546999999999999E-2</v>
      </c>
      <c r="S17" s="491">
        <v>1.4432E-2</v>
      </c>
      <c r="T17" s="491">
        <v>3.0439999999999998E-3</v>
      </c>
      <c r="U17" s="491">
        <v>2.1120000000000002E-3</v>
      </c>
      <c r="V17" s="491">
        <v>6.1339999999999997E-3</v>
      </c>
      <c r="W17" s="491">
        <v>2.124E-3</v>
      </c>
      <c r="X17" s="491">
        <v>8.1560000000000001E-3</v>
      </c>
      <c r="Y17" s="491">
        <v>1.0820000000000001E-3</v>
      </c>
      <c r="Z17" s="491">
        <v>3.604E-3</v>
      </c>
      <c r="AA17" s="491">
        <v>9.6000000000000002E-5</v>
      </c>
      <c r="AB17" s="491">
        <v>2.3000000000000001E-4</v>
      </c>
      <c r="AC17" s="491">
        <v>3.4E-5</v>
      </c>
      <c r="AD17" s="491">
        <v>5.5000000000000002E-5</v>
      </c>
      <c r="AE17" s="491">
        <v>3.4999999999999997E-5</v>
      </c>
      <c r="AF17" s="491">
        <v>6.3E-5</v>
      </c>
      <c r="AG17" s="491">
        <v>8.6000000000000003E-5</v>
      </c>
      <c r="AH17" s="491">
        <v>4.6999999999999997E-5</v>
      </c>
      <c r="AI17" s="491">
        <v>7.6000000000000004E-5</v>
      </c>
      <c r="AJ17" s="491">
        <v>4.3000000000000002E-5</v>
      </c>
      <c r="AK17" s="491">
        <v>3.1000000000000001E-5</v>
      </c>
      <c r="AL17" s="491">
        <v>5.1999999999999997E-5</v>
      </c>
      <c r="AM17" s="491">
        <v>1.06E-4</v>
      </c>
      <c r="AN17" s="491">
        <v>5.5000000000000002E-5</v>
      </c>
      <c r="AO17" s="491">
        <v>7.6000000000000004E-5</v>
      </c>
      <c r="AP17" s="491">
        <v>5.1199999999999998E-4</v>
      </c>
      <c r="AQ17" s="469">
        <v>1.151516</v>
      </c>
    </row>
    <row r="18" spans="2:43" ht="16.5" customHeight="1">
      <c r="B18" s="173" t="s">
        <v>13</v>
      </c>
      <c r="C18" s="240" t="s">
        <v>139</v>
      </c>
      <c r="D18" s="490">
        <v>3.9999999999999998E-6</v>
      </c>
      <c r="E18" s="491">
        <v>1.9999999999999999E-6</v>
      </c>
      <c r="F18" s="491">
        <v>1.9999999999999999E-6</v>
      </c>
      <c r="G18" s="491">
        <v>3.1999999999999999E-5</v>
      </c>
      <c r="H18" s="491">
        <v>4.6999999999999997E-5</v>
      </c>
      <c r="I18" s="491">
        <v>3.9999999999999998E-6</v>
      </c>
      <c r="J18" s="491">
        <v>1.5E-5</v>
      </c>
      <c r="K18" s="491">
        <v>1.1900000000000001E-4</v>
      </c>
      <c r="L18" s="491">
        <v>3.9999999999999998E-6</v>
      </c>
      <c r="M18" s="491">
        <v>4.8999999999999998E-5</v>
      </c>
      <c r="N18" s="491">
        <v>9.0000000000000006E-5</v>
      </c>
      <c r="O18" s="491">
        <v>2.3E-5</v>
      </c>
      <c r="P18" s="491">
        <v>1.004202</v>
      </c>
      <c r="Q18" s="491">
        <v>9.6299999999999999E-4</v>
      </c>
      <c r="R18" s="491">
        <v>6.2600000000000004E-4</v>
      </c>
      <c r="S18" s="491">
        <v>4.0499999999999998E-4</v>
      </c>
      <c r="T18" s="491">
        <v>1.4300000000000001E-3</v>
      </c>
      <c r="U18" s="491">
        <v>1.3979999999999999E-3</v>
      </c>
      <c r="V18" s="491">
        <v>1.1230000000000001E-3</v>
      </c>
      <c r="W18" s="491">
        <v>1.073E-3</v>
      </c>
      <c r="X18" s="491">
        <v>5.6800000000000004E-4</v>
      </c>
      <c r="Y18" s="491">
        <v>2.92E-4</v>
      </c>
      <c r="Z18" s="491">
        <v>2.1499999999999999E-4</v>
      </c>
      <c r="AA18" s="491">
        <v>1.8E-5</v>
      </c>
      <c r="AB18" s="491">
        <v>1.9000000000000001E-5</v>
      </c>
      <c r="AC18" s="491">
        <v>3.9999999999999998E-6</v>
      </c>
      <c r="AD18" s="491">
        <v>3.9999999999999998E-6</v>
      </c>
      <c r="AE18" s="491">
        <v>3.9999999999999998E-6</v>
      </c>
      <c r="AF18" s="491">
        <v>3.9999999999999998E-6</v>
      </c>
      <c r="AG18" s="491">
        <v>5.0000000000000004E-6</v>
      </c>
      <c r="AH18" s="491">
        <v>7.9999999999999996E-6</v>
      </c>
      <c r="AI18" s="491">
        <v>9.0000000000000002E-6</v>
      </c>
      <c r="AJ18" s="491">
        <v>5.0000000000000004E-6</v>
      </c>
      <c r="AK18" s="491">
        <v>3.3000000000000003E-5</v>
      </c>
      <c r="AL18" s="491">
        <v>9.0000000000000002E-6</v>
      </c>
      <c r="AM18" s="491">
        <v>1.5999999999999999E-5</v>
      </c>
      <c r="AN18" s="491">
        <v>1.1E-5</v>
      </c>
      <c r="AO18" s="491">
        <v>3.6000000000000001E-5</v>
      </c>
      <c r="AP18" s="491">
        <v>4.6999999999999997E-5</v>
      </c>
      <c r="AQ18" s="469">
        <v>1.0129170000000001</v>
      </c>
    </row>
    <row r="19" spans="2:43" ht="16.5" customHeight="1">
      <c r="B19" s="173" t="s">
        <v>14</v>
      </c>
      <c r="C19" s="240" t="s">
        <v>140</v>
      </c>
      <c r="D19" s="490">
        <v>8.7799999999999998E-4</v>
      </c>
      <c r="E19" s="491">
        <v>3.5799999999999997E-4</v>
      </c>
      <c r="F19" s="491">
        <v>4.37E-4</v>
      </c>
      <c r="G19" s="491">
        <v>3.9399999999999999E-3</v>
      </c>
      <c r="H19" s="491">
        <v>1.3780000000000001E-3</v>
      </c>
      <c r="I19" s="491">
        <v>7.36E-4</v>
      </c>
      <c r="J19" s="491">
        <v>1.196E-3</v>
      </c>
      <c r="K19" s="491">
        <v>3.7720000000000002E-3</v>
      </c>
      <c r="L19" s="491">
        <v>2.4600000000000002E-4</v>
      </c>
      <c r="M19" s="491">
        <v>2.0539999999999998E-3</v>
      </c>
      <c r="N19" s="491">
        <v>2.1610000000000002E-3</v>
      </c>
      <c r="O19" s="491">
        <v>1.0169999999999999E-3</v>
      </c>
      <c r="P19" s="491">
        <v>3.4200000000000002E-4</v>
      </c>
      <c r="Q19" s="491">
        <v>1.01298</v>
      </c>
      <c r="R19" s="491">
        <v>7.2490000000000002E-3</v>
      </c>
      <c r="S19" s="491">
        <v>6.2750000000000002E-3</v>
      </c>
      <c r="T19" s="491">
        <v>6.5389999999999997E-3</v>
      </c>
      <c r="U19" s="491">
        <v>5.5019999999999999E-3</v>
      </c>
      <c r="V19" s="491">
        <v>6.5250000000000004E-3</v>
      </c>
      <c r="W19" s="491">
        <v>6.2100000000000002E-3</v>
      </c>
      <c r="X19" s="491">
        <v>2.0999999999999999E-3</v>
      </c>
      <c r="Y19" s="491">
        <v>3.2320000000000001E-3</v>
      </c>
      <c r="Z19" s="491">
        <v>1.7155E-2</v>
      </c>
      <c r="AA19" s="491">
        <v>5.22E-4</v>
      </c>
      <c r="AB19" s="491">
        <v>1.201E-3</v>
      </c>
      <c r="AC19" s="491">
        <v>1.94E-4</v>
      </c>
      <c r="AD19" s="491">
        <v>7.2300000000000001E-4</v>
      </c>
      <c r="AE19" s="491">
        <v>1.83E-4</v>
      </c>
      <c r="AF19" s="491">
        <v>3.6099999999999999E-4</v>
      </c>
      <c r="AG19" s="491">
        <v>5.1999999999999995E-4</v>
      </c>
      <c r="AH19" s="491">
        <v>3.2200000000000002E-4</v>
      </c>
      <c r="AI19" s="491">
        <v>9.5E-4</v>
      </c>
      <c r="AJ19" s="491">
        <v>2.34E-4</v>
      </c>
      <c r="AK19" s="491">
        <v>2.41E-4</v>
      </c>
      <c r="AL19" s="491">
        <v>6.9700000000000003E-4</v>
      </c>
      <c r="AM19" s="491">
        <v>4.6999999999999999E-4</v>
      </c>
      <c r="AN19" s="491">
        <v>7.2199999999999999E-4</v>
      </c>
      <c r="AO19" s="491">
        <v>4.2099999999999999E-4</v>
      </c>
      <c r="AP19" s="491">
        <v>1.0549999999999999E-3</v>
      </c>
      <c r="AQ19" s="469">
        <v>1.1010979999999999</v>
      </c>
    </row>
    <row r="20" spans="2:43" ht="16.5" customHeight="1">
      <c r="B20" s="173" t="s">
        <v>28</v>
      </c>
      <c r="C20" s="240" t="s">
        <v>530</v>
      </c>
      <c r="D20" s="490">
        <v>9.9999999999999995E-7</v>
      </c>
      <c r="E20" s="491">
        <v>0</v>
      </c>
      <c r="F20" s="491">
        <v>0</v>
      </c>
      <c r="G20" s="491">
        <v>5.0000000000000004E-6</v>
      </c>
      <c r="H20" s="491">
        <v>9.9999999999999995E-7</v>
      </c>
      <c r="I20" s="491">
        <v>9.9999999999999995E-7</v>
      </c>
      <c r="J20" s="491">
        <v>9.9999999999999995E-7</v>
      </c>
      <c r="K20" s="491">
        <v>9.9999999999999995E-7</v>
      </c>
      <c r="L20" s="491">
        <v>9.9999999999999995E-7</v>
      </c>
      <c r="M20" s="491">
        <v>9.9999999999999995E-7</v>
      </c>
      <c r="N20" s="491">
        <v>9.9999999999999995E-7</v>
      </c>
      <c r="O20" s="491">
        <v>9.9999999999999995E-7</v>
      </c>
      <c r="P20" s="491">
        <v>9.9999999999999995E-7</v>
      </c>
      <c r="Q20" s="491">
        <v>1.9999999999999999E-6</v>
      </c>
      <c r="R20" s="491">
        <v>1.0002340000000001</v>
      </c>
      <c r="S20" s="491">
        <v>8.7000000000000001E-5</v>
      </c>
      <c r="T20" s="491">
        <v>1.7E-5</v>
      </c>
      <c r="U20" s="491">
        <v>5.0000000000000004E-6</v>
      </c>
      <c r="V20" s="491">
        <v>1.4E-5</v>
      </c>
      <c r="W20" s="491">
        <v>3.9999999999999998E-6</v>
      </c>
      <c r="X20" s="491">
        <v>1.9000000000000001E-5</v>
      </c>
      <c r="Y20" s="491">
        <v>9.0000000000000002E-6</v>
      </c>
      <c r="Z20" s="491">
        <v>1.0000000000000001E-5</v>
      </c>
      <c r="AA20" s="491">
        <v>9.9999999999999995E-7</v>
      </c>
      <c r="AB20" s="491">
        <v>2.0999999999999999E-5</v>
      </c>
      <c r="AC20" s="491">
        <v>9.9999999999999995E-7</v>
      </c>
      <c r="AD20" s="491">
        <v>9.9999999999999995E-7</v>
      </c>
      <c r="AE20" s="491">
        <v>9.9999999999999995E-7</v>
      </c>
      <c r="AF20" s="491">
        <v>0</v>
      </c>
      <c r="AG20" s="491">
        <v>1.9999999999999999E-6</v>
      </c>
      <c r="AH20" s="491">
        <v>1.9999999999999999E-6</v>
      </c>
      <c r="AI20" s="491">
        <v>1.9999999999999999E-6</v>
      </c>
      <c r="AJ20" s="491">
        <v>9.9999999999999995E-7</v>
      </c>
      <c r="AK20" s="491">
        <v>9.9999999999999995E-7</v>
      </c>
      <c r="AL20" s="491">
        <v>9.9999999999999995E-7</v>
      </c>
      <c r="AM20" s="491">
        <v>1.8E-5</v>
      </c>
      <c r="AN20" s="491">
        <v>9.9999999999999995E-7</v>
      </c>
      <c r="AO20" s="491">
        <v>9.9999999999999995E-7</v>
      </c>
      <c r="AP20" s="491">
        <v>9.9999999999999995E-7</v>
      </c>
      <c r="AQ20" s="469">
        <v>1.000472</v>
      </c>
    </row>
    <row r="21" spans="2:43" ht="16.5" customHeight="1">
      <c r="B21" s="173" t="s">
        <v>110</v>
      </c>
      <c r="C21" s="240" t="s">
        <v>531</v>
      </c>
      <c r="D21" s="490">
        <v>6.9999999999999994E-5</v>
      </c>
      <c r="E21" s="491">
        <v>6.7000000000000002E-5</v>
      </c>
      <c r="F21" s="491">
        <v>2.4000000000000001E-5</v>
      </c>
      <c r="G21" s="491">
        <v>2.6400000000000002E-4</v>
      </c>
      <c r="H21" s="491">
        <v>6.7000000000000002E-5</v>
      </c>
      <c r="I21" s="491">
        <v>6.9999999999999994E-5</v>
      </c>
      <c r="J21" s="491">
        <v>5.3999999999999998E-5</v>
      </c>
      <c r="K21" s="491">
        <v>8.7000000000000001E-5</v>
      </c>
      <c r="L21" s="491">
        <v>6.6000000000000005E-5</v>
      </c>
      <c r="M21" s="491">
        <v>3.6999999999999999E-4</v>
      </c>
      <c r="N21" s="491">
        <v>1.3100000000000001E-4</v>
      </c>
      <c r="O21" s="491">
        <v>1.16E-4</v>
      </c>
      <c r="P21" s="491">
        <v>3.4E-5</v>
      </c>
      <c r="Q21" s="491">
        <v>1.03E-4</v>
      </c>
      <c r="R21" s="491">
        <v>7.5799999999999999E-4</v>
      </c>
      <c r="S21" s="491">
        <v>1.0164359999999999</v>
      </c>
      <c r="T21" s="491">
        <v>1.44E-4</v>
      </c>
      <c r="U21" s="491">
        <v>3.4200000000000002E-4</v>
      </c>
      <c r="V21" s="491">
        <v>2.5599999999999999E-4</v>
      </c>
      <c r="W21" s="491">
        <v>1.3200000000000001E-4</v>
      </c>
      <c r="X21" s="491">
        <v>1.5699999999999999E-4</v>
      </c>
      <c r="Y21" s="491">
        <v>1.5799999999999999E-4</v>
      </c>
      <c r="Z21" s="491">
        <v>1.36E-4</v>
      </c>
      <c r="AA21" s="491">
        <v>1.1400000000000001E-4</v>
      </c>
      <c r="AB21" s="491">
        <v>2.1800000000000001E-4</v>
      </c>
      <c r="AC21" s="491">
        <v>9.0000000000000006E-5</v>
      </c>
      <c r="AD21" s="491">
        <v>1.13E-4</v>
      </c>
      <c r="AE21" s="491">
        <v>1.4300000000000001E-4</v>
      </c>
      <c r="AF21" s="491">
        <v>2.5000000000000001E-5</v>
      </c>
      <c r="AG21" s="491">
        <v>2.0699999999999999E-4</v>
      </c>
      <c r="AH21" s="491">
        <v>1.8100000000000001E-4</v>
      </c>
      <c r="AI21" s="491">
        <v>1.05E-4</v>
      </c>
      <c r="AJ21" s="491">
        <v>1.13E-4</v>
      </c>
      <c r="AK21" s="491">
        <v>6.0000000000000002E-5</v>
      </c>
      <c r="AL21" s="491">
        <v>1.06E-4</v>
      </c>
      <c r="AM21" s="491">
        <v>1.879E-3</v>
      </c>
      <c r="AN21" s="491">
        <v>6.3E-5</v>
      </c>
      <c r="AO21" s="491">
        <v>3.4999999999999997E-5</v>
      </c>
      <c r="AP21" s="491">
        <v>6.0000000000000002E-5</v>
      </c>
      <c r="AQ21" s="469">
        <v>1.023555</v>
      </c>
    </row>
    <row r="22" spans="2:43" ht="16.5" customHeight="1">
      <c r="B22" s="173" t="s">
        <v>111</v>
      </c>
      <c r="C22" s="240" t="s">
        <v>532</v>
      </c>
      <c r="D22" s="490">
        <v>2.5000000000000001E-5</v>
      </c>
      <c r="E22" s="491">
        <v>2.6999999999999999E-5</v>
      </c>
      <c r="F22" s="491">
        <v>1.1E-5</v>
      </c>
      <c r="G22" s="491">
        <v>3.1000000000000001E-5</v>
      </c>
      <c r="H22" s="491">
        <v>2.4000000000000001E-5</v>
      </c>
      <c r="I22" s="491">
        <v>2.6999999999999999E-5</v>
      </c>
      <c r="J22" s="491">
        <v>1.8E-5</v>
      </c>
      <c r="K22" s="491">
        <v>2.8E-5</v>
      </c>
      <c r="L22" s="491">
        <v>1.5999999999999999E-5</v>
      </c>
      <c r="M22" s="491">
        <v>1.9000000000000001E-5</v>
      </c>
      <c r="N22" s="491">
        <v>2.6999999999999999E-5</v>
      </c>
      <c r="O22" s="491">
        <v>1.5E-5</v>
      </c>
      <c r="P22" s="491">
        <v>1.0000000000000001E-5</v>
      </c>
      <c r="Q22" s="491">
        <v>1.7E-5</v>
      </c>
      <c r="R22" s="491">
        <v>1.7699999999999999E-4</v>
      </c>
      <c r="S22" s="491">
        <v>6.4700000000000001E-4</v>
      </c>
      <c r="T22" s="491">
        <v>1.0087999999999999</v>
      </c>
      <c r="U22" s="491">
        <v>2.0000000000000002E-5</v>
      </c>
      <c r="V22" s="491">
        <v>6.2000000000000003E-5</v>
      </c>
      <c r="W22" s="491">
        <v>7.8999999999999996E-5</v>
      </c>
      <c r="X22" s="491">
        <v>5.1999999999999997E-5</v>
      </c>
      <c r="Y22" s="491">
        <v>3.4999999999999997E-5</v>
      </c>
      <c r="Z22" s="491">
        <v>5.1E-5</v>
      </c>
      <c r="AA22" s="491">
        <v>3.1999999999999999E-5</v>
      </c>
      <c r="AB22" s="491">
        <v>6.3999999999999997E-5</v>
      </c>
      <c r="AC22" s="491">
        <v>3.4E-5</v>
      </c>
      <c r="AD22" s="491">
        <v>1.15E-4</v>
      </c>
      <c r="AE22" s="491">
        <v>4.8999999999999998E-5</v>
      </c>
      <c r="AF22" s="491">
        <v>7.9999999999999996E-6</v>
      </c>
      <c r="AG22" s="491">
        <v>6.3E-5</v>
      </c>
      <c r="AH22" s="491">
        <v>6.7999999999999999E-5</v>
      </c>
      <c r="AI22" s="491">
        <v>3.6200000000000002E-4</v>
      </c>
      <c r="AJ22" s="491">
        <v>3.8999999999999999E-5</v>
      </c>
      <c r="AK22" s="491">
        <v>1.119E-3</v>
      </c>
      <c r="AL22" s="491">
        <v>4.3999999999999999E-5</v>
      </c>
      <c r="AM22" s="491">
        <v>5.0299999999999997E-4</v>
      </c>
      <c r="AN22" s="491">
        <v>1.47E-4</v>
      </c>
      <c r="AO22" s="491">
        <v>2.4659999999999999E-3</v>
      </c>
      <c r="AP22" s="491">
        <v>5.1999999999999997E-5</v>
      </c>
      <c r="AQ22" s="469">
        <v>1.015385</v>
      </c>
    </row>
    <row r="23" spans="2:43" ht="16.5" customHeight="1">
      <c r="B23" s="173" t="s">
        <v>112</v>
      </c>
      <c r="C23" s="240" t="s">
        <v>533</v>
      </c>
      <c r="D23" s="490">
        <v>8.5000000000000006E-5</v>
      </c>
      <c r="E23" s="491">
        <v>6.8999999999999997E-5</v>
      </c>
      <c r="F23" s="491">
        <v>3.8999999999999999E-5</v>
      </c>
      <c r="G23" s="491">
        <v>1.27E-4</v>
      </c>
      <c r="H23" s="491">
        <v>8.7999999999999998E-5</v>
      </c>
      <c r="I23" s="491">
        <v>1.05E-4</v>
      </c>
      <c r="J23" s="491">
        <v>6.7000000000000002E-5</v>
      </c>
      <c r="K23" s="491">
        <v>1.0900000000000001E-4</v>
      </c>
      <c r="L23" s="491">
        <v>6.2000000000000003E-5</v>
      </c>
      <c r="M23" s="491">
        <v>7.2000000000000002E-5</v>
      </c>
      <c r="N23" s="491">
        <v>1.08E-4</v>
      </c>
      <c r="O23" s="491">
        <v>6.0000000000000002E-5</v>
      </c>
      <c r="P23" s="491">
        <v>6.3E-5</v>
      </c>
      <c r="Q23" s="491">
        <v>6.0999999999999999E-5</v>
      </c>
      <c r="R23" s="491">
        <v>4.0200000000000001E-4</v>
      </c>
      <c r="S23" s="491">
        <v>1.3680000000000001E-3</v>
      </c>
      <c r="T23" s="491">
        <v>1.5351E-2</v>
      </c>
      <c r="U23" s="491">
        <v>1.043706</v>
      </c>
      <c r="V23" s="491">
        <v>2.2745999999999999E-2</v>
      </c>
      <c r="W23" s="491">
        <v>3.6871000000000001E-2</v>
      </c>
      <c r="X23" s="491">
        <v>2.908E-3</v>
      </c>
      <c r="Y23" s="491">
        <v>3.189E-3</v>
      </c>
      <c r="Z23" s="491">
        <v>1.8599999999999999E-4</v>
      </c>
      <c r="AA23" s="491">
        <v>1.3999999999999999E-4</v>
      </c>
      <c r="AB23" s="491">
        <v>2.32E-4</v>
      </c>
      <c r="AC23" s="491">
        <v>1.22E-4</v>
      </c>
      <c r="AD23" s="491">
        <v>1.4999999999999999E-4</v>
      </c>
      <c r="AE23" s="491">
        <v>2.0000000000000001E-4</v>
      </c>
      <c r="AF23" s="491">
        <v>3.3000000000000003E-5</v>
      </c>
      <c r="AG23" s="491">
        <v>2.52E-4</v>
      </c>
      <c r="AH23" s="491">
        <v>3.28E-4</v>
      </c>
      <c r="AI23" s="491">
        <v>3.5199999999999999E-4</v>
      </c>
      <c r="AJ23" s="491">
        <v>2.32E-4</v>
      </c>
      <c r="AK23" s="491">
        <v>1.11E-4</v>
      </c>
      <c r="AL23" s="491">
        <v>1.6899999999999999E-4</v>
      </c>
      <c r="AM23" s="491">
        <v>2.2279999999999999E-3</v>
      </c>
      <c r="AN23" s="491">
        <v>9.2E-5</v>
      </c>
      <c r="AO23" s="491">
        <v>4.3990000000000001E-3</v>
      </c>
      <c r="AP23" s="491">
        <v>9.8999999999999994E-5</v>
      </c>
      <c r="AQ23" s="469">
        <v>1.1369819999999999</v>
      </c>
    </row>
    <row r="24" spans="2:43" ht="16.5" customHeight="1">
      <c r="B24" s="173" t="s">
        <v>114</v>
      </c>
      <c r="C24" s="240" t="s">
        <v>534</v>
      </c>
      <c r="D24" s="490">
        <v>0</v>
      </c>
      <c r="E24" s="491">
        <v>0</v>
      </c>
      <c r="F24" s="491">
        <v>0</v>
      </c>
      <c r="G24" s="491">
        <v>0</v>
      </c>
      <c r="H24" s="491">
        <v>0</v>
      </c>
      <c r="I24" s="491">
        <v>0</v>
      </c>
      <c r="J24" s="491">
        <v>0</v>
      </c>
      <c r="K24" s="491">
        <v>0</v>
      </c>
      <c r="L24" s="491">
        <v>0</v>
      </c>
      <c r="M24" s="491">
        <v>0</v>
      </c>
      <c r="N24" s="491">
        <v>0</v>
      </c>
      <c r="O24" s="491">
        <v>0</v>
      </c>
      <c r="P24" s="491">
        <v>0</v>
      </c>
      <c r="Q24" s="491">
        <v>0</v>
      </c>
      <c r="R24" s="491">
        <v>9.9999999999999995E-7</v>
      </c>
      <c r="S24" s="491">
        <v>3.9999999999999998E-6</v>
      </c>
      <c r="T24" s="491">
        <v>1.9999999999999999E-6</v>
      </c>
      <c r="U24" s="491">
        <v>9.9999999999999995E-7</v>
      </c>
      <c r="V24" s="491">
        <v>1.0000150000000001</v>
      </c>
      <c r="W24" s="491">
        <v>3.0000000000000001E-6</v>
      </c>
      <c r="X24" s="491">
        <v>5.0000000000000004E-6</v>
      </c>
      <c r="Y24" s="491">
        <v>9.9999999999999995E-7</v>
      </c>
      <c r="Z24" s="491">
        <v>9.9999999999999995E-7</v>
      </c>
      <c r="AA24" s="491">
        <v>0</v>
      </c>
      <c r="AB24" s="491">
        <v>0</v>
      </c>
      <c r="AC24" s="491">
        <v>0</v>
      </c>
      <c r="AD24" s="491">
        <v>0</v>
      </c>
      <c r="AE24" s="491">
        <v>0</v>
      </c>
      <c r="AF24" s="491">
        <v>0</v>
      </c>
      <c r="AG24" s="491">
        <v>0</v>
      </c>
      <c r="AH24" s="491">
        <v>0</v>
      </c>
      <c r="AI24" s="491">
        <v>0</v>
      </c>
      <c r="AJ24" s="491">
        <v>0</v>
      </c>
      <c r="AK24" s="491">
        <v>0</v>
      </c>
      <c r="AL24" s="491">
        <v>0</v>
      </c>
      <c r="AM24" s="491">
        <v>9.9999999999999995E-7</v>
      </c>
      <c r="AN24" s="491">
        <v>0</v>
      </c>
      <c r="AO24" s="491">
        <v>0</v>
      </c>
      <c r="AP24" s="491">
        <v>0</v>
      </c>
      <c r="AQ24" s="469">
        <v>1.0000370000000001</v>
      </c>
    </row>
    <row r="25" spans="2:43" ht="16.5" customHeight="1">
      <c r="B25" s="173" t="s">
        <v>115</v>
      </c>
      <c r="C25" s="240" t="s">
        <v>588</v>
      </c>
      <c r="D25" s="490">
        <v>0</v>
      </c>
      <c r="E25" s="491">
        <v>0</v>
      </c>
      <c r="F25" s="491">
        <v>0</v>
      </c>
      <c r="G25" s="491">
        <v>0</v>
      </c>
      <c r="H25" s="491">
        <v>0</v>
      </c>
      <c r="I25" s="491">
        <v>0</v>
      </c>
      <c r="J25" s="491">
        <v>0</v>
      </c>
      <c r="K25" s="491">
        <v>0</v>
      </c>
      <c r="L25" s="491">
        <v>0</v>
      </c>
      <c r="M25" s="491">
        <v>0</v>
      </c>
      <c r="N25" s="491">
        <v>0</v>
      </c>
      <c r="O25" s="491">
        <v>0</v>
      </c>
      <c r="P25" s="491">
        <v>0</v>
      </c>
      <c r="Q25" s="491">
        <v>0</v>
      </c>
      <c r="R25" s="491">
        <v>0</v>
      </c>
      <c r="S25" s="491">
        <v>0</v>
      </c>
      <c r="T25" s="491">
        <v>0</v>
      </c>
      <c r="U25" s="491">
        <v>0</v>
      </c>
      <c r="V25" s="491">
        <v>0</v>
      </c>
      <c r="W25" s="491">
        <v>1</v>
      </c>
      <c r="X25" s="491">
        <v>0</v>
      </c>
      <c r="Y25" s="491">
        <v>0</v>
      </c>
      <c r="Z25" s="491">
        <v>0</v>
      </c>
      <c r="AA25" s="491">
        <v>0</v>
      </c>
      <c r="AB25" s="491">
        <v>0</v>
      </c>
      <c r="AC25" s="491">
        <v>0</v>
      </c>
      <c r="AD25" s="491">
        <v>0</v>
      </c>
      <c r="AE25" s="491">
        <v>0</v>
      </c>
      <c r="AF25" s="491">
        <v>0</v>
      </c>
      <c r="AG25" s="491">
        <v>0</v>
      </c>
      <c r="AH25" s="491">
        <v>0</v>
      </c>
      <c r="AI25" s="491">
        <v>0</v>
      </c>
      <c r="AJ25" s="491">
        <v>0</v>
      </c>
      <c r="AK25" s="491">
        <v>0</v>
      </c>
      <c r="AL25" s="491">
        <v>0</v>
      </c>
      <c r="AM25" s="491">
        <v>0</v>
      </c>
      <c r="AN25" s="491">
        <v>0</v>
      </c>
      <c r="AO25" s="491">
        <v>0</v>
      </c>
      <c r="AP25" s="491">
        <v>0</v>
      </c>
      <c r="AQ25" s="469">
        <v>1</v>
      </c>
    </row>
    <row r="26" spans="2:43" ht="16.5" customHeight="1">
      <c r="B26" s="173" t="s">
        <v>116</v>
      </c>
      <c r="C26" s="240" t="s">
        <v>141</v>
      </c>
      <c r="D26" s="490">
        <v>1.1E-5</v>
      </c>
      <c r="E26" s="491">
        <v>6.9999999999999999E-6</v>
      </c>
      <c r="F26" s="491">
        <v>2.6600000000000001E-4</v>
      </c>
      <c r="G26" s="491">
        <v>1.7E-5</v>
      </c>
      <c r="H26" s="491">
        <v>1.0000000000000001E-5</v>
      </c>
      <c r="I26" s="491">
        <v>1.0000000000000001E-5</v>
      </c>
      <c r="J26" s="491">
        <v>6.9999999999999999E-6</v>
      </c>
      <c r="K26" s="491">
        <v>1.2E-5</v>
      </c>
      <c r="L26" s="491">
        <v>7.9999999999999996E-6</v>
      </c>
      <c r="M26" s="491">
        <v>7.9999999999999996E-6</v>
      </c>
      <c r="N26" s="491">
        <v>1.2999999999999999E-5</v>
      </c>
      <c r="O26" s="491">
        <v>6.9999999999999999E-6</v>
      </c>
      <c r="P26" s="491">
        <v>5.0000000000000004E-6</v>
      </c>
      <c r="Q26" s="491">
        <v>6.0000000000000002E-6</v>
      </c>
      <c r="R26" s="491">
        <v>6.9999999999999999E-6</v>
      </c>
      <c r="S26" s="491">
        <v>6.9999999999999999E-6</v>
      </c>
      <c r="T26" s="491">
        <v>6.9999999999999999E-6</v>
      </c>
      <c r="U26" s="491">
        <v>7.9999999999999996E-6</v>
      </c>
      <c r="V26" s="491">
        <v>7.9999999999999996E-6</v>
      </c>
      <c r="W26" s="491">
        <v>6.9999999999999999E-6</v>
      </c>
      <c r="X26" s="491">
        <v>1.002073</v>
      </c>
      <c r="Y26" s="491">
        <v>1.0000000000000001E-5</v>
      </c>
      <c r="Z26" s="491">
        <v>1.7E-5</v>
      </c>
      <c r="AA26" s="491">
        <v>1.5E-5</v>
      </c>
      <c r="AB26" s="491">
        <v>2.4000000000000001E-5</v>
      </c>
      <c r="AC26" s="491">
        <v>1.2999999999999999E-5</v>
      </c>
      <c r="AD26" s="491">
        <v>1.7E-5</v>
      </c>
      <c r="AE26" s="491">
        <v>1.9000000000000001E-5</v>
      </c>
      <c r="AF26" s="491">
        <v>3.0000000000000001E-6</v>
      </c>
      <c r="AG26" s="491">
        <v>6.2000000000000003E-5</v>
      </c>
      <c r="AH26" s="491">
        <v>2.4000000000000001E-5</v>
      </c>
      <c r="AI26" s="491">
        <v>5.1999999999999997E-5</v>
      </c>
      <c r="AJ26" s="491">
        <v>1.5999999999999999E-5</v>
      </c>
      <c r="AK26" s="491">
        <v>7.9999999999999996E-6</v>
      </c>
      <c r="AL26" s="491">
        <v>1.5E-5</v>
      </c>
      <c r="AM26" s="491">
        <v>2.4000000000000001E-4</v>
      </c>
      <c r="AN26" s="491">
        <v>1.0000000000000001E-5</v>
      </c>
      <c r="AO26" s="491">
        <v>6.0000000000000002E-6</v>
      </c>
      <c r="AP26" s="491">
        <v>1.2999999999999999E-5</v>
      </c>
      <c r="AQ26" s="469">
        <v>1.0030669999999999</v>
      </c>
    </row>
    <row r="27" spans="2:43" ht="16.5" customHeight="1">
      <c r="B27" s="173" t="s">
        <v>117</v>
      </c>
      <c r="C27" s="240" t="s">
        <v>113</v>
      </c>
      <c r="D27" s="490">
        <v>3.0699999999999998E-4</v>
      </c>
      <c r="E27" s="491">
        <v>6.2799999999999998E-4</v>
      </c>
      <c r="F27" s="491">
        <v>1.6980000000000001E-3</v>
      </c>
      <c r="G27" s="491">
        <v>7.3700000000000002E-4</v>
      </c>
      <c r="H27" s="491">
        <v>1.2639999999999999E-3</v>
      </c>
      <c r="I27" s="491">
        <v>4.8120000000000003E-3</v>
      </c>
      <c r="J27" s="491">
        <v>3.3409999999999998E-3</v>
      </c>
      <c r="K27" s="491">
        <v>1.1199999999999999E-3</v>
      </c>
      <c r="L27" s="491">
        <v>3.0499999999999999E-4</v>
      </c>
      <c r="M27" s="491">
        <v>8.9099999999999997E-4</v>
      </c>
      <c r="N27" s="491">
        <v>1.4430000000000001E-3</v>
      </c>
      <c r="O27" s="491">
        <v>1.042E-3</v>
      </c>
      <c r="P27" s="491">
        <v>7.0540000000000004E-3</v>
      </c>
      <c r="Q27" s="491">
        <v>3.28E-4</v>
      </c>
      <c r="R27" s="491">
        <v>2.7599999999999999E-4</v>
      </c>
      <c r="S27" s="491">
        <v>6.2E-4</v>
      </c>
      <c r="T27" s="491">
        <v>1.052E-3</v>
      </c>
      <c r="U27" s="491">
        <v>4.5399999999999998E-4</v>
      </c>
      <c r="V27" s="491">
        <v>7.18E-4</v>
      </c>
      <c r="W27" s="491">
        <v>1.2780000000000001E-3</v>
      </c>
      <c r="X27" s="491">
        <v>2.9300000000000002E-4</v>
      </c>
      <c r="Y27" s="491">
        <v>1.012678</v>
      </c>
      <c r="Z27" s="491">
        <v>7.5699999999999997E-4</v>
      </c>
      <c r="AA27" s="491">
        <v>1.387E-3</v>
      </c>
      <c r="AB27" s="491">
        <v>9.8799999999999995E-4</v>
      </c>
      <c r="AC27" s="491">
        <v>1.163E-3</v>
      </c>
      <c r="AD27" s="491">
        <v>1.2310000000000001E-3</v>
      </c>
      <c r="AE27" s="491">
        <v>2.7390000000000001E-3</v>
      </c>
      <c r="AF27" s="491">
        <v>2.05E-4</v>
      </c>
      <c r="AG27" s="491">
        <v>5.6400000000000005E-4</v>
      </c>
      <c r="AH27" s="491">
        <v>3.4020000000000001E-3</v>
      </c>
      <c r="AI27" s="491">
        <v>1.322E-3</v>
      </c>
      <c r="AJ27" s="491">
        <v>2.3019999999999998E-3</v>
      </c>
      <c r="AK27" s="491">
        <v>8.4199999999999998E-4</v>
      </c>
      <c r="AL27" s="491">
        <v>6.1570000000000001E-3</v>
      </c>
      <c r="AM27" s="491">
        <v>1.387E-3</v>
      </c>
      <c r="AN27" s="491">
        <v>1.196E-3</v>
      </c>
      <c r="AO27" s="491">
        <v>2.0639000000000001E-2</v>
      </c>
      <c r="AP27" s="491">
        <v>5.0500000000000002E-4</v>
      </c>
      <c r="AQ27" s="469">
        <v>1.089124</v>
      </c>
    </row>
    <row r="28" spans="2:43" ht="16.5" customHeight="1">
      <c r="B28" s="173" t="s">
        <v>118</v>
      </c>
      <c r="C28" s="240" t="s">
        <v>18</v>
      </c>
      <c r="D28" s="490">
        <v>5.9810000000000002E-3</v>
      </c>
      <c r="E28" s="491">
        <v>1.462E-3</v>
      </c>
      <c r="F28" s="491">
        <v>8.0000000000000004E-4</v>
      </c>
      <c r="G28" s="491">
        <v>6.5640000000000004E-3</v>
      </c>
      <c r="H28" s="491">
        <v>2.918E-3</v>
      </c>
      <c r="I28" s="491">
        <v>3.8289999999999999E-3</v>
      </c>
      <c r="J28" s="491">
        <v>7.0260000000000001E-3</v>
      </c>
      <c r="K28" s="491">
        <v>4.052E-3</v>
      </c>
      <c r="L28" s="491">
        <v>8.3300000000000006E-3</v>
      </c>
      <c r="M28" s="491">
        <v>6.1760000000000001E-3</v>
      </c>
      <c r="N28" s="491">
        <v>9.2420000000000002E-3</v>
      </c>
      <c r="O28" s="491">
        <v>7.4390000000000003E-3</v>
      </c>
      <c r="P28" s="491">
        <v>8.1119999999999994E-3</v>
      </c>
      <c r="Q28" s="491">
        <v>5.8859999999999997E-3</v>
      </c>
      <c r="R28" s="491">
        <v>3.9620000000000002E-3</v>
      </c>
      <c r="S28" s="491">
        <v>3.3579999999999999E-3</v>
      </c>
      <c r="T28" s="491">
        <v>3.2269999999999998E-3</v>
      </c>
      <c r="U28" s="491">
        <v>7.1500000000000001E-3</v>
      </c>
      <c r="V28" s="491">
        <v>3.65E-3</v>
      </c>
      <c r="W28" s="491">
        <v>3.509E-3</v>
      </c>
      <c r="X28" s="491">
        <v>1.647E-3</v>
      </c>
      <c r="Y28" s="491">
        <v>3.9179999999999996E-3</v>
      </c>
      <c r="Z28" s="491">
        <v>1.0022169999999999</v>
      </c>
      <c r="AA28" s="491">
        <v>2.0705999999999999E-2</v>
      </c>
      <c r="AB28" s="491">
        <v>5.5002000000000002E-2</v>
      </c>
      <c r="AC28" s="491">
        <v>5.6750000000000004E-3</v>
      </c>
      <c r="AD28" s="491">
        <v>6.6360000000000004E-3</v>
      </c>
      <c r="AE28" s="491">
        <v>5.2620000000000002E-3</v>
      </c>
      <c r="AF28" s="491">
        <v>1.6105000000000001E-2</v>
      </c>
      <c r="AG28" s="491">
        <v>1.2068000000000001E-2</v>
      </c>
      <c r="AH28" s="491">
        <v>7.169E-3</v>
      </c>
      <c r="AI28" s="491">
        <v>9.8670000000000008E-3</v>
      </c>
      <c r="AJ28" s="491">
        <v>7.6620000000000004E-3</v>
      </c>
      <c r="AK28" s="491">
        <v>4.365E-3</v>
      </c>
      <c r="AL28" s="491">
        <v>3.6619999999999999E-3</v>
      </c>
      <c r="AM28" s="491">
        <v>3.0969999999999999E-3</v>
      </c>
      <c r="AN28" s="491">
        <v>5.6030000000000003E-3</v>
      </c>
      <c r="AO28" s="491">
        <v>2.101E-3</v>
      </c>
      <c r="AP28" s="491">
        <v>1.6916E-2</v>
      </c>
      <c r="AQ28" s="469">
        <v>1.292349</v>
      </c>
    </row>
    <row r="29" spans="2:43" ht="16.5" customHeight="1">
      <c r="B29" s="173" t="s">
        <v>119</v>
      </c>
      <c r="C29" s="240" t="s">
        <v>142</v>
      </c>
      <c r="D29" s="490">
        <v>1.3377999999999999E-2</v>
      </c>
      <c r="E29" s="491">
        <v>7.5750000000000001E-3</v>
      </c>
      <c r="F29" s="491">
        <v>3.784E-3</v>
      </c>
      <c r="G29" s="491">
        <v>4.3881999999999997E-2</v>
      </c>
      <c r="H29" s="491">
        <v>1.5422999999999999E-2</v>
      </c>
      <c r="I29" s="491">
        <v>1.8356999999999998E-2</v>
      </c>
      <c r="J29" s="491">
        <v>4.8238999999999997E-2</v>
      </c>
      <c r="K29" s="491">
        <v>2.1687999999999999E-2</v>
      </c>
      <c r="L29" s="491">
        <v>1.8713E-2</v>
      </c>
      <c r="M29" s="491">
        <v>2.6582000000000001E-2</v>
      </c>
      <c r="N29" s="491">
        <v>3.8582999999999999E-2</v>
      </c>
      <c r="O29" s="491">
        <v>7.2491E-2</v>
      </c>
      <c r="P29" s="491">
        <v>9.5140000000000002E-2</v>
      </c>
      <c r="Q29" s="491">
        <v>1.8376E-2</v>
      </c>
      <c r="R29" s="491">
        <v>1.7339E-2</v>
      </c>
      <c r="S29" s="491">
        <v>1.2297000000000001E-2</v>
      </c>
      <c r="T29" s="491">
        <v>1.4253E-2</v>
      </c>
      <c r="U29" s="491">
        <v>2.5836999999999999E-2</v>
      </c>
      <c r="V29" s="491">
        <v>1.0985E-2</v>
      </c>
      <c r="W29" s="491">
        <v>7.7039999999999999E-3</v>
      </c>
      <c r="X29" s="491">
        <v>1.3705999999999999E-2</v>
      </c>
      <c r="Y29" s="491">
        <v>1.9328999999999999E-2</v>
      </c>
      <c r="Z29" s="491">
        <v>5.5989999999999998E-3</v>
      </c>
      <c r="AA29" s="491">
        <v>1.104517</v>
      </c>
      <c r="AB29" s="491">
        <v>5.3150000000000003E-2</v>
      </c>
      <c r="AC29" s="491">
        <v>6.3440999999999997E-2</v>
      </c>
      <c r="AD29" s="491">
        <v>2.7661999999999999E-2</v>
      </c>
      <c r="AE29" s="491">
        <v>6.9049999999999997E-3</v>
      </c>
      <c r="AF29" s="491">
        <v>2.336E-3</v>
      </c>
      <c r="AG29" s="491">
        <v>8.6110000000000006E-3</v>
      </c>
      <c r="AH29" s="491">
        <v>1.1079E-2</v>
      </c>
      <c r="AI29" s="491">
        <v>1.2852000000000001E-2</v>
      </c>
      <c r="AJ29" s="491">
        <v>1.6798E-2</v>
      </c>
      <c r="AK29" s="491">
        <v>1.3944E-2</v>
      </c>
      <c r="AL29" s="491">
        <v>5.9360000000000003E-3</v>
      </c>
      <c r="AM29" s="491">
        <v>7.2500000000000004E-3</v>
      </c>
      <c r="AN29" s="491">
        <v>3.2069E-2</v>
      </c>
      <c r="AO29" s="491">
        <v>8.5850000000000006E-3</v>
      </c>
      <c r="AP29" s="491">
        <v>5.8320000000000004E-3</v>
      </c>
      <c r="AQ29" s="469">
        <v>1.9502269999999999</v>
      </c>
    </row>
    <row r="30" spans="2:43" ht="16.5" customHeight="1">
      <c r="B30" s="173" t="s">
        <v>120</v>
      </c>
      <c r="C30" s="240" t="s">
        <v>535</v>
      </c>
      <c r="D30" s="490">
        <v>9.5399999999999999E-4</v>
      </c>
      <c r="E30" s="491">
        <v>7.6599999999999997E-4</v>
      </c>
      <c r="F30" s="491">
        <v>3.7399999999999998E-4</v>
      </c>
      <c r="G30" s="491">
        <v>4.1269999999999996E-3</v>
      </c>
      <c r="H30" s="491">
        <v>2.7560000000000002E-3</v>
      </c>
      <c r="I30" s="491">
        <v>1.6329999999999999E-3</v>
      </c>
      <c r="J30" s="491">
        <v>4.2129999999999997E-3</v>
      </c>
      <c r="K30" s="491">
        <v>4.261E-3</v>
      </c>
      <c r="L30" s="491">
        <v>1.0690000000000001E-3</v>
      </c>
      <c r="M30" s="491">
        <v>1.1150000000000001E-3</v>
      </c>
      <c r="N30" s="491">
        <v>1.704E-3</v>
      </c>
      <c r="O30" s="491">
        <v>1.8309999999999999E-3</v>
      </c>
      <c r="P30" s="491">
        <v>1.691E-3</v>
      </c>
      <c r="Q30" s="491">
        <v>8.34E-4</v>
      </c>
      <c r="R30" s="491">
        <v>1.2819999999999999E-3</v>
      </c>
      <c r="S30" s="491">
        <v>1.0219999999999999E-3</v>
      </c>
      <c r="T30" s="491">
        <v>8.4000000000000003E-4</v>
      </c>
      <c r="U30" s="491">
        <v>1.5089999999999999E-3</v>
      </c>
      <c r="V30" s="491">
        <v>8.5700000000000001E-4</v>
      </c>
      <c r="W30" s="491">
        <v>3.6000000000000002E-4</v>
      </c>
      <c r="X30" s="491">
        <v>5.7899999999999998E-4</v>
      </c>
      <c r="Y30" s="491">
        <v>1.436E-3</v>
      </c>
      <c r="Z30" s="491">
        <v>1.4809999999999999E-3</v>
      </c>
      <c r="AA30" s="491">
        <v>1.0920000000000001E-3</v>
      </c>
      <c r="AB30" s="491">
        <v>1.0920909999999999</v>
      </c>
      <c r="AC30" s="491">
        <v>9.4059999999999994E-3</v>
      </c>
      <c r="AD30" s="491">
        <v>4.0720000000000001E-3</v>
      </c>
      <c r="AE30" s="491">
        <v>1.941E-3</v>
      </c>
      <c r="AF30" s="491">
        <v>3.8400000000000001E-4</v>
      </c>
      <c r="AG30" s="491">
        <v>6.2940000000000001E-3</v>
      </c>
      <c r="AH30" s="491">
        <v>4.4219999999999997E-3</v>
      </c>
      <c r="AI30" s="491">
        <v>4.8630000000000001E-3</v>
      </c>
      <c r="AJ30" s="491">
        <v>1.0274999999999999E-2</v>
      </c>
      <c r="AK30" s="491">
        <v>5.646E-3</v>
      </c>
      <c r="AL30" s="491">
        <v>2.934E-3</v>
      </c>
      <c r="AM30" s="491">
        <v>1.7880000000000001E-3</v>
      </c>
      <c r="AN30" s="491">
        <v>1.0495000000000001E-2</v>
      </c>
      <c r="AO30" s="491">
        <v>1.1739999999999999E-3</v>
      </c>
      <c r="AP30" s="491">
        <v>2.0089999999999999E-3</v>
      </c>
      <c r="AQ30" s="469">
        <v>1.1955769999999999</v>
      </c>
    </row>
    <row r="31" spans="2:43" ht="16.5" customHeight="1">
      <c r="B31" s="173" t="s">
        <v>121</v>
      </c>
      <c r="C31" s="240" t="s">
        <v>536</v>
      </c>
      <c r="D31" s="490">
        <v>9.1100000000000003E-4</v>
      </c>
      <c r="E31" s="491">
        <v>6.4400000000000004E-4</v>
      </c>
      <c r="F31" s="491">
        <v>4.5899999999999999E-4</v>
      </c>
      <c r="G31" s="491">
        <v>4.4559999999999999E-3</v>
      </c>
      <c r="H31" s="491">
        <v>2.2130000000000001E-3</v>
      </c>
      <c r="I31" s="491">
        <v>1.351E-3</v>
      </c>
      <c r="J31" s="491">
        <v>2.4550000000000002E-3</v>
      </c>
      <c r="K31" s="491">
        <v>4.143E-3</v>
      </c>
      <c r="L31" s="491">
        <v>9.0200000000000002E-4</v>
      </c>
      <c r="M31" s="491">
        <v>8.0900000000000004E-4</v>
      </c>
      <c r="N31" s="491">
        <v>4.2599999999999999E-3</v>
      </c>
      <c r="O31" s="491">
        <v>1.585E-3</v>
      </c>
      <c r="P31" s="491">
        <v>1.7899999999999999E-3</v>
      </c>
      <c r="Q31" s="491">
        <v>8.0000000000000004E-4</v>
      </c>
      <c r="R31" s="491">
        <v>1.0690000000000001E-3</v>
      </c>
      <c r="S31" s="491">
        <v>5.5500000000000005E-4</v>
      </c>
      <c r="T31" s="491">
        <v>8.7000000000000001E-4</v>
      </c>
      <c r="U31" s="491">
        <v>1.6949999999999999E-3</v>
      </c>
      <c r="V31" s="491">
        <v>8.9899999999999995E-4</v>
      </c>
      <c r="W31" s="491">
        <v>7.5199999999999996E-4</v>
      </c>
      <c r="X31" s="491">
        <v>5.71E-4</v>
      </c>
      <c r="Y31" s="491">
        <v>1.219E-3</v>
      </c>
      <c r="Z31" s="491">
        <v>3.9410000000000001E-3</v>
      </c>
      <c r="AA31" s="491">
        <v>1.6844000000000001E-2</v>
      </c>
      <c r="AB31" s="491">
        <v>4.8780000000000004E-3</v>
      </c>
      <c r="AC31" s="491">
        <v>1.0016499999999999</v>
      </c>
      <c r="AD31" s="491">
        <v>2.9589999999999998E-3</v>
      </c>
      <c r="AE31" s="491">
        <v>5.6280000000000002E-3</v>
      </c>
      <c r="AF31" s="491">
        <v>5.1400000000000003E-4</v>
      </c>
      <c r="AG31" s="491">
        <v>4.7089999999999996E-3</v>
      </c>
      <c r="AH31" s="491">
        <v>1.1346999999999999E-2</v>
      </c>
      <c r="AI31" s="491">
        <v>3.1866999999999999E-2</v>
      </c>
      <c r="AJ31" s="491">
        <v>9.0629999999999999E-3</v>
      </c>
      <c r="AK31" s="491">
        <v>5.8069999999999997E-3</v>
      </c>
      <c r="AL31" s="491">
        <v>1.2149999999999999E-3</v>
      </c>
      <c r="AM31" s="491">
        <v>3.3630000000000001E-3</v>
      </c>
      <c r="AN31" s="491">
        <v>2.2898000000000002E-2</v>
      </c>
      <c r="AO31" s="491">
        <v>8.2700000000000004E-4</v>
      </c>
      <c r="AP31" s="491">
        <v>1.6066E-2</v>
      </c>
      <c r="AQ31" s="469">
        <v>1.1779839999999999</v>
      </c>
    </row>
    <row r="32" spans="2:43" ht="16.5" customHeight="1">
      <c r="B32" s="173" t="s">
        <v>122</v>
      </c>
      <c r="C32" s="240" t="s">
        <v>19</v>
      </c>
      <c r="D32" s="490">
        <v>3.3180000000000001E-2</v>
      </c>
      <c r="E32" s="491">
        <v>1.2177E-2</v>
      </c>
      <c r="F32" s="491">
        <v>2.146E-2</v>
      </c>
      <c r="G32" s="491">
        <v>1.0614E-2</v>
      </c>
      <c r="H32" s="491">
        <v>4.0937000000000001E-2</v>
      </c>
      <c r="I32" s="491">
        <v>4.6517999999999997E-2</v>
      </c>
      <c r="J32" s="491">
        <v>3.9774999999999998E-2</v>
      </c>
      <c r="K32" s="491">
        <v>2.9669000000000001E-2</v>
      </c>
      <c r="L32" s="491">
        <v>1.4344000000000001E-2</v>
      </c>
      <c r="M32" s="491">
        <v>3.1385000000000003E-2</v>
      </c>
      <c r="N32" s="491">
        <v>2.0032000000000001E-2</v>
      </c>
      <c r="O32" s="491">
        <v>1.5633000000000001E-2</v>
      </c>
      <c r="P32" s="491">
        <v>7.4960000000000001E-3</v>
      </c>
      <c r="Q32" s="491">
        <v>1.7443E-2</v>
      </c>
      <c r="R32" s="491">
        <v>2.1122999999999999E-2</v>
      </c>
      <c r="S32" s="491">
        <v>2.2925999999999998E-2</v>
      </c>
      <c r="T32" s="491">
        <v>3.0313E-2</v>
      </c>
      <c r="U32" s="491">
        <v>2.2918999999999998E-2</v>
      </c>
      <c r="V32" s="491">
        <v>3.0304000000000001E-2</v>
      </c>
      <c r="W32" s="491">
        <v>2.8417000000000001E-2</v>
      </c>
      <c r="X32" s="491">
        <v>2.6438E-2</v>
      </c>
      <c r="Y32" s="491">
        <v>4.3979999999999998E-2</v>
      </c>
      <c r="Z32" s="491">
        <v>2.8018999999999999E-2</v>
      </c>
      <c r="AA32" s="491">
        <v>5.0340000000000003E-3</v>
      </c>
      <c r="AB32" s="491">
        <v>1.472E-2</v>
      </c>
      <c r="AC32" s="491">
        <v>1.2378E-2</v>
      </c>
      <c r="AD32" s="491">
        <v>1.0087489999999999</v>
      </c>
      <c r="AE32" s="491">
        <v>5.8609999999999999E-3</v>
      </c>
      <c r="AF32" s="491">
        <v>1.6440000000000001E-3</v>
      </c>
      <c r="AG32" s="491">
        <v>2.3501000000000001E-2</v>
      </c>
      <c r="AH32" s="491">
        <v>8.5050000000000004E-3</v>
      </c>
      <c r="AI32" s="491">
        <v>7.424E-3</v>
      </c>
      <c r="AJ32" s="491">
        <v>1.0349000000000001E-2</v>
      </c>
      <c r="AK32" s="491">
        <v>2.5683999999999998E-2</v>
      </c>
      <c r="AL32" s="491">
        <v>2.3349999999999999E-2</v>
      </c>
      <c r="AM32" s="491">
        <v>1.5213000000000001E-2</v>
      </c>
      <c r="AN32" s="491">
        <v>3.7204000000000001E-2</v>
      </c>
      <c r="AO32" s="491">
        <v>0.13345299999999999</v>
      </c>
      <c r="AP32" s="491">
        <v>5.1789999999999996E-3</v>
      </c>
      <c r="AQ32" s="469">
        <v>1.933349</v>
      </c>
    </row>
    <row r="33" spans="2:43" ht="16.5" customHeight="1">
      <c r="B33" s="173" t="s">
        <v>123</v>
      </c>
      <c r="C33" s="240" t="s">
        <v>20</v>
      </c>
      <c r="D33" s="490">
        <v>9.5630000000000003E-3</v>
      </c>
      <c r="E33" s="491">
        <v>1.3746E-2</v>
      </c>
      <c r="F33" s="491">
        <v>1.1008E-2</v>
      </c>
      <c r="G33" s="491">
        <v>4.582E-2</v>
      </c>
      <c r="H33" s="491">
        <v>1.0002E-2</v>
      </c>
      <c r="I33" s="491">
        <v>2.1304E-2</v>
      </c>
      <c r="J33" s="491">
        <v>1.3046E-2</v>
      </c>
      <c r="K33" s="491">
        <v>1.0370000000000001E-2</v>
      </c>
      <c r="L33" s="491">
        <v>4.6129999999999999E-3</v>
      </c>
      <c r="M33" s="491">
        <v>6.7450000000000001E-3</v>
      </c>
      <c r="N33" s="491">
        <v>1.4135E-2</v>
      </c>
      <c r="O33" s="491">
        <v>9.4669999999999997E-3</v>
      </c>
      <c r="P33" s="491">
        <v>9.9640000000000006E-3</v>
      </c>
      <c r="Q33" s="491">
        <v>1.3088000000000001E-2</v>
      </c>
      <c r="R33" s="491">
        <v>8.3079999999999994E-3</v>
      </c>
      <c r="S33" s="491">
        <v>8.1989999999999997E-3</v>
      </c>
      <c r="T33" s="491">
        <v>1.5245E-2</v>
      </c>
      <c r="U33" s="491">
        <v>8.711E-3</v>
      </c>
      <c r="V33" s="491">
        <v>8.5859999999999999E-3</v>
      </c>
      <c r="W33" s="491">
        <v>6.4879999999999998E-3</v>
      </c>
      <c r="X33" s="491">
        <v>5.3810000000000004E-3</v>
      </c>
      <c r="Y33" s="491">
        <v>2.2841E-2</v>
      </c>
      <c r="Z33" s="491">
        <v>1.4071E-2</v>
      </c>
      <c r="AA33" s="491">
        <v>2.3921999999999999E-2</v>
      </c>
      <c r="AB33" s="491">
        <v>2.1079000000000001E-2</v>
      </c>
      <c r="AC33" s="491">
        <v>2.5492000000000001E-2</v>
      </c>
      <c r="AD33" s="491">
        <v>2.2246999999999999E-2</v>
      </c>
      <c r="AE33" s="491">
        <v>1.0737300000000001</v>
      </c>
      <c r="AF33" s="491">
        <v>6.6566E-2</v>
      </c>
      <c r="AG33" s="491">
        <v>2.9461000000000001E-2</v>
      </c>
      <c r="AH33" s="491">
        <v>1.1096999999999999E-2</v>
      </c>
      <c r="AI33" s="491">
        <v>1.7180999999999998E-2</v>
      </c>
      <c r="AJ33" s="491">
        <v>1.095E-2</v>
      </c>
      <c r="AK33" s="491">
        <v>1.0541999999999999E-2</v>
      </c>
      <c r="AL33" s="491">
        <v>2.4202000000000001E-2</v>
      </c>
      <c r="AM33" s="491">
        <v>1.1088000000000001E-2</v>
      </c>
      <c r="AN33" s="491">
        <v>1.7246999999999998E-2</v>
      </c>
      <c r="AO33" s="491">
        <v>5.7499999999999999E-3</v>
      </c>
      <c r="AP33" s="491">
        <v>3.5165000000000002E-2</v>
      </c>
      <c r="AQ33" s="469">
        <v>1.6964220000000001</v>
      </c>
    </row>
    <row r="34" spans="2:43" ht="16.5" customHeight="1">
      <c r="B34" s="173" t="s">
        <v>124</v>
      </c>
      <c r="C34" s="240" t="s">
        <v>21</v>
      </c>
      <c r="D34" s="490">
        <v>3.5720000000000001E-3</v>
      </c>
      <c r="E34" s="491">
        <v>3.9379999999999997E-3</v>
      </c>
      <c r="F34" s="491">
        <v>2.8900000000000002E-3</v>
      </c>
      <c r="G34" s="491">
        <v>2.1430000000000001E-2</v>
      </c>
      <c r="H34" s="491">
        <v>6.9740000000000002E-3</v>
      </c>
      <c r="I34" s="491">
        <v>9.1500000000000001E-3</v>
      </c>
      <c r="J34" s="491">
        <v>5.6119999999999998E-3</v>
      </c>
      <c r="K34" s="491">
        <v>7.2859999999999999E-3</v>
      </c>
      <c r="L34" s="491">
        <v>4.5009999999999998E-3</v>
      </c>
      <c r="M34" s="491">
        <v>6.4079999999999996E-3</v>
      </c>
      <c r="N34" s="491">
        <v>7.8300000000000002E-3</v>
      </c>
      <c r="O34" s="491">
        <v>4.4169999999999999E-3</v>
      </c>
      <c r="P34" s="491">
        <v>2.8579999999999999E-3</v>
      </c>
      <c r="Q34" s="491">
        <v>7.1289999999999999E-3</v>
      </c>
      <c r="R34" s="491">
        <v>5.9610000000000002E-3</v>
      </c>
      <c r="S34" s="491">
        <v>5.3080000000000002E-3</v>
      </c>
      <c r="T34" s="491">
        <v>4.5580000000000004E-3</v>
      </c>
      <c r="U34" s="491">
        <v>4.0359999999999997E-3</v>
      </c>
      <c r="V34" s="491">
        <v>4.0629999999999998E-3</v>
      </c>
      <c r="W34" s="491">
        <v>4.1840000000000002E-3</v>
      </c>
      <c r="X34" s="491">
        <v>2.3240000000000001E-3</v>
      </c>
      <c r="Y34" s="491">
        <v>7.646E-3</v>
      </c>
      <c r="Z34" s="491">
        <v>7.2319999999999997E-3</v>
      </c>
      <c r="AA34" s="491">
        <v>9.1380000000000003E-3</v>
      </c>
      <c r="AB34" s="491">
        <v>5.1070000000000004E-3</v>
      </c>
      <c r="AC34" s="491">
        <v>4.8199999999999996E-3</v>
      </c>
      <c r="AD34" s="491">
        <v>3.7884000000000001E-2</v>
      </c>
      <c r="AE34" s="491">
        <v>2.0056999999999998E-2</v>
      </c>
      <c r="AF34" s="491">
        <v>1.0365880000000001</v>
      </c>
      <c r="AG34" s="491">
        <v>2.6838999999999998E-2</v>
      </c>
      <c r="AH34" s="491">
        <v>2.1658E-2</v>
      </c>
      <c r="AI34" s="491">
        <v>5.5339999999999999E-3</v>
      </c>
      <c r="AJ34" s="491">
        <v>7.4339999999999996E-3</v>
      </c>
      <c r="AK34" s="491">
        <v>1.9009999999999999E-2</v>
      </c>
      <c r="AL34" s="491">
        <v>2.0687000000000001E-2</v>
      </c>
      <c r="AM34" s="491">
        <v>1.2911000000000001E-2</v>
      </c>
      <c r="AN34" s="491">
        <v>3.603E-2</v>
      </c>
      <c r="AO34" s="491">
        <v>6.6379999999999998E-3</v>
      </c>
      <c r="AP34" s="491">
        <v>2.0756E-2</v>
      </c>
      <c r="AQ34" s="469">
        <v>1.4303999999999999</v>
      </c>
    </row>
    <row r="35" spans="2:43" ht="16.5" customHeight="1">
      <c r="B35" s="173" t="s">
        <v>125</v>
      </c>
      <c r="C35" s="240" t="s">
        <v>537</v>
      </c>
      <c r="D35" s="490">
        <v>5.2767000000000001E-2</v>
      </c>
      <c r="E35" s="491">
        <v>5.6691999999999999E-2</v>
      </c>
      <c r="F35" s="491">
        <v>3.2335999999999997E-2</v>
      </c>
      <c r="G35" s="491">
        <v>0.11401500000000001</v>
      </c>
      <c r="H35" s="491">
        <v>3.9539999999999999E-2</v>
      </c>
      <c r="I35" s="491">
        <v>2.3864E-2</v>
      </c>
      <c r="J35" s="491">
        <v>4.4857000000000001E-2</v>
      </c>
      <c r="K35" s="491">
        <v>2.4723999999999999E-2</v>
      </c>
      <c r="L35" s="491">
        <v>5.5363999999999997E-2</v>
      </c>
      <c r="M35" s="491">
        <v>1.8870000000000001E-2</v>
      </c>
      <c r="N35" s="491">
        <v>6.3307000000000002E-2</v>
      </c>
      <c r="O35" s="491">
        <v>2.6783999999999999E-2</v>
      </c>
      <c r="P35" s="491">
        <v>3.0263000000000002E-2</v>
      </c>
      <c r="Q35" s="491">
        <v>2.5423000000000001E-2</v>
      </c>
      <c r="R35" s="491">
        <v>1.9730000000000001E-2</v>
      </c>
      <c r="S35" s="491">
        <v>1.7486999999999999E-2</v>
      </c>
      <c r="T35" s="491">
        <v>2.3810000000000001E-2</v>
      </c>
      <c r="U35" s="491">
        <v>1.5837E-2</v>
      </c>
      <c r="V35" s="491">
        <v>1.9698E-2</v>
      </c>
      <c r="W35" s="491">
        <v>1.6164000000000001E-2</v>
      </c>
      <c r="X35" s="491">
        <v>1.5007E-2</v>
      </c>
      <c r="Y35" s="491">
        <v>7.6785999999999993E-2</v>
      </c>
      <c r="Z35" s="491">
        <v>3.6582000000000003E-2</v>
      </c>
      <c r="AA35" s="491">
        <v>2.5384E-2</v>
      </c>
      <c r="AB35" s="491">
        <v>2.5049999999999999E-2</v>
      </c>
      <c r="AC35" s="491">
        <v>6.0560999999999997E-2</v>
      </c>
      <c r="AD35" s="491">
        <v>9.3460000000000001E-2</v>
      </c>
      <c r="AE35" s="491">
        <v>3.0771E-2</v>
      </c>
      <c r="AF35" s="491">
        <v>4.0549999999999996E-3</v>
      </c>
      <c r="AG35" s="491">
        <v>1.0768249999999999</v>
      </c>
      <c r="AH35" s="491">
        <v>2.3359999999999999E-2</v>
      </c>
      <c r="AI35" s="491">
        <v>2.8646999999999999E-2</v>
      </c>
      <c r="AJ35" s="491">
        <v>2.6353000000000001E-2</v>
      </c>
      <c r="AK35" s="491">
        <v>1.7696E-2</v>
      </c>
      <c r="AL35" s="491">
        <v>3.5492999999999997E-2</v>
      </c>
      <c r="AM35" s="491">
        <v>1.6768999999999999E-2</v>
      </c>
      <c r="AN35" s="491">
        <v>3.7413000000000002E-2</v>
      </c>
      <c r="AO35" s="491">
        <v>6.2576999999999994E-2</v>
      </c>
      <c r="AP35" s="491">
        <v>4.3892E-2</v>
      </c>
      <c r="AQ35" s="469">
        <v>2.4582099999999998</v>
      </c>
    </row>
    <row r="36" spans="2:43" ht="16.5" customHeight="1">
      <c r="B36" s="173" t="s">
        <v>126</v>
      </c>
      <c r="C36" s="240" t="s">
        <v>538</v>
      </c>
      <c r="D36" s="490">
        <v>5.4079999999999996E-3</v>
      </c>
      <c r="E36" s="491">
        <v>4.0949999999999997E-3</v>
      </c>
      <c r="F36" s="491">
        <v>5.2469999999999999E-3</v>
      </c>
      <c r="G36" s="491">
        <v>1.2194999999999999E-2</v>
      </c>
      <c r="H36" s="491">
        <v>6.6769999999999998E-3</v>
      </c>
      <c r="I36" s="491">
        <v>6.9350000000000002E-3</v>
      </c>
      <c r="J36" s="491">
        <v>6.4570000000000001E-3</v>
      </c>
      <c r="K36" s="491">
        <v>1.3778E-2</v>
      </c>
      <c r="L36" s="491">
        <v>4.6129999999999999E-3</v>
      </c>
      <c r="M36" s="491">
        <v>5.1659999999999996E-3</v>
      </c>
      <c r="N36" s="491">
        <v>6.4530000000000004E-3</v>
      </c>
      <c r="O36" s="491">
        <v>5.1479999999999998E-3</v>
      </c>
      <c r="P36" s="491">
        <v>3.7650000000000001E-3</v>
      </c>
      <c r="Q36" s="491">
        <v>8.4229999999999999E-3</v>
      </c>
      <c r="R36" s="491">
        <v>6.5929999999999999E-3</v>
      </c>
      <c r="S36" s="491">
        <v>8.5570000000000004E-3</v>
      </c>
      <c r="T36" s="491">
        <v>6.6239999999999997E-3</v>
      </c>
      <c r="U36" s="491">
        <v>5.9630000000000004E-3</v>
      </c>
      <c r="V36" s="491">
        <v>8.6070000000000001E-3</v>
      </c>
      <c r="W36" s="491">
        <v>6.986E-3</v>
      </c>
      <c r="X36" s="491">
        <v>3.5599999999999998E-3</v>
      </c>
      <c r="Y36" s="491">
        <v>7.0410000000000004E-3</v>
      </c>
      <c r="Z36" s="491">
        <v>9.4090000000000007E-3</v>
      </c>
      <c r="AA36" s="491">
        <v>1.1960999999999999E-2</v>
      </c>
      <c r="AB36" s="491">
        <v>2.9812999999999999E-2</v>
      </c>
      <c r="AC36" s="491">
        <v>1.0456E-2</v>
      </c>
      <c r="AD36" s="491">
        <v>3.1975999999999997E-2</v>
      </c>
      <c r="AE36" s="491">
        <v>4.2557999999999999E-2</v>
      </c>
      <c r="AF36" s="491">
        <v>4.0759999999999998E-3</v>
      </c>
      <c r="AG36" s="491">
        <v>1.0222999999999999E-2</v>
      </c>
      <c r="AH36" s="491">
        <v>1.151818</v>
      </c>
      <c r="AI36" s="491">
        <v>2.1679E-2</v>
      </c>
      <c r="AJ36" s="491">
        <v>1.9293999999999999E-2</v>
      </c>
      <c r="AK36" s="491">
        <v>1.1443E-2</v>
      </c>
      <c r="AL36" s="491">
        <v>4.8340000000000001E-2</v>
      </c>
      <c r="AM36" s="491">
        <v>3.0883000000000001E-2</v>
      </c>
      <c r="AN36" s="491">
        <v>1.9200999999999999E-2</v>
      </c>
      <c r="AO36" s="491">
        <v>5.2560000000000003E-3</v>
      </c>
      <c r="AP36" s="491">
        <v>3.3390999999999997E-2</v>
      </c>
      <c r="AQ36" s="469">
        <v>1.6400669999999999</v>
      </c>
    </row>
    <row r="37" spans="2:43" ht="16.5" customHeight="1">
      <c r="B37" s="173" t="s">
        <v>128</v>
      </c>
      <c r="C37" s="240" t="s">
        <v>22</v>
      </c>
      <c r="D37" s="490">
        <v>5.6700000000000001E-4</v>
      </c>
      <c r="E37" s="491">
        <v>1.03E-4</v>
      </c>
      <c r="F37" s="491">
        <v>5.8299999999999997E-4</v>
      </c>
      <c r="G37" s="491">
        <v>6.8300000000000001E-4</v>
      </c>
      <c r="H37" s="491">
        <v>6.1300000000000005E-4</v>
      </c>
      <c r="I37" s="491">
        <v>3.48E-4</v>
      </c>
      <c r="J37" s="491">
        <v>6.4000000000000005E-4</v>
      </c>
      <c r="K37" s="491">
        <v>1.11E-4</v>
      </c>
      <c r="L37" s="491">
        <v>1.333E-3</v>
      </c>
      <c r="M37" s="491">
        <v>2.02E-4</v>
      </c>
      <c r="N37" s="491">
        <v>5.9900000000000003E-4</v>
      </c>
      <c r="O37" s="491">
        <v>9.7799999999999992E-4</v>
      </c>
      <c r="P37" s="491">
        <v>2.81E-4</v>
      </c>
      <c r="Q37" s="491">
        <v>4.0700000000000003E-4</v>
      </c>
      <c r="R37" s="491">
        <v>5.4900000000000001E-4</v>
      </c>
      <c r="S37" s="491">
        <v>3.48E-4</v>
      </c>
      <c r="T37" s="491">
        <v>2.1000000000000001E-4</v>
      </c>
      <c r="U37" s="491">
        <v>1E-4</v>
      </c>
      <c r="V37" s="491">
        <v>2.99E-4</v>
      </c>
      <c r="W37" s="491">
        <v>1.36E-4</v>
      </c>
      <c r="X37" s="491">
        <v>7.7000000000000001E-5</v>
      </c>
      <c r="Y37" s="491">
        <v>1.76E-4</v>
      </c>
      <c r="Z37" s="491">
        <v>9.5E-4</v>
      </c>
      <c r="AA37" s="491">
        <v>3.2000000000000003E-4</v>
      </c>
      <c r="AB37" s="491">
        <v>6.4000000000000005E-4</v>
      </c>
      <c r="AC37" s="491">
        <v>5.8399999999999999E-4</v>
      </c>
      <c r="AD37" s="491">
        <v>3.5199999999999999E-4</v>
      </c>
      <c r="AE37" s="491">
        <v>7.7899999999999996E-4</v>
      </c>
      <c r="AF37" s="491">
        <v>1.7799999999999999E-4</v>
      </c>
      <c r="AG37" s="491">
        <v>2.4000000000000001E-4</v>
      </c>
      <c r="AH37" s="491">
        <v>4.2999999999999999E-4</v>
      </c>
      <c r="AI37" s="491">
        <v>1.0000990000000001</v>
      </c>
      <c r="AJ37" s="491">
        <v>5.2899999999999996E-4</v>
      </c>
      <c r="AK37" s="491">
        <v>2.5900000000000001E-4</v>
      </c>
      <c r="AL37" s="491">
        <v>9.4499999999999998E-4</v>
      </c>
      <c r="AM37" s="491">
        <v>4.3100000000000001E-4</v>
      </c>
      <c r="AN37" s="491">
        <v>4.6200000000000001E-4</v>
      </c>
      <c r="AO37" s="491">
        <v>1.4799999999999999E-4</v>
      </c>
      <c r="AP37" s="491">
        <v>0.10155400000000001</v>
      </c>
      <c r="AQ37" s="469">
        <v>1.1182430000000001</v>
      </c>
    </row>
    <row r="38" spans="2:43" ht="16.5" customHeight="1">
      <c r="B38" s="173" t="s">
        <v>130</v>
      </c>
      <c r="C38" s="240" t="s">
        <v>143</v>
      </c>
      <c r="D38" s="490">
        <v>9.3999999999999994E-5</v>
      </c>
      <c r="E38" s="491">
        <v>7.1699999999999997E-4</v>
      </c>
      <c r="F38" s="491">
        <v>6.6000000000000005E-5</v>
      </c>
      <c r="G38" s="491">
        <v>1.7799999999999999E-4</v>
      </c>
      <c r="H38" s="491">
        <v>2.4399999999999999E-4</v>
      </c>
      <c r="I38" s="491">
        <v>1.3899999999999999E-4</v>
      </c>
      <c r="J38" s="491">
        <v>2.92E-4</v>
      </c>
      <c r="K38" s="491">
        <v>3.3300000000000002E-4</v>
      </c>
      <c r="L38" s="491">
        <v>9.8999999999999994E-5</v>
      </c>
      <c r="M38" s="491">
        <v>2.42E-4</v>
      </c>
      <c r="N38" s="491">
        <v>2.6800000000000001E-4</v>
      </c>
      <c r="O38" s="491">
        <v>2.4600000000000002E-4</v>
      </c>
      <c r="P38" s="491">
        <v>1.0399999999999999E-4</v>
      </c>
      <c r="Q38" s="491">
        <v>6.9099999999999999E-4</v>
      </c>
      <c r="R38" s="491">
        <v>7.45E-4</v>
      </c>
      <c r="S38" s="491">
        <v>4.8099999999999998E-4</v>
      </c>
      <c r="T38" s="491">
        <v>4.3399999999999998E-4</v>
      </c>
      <c r="U38" s="491">
        <v>1.5E-3</v>
      </c>
      <c r="V38" s="491">
        <v>1E-3</v>
      </c>
      <c r="W38" s="491">
        <v>2.5699999999999998E-3</v>
      </c>
      <c r="X38" s="491">
        <v>1.8799999999999999E-4</v>
      </c>
      <c r="Y38" s="491">
        <v>2.9399999999999999E-4</v>
      </c>
      <c r="Z38" s="491">
        <v>2.5799999999999998E-4</v>
      </c>
      <c r="AA38" s="491">
        <v>7.6000000000000004E-4</v>
      </c>
      <c r="AB38" s="491">
        <v>3.6099999999999999E-4</v>
      </c>
      <c r="AC38" s="491">
        <v>3.57E-4</v>
      </c>
      <c r="AD38" s="491">
        <v>4.46E-4</v>
      </c>
      <c r="AE38" s="491">
        <v>4.7199999999999998E-4</v>
      </c>
      <c r="AF38" s="491">
        <v>4.6999999999999997E-5</v>
      </c>
      <c r="AG38" s="491">
        <v>5.2099999999999998E-4</v>
      </c>
      <c r="AH38" s="491">
        <v>5.4799999999999996E-3</v>
      </c>
      <c r="AI38" s="491">
        <v>2.5999999999999998E-4</v>
      </c>
      <c r="AJ38" s="491">
        <v>1.0001580000000001</v>
      </c>
      <c r="AK38" s="491">
        <v>1.85E-4</v>
      </c>
      <c r="AL38" s="491">
        <v>2.9999999999999997E-4</v>
      </c>
      <c r="AM38" s="491">
        <v>5.6400000000000005E-4</v>
      </c>
      <c r="AN38" s="491">
        <v>6.4000000000000005E-4</v>
      </c>
      <c r="AO38" s="491">
        <v>1.18E-4</v>
      </c>
      <c r="AP38" s="491">
        <v>2.349E-3</v>
      </c>
      <c r="AQ38" s="469">
        <v>1.0242009999999999</v>
      </c>
    </row>
    <row r="39" spans="2:43" ht="16.5" customHeight="1">
      <c r="B39" s="173" t="s">
        <v>131</v>
      </c>
      <c r="C39" s="240" t="s">
        <v>539</v>
      </c>
      <c r="D39" s="490">
        <v>2.6999999999999999E-5</v>
      </c>
      <c r="E39" s="491">
        <v>2.6999999999999999E-5</v>
      </c>
      <c r="F39" s="491">
        <v>1.8E-5</v>
      </c>
      <c r="G39" s="491">
        <v>5.8999999999999998E-5</v>
      </c>
      <c r="H39" s="491">
        <v>2.3E-5</v>
      </c>
      <c r="I39" s="491">
        <v>1.8E-5</v>
      </c>
      <c r="J39" s="491">
        <v>2.5000000000000001E-5</v>
      </c>
      <c r="K39" s="491">
        <v>3.4999999999999997E-5</v>
      </c>
      <c r="L39" s="491">
        <v>2.8E-5</v>
      </c>
      <c r="M39" s="491">
        <v>1.2999999999999999E-5</v>
      </c>
      <c r="N39" s="491">
        <v>3.1999999999999999E-5</v>
      </c>
      <c r="O39" s="491">
        <v>1.7E-5</v>
      </c>
      <c r="P39" s="491">
        <v>1.5999999999999999E-5</v>
      </c>
      <c r="Q39" s="491">
        <v>1.7E-5</v>
      </c>
      <c r="R39" s="491">
        <v>1.4E-5</v>
      </c>
      <c r="S39" s="491">
        <v>1.2999999999999999E-5</v>
      </c>
      <c r="T39" s="491">
        <v>1.5999999999999999E-5</v>
      </c>
      <c r="U39" s="491">
        <v>1.2E-5</v>
      </c>
      <c r="V39" s="491">
        <v>1.5E-5</v>
      </c>
      <c r="W39" s="491">
        <v>1.2E-5</v>
      </c>
      <c r="X39" s="491">
        <v>1.0000000000000001E-5</v>
      </c>
      <c r="Y39" s="491">
        <v>3.8999999999999999E-5</v>
      </c>
      <c r="Z39" s="491">
        <v>2.4000000000000001E-5</v>
      </c>
      <c r="AA39" s="491">
        <v>2.0000000000000002E-5</v>
      </c>
      <c r="AB39" s="491">
        <v>1.55E-4</v>
      </c>
      <c r="AC39" s="491">
        <v>3.4999999999999997E-5</v>
      </c>
      <c r="AD39" s="491">
        <v>7.7999999999999999E-5</v>
      </c>
      <c r="AE39" s="491">
        <v>1.5699999999999999E-4</v>
      </c>
      <c r="AF39" s="491">
        <v>1.7E-5</v>
      </c>
      <c r="AG39" s="491">
        <v>4.44E-4</v>
      </c>
      <c r="AH39" s="491">
        <v>5.1699999999999999E-4</v>
      </c>
      <c r="AI39" s="491">
        <v>4.3000000000000002E-5</v>
      </c>
      <c r="AJ39" s="491">
        <v>3.1000000000000001E-5</v>
      </c>
      <c r="AK39" s="491">
        <v>1.0125169999999999</v>
      </c>
      <c r="AL39" s="491">
        <v>4.1999999999999998E-5</v>
      </c>
      <c r="AM39" s="491">
        <v>5.0000000000000002E-5</v>
      </c>
      <c r="AN39" s="491">
        <v>2.7099999999999997E-4</v>
      </c>
      <c r="AO39" s="491">
        <v>3.1999999999999999E-5</v>
      </c>
      <c r="AP39" s="491">
        <v>1.6899999999999999E-4</v>
      </c>
      <c r="AQ39" s="469">
        <v>1.015088</v>
      </c>
    </row>
    <row r="40" spans="2:43" ht="16.5" customHeight="1">
      <c r="B40" s="173" t="s">
        <v>15</v>
      </c>
      <c r="C40" s="240" t="s">
        <v>589</v>
      </c>
      <c r="D40" s="490">
        <v>2.3670000000000002E-3</v>
      </c>
      <c r="E40" s="491">
        <v>1.8990000000000001E-3</v>
      </c>
      <c r="F40" s="491">
        <v>1.1729E-2</v>
      </c>
      <c r="G40" s="491">
        <v>4.509E-3</v>
      </c>
      <c r="H40" s="491">
        <v>1.3929999999999999E-3</v>
      </c>
      <c r="I40" s="491">
        <v>1.846E-3</v>
      </c>
      <c r="J40" s="491">
        <v>1.916E-3</v>
      </c>
      <c r="K40" s="491">
        <v>2.0639999999999999E-3</v>
      </c>
      <c r="L40" s="491">
        <v>6.1799999999999995E-4</v>
      </c>
      <c r="M40" s="491">
        <v>6.6200000000000005E-4</v>
      </c>
      <c r="N40" s="491">
        <v>1.1720000000000001E-3</v>
      </c>
      <c r="O40" s="491">
        <v>7.1500000000000003E-4</v>
      </c>
      <c r="P40" s="491">
        <v>1.193E-3</v>
      </c>
      <c r="Q40" s="491">
        <v>5.13E-4</v>
      </c>
      <c r="R40" s="491">
        <v>2.467E-3</v>
      </c>
      <c r="S40" s="491">
        <v>6.1600000000000001E-4</v>
      </c>
      <c r="T40" s="491">
        <v>8.9099999999999997E-4</v>
      </c>
      <c r="U40" s="491">
        <v>6.2200000000000005E-4</v>
      </c>
      <c r="V40" s="491">
        <v>6.0700000000000001E-4</v>
      </c>
      <c r="W40" s="491">
        <v>1.83E-4</v>
      </c>
      <c r="X40" s="491">
        <v>2.22E-4</v>
      </c>
      <c r="Y40" s="491">
        <v>1.098E-3</v>
      </c>
      <c r="Z40" s="491">
        <v>1.3619999999999999E-3</v>
      </c>
      <c r="AA40" s="491">
        <v>1.7949999999999999E-3</v>
      </c>
      <c r="AB40" s="491">
        <v>9.8230000000000001E-3</v>
      </c>
      <c r="AC40" s="491">
        <v>2.32E-3</v>
      </c>
      <c r="AD40" s="491">
        <v>1.109E-3</v>
      </c>
      <c r="AE40" s="491">
        <v>3.8549999999999999E-3</v>
      </c>
      <c r="AF40" s="491">
        <v>4.0499999999999998E-4</v>
      </c>
      <c r="AG40" s="491">
        <v>1.5250000000000001E-3</v>
      </c>
      <c r="AH40" s="491">
        <v>2.1540000000000001E-3</v>
      </c>
      <c r="AI40" s="491">
        <v>3.9100000000000002E-4</v>
      </c>
      <c r="AJ40" s="491">
        <v>1.5219999999999999E-3</v>
      </c>
      <c r="AK40" s="491">
        <v>1.2899999999999999E-3</v>
      </c>
      <c r="AL40" s="491">
        <v>1.0004029999999999</v>
      </c>
      <c r="AM40" s="491">
        <v>2.5630000000000002E-3</v>
      </c>
      <c r="AN40" s="491">
        <v>3.1259999999999999E-3</v>
      </c>
      <c r="AO40" s="491">
        <v>3.9599999999999998E-4</v>
      </c>
      <c r="AP40" s="491">
        <v>6.0499999999999996E-4</v>
      </c>
      <c r="AQ40" s="469">
        <v>1.073944</v>
      </c>
    </row>
    <row r="41" spans="2:43" ht="16.5" customHeight="1">
      <c r="B41" s="173" t="s">
        <v>311</v>
      </c>
      <c r="C41" s="240" t="s">
        <v>127</v>
      </c>
      <c r="D41" s="490">
        <v>4.0034E-2</v>
      </c>
      <c r="E41" s="491">
        <v>2.2164E-2</v>
      </c>
      <c r="F41" s="491">
        <v>1.3341E-2</v>
      </c>
      <c r="G41" s="491">
        <v>5.8335999999999999E-2</v>
      </c>
      <c r="H41" s="491">
        <v>3.8358999999999997E-2</v>
      </c>
      <c r="I41" s="491">
        <v>4.0253999999999998E-2</v>
      </c>
      <c r="J41" s="491">
        <v>2.4656000000000001E-2</v>
      </c>
      <c r="K41" s="491">
        <v>4.8822999999999998E-2</v>
      </c>
      <c r="L41" s="491">
        <v>2.8740999999999999E-2</v>
      </c>
      <c r="M41" s="491">
        <v>3.2937000000000001E-2</v>
      </c>
      <c r="N41" s="491">
        <v>4.7307000000000002E-2</v>
      </c>
      <c r="O41" s="491">
        <v>2.6360000000000001E-2</v>
      </c>
      <c r="P41" s="491">
        <v>1.7763999999999999E-2</v>
      </c>
      <c r="Q41" s="491">
        <v>2.4934000000000001E-2</v>
      </c>
      <c r="R41" s="491">
        <v>2.9350999999999999E-2</v>
      </c>
      <c r="S41" s="491">
        <v>2.6082999999999999E-2</v>
      </c>
      <c r="T41" s="491">
        <v>3.0116E-2</v>
      </c>
      <c r="U41" s="491">
        <v>3.3908000000000001E-2</v>
      </c>
      <c r="V41" s="491">
        <v>3.1361E-2</v>
      </c>
      <c r="W41" s="491">
        <v>3.1185000000000001E-2</v>
      </c>
      <c r="X41" s="491">
        <v>2.3238999999999999E-2</v>
      </c>
      <c r="Y41" s="491">
        <v>3.3782E-2</v>
      </c>
      <c r="Z41" s="491">
        <v>7.2111999999999996E-2</v>
      </c>
      <c r="AA41" s="491">
        <v>6.5125000000000002E-2</v>
      </c>
      <c r="AB41" s="491">
        <v>0.105642</v>
      </c>
      <c r="AC41" s="491">
        <v>5.1128E-2</v>
      </c>
      <c r="AD41" s="491">
        <v>6.5016000000000004E-2</v>
      </c>
      <c r="AE41" s="491">
        <v>8.2956000000000002E-2</v>
      </c>
      <c r="AF41" s="491">
        <v>1.44E-2</v>
      </c>
      <c r="AG41" s="491">
        <v>0.117691</v>
      </c>
      <c r="AH41" s="491">
        <v>0.104602</v>
      </c>
      <c r="AI41" s="491">
        <v>5.9854999999999998E-2</v>
      </c>
      <c r="AJ41" s="491">
        <v>6.5159999999999996E-2</v>
      </c>
      <c r="AK41" s="491">
        <v>3.4271999999999997E-2</v>
      </c>
      <c r="AL41" s="491">
        <v>6.0807E-2</v>
      </c>
      <c r="AM41" s="491">
        <v>1.092209</v>
      </c>
      <c r="AN41" s="491">
        <v>3.5762000000000002E-2</v>
      </c>
      <c r="AO41" s="491">
        <v>1.6428000000000002E-2</v>
      </c>
      <c r="AP41" s="491">
        <v>3.4069000000000002E-2</v>
      </c>
      <c r="AQ41" s="469">
        <v>2.7802699999999998</v>
      </c>
    </row>
    <row r="42" spans="2:43" ht="16.5" customHeight="1">
      <c r="B42" s="173">
        <v>37</v>
      </c>
      <c r="C42" s="240" t="s">
        <v>129</v>
      </c>
      <c r="D42" s="490">
        <v>1.042E-3</v>
      </c>
      <c r="E42" s="491">
        <v>1.63E-4</v>
      </c>
      <c r="F42" s="491">
        <v>8.8800000000000001E-4</v>
      </c>
      <c r="G42" s="491">
        <v>2.6699999999999998E-4</v>
      </c>
      <c r="H42" s="491">
        <v>5.1800000000000001E-4</v>
      </c>
      <c r="I42" s="491">
        <v>3.3399999999999999E-4</v>
      </c>
      <c r="J42" s="491">
        <v>2.7099999999999997E-4</v>
      </c>
      <c r="K42" s="491">
        <v>3.5500000000000001E-4</v>
      </c>
      <c r="L42" s="491">
        <v>1.44E-4</v>
      </c>
      <c r="M42" s="491">
        <v>1.5200000000000001E-4</v>
      </c>
      <c r="N42" s="491">
        <v>2.5399999999999999E-4</v>
      </c>
      <c r="O42" s="491">
        <v>1.7100000000000001E-4</v>
      </c>
      <c r="P42" s="491">
        <v>9.8999999999999994E-5</v>
      </c>
      <c r="Q42" s="491">
        <v>1.66E-4</v>
      </c>
      <c r="R42" s="491">
        <v>2.22E-4</v>
      </c>
      <c r="S42" s="491">
        <v>2.4899999999999998E-4</v>
      </c>
      <c r="T42" s="491">
        <v>2.2499999999999999E-4</v>
      </c>
      <c r="U42" s="491">
        <v>4.0000000000000002E-4</v>
      </c>
      <c r="V42" s="491">
        <v>1.5899999999999999E-4</v>
      </c>
      <c r="W42" s="491">
        <v>1.5300000000000001E-4</v>
      </c>
      <c r="X42" s="491">
        <v>1.6000000000000001E-4</v>
      </c>
      <c r="Y42" s="491">
        <v>2.4600000000000002E-4</v>
      </c>
      <c r="Z42" s="491">
        <v>4.8000000000000001E-4</v>
      </c>
      <c r="AA42" s="491">
        <v>3.1599999999999998E-4</v>
      </c>
      <c r="AB42" s="491">
        <v>7.2300000000000001E-4</v>
      </c>
      <c r="AC42" s="491">
        <v>2.6699999999999998E-4</v>
      </c>
      <c r="AD42" s="491">
        <v>8.7399999999999999E-4</v>
      </c>
      <c r="AE42" s="491">
        <v>7.1199999999999996E-4</v>
      </c>
      <c r="AF42" s="491">
        <v>5.3200000000000003E-4</v>
      </c>
      <c r="AG42" s="491">
        <v>5.7899999999999998E-4</v>
      </c>
      <c r="AH42" s="491">
        <v>8.4089999999999998E-3</v>
      </c>
      <c r="AI42" s="491">
        <v>5.9900000000000003E-4</v>
      </c>
      <c r="AJ42" s="491">
        <v>6.5989999999999998E-3</v>
      </c>
      <c r="AK42" s="491">
        <v>1.8252999999999998E-2</v>
      </c>
      <c r="AL42" s="491">
        <v>2.2820000000000002E-3</v>
      </c>
      <c r="AM42" s="491">
        <v>2.0349999999999999E-3</v>
      </c>
      <c r="AN42" s="491">
        <v>1.0096689999999999</v>
      </c>
      <c r="AO42" s="491">
        <v>1.6699999999999999E-4</v>
      </c>
      <c r="AP42" s="491">
        <v>2.957E-3</v>
      </c>
      <c r="AQ42" s="501">
        <v>1.0620890000000001</v>
      </c>
    </row>
    <row r="43" spans="2:43" ht="16.5" customHeight="1">
      <c r="B43" s="173">
        <v>38</v>
      </c>
      <c r="C43" s="240" t="s">
        <v>144</v>
      </c>
      <c r="D43" s="490">
        <v>5.1699999999999999E-4</v>
      </c>
      <c r="E43" s="491">
        <v>4.9170000000000004E-3</v>
      </c>
      <c r="F43" s="491">
        <v>1.2489999999999999E-3</v>
      </c>
      <c r="G43" s="491">
        <v>1.17E-3</v>
      </c>
      <c r="H43" s="491">
        <v>1.224E-3</v>
      </c>
      <c r="I43" s="491">
        <v>1.714E-3</v>
      </c>
      <c r="J43" s="491">
        <v>1.1919999999999999E-3</v>
      </c>
      <c r="K43" s="491">
        <v>1.093E-3</v>
      </c>
      <c r="L43" s="491">
        <v>4.8799999999999999E-4</v>
      </c>
      <c r="M43" s="491">
        <v>3.4200000000000002E-4</v>
      </c>
      <c r="N43" s="491">
        <v>1.4920000000000001E-3</v>
      </c>
      <c r="O43" s="491">
        <v>5.3200000000000003E-4</v>
      </c>
      <c r="P43" s="491">
        <v>3.59E-4</v>
      </c>
      <c r="Q43" s="491">
        <v>9.3999999999999997E-4</v>
      </c>
      <c r="R43" s="491">
        <v>7.3399999999999995E-4</v>
      </c>
      <c r="S43" s="491">
        <v>1.755E-3</v>
      </c>
      <c r="T43" s="491">
        <v>1.6119999999999999E-3</v>
      </c>
      <c r="U43" s="491">
        <v>1.0189999999999999E-3</v>
      </c>
      <c r="V43" s="491">
        <v>9.9099999999999991E-4</v>
      </c>
      <c r="W43" s="491">
        <v>1.3339999999999999E-3</v>
      </c>
      <c r="X43" s="491">
        <v>4.4099999999999999E-4</v>
      </c>
      <c r="Y43" s="491">
        <v>1.949E-3</v>
      </c>
      <c r="Z43" s="491">
        <v>1.3500000000000001E-3</v>
      </c>
      <c r="AA43" s="491">
        <v>3.9399999999999998E-4</v>
      </c>
      <c r="AB43" s="491">
        <v>1.4610000000000001E-3</v>
      </c>
      <c r="AC43" s="491">
        <v>3.2139999999999998E-3</v>
      </c>
      <c r="AD43" s="491">
        <v>1.5319999999999999E-3</v>
      </c>
      <c r="AE43" s="491">
        <v>3.3170000000000001E-3</v>
      </c>
      <c r="AF43" s="491">
        <v>4.0000000000000002E-4</v>
      </c>
      <c r="AG43" s="491">
        <v>2.2290000000000001E-3</v>
      </c>
      <c r="AH43" s="491">
        <v>2.9489999999999998E-3</v>
      </c>
      <c r="AI43" s="491">
        <v>2.5240000000000002E-3</v>
      </c>
      <c r="AJ43" s="491">
        <v>2.9689999999999999E-3</v>
      </c>
      <c r="AK43" s="491">
        <v>4.8120000000000003E-3</v>
      </c>
      <c r="AL43" s="491">
        <v>5.2789999999999998E-3</v>
      </c>
      <c r="AM43" s="491">
        <v>2.0400000000000001E-3</v>
      </c>
      <c r="AN43" s="491">
        <v>2.1289999999999998E-3</v>
      </c>
      <c r="AO43" s="491">
        <v>1.0004390000000001</v>
      </c>
      <c r="AP43" s="491">
        <v>7.4899999999999999E-4</v>
      </c>
      <c r="AQ43" s="501">
        <v>1.064853</v>
      </c>
    </row>
    <row r="44" spans="2:43" ht="16.5" customHeight="1">
      <c r="B44" s="173">
        <v>39</v>
      </c>
      <c r="C44" s="240" t="s">
        <v>23</v>
      </c>
      <c r="D44" s="490">
        <v>5.587E-3</v>
      </c>
      <c r="E44" s="491">
        <v>1.0189999999999999E-3</v>
      </c>
      <c r="F44" s="491">
        <v>5.7479999999999996E-3</v>
      </c>
      <c r="G44" s="491">
        <v>6.7270000000000003E-3</v>
      </c>
      <c r="H44" s="491">
        <v>6.0369999999999998E-3</v>
      </c>
      <c r="I44" s="491">
        <v>3.434E-3</v>
      </c>
      <c r="J44" s="491">
        <v>6.3119999999999999E-3</v>
      </c>
      <c r="K44" s="491">
        <v>1.0950000000000001E-3</v>
      </c>
      <c r="L44" s="491">
        <v>1.3136999999999999E-2</v>
      </c>
      <c r="M44" s="491">
        <v>1.993E-3</v>
      </c>
      <c r="N44" s="491">
        <v>5.9020000000000001E-3</v>
      </c>
      <c r="O44" s="491">
        <v>9.639E-3</v>
      </c>
      <c r="P44" s="491">
        <v>2.7659999999999998E-3</v>
      </c>
      <c r="Q44" s="491">
        <v>4.0080000000000003E-3</v>
      </c>
      <c r="R44" s="491">
        <v>5.4130000000000003E-3</v>
      </c>
      <c r="S44" s="491">
        <v>3.431E-3</v>
      </c>
      <c r="T44" s="491">
        <v>2.0709999999999999E-3</v>
      </c>
      <c r="U44" s="491">
        <v>9.8200000000000002E-4</v>
      </c>
      <c r="V44" s="491">
        <v>2.947E-3</v>
      </c>
      <c r="W44" s="491">
        <v>1.3359999999999999E-3</v>
      </c>
      <c r="X44" s="491">
        <v>7.5799999999999999E-4</v>
      </c>
      <c r="Y44" s="491">
        <v>1.7340000000000001E-3</v>
      </c>
      <c r="Z44" s="491">
        <v>9.3670000000000003E-3</v>
      </c>
      <c r="AA44" s="491">
        <v>3.1510000000000002E-3</v>
      </c>
      <c r="AB44" s="491">
        <v>6.3080000000000002E-3</v>
      </c>
      <c r="AC44" s="491">
        <v>5.7540000000000004E-3</v>
      </c>
      <c r="AD44" s="491">
        <v>3.4680000000000002E-3</v>
      </c>
      <c r="AE44" s="491">
        <v>7.6769999999999998E-3</v>
      </c>
      <c r="AF44" s="491">
        <v>1.7570000000000001E-3</v>
      </c>
      <c r="AG44" s="491">
        <v>2.362E-3</v>
      </c>
      <c r="AH44" s="491">
        <v>4.2420000000000001E-3</v>
      </c>
      <c r="AI44" s="491">
        <v>9.7300000000000002E-4</v>
      </c>
      <c r="AJ44" s="491">
        <v>5.2180000000000004E-3</v>
      </c>
      <c r="AK44" s="491">
        <v>2.5479999999999999E-3</v>
      </c>
      <c r="AL44" s="491">
        <v>9.3159999999999996E-3</v>
      </c>
      <c r="AM44" s="491">
        <v>4.2500000000000003E-3</v>
      </c>
      <c r="AN44" s="491">
        <v>4.5529999999999998E-3</v>
      </c>
      <c r="AO44" s="491">
        <v>1.4580000000000001E-3</v>
      </c>
      <c r="AP44" s="491">
        <v>1.000869</v>
      </c>
      <c r="AQ44" s="502">
        <v>1.1653469999999999</v>
      </c>
    </row>
    <row r="45" spans="2:43" ht="16.5" customHeight="1">
      <c r="B45" s="314"/>
      <c r="C45" s="315" t="s">
        <v>312</v>
      </c>
      <c r="D45" s="498">
        <v>1.2589170000000001</v>
      </c>
      <c r="E45" s="499">
        <v>1.3118190000000001</v>
      </c>
      <c r="F45" s="499">
        <v>1.1333070000000001</v>
      </c>
      <c r="G45" s="499">
        <v>1.3463039999999999</v>
      </c>
      <c r="H45" s="499">
        <v>1.3698999999999999</v>
      </c>
      <c r="I45" s="499">
        <v>1.204094</v>
      </c>
      <c r="J45" s="499">
        <v>1.3406400000000001</v>
      </c>
      <c r="K45" s="499">
        <v>1.2098059999999999</v>
      </c>
      <c r="L45" s="499">
        <v>1.1842010000000001</v>
      </c>
      <c r="M45" s="499">
        <v>1.181527</v>
      </c>
      <c r="N45" s="499">
        <v>1.275067</v>
      </c>
      <c r="O45" s="499">
        <v>1.2467109999999999</v>
      </c>
      <c r="P45" s="499">
        <v>1.2112780000000001</v>
      </c>
      <c r="Q45" s="499">
        <v>1.1836040000000001</v>
      </c>
      <c r="R45" s="499">
        <v>1.15886</v>
      </c>
      <c r="S45" s="499">
        <v>1.157823</v>
      </c>
      <c r="T45" s="499">
        <v>1.1920040000000001</v>
      </c>
      <c r="U45" s="499">
        <v>1.2043900000000001</v>
      </c>
      <c r="V45" s="499">
        <v>1.174148</v>
      </c>
      <c r="W45" s="499">
        <v>1.1695409999999999</v>
      </c>
      <c r="X45" s="499">
        <v>1.121094</v>
      </c>
      <c r="Y45" s="499">
        <v>1.2689319999999999</v>
      </c>
      <c r="Z45" s="499">
        <v>1.2486969999999999</v>
      </c>
      <c r="AA45" s="499">
        <v>1.30521</v>
      </c>
      <c r="AB45" s="499">
        <v>1.441487</v>
      </c>
      <c r="AC45" s="499">
        <v>1.266526</v>
      </c>
      <c r="AD45" s="499">
        <v>1.315855</v>
      </c>
      <c r="AE45" s="499">
        <v>1.299056</v>
      </c>
      <c r="AF45" s="499">
        <v>1.151737</v>
      </c>
      <c r="AG45" s="499">
        <v>1.335942</v>
      </c>
      <c r="AH45" s="499">
        <v>1.3890370000000001</v>
      </c>
      <c r="AI45" s="499">
        <v>1.2108620000000001</v>
      </c>
      <c r="AJ45" s="499">
        <v>1.209667</v>
      </c>
      <c r="AK45" s="499">
        <v>1.2031989999999999</v>
      </c>
      <c r="AL45" s="499">
        <v>1.262718</v>
      </c>
      <c r="AM45" s="499">
        <v>1.2187399999999999</v>
      </c>
      <c r="AN45" s="488">
        <v>1.312522</v>
      </c>
      <c r="AO45" s="488">
        <v>1.37683</v>
      </c>
      <c r="AP45" s="503">
        <v>1.3293999999999999</v>
      </c>
      <c r="AQ45" s="249"/>
    </row>
  </sheetData>
  <sheetProtection sheet="1" selectLockedCells="1" selectUnlockedCells="1"/>
  <mergeCells count="2">
    <mergeCell ref="B4:C5"/>
    <mergeCell ref="B2:D2"/>
  </mergeCells>
  <phoneticPr fontId="9"/>
  <pageMargins left="0.78740157480314965" right="0.78740157480314965" top="0.78740157480314965" bottom="0.78740157480314965" header="0" footer="0.19685039370078741"/>
  <pageSetup paperSize="8" scale="81" orientation="landscape" useFirstPageNumber="1" r:id="rId1"/>
  <headerFooter alignWithMargins="0">
    <oddFooter>&amp;C&amp;P / 2 ﾍﾟｰｼﾞ</oddFooter>
  </headerFooter>
  <colBreaks count="1" manualBreakCount="1">
    <brk id="21" min="1" max="4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pageSetUpPr autoPageBreaks="0"/>
  </sheetPr>
  <dimension ref="B2:Y46"/>
  <sheetViews>
    <sheetView showGridLines="0" view="pageBreakPreview" zoomScale="175" zoomScaleNormal="100" zoomScaleSheetLayoutView="175" workbookViewId="0">
      <selection activeCell="E13" sqref="E13"/>
    </sheetView>
  </sheetViews>
  <sheetFormatPr defaultColWidth="10.125" defaultRowHeight="15" customHeight="1"/>
  <cols>
    <col min="1" max="1" width="1.625" style="206" customWidth="1"/>
    <col min="2" max="2" width="4.625" style="206" customWidth="1"/>
    <col min="3" max="3" width="22.625" style="206" customWidth="1"/>
    <col min="4" max="4" width="9.125" style="206" customWidth="1"/>
    <col min="5" max="5" width="10.625" style="206" customWidth="1"/>
    <col min="6" max="19" width="10.125" style="206" customWidth="1"/>
    <col min="20" max="25" width="10.125" style="206" hidden="1" customWidth="1"/>
    <col min="26" max="16384" width="10.125" style="206"/>
  </cols>
  <sheetData>
    <row r="2" spans="2:25" ht="20.25" customHeight="1">
      <c r="B2" s="546" t="s">
        <v>105</v>
      </c>
      <c r="C2" s="547"/>
      <c r="D2" s="1"/>
    </row>
    <row r="3" spans="2:25" ht="18.75" customHeight="1">
      <c r="E3" s="270"/>
    </row>
    <row r="4" spans="2:25" ht="18.75" customHeight="1">
      <c r="B4" s="708"/>
      <c r="C4" s="709"/>
      <c r="D4" s="318"/>
      <c r="E4" s="277"/>
    </row>
    <row r="5" spans="2:25" s="233" customFormat="1" ht="36" customHeight="1">
      <c r="B5" s="710"/>
      <c r="C5" s="711"/>
      <c r="D5" s="319" t="s">
        <v>494</v>
      </c>
      <c r="E5" s="320" t="s">
        <v>40</v>
      </c>
      <c r="T5" s="306" t="s">
        <v>24</v>
      </c>
      <c r="U5" s="306"/>
      <c r="V5" s="306" t="s">
        <v>25</v>
      </c>
      <c r="W5" s="306"/>
      <c r="X5" s="306" t="s">
        <v>26</v>
      </c>
      <c r="Y5" s="307"/>
    </row>
    <row r="6" spans="2:25" ht="18.75" customHeight="1">
      <c r="B6" s="168" t="s">
        <v>1</v>
      </c>
      <c r="C6" s="169" t="s">
        <v>16</v>
      </c>
      <c r="D6" s="321">
        <f>取引基本表!AS6</f>
        <v>19582</v>
      </c>
      <c r="E6" s="322">
        <f>ROUND(D6/$D$45,6)</f>
        <v>1.1224E-2</v>
      </c>
      <c r="T6" s="311">
        <v>113706</v>
      </c>
      <c r="U6" s="312" t="s">
        <v>27</v>
      </c>
      <c r="V6" s="311">
        <v>124135</v>
      </c>
      <c r="W6" s="312" t="s">
        <v>27</v>
      </c>
      <c r="X6" s="311">
        <v>237841</v>
      </c>
      <c r="Y6" s="312" t="s">
        <v>27</v>
      </c>
    </row>
    <row r="7" spans="2:25" ht="18.75" customHeight="1">
      <c r="B7" s="173" t="s">
        <v>2</v>
      </c>
      <c r="C7" s="174" t="s">
        <v>527</v>
      </c>
      <c r="D7" s="323">
        <f>取引基本表!AS7</f>
        <v>973</v>
      </c>
      <c r="E7" s="309">
        <f t="shared" ref="E7:E44" si="0">ROUND(D7/$D$45,6)</f>
        <v>5.5800000000000001E-4</v>
      </c>
      <c r="T7" s="311"/>
      <c r="U7" s="312"/>
      <c r="V7" s="311"/>
      <c r="W7" s="312"/>
      <c r="X7" s="311"/>
      <c r="Y7" s="312"/>
    </row>
    <row r="8" spans="2:25" ht="18.75" customHeight="1">
      <c r="B8" s="173" t="s">
        <v>3</v>
      </c>
      <c r="C8" s="174" t="s">
        <v>528</v>
      </c>
      <c r="D8" s="323">
        <f>取引基本表!AS8</f>
        <v>1708</v>
      </c>
      <c r="E8" s="309">
        <f t="shared" si="0"/>
        <v>9.7900000000000005E-4</v>
      </c>
      <c r="T8" s="311"/>
      <c r="U8" s="312"/>
      <c r="V8" s="311"/>
      <c r="W8" s="312"/>
      <c r="X8" s="311"/>
      <c r="Y8" s="312"/>
    </row>
    <row r="9" spans="2:25" ht="18.75" customHeight="1">
      <c r="B9" s="173" t="s">
        <v>4</v>
      </c>
      <c r="C9" s="174" t="s">
        <v>17</v>
      </c>
      <c r="D9" s="323">
        <f>取引基本表!AS9</f>
        <v>0</v>
      </c>
      <c r="E9" s="309">
        <f t="shared" si="0"/>
        <v>0</v>
      </c>
      <c r="T9" s="311"/>
      <c r="U9" s="312"/>
      <c r="V9" s="311"/>
      <c r="W9" s="312"/>
      <c r="X9" s="311"/>
      <c r="Y9" s="312"/>
    </row>
    <row r="10" spans="2:25" ht="18.75" customHeight="1">
      <c r="B10" s="173" t="s">
        <v>5</v>
      </c>
      <c r="C10" s="174" t="s">
        <v>529</v>
      </c>
      <c r="D10" s="323">
        <f>取引基本表!AS10</f>
        <v>158764</v>
      </c>
      <c r="E10" s="309">
        <f t="shared" si="0"/>
        <v>9.0998999999999997E-2</v>
      </c>
      <c r="T10" s="311"/>
      <c r="U10" s="312"/>
      <c r="V10" s="311"/>
      <c r="W10" s="312"/>
      <c r="X10" s="311"/>
      <c r="Y10" s="312"/>
    </row>
    <row r="11" spans="2:25" ht="18.75" customHeight="1">
      <c r="B11" s="173" t="s">
        <v>6</v>
      </c>
      <c r="C11" s="174" t="s">
        <v>136</v>
      </c>
      <c r="D11" s="323">
        <f>取引基本表!AS11</f>
        <v>32848.400000000001</v>
      </c>
      <c r="E11" s="309">
        <f t="shared" si="0"/>
        <v>1.8828000000000001E-2</v>
      </c>
      <c r="T11" s="311"/>
      <c r="U11" s="312"/>
      <c r="V11" s="311"/>
      <c r="W11" s="312"/>
      <c r="X11" s="311"/>
      <c r="Y11" s="312"/>
    </row>
    <row r="12" spans="2:25" ht="18.75" customHeight="1">
      <c r="B12" s="173" t="s">
        <v>7</v>
      </c>
      <c r="C12" s="178" t="s">
        <v>109</v>
      </c>
      <c r="D12" s="323">
        <f>取引基本表!AS12</f>
        <v>2239</v>
      </c>
      <c r="E12" s="309">
        <f t="shared" si="0"/>
        <v>1.2830000000000001E-3</v>
      </c>
      <c r="T12" s="311"/>
      <c r="U12" s="312"/>
      <c r="V12" s="311"/>
      <c r="W12" s="312"/>
      <c r="X12" s="311"/>
      <c r="Y12" s="312"/>
    </row>
    <row r="13" spans="2:25" ht="18.75" customHeight="1">
      <c r="B13" s="173" t="s">
        <v>8</v>
      </c>
      <c r="C13" s="174" t="s">
        <v>137</v>
      </c>
      <c r="D13" s="323">
        <f>取引基本表!AS13</f>
        <v>22538</v>
      </c>
      <c r="E13" s="309">
        <f t="shared" si="0"/>
        <v>1.2918000000000001E-2</v>
      </c>
      <c r="T13" s="311"/>
      <c r="U13" s="312"/>
      <c r="V13" s="311"/>
      <c r="W13" s="312"/>
      <c r="X13" s="311"/>
      <c r="Y13" s="312"/>
    </row>
    <row r="14" spans="2:25" ht="18.75" customHeight="1">
      <c r="B14" s="173" t="s">
        <v>9</v>
      </c>
      <c r="C14" s="178" t="s">
        <v>309</v>
      </c>
      <c r="D14" s="323">
        <f>取引基本表!AS14</f>
        <v>21394</v>
      </c>
      <c r="E14" s="309">
        <f t="shared" si="0"/>
        <v>1.2262E-2</v>
      </c>
      <c r="T14" s="311"/>
      <c r="U14" s="312"/>
      <c r="V14" s="311"/>
      <c r="W14" s="312"/>
      <c r="X14" s="311"/>
      <c r="Y14" s="312"/>
    </row>
    <row r="15" spans="2:25" ht="18.75" customHeight="1">
      <c r="B15" s="173" t="s">
        <v>10</v>
      </c>
      <c r="C15" s="178" t="s">
        <v>587</v>
      </c>
      <c r="D15" s="323">
        <f>取引基本表!AS15</f>
        <v>4852.8</v>
      </c>
      <c r="E15" s="309">
        <f t="shared" si="0"/>
        <v>2.7810000000000001E-3</v>
      </c>
      <c r="T15" s="311"/>
      <c r="U15" s="312"/>
      <c r="V15" s="311"/>
      <c r="W15" s="312"/>
      <c r="X15" s="311"/>
      <c r="Y15" s="312"/>
    </row>
    <row r="16" spans="2:25" ht="18.75" customHeight="1">
      <c r="B16" s="173" t="s">
        <v>11</v>
      </c>
      <c r="C16" s="174" t="s">
        <v>310</v>
      </c>
      <c r="D16" s="323">
        <f>取引基本表!AS16</f>
        <v>595</v>
      </c>
      <c r="E16" s="309">
        <f t="shared" si="0"/>
        <v>3.4099999999999999E-4</v>
      </c>
      <c r="T16" s="311"/>
      <c r="U16" s="312"/>
      <c r="V16" s="311"/>
      <c r="W16" s="312"/>
      <c r="X16" s="311"/>
      <c r="Y16" s="312"/>
    </row>
    <row r="17" spans="2:25" ht="18.75" customHeight="1">
      <c r="B17" s="173" t="s">
        <v>12</v>
      </c>
      <c r="C17" s="174" t="s">
        <v>138</v>
      </c>
      <c r="D17" s="323">
        <f>取引基本表!AS17</f>
        <v>366.4</v>
      </c>
      <c r="E17" s="309">
        <f t="shared" si="0"/>
        <v>2.1000000000000001E-4</v>
      </c>
      <c r="T17" s="311"/>
      <c r="U17" s="312"/>
      <c r="V17" s="311"/>
      <c r="W17" s="312"/>
      <c r="X17" s="311"/>
      <c r="Y17" s="312"/>
    </row>
    <row r="18" spans="2:25" ht="18.75" customHeight="1">
      <c r="B18" s="173" t="s">
        <v>13</v>
      </c>
      <c r="C18" s="174" t="s">
        <v>139</v>
      </c>
      <c r="D18" s="323">
        <f>取引基本表!AS18</f>
        <v>991</v>
      </c>
      <c r="E18" s="309">
        <f t="shared" si="0"/>
        <v>5.6800000000000004E-4</v>
      </c>
      <c r="T18" s="311"/>
      <c r="U18" s="312"/>
      <c r="V18" s="311"/>
      <c r="W18" s="312"/>
      <c r="X18" s="311"/>
      <c r="Y18" s="312"/>
    </row>
    <row r="19" spans="2:25" ht="18.75" customHeight="1">
      <c r="B19" s="173" t="s">
        <v>14</v>
      </c>
      <c r="C19" s="174" t="s">
        <v>140</v>
      </c>
      <c r="D19" s="323">
        <f>取引基本表!AS19</f>
        <v>1446</v>
      </c>
      <c r="E19" s="309">
        <f t="shared" si="0"/>
        <v>8.2899999999999998E-4</v>
      </c>
      <c r="T19" s="311"/>
      <c r="U19" s="312"/>
      <c r="V19" s="311"/>
      <c r="W19" s="312"/>
      <c r="X19" s="311"/>
      <c r="Y19" s="312"/>
    </row>
    <row r="20" spans="2:25" ht="18.75" customHeight="1">
      <c r="B20" s="173" t="s">
        <v>28</v>
      </c>
      <c r="C20" s="174" t="s">
        <v>530</v>
      </c>
      <c r="D20" s="323">
        <f>取引基本表!AS20</f>
        <v>73</v>
      </c>
      <c r="E20" s="309">
        <f t="shared" si="0"/>
        <v>4.1999999999999998E-5</v>
      </c>
      <c r="T20" s="311"/>
      <c r="U20" s="312"/>
      <c r="V20" s="311"/>
      <c r="W20" s="312"/>
      <c r="X20" s="311"/>
      <c r="Y20" s="312"/>
    </row>
    <row r="21" spans="2:25" ht="18.75" customHeight="1">
      <c r="B21" s="173" t="s">
        <v>110</v>
      </c>
      <c r="C21" s="174" t="s">
        <v>531</v>
      </c>
      <c r="D21" s="323">
        <f>取引基本表!AS21</f>
        <v>33</v>
      </c>
      <c r="E21" s="309">
        <f t="shared" si="0"/>
        <v>1.9000000000000001E-5</v>
      </c>
      <c r="T21" s="311"/>
      <c r="U21" s="312"/>
      <c r="V21" s="311"/>
      <c r="W21" s="312"/>
      <c r="X21" s="311"/>
      <c r="Y21" s="312"/>
    </row>
    <row r="22" spans="2:25" ht="18.75" customHeight="1">
      <c r="B22" s="173" t="s">
        <v>111</v>
      </c>
      <c r="C22" s="174" t="s">
        <v>532</v>
      </c>
      <c r="D22" s="323">
        <f>取引基本表!AS22</f>
        <v>509</v>
      </c>
      <c r="E22" s="309">
        <f t="shared" si="0"/>
        <v>2.92E-4</v>
      </c>
      <c r="T22" s="311"/>
      <c r="U22" s="312"/>
      <c r="V22" s="311"/>
      <c r="W22" s="312"/>
      <c r="X22" s="311"/>
      <c r="Y22" s="312"/>
    </row>
    <row r="23" spans="2:25" ht="18.75" customHeight="1">
      <c r="B23" s="173" t="s">
        <v>112</v>
      </c>
      <c r="C23" s="174" t="s">
        <v>533</v>
      </c>
      <c r="D23" s="323">
        <f>取引基本表!AS23</f>
        <v>186</v>
      </c>
      <c r="E23" s="309">
        <f t="shared" si="0"/>
        <v>1.07E-4</v>
      </c>
      <c r="T23" s="311"/>
      <c r="U23" s="312"/>
      <c r="V23" s="311"/>
      <c r="W23" s="312"/>
      <c r="X23" s="311"/>
      <c r="Y23" s="312"/>
    </row>
    <row r="24" spans="2:25" ht="18.75" customHeight="1">
      <c r="B24" s="173" t="s">
        <v>114</v>
      </c>
      <c r="C24" s="174" t="s">
        <v>534</v>
      </c>
      <c r="D24" s="323">
        <f>取引基本表!AS24</f>
        <v>20057.099999999999</v>
      </c>
      <c r="E24" s="309">
        <f t="shared" si="0"/>
        <v>1.1495999999999999E-2</v>
      </c>
      <c r="T24" s="311"/>
      <c r="U24" s="312"/>
      <c r="V24" s="311"/>
      <c r="W24" s="312"/>
      <c r="X24" s="311"/>
      <c r="Y24" s="312"/>
    </row>
    <row r="25" spans="2:25" ht="18.75" customHeight="1">
      <c r="B25" s="173" t="s">
        <v>115</v>
      </c>
      <c r="C25" s="174" t="s">
        <v>588</v>
      </c>
      <c r="D25" s="323">
        <f>取引基本表!AS25</f>
        <v>20871</v>
      </c>
      <c r="E25" s="309">
        <f t="shared" si="0"/>
        <v>1.1963E-2</v>
      </c>
      <c r="T25" s="311"/>
      <c r="U25" s="312"/>
      <c r="V25" s="311"/>
      <c r="W25" s="312"/>
      <c r="X25" s="311"/>
      <c r="Y25" s="312"/>
    </row>
    <row r="26" spans="2:25" ht="18.75" customHeight="1">
      <c r="B26" s="173" t="s">
        <v>116</v>
      </c>
      <c r="C26" s="174" t="s">
        <v>141</v>
      </c>
      <c r="D26" s="323">
        <f>取引基本表!AS26</f>
        <v>31809</v>
      </c>
      <c r="E26" s="309">
        <f t="shared" si="0"/>
        <v>1.8232000000000002E-2</v>
      </c>
      <c r="T26" s="311">
        <v>23686</v>
      </c>
      <c r="U26" s="312" t="s">
        <v>27</v>
      </c>
      <c r="V26" s="311">
        <v>19464</v>
      </c>
      <c r="W26" s="312" t="s">
        <v>27</v>
      </c>
      <c r="X26" s="311">
        <v>43150</v>
      </c>
      <c r="Y26" s="312" t="s">
        <v>27</v>
      </c>
    </row>
    <row r="27" spans="2:25" ht="18.75" customHeight="1">
      <c r="B27" s="173" t="s">
        <v>117</v>
      </c>
      <c r="C27" s="174" t="s">
        <v>113</v>
      </c>
      <c r="D27" s="323">
        <f>取引基本表!AS27</f>
        <v>14901.2</v>
      </c>
      <c r="E27" s="309">
        <f t="shared" si="0"/>
        <v>8.541E-3</v>
      </c>
      <c r="T27" s="311">
        <v>5652</v>
      </c>
      <c r="U27" s="312" t="s">
        <v>27</v>
      </c>
      <c r="V27" s="311">
        <v>63</v>
      </c>
      <c r="W27" s="312" t="s">
        <v>27</v>
      </c>
      <c r="X27" s="311">
        <v>5715</v>
      </c>
      <c r="Y27" s="312" t="s">
        <v>27</v>
      </c>
    </row>
    <row r="28" spans="2:25" ht="18.75" customHeight="1">
      <c r="B28" s="173" t="s">
        <v>118</v>
      </c>
      <c r="C28" s="174" t="s">
        <v>18</v>
      </c>
      <c r="D28" s="323">
        <f>取引基本表!AS28</f>
        <v>0</v>
      </c>
      <c r="E28" s="309">
        <f t="shared" si="0"/>
        <v>0</v>
      </c>
      <c r="T28" s="311">
        <v>58066</v>
      </c>
      <c r="U28" s="312" t="s">
        <v>27</v>
      </c>
      <c r="V28" s="311">
        <v>-31758</v>
      </c>
      <c r="W28" s="312" t="s">
        <v>27</v>
      </c>
      <c r="X28" s="311">
        <v>26308</v>
      </c>
      <c r="Y28" s="312" t="s">
        <v>27</v>
      </c>
    </row>
    <row r="29" spans="2:25" ht="18.75" customHeight="1">
      <c r="B29" s="173" t="s">
        <v>119</v>
      </c>
      <c r="C29" s="174" t="s">
        <v>142</v>
      </c>
      <c r="D29" s="323">
        <f>取引基本表!AS29</f>
        <v>36499</v>
      </c>
      <c r="E29" s="309">
        <f t="shared" si="0"/>
        <v>2.0920000000000001E-2</v>
      </c>
      <c r="T29" s="311">
        <v>1243603</v>
      </c>
      <c r="U29" s="312" t="s">
        <v>27</v>
      </c>
      <c r="V29" s="311">
        <v>592005</v>
      </c>
      <c r="W29" s="312" t="s">
        <v>27</v>
      </c>
      <c r="X29" s="311">
        <v>1835608</v>
      </c>
      <c r="Y29" s="312" t="s">
        <v>27</v>
      </c>
    </row>
    <row r="30" spans="2:25" ht="18.75" customHeight="1">
      <c r="B30" s="173" t="s">
        <v>120</v>
      </c>
      <c r="C30" s="174" t="s">
        <v>535</v>
      </c>
      <c r="D30" s="323">
        <f>取引基本表!AS30</f>
        <v>16067.7</v>
      </c>
      <c r="E30" s="309">
        <f t="shared" si="0"/>
        <v>9.2099999999999994E-3</v>
      </c>
      <c r="T30" s="311">
        <v>72778</v>
      </c>
      <c r="U30" s="312" t="s">
        <v>27</v>
      </c>
      <c r="V30" s="311">
        <v>743586</v>
      </c>
      <c r="W30" s="312" t="s">
        <v>27</v>
      </c>
      <c r="X30" s="311">
        <v>816364</v>
      </c>
      <c r="Y30" s="312" t="s">
        <v>27</v>
      </c>
    </row>
    <row r="31" spans="2:25" ht="18.75" customHeight="1">
      <c r="B31" s="173" t="s">
        <v>121</v>
      </c>
      <c r="C31" s="174" t="s">
        <v>536</v>
      </c>
      <c r="D31" s="323">
        <f>取引基本表!AS31</f>
        <v>18770.5</v>
      </c>
      <c r="E31" s="309">
        <f t="shared" si="0"/>
        <v>1.0758999999999999E-2</v>
      </c>
      <c r="T31" s="311">
        <v>135809</v>
      </c>
      <c r="U31" s="312" t="s">
        <v>27</v>
      </c>
      <c r="V31" s="311">
        <v>135205</v>
      </c>
      <c r="W31" s="312" t="s">
        <v>27</v>
      </c>
      <c r="X31" s="311">
        <v>271014</v>
      </c>
      <c r="Y31" s="312" t="s">
        <v>27</v>
      </c>
    </row>
    <row r="32" spans="2:25" ht="18.75" customHeight="1">
      <c r="B32" s="173" t="s">
        <v>122</v>
      </c>
      <c r="C32" s="174" t="s">
        <v>19</v>
      </c>
      <c r="D32" s="323">
        <f>取引基本表!AS32</f>
        <v>252392</v>
      </c>
      <c r="E32" s="309">
        <f t="shared" si="0"/>
        <v>0.14466399999999999</v>
      </c>
      <c r="T32" s="311">
        <v>256366</v>
      </c>
      <c r="U32" s="312" t="s">
        <v>27</v>
      </c>
      <c r="V32" s="311">
        <v>477880</v>
      </c>
      <c r="W32" s="312" t="s">
        <v>27</v>
      </c>
      <c r="X32" s="311">
        <v>734246</v>
      </c>
      <c r="Y32" s="312" t="s">
        <v>27</v>
      </c>
    </row>
    <row r="33" spans="2:25" ht="18.75" customHeight="1">
      <c r="B33" s="173" t="s">
        <v>123</v>
      </c>
      <c r="C33" s="174" t="s">
        <v>20</v>
      </c>
      <c r="D33" s="323">
        <f>取引基本表!AS33</f>
        <v>102816.9</v>
      </c>
      <c r="E33" s="309">
        <f t="shared" si="0"/>
        <v>5.8931999999999998E-2</v>
      </c>
      <c r="T33" s="311">
        <v>196941</v>
      </c>
      <c r="U33" s="312" t="s">
        <v>27</v>
      </c>
      <c r="V33" s="311">
        <v>65423</v>
      </c>
      <c r="W33" s="312" t="s">
        <v>27</v>
      </c>
      <c r="X33" s="311">
        <v>262364</v>
      </c>
      <c r="Y33" s="312" t="s">
        <v>27</v>
      </c>
    </row>
    <row r="34" spans="2:25" ht="18.75" customHeight="1">
      <c r="B34" s="173" t="s">
        <v>124</v>
      </c>
      <c r="C34" s="174" t="s">
        <v>21</v>
      </c>
      <c r="D34" s="323">
        <f>取引基本表!AS34</f>
        <v>382178</v>
      </c>
      <c r="E34" s="309">
        <f t="shared" si="0"/>
        <v>0.219054</v>
      </c>
      <c r="T34" s="311">
        <v>60876</v>
      </c>
      <c r="U34" s="312" t="s">
        <v>27</v>
      </c>
      <c r="V34" s="311">
        <v>441564</v>
      </c>
      <c r="W34" s="312" t="s">
        <v>27</v>
      </c>
      <c r="X34" s="311">
        <v>502440</v>
      </c>
      <c r="Y34" s="312" t="s">
        <v>27</v>
      </c>
    </row>
    <row r="35" spans="2:25" ht="18.75" customHeight="1">
      <c r="B35" s="173" t="s">
        <v>125</v>
      </c>
      <c r="C35" s="174" t="s">
        <v>537</v>
      </c>
      <c r="D35" s="323">
        <f>取引基本表!AS35</f>
        <v>58043.5</v>
      </c>
      <c r="E35" s="309">
        <f t="shared" si="0"/>
        <v>3.3269E-2</v>
      </c>
      <c r="T35" s="311">
        <v>226431</v>
      </c>
      <c r="U35" s="312" t="s">
        <v>27</v>
      </c>
      <c r="V35" s="311">
        <v>77818</v>
      </c>
      <c r="W35" s="312" t="s">
        <v>27</v>
      </c>
      <c r="X35" s="311">
        <v>304249</v>
      </c>
      <c r="Y35" s="312" t="s">
        <v>27</v>
      </c>
    </row>
    <row r="36" spans="2:25" ht="18.75" customHeight="1">
      <c r="B36" s="173" t="s">
        <v>126</v>
      </c>
      <c r="C36" s="174" t="s">
        <v>538</v>
      </c>
      <c r="D36" s="323">
        <f>取引基本表!AS36</f>
        <v>89856.5</v>
      </c>
      <c r="E36" s="309">
        <f t="shared" si="0"/>
        <v>5.1503E-2</v>
      </c>
      <c r="T36" s="311">
        <v>97660</v>
      </c>
      <c r="U36" s="312" t="s">
        <v>27</v>
      </c>
      <c r="V36" s="311">
        <v>47107</v>
      </c>
      <c r="W36" s="312" t="s">
        <v>27</v>
      </c>
      <c r="X36" s="311">
        <v>144767</v>
      </c>
      <c r="Y36" s="312" t="s">
        <v>27</v>
      </c>
    </row>
    <row r="37" spans="2:25" ht="18.75" customHeight="1">
      <c r="B37" s="173" t="s">
        <v>128</v>
      </c>
      <c r="C37" s="174" t="s">
        <v>22</v>
      </c>
      <c r="D37" s="323">
        <f>取引基本表!AS37</f>
        <v>6525</v>
      </c>
      <c r="E37" s="309">
        <f t="shared" si="0"/>
        <v>3.7399999999999998E-3</v>
      </c>
      <c r="T37" s="311">
        <v>4654</v>
      </c>
      <c r="U37" s="312" t="s">
        <v>27</v>
      </c>
      <c r="V37" s="311">
        <v>348871</v>
      </c>
      <c r="W37" s="312" t="s">
        <v>27</v>
      </c>
      <c r="X37" s="311">
        <v>353525</v>
      </c>
      <c r="Y37" s="312" t="s">
        <v>27</v>
      </c>
    </row>
    <row r="38" spans="2:25" ht="18.75" customHeight="1">
      <c r="B38" s="173" t="s">
        <v>130</v>
      </c>
      <c r="C38" s="174" t="s">
        <v>143</v>
      </c>
      <c r="D38" s="323">
        <f>取引基本表!AS38</f>
        <v>56584.2</v>
      </c>
      <c r="E38" s="309">
        <f t="shared" si="0"/>
        <v>3.2432999999999997E-2</v>
      </c>
      <c r="T38" s="311">
        <v>560973</v>
      </c>
      <c r="U38" s="312" t="s">
        <v>27</v>
      </c>
      <c r="V38" s="311">
        <v>902791</v>
      </c>
      <c r="W38" s="312" t="s">
        <v>27</v>
      </c>
      <c r="X38" s="311">
        <v>1463764</v>
      </c>
      <c r="Y38" s="312" t="s">
        <v>27</v>
      </c>
    </row>
    <row r="39" spans="2:25" ht="18.75" customHeight="1">
      <c r="B39" s="173" t="s">
        <v>131</v>
      </c>
      <c r="C39" s="174" t="s">
        <v>539</v>
      </c>
      <c r="D39" s="323">
        <f>取引基本表!AS39</f>
        <v>138382.9</v>
      </c>
      <c r="E39" s="309">
        <f t="shared" si="0"/>
        <v>7.9316999999999999E-2</v>
      </c>
      <c r="T39" s="311">
        <v>38423</v>
      </c>
      <c r="U39" s="312" t="s">
        <v>27</v>
      </c>
      <c r="V39" s="311">
        <v>-10674</v>
      </c>
      <c r="W39" s="312" t="s">
        <v>27</v>
      </c>
      <c r="X39" s="311">
        <v>27749</v>
      </c>
      <c r="Y39" s="312" t="s">
        <v>27</v>
      </c>
    </row>
    <row r="40" spans="2:25" ht="18.75" customHeight="1">
      <c r="B40" s="173" t="s">
        <v>15</v>
      </c>
      <c r="C40" s="174" t="s">
        <v>589</v>
      </c>
      <c r="D40" s="323">
        <f>取引基本表!AS40</f>
        <v>35045.9</v>
      </c>
      <c r="E40" s="309">
        <f t="shared" si="0"/>
        <v>2.0087000000000001E-2</v>
      </c>
      <c r="T40" s="311"/>
      <c r="U40" s="312"/>
      <c r="V40" s="311"/>
      <c r="W40" s="312"/>
      <c r="X40" s="311"/>
      <c r="Y40" s="312"/>
    </row>
    <row r="41" spans="2:25" ht="18.75" customHeight="1">
      <c r="B41" s="173" t="s">
        <v>311</v>
      </c>
      <c r="C41" s="174" t="s">
        <v>127</v>
      </c>
      <c r="D41" s="323">
        <f>取引基本表!AS41</f>
        <v>25903.3</v>
      </c>
      <c r="E41" s="309">
        <f t="shared" si="0"/>
        <v>1.4847000000000001E-2</v>
      </c>
      <c r="T41" s="311"/>
      <c r="U41" s="312"/>
      <c r="V41" s="311"/>
      <c r="W41" s="312"/>
      <c r="X41" s="311"/>
      <c r="Y41" s="312"/>
    </row>
    <row r="42" spans="2:25" ht="18.75" customHeight="1">
      <c r="B42" s="173">
        <v>37</v>
      </c>
      <c r="C42" s="174" t="s">
        <v>129</v>
      </c>
      <c r="D42" s="323">
        <f>取引基本表!AS42</f>
        <v>168058.6</v>
      </c>
      <c r="E42" s="309">
        <f t="shared" si="0"/>
        <v>9.6326999999999996E-2</v>
      </c>
      <c r="T42" s="311"/>
      <c r="U42" s="312"/>
      <c r="V42" s="311"/>
      <c r="W42" s="312"/>
      <c r="X42" s="311"/>
      <c r="Y42" s="312"/>
    </row>
    <row r="43" spans="2:25" ht="18.75" customHeight="1">
      <c r="B43" s="173">
        <v>38</v>
      </c>
      <c r="C43" s="174" t="s">
        <v>144</v>
      </c>
      <c r="D43" s="323">
        <f>取引基本表!AS43</f>
        <v>0</v>
      </c>
      <c r="E43" s="309">
        <f t="shared" si="0"/>
        <v>0</v>
      </c>
      <c r="T43" s="311"/>
      <c r="U43" s="312"/>
      <c r="V43" s="311"/>
      <c r="W43" s="312"/>
      <c r="X43" s="311"/>
      <c r="Y43" s="312"/>
    </row>
    <row r="44" spans="2:25" ht="18.75" customHeight="1">
      <c r="B44" s="173">
        <v>39</v>
      </c>
      <c r="C44" s="174" t="s">
        <v>23</v>
      </c>
      <c r="D44" s="323">
        <f>取引基本表!AS44</f>
        <v>813</v>
      </c>
      <c r="E44" s="309">
        <f t="shared" si="0"/>
        <v>4.66E-4</v>
      </c>
      <c r="T44" s="311"/>
      <c r="U44" s="312"/>
      <c r="V44" s="311"/>
      <c r="W44" s="312"/>
      <c r="X44" s="311"/>
      <c r="Y44" s="312"/>
    </row>
    <row r="45" spans="2:25" ht="18.75" customHeight="1">
      <c r="B45" s="314" t="s">
        <v>575</v>
      </c>
      <c r="C45" s="365" t="s">
        <v>24</v>
      </c>
      <c r="D45" s="366">
        <f>SUM(D6:D44)</f>
        <v>1744673.9</v>
      </c>
      <c r="E45" s="317">
        <f>SUM(E6:E44)</f>
        <v>0.99999999999999989</v>
      </c>
      <c r="F45" s="310"/>
      <c r="T45" s="311">
        <v>3095624</v>
      </c>
      <c r="U45" s="312" t="s">
        <v>27</v>
      </c>
      <c r="V45" s="311">
        <v>3933480</v>
      </c>
      <c r="W45" s="312" t="s">
        <v>27</v>
      </c>
      <c r="X45" s="311">
        <v>7029104</v>
      </c>
      <c r="Y45" s="312" t="s">
        <v>27</v>
      </c>
    </row>
    <row r="46" spans="2:25" ht="18.75" customHeight="1"/>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B2:AQ53"/>
  <sheetViews>
    <sheetView showGridLines="0" view="pageBreakPreview" zoomScale="130" zoomScaleNormal="100" zoomScaleSheetLayoutView="130" workbookViewId="0">
      <selection activeCell="AP7" sqref="AP7"/>
    </sheetView>
  </sheetViews>
  <sheetFormatPr defaultColWidth="10.125" defaultRowHeight="16.5" customHeight="1"/>
  <cols>
    <col min="1" max="1" width="1.625" style="206" customWidth="1"/>
    <col min="2" max="2" width="2.625" style="206" bestFit="1" customWidth="1"/>
    <col min="3" max="3" width="28.875" style="206" bestFit="1" customWidth="1"/>
    <col min="4" max="43" width="9.125" style="206" customWidth="1"/>
    <col min="44" max="16384" width="10.125" style="206"/>
  </cols>
  <sheetData>
    <row r="2" spans="2:43" ht="20.25" customHeight="1">
      <c r="B2" s="546" t="s">
        <v>106</v>
      </c>
      <c r="C2" s="547"/>
    </row>
    <row r="3" spans="2:43" ht="16.5" customHeight="1">
      <c r="B3" s="269"/>
      <c r="U3" s="270" t="s">
        <v>0</v>
      </c>
    </row>
    <row r="4" spans="2:43" ht="16.5" customHeight="1">
      <c r="B4" s="706"/>
      <c r="C4" s="706"/>
      <c r="D4" s="273" t="s">
        <v>1</v>
      </c>
      <c r="E4" s="274" t="s">
        <v>2</v>
      </c>
      <c r="F4" s="274" t="s">
        <v>3</v>
      </c>
      <c r="G4" s="274" t="s">
        <v>4</v>
      </c>
      <c r="H4" s="274" t="s">
        <v>5</v>
      </c>
      <c r="I4" s="274" t="s">
        <v>6</v>
      </c>
      <c r="J4" s="274" t="s">
        <v>7</v>
      </c>
      <c r="K4" s="274" t="s">
        <v>8</v>
      </c>
      <c r="L4" s="274" t="s">
        <v>9</v>
      </c>
      <c r="M4" s="274" t="s">
        <v>10</v>
      </c>
      <c r="N4" s="274" t="s">
        <v>11</v>
      </c>
      <c r="O4" s="274" t="s">
        <v>12</v>
      </c>
      <c r="P4" s="274" t="s">
        <v>13</v>
      </c>
      <c r="Q4" s="274" t="s">
        <v>14</v>
      </c>
      <c r="R4" s="274" t="s">
        <v>28</v>
      </c>
      <c r="S4" s="274" t="s">
        <v>110</v>
      </c>
      <c r="T4" s="274" t="s">
        <v>111</v>
      </c>
      <c r="U4" s="274" t="s">
        <v>112</v>
      </c>
      <c r="V4" s="274" t="s">
        <v>114</v>
      </c>
      <c r="W4" s="274" t="s">
        <v>115</v>
      </c>
      <c r="X4" s="274" t="s">
        <v>116</v>
      </c>
      <c r="Y4" s="274" t="s">
        <v>117</v>
      </c>
      <c r="Z4" s="274" t="s">
        <v>118</v>
      </c>
      <c r="AA4" s="274" t="s">
        <v>119</v>
      </c>
      <c r="AB4" s="274" t="s">
        <v>120</v>
      </c>
      <c r="AC4" s="274" t="s">
        <v>121</v>
      </c>
      <c r="AD4" s="274" t="s">
        <v>122</v>
      </c>
      <c r="AE4" s="274" t="s">
        <v>123</v>
      </c>
      <c r="AF4" s="274" t="s">
        <v>124</v>
      </c>
      <c r="AG4" s="274" t="s">
        <v>125</v>
      </c>
      <c r="AH4" s="274" t="s">
        <v>126</v>
      </c>
      <c r="AI4" s="274" t="s">
        <v>128</v>
      </c>
      <c r="AJ4" s="274" t="s">
        <v>130</v>
      </c>
      <c r="AK4" s="274" t="s">
        <v>131</v>
      </c>
      <c r="AL4" s="274" t="s">
        <v>15</v>
      </c>
      <c r="AM4" s="274" t="s">
        <v>311</v>
      </c>
      <c r="AN4" s="274">
        <v>37</v>
      </c>
      <c r="AO4" s="274">
        <v>38</v>
      </c>
      <c r="AP4" s="274">
        <v>39</v>
      </c>
      <c r="AQ4" s="277"/>
    </row>
    <row r="5" spans="2:43" ht="36" customHeight="1">
      <c r="B5" s="707"/>
      <c r="C5" s="707"/>
      <c r="D5" s="224" t="s">
        <v>16</v>
      </c>
      <c r="E5" s="297" t="s">
        <v>527</v>
      </c>
      <c r="F5" s="297" t="s">
        <v>528</v>
      </c>
      <c r="G5" s="297" t="s">
        <v>17</v>
      </c>
      <c r="H5" s="297" t="s">
        <v>529</v>
      </c>
      <c r="I5" s="297" t="s">
        <v>136</v>
      </c>
      <c r="J5" s="297" t="s">
        <v>109</v>
      </c>
      <c r="K5" s="297" t="s">
        <v>137</v>
      </c>
      <c r="L5" s="297" t="s">
        <v>309</v>
      </c>
      <c r="M5" s="297" t="s">
        <v>587</v>
      </c>
      <c r="N5" s="297" t="s">
        <v>310</v>
      </c>
      <c r="O5" s="297" t="s">
        <v>138</v>
      </c>
      <c r="P5" s="297" t="s">
        <v>139</v>
      </c>
      <c r="Q5" s="297" t="s">
        <v>140</v>
      </c>
      <c r="R5" s="297" t="s">
        <v>530</v>
      </c>
      <c r="S5" s="297" t="s">
        <v>531</v>
      </c>
      <c r="T5" s="297" t="s">
        <v>532</v>
      </c>
      <c r="U5" s="297" t="s">
        <v>533</v>
      </c>
      <c r="V5" s="297" t="s">
        <v>534</v>
      </c>
      <c r="W5" s="297" t="s">
        <v>588</v>
      </c>
      <c r="X5" s="297" t="s">
        <v>141</v>
      </c>
      <c r="Y5" s="297" t="s">
        <v>113</v>
      </c>
      <c r="Z5" s="297" t="s">
        <v>18</v>
      </c>
      <c r="AA5" s="297" t="s">
        <v>142</v>
      </c>
      <c r="AB5" s="297" t="s">
        <v>535</v>
      </c>
      <c r="AC5" s="297" t="s">
        <v>536</v>
      </c>
      <c r="AD5" s="297" t="s">
        <v>19</v>
      </c>
      <c r="AE5" s="297" t="s">
        <v>20</v>
      </c>
      <c r="AF5" s="297" t="s">
        <v>21</v>
      </c>
      <c r="AG5" s="297" t="s">
        <v>537</v>
      </c>
      <c r="AH5" s="297" t="s">
        <v>538</v>
      </c>
      <c r="AI5" s="297" t="s">
        <v>22</v>
      </c>
      <c r="AJ5" s="297" t="s">
        <v>143</v>
      </c>
      <c r="AK5" s="297" t="s">
        <v>539</v>
      </c>
      <c r="AL5" s="297" t="s">
        <v>589</v>
      </c>
      <c r="AM5" s="297" t="s">
        <v>127</v>
      </c>
      <c r="AN5" s="297" t="s">
        <v>129</v>
      </c>
      <c r="AO5" s="297" t="s">
        <v>144</v>
      </c>
      <c r="AP5" s="297" t="s">
        <v>23</v>
      </c>
      <c r="AQ5" s="298" t="s">
        <v>180</v>
      </c>
    </row>
    <row r="6" spans="2:43" ht="16.5" customHeight="1">
      <c r="B6" s="168" t="s">
        <v>1</v>
      </c>
      <c r="C6" s="238" t="s">
        <v>16</v>
      </c>
      <c r="D6" s="283">
        <f>投入係数!D6*手順⑤!D$53</f>
        <v>0</v>
      </c>
      <c r="E6" s="325">
        <f>投入係数!E6*手順⑤!E$53</f>
        <v>0</v>
      </c>
      <c r="F6" s="325">
        <f>投入係数!F6*手順⑤!F$53</f>
        <v>0</v>
      </c>
      <c r="G6" s="325">
        <f>投入係数!G6*手順⑤!G$53</f>
        <v>0</v>
      </c>
      <c r="H6" s="325">
        <f>投入係数!H6*手順⑤!H$53</f>
        <v>0</v>
      </c>
      <c r="I6" s="325">
        <f>投入係数!I6*手順⑤!I$53</f>
        <v>0</v>
      </c>
      <c r="J6" s="325">
        <f>投入係数!J6*手順⑤!J$53</f>
        <v>0</v>
      </c>
      <c r="K6" s="325">
        <f>投入係数!K6*手順⑤!K$53</f>
        <v>0</v>
      </c>
      <c r="L6" s="325">
        <f>投入係数!L6*手順⑤!L$53</f>
        <v>0</v>
      </c>
      <c r="M6" s="325">
        <f>投入係数!M6*手順⑤!M$53</f>
        <v>0</v>
      </c>
      <c r="N6" s="325">
        <f>投入係数!N6*手順⑤!N$53</f>
        <v>0</v>
      </c>
      <c r="O6" s="325">
        <f>投入係数!O6*手順⑤!O$53</f>
        <v>0</v>
      </c>
      <c r="P6" s="325">
        <f>投入係数!P6*手順⑤!P$53</f>
        <v>0</v>
      </c>
      <c r="Q6" s="325">
        <f>投入係数!Q6*手順⑤!Q$53</f>
        <v>0</v>
      </c>
      <c r="R6" s="325">
        <f>投入係数!R6*手順⑤!R$53</f>
        <v>0</v>
      </c>
      <c r="S6" s="325">
        <f>投入係数!S6*手順⑤!S$53</f>
        <v>0</v>
      </c>
      <c r="T6" s="325">
        <f>投入係数!T6*手順⑤!T$53</f>
        <v>0</v>
      </c>
      <c r="U6" s="325">
        <f>投入係数!U6*手順⑤!U$53</f>
        <v>0</v>
      </c>
      <c r="V6" s="325">
        <f>投入係数!V6*手順⑤!V$53</f>
        <v>0</v>
      </c>
      <c r="W6" s="325">
        <f>投入係数!W6*手順⑤!W$53</f>
        <v>0</v>
      </c>
      <c r="X6" s="325">
        <f>投入係数!X6*手順⑤!X$53</f>
        <v>0</v>
      </c>
      <c r="Y6" s="325">
        <f>投入係数!Y6*手順⑤!Y$53</f>
        <v>0</v>
      </c>
      <c r="Z6" s="325">
        <f>投入係数!Z6*手順⑤!Z$53</f>
        <v>0</v>
      </c>
      <c r="AA6" s="325">
        <f>投入係数!AA6*手順⑤!AA$53</f>
        <v>0</v>
      </c>
      <c r="AB6" s="325">
        <f>投入係数!AB6*手順⑤!AB$53</f>
        <v>0</v>
      </c>
      <c r="AC6" s="325">
        <f>投入係数!AC6*手順⑤!AC$53</f>
        <v>0</v>
      </c>
      <c r="AD6" s="325">
        <f>投入係数!AD6*手順⑤!AD$53</f>
        <v>0</v>
      </c>
      <c r="AE6" s="325">
        <f>投入係数!AE6*手順⑤!AE$53</f>
        <v>0</v>
      </c>
      <c r="AF6" s="325">
        <f>投入係数!AF6*手順⑤!AF$53</f>
        <v>0</v>
      </c>
      <c r="AG6" s="325">
        <f>投入係数!AG6*手順⑤!AG$53</f>
        <v>0</v>
      </c>
      <c r="AH6" s="325">
        <f>投入係数!AH6*手順⑤!AH$53</f>
        <v>0</v>
      </c>
      <c r="AI6" s="325">
        <f>投入係数!AI6*手順⑤!AI$53</f>
        <v>0</v>
      </c>
      <c r="AJ6" s="325">
        <f>投入係数!AJ6*手順⑤!AJ$53</f>
        <v>0</v>
      </c>
      <c r="AK6" s="325">
        <f>投入係数!AK6*手順⑤!AK$53</f>
        <v>0</v>
      </c>
      <c r="AL6" s="325">
        <f>投入係数!AL6*手順⑤!AL$53</f>
        <v>0</v>
      </c>
      <c r="AM6" s="325">
        <f>投入係数!AM6*手順⑤!AM$53</f>
        <v>0</v>
      </c>
      <c r="AN6" s="325">
        <f>投入係数!AN6*手順⑤!AN$53</f>
        <v>0</v>
      </c>
      <c r="AO6" s="325">
        <f>投入係数!AO6*手順⑤!AO$53</f>
        <v>0</v>
      </c>
      <c r="AP6" s="325">
        <f>投入係数!AP6*手順⑤!AP$53</f>
        <v>0</v>
      </c>
      <c r="AQ6" s="172">
        <f>SUM(D6:AP6)</f>
        <v>0</v>
      </c>
    </row>
    <row r="7" spans="2:43" ht="16.5" customHeight="1">
      <c r="B7" s="173" t="s">
        <v>2</v>
      </c>
      <c r="C7" s="240" t="s">
        <v>527</v>
      </c>
      <c r="D7" s="284">
        <f>投入係数!D7*手順⑤!D$53</f>
        <v>0</v>
      </c>
      <c r="E7" s="193">
        <f>投入係数!E7*手順⑤!E$53</f>
        <v>0</v>
      </c>
      <c r="F7" s="193">
        <f>投入係数!F7*手順⑤!F$53</f>
        <v>0</v>
      </c>
      <c r="G7" s="193">
        <f>投入係数!G7*手順⑤!G$53</f>
        <v>0</v>
      </c>
      <c r="H7" s="193">
        <f>投入係数!H7*手順⑤!H$53</f>
        <v>0</v>
      </c>
      <c r="I7" s="193">
        <f>投入係数!I7*手順⑤!I$53</f>
        <v>0</v>
      </c>
      <c r="J7" s="193">
        <f>投入係数!J7*手順⑤!J$53</f>
        <v>0</v>
      </c>
      <c r="K7" s="193">
        <f>投入係数!K7*手順⑤!K$53</f>
        <v>0</v>
      </c>
      <c r="L7" s="193">
        <f>投入係数!L7*手順⑤!L$53</f>
        <v>0</v>
      </c>
      <c r="M7" s="193">
        <f>投入係数!M7*手順⑤!M$53</f>
        <v>0</v>
      </c>
      <c r="N7" s="193">
        <f>投入係数!N7*手順⑤!N$53</f>
        <v>0</v>
      </c>
      <c r="O7" s="193">
        <f>投入係数!O7*手順⑤!O$53</f>
        <v>0</v>
      </c>
      <c r="P7" s="193">
        <f>投入係数!P7*手順⑤!P$53</f>
        <v>0</v>
      </c>
      <c r="Q7" s="193">
        <f>投入係数!Q7*手順⑤!Q$53</f>
        <v>0</v>
      </c>
      <c r="R7" s="193">
        <f>投入係数!R7*手順⑤!R$53</f>
        <v>0</v>
      </c>
      <c r="S7" s="193">
        <f>投入係数!S7*手順⑤!S$53</f>
        <v>0</v>
      </c>
      <c r="T7" s="193">
        <f>投入係数!T7*手順⑤!T$53</f>
        <v>0</v>
      </c>
      <c r="U7" s="193">
        <f>投入係数!U7*手順⑤!U$53</f>
        <v>0</v>
      </c>
      <c r="V7" s="193">
        <f>投入係数!V7*手順⑤!V$53</f>
        <v>0</v>
      </c>
      <c r="W7" s="193">
        <f>投入係数!W7*手順⑤!W$53</f>
        <v>0</v>
      </c>
      <c r="X7" s="193">
        <f>投入係数!X7*手順⑤!X$53</f>
        <v>0</v>
      </c>
      <c r="Y7" s="193">
        <f>投入係数!Y7*手順⑤!Y$53</f>
        <v>0</v>
      </c>
      <c r="Z7" s="193">
        <f>投入係数!Z7*手順⑤!Z$53</f>
        <v>0</v>
      </c>
      <c r="AA7" s="193">
        <f>投入係数!AA7*手順⑤!AA$53</f>
        <v>0</v>
      </c>
      <c r="AB7" s="193">
        <f>投入係数!AB7*手順⑤!AB$53</f>
        <v>0</v>
      </c>
      <c r="AC7" s="193">
        <f>投入係数!AC7*手順⑤!AC$53</f>
        <v>0</v>
      </c>
      <c r="AD7" s="193">
        <f>投入係数!AD7*手順⑤!AD$53</f>
        <v>0</v>
      </c>
      <c r="AE7" s="193">
        <f>投入係数!AE7*手順⑤!AE$53</f>
        <v>0</v>
      </c>
      <c r="AF7" s="193">
        <f>投入係数!AF7*手順⑤!AF$53</f>
        <v>0</v>
      </c>
      <c r="AG7" s="193">
        <f>投入係数!AG7*手順⑤!AG$53</f>
        <v>0</v>
      </c>
      <c r="AH7" s="193">
        <f>投入係数!AH7*手順⑤!AH$53</f>
        <v>0</v>
      </c>
      <c r="AI7" s="193">
        <f>投入係数!AI7*手順⑤!AI$53</f>
        <v>0</v>
      </c>
      <c r="AJ7" s="193">
        <f>投入係数!AJ7*手順⑤!AJ$53</f>
        <v>0</v>
      </c>
      <c r="AK7" s="193">
        <f>投入係数!AK7*手順⑤!AK$53</f>
        <v>0</v>
      </c>
      <c r="AL7" s="193">
        <f>投入係数!AL7*手順⑤!AL$53</f>
        <v>0</v>
      </c>
      <c r="AM7" s="193">
        <f>投入係数!AM7*手順⑤!AM$53</f>
        <v>0</v>
      </c>
      <c r="AN7" s="193">
        <f>投入係数!AN7*手順⑤!AN$53</f>
        <v>0</v>
      </c>
      <c r="AO7" s="193">
        <f>投入係数!AO7*手順⑤!AO$53</f>
        <v>0</v>
      </c>
      <c r="AP7" s="193">
        <f>投入係数!AP7*手順⑤!AP$53</f>
        <v>0</v>
      </c>
      <c r="AQ7" s="177">
        <f t="shared" ref="AQ7:AQ53" si="0">SUM(D7:AP7)</f>
        <v>0</v>
      </c>
    </row>
    <row r="8" spans="2:43" ht="16.5" customHeight="1">
      <c r="B8" s="173" t="s">
        <v>3</v>
      </c>
      <c r="C8" s="240" t="s">
        <v>528</v>
      </c>
      <c r="D8" s="284">
        <f>投入係数!D8*手順⑤!D$53</f>
        <v>0</v>
      </c>
      <c r="E8" s="193">
        <f>投入係数!E8*手順⑤!E$53</f>
        <v>0</v>
      </c>
      <c r="F8" s="193">
        <f>投入係数!F8*手順⑤!F$53</f>
        <v>0</v>
      </c>
      <c r="G8" s="193">
        <f>投入係数!G8*手順⑤!G$53</f>
        <v>0</v>
      </c>
      <c r="H8" s="193">
        <f>投入係数!H8*手順⑤!H$53</f>
        <v>0</v>
      </c>
      <c r="I8" s="193">
        <f>投入係数!I8*手順⑤!I$53</f>
        <v>0</v>
      </c>
      <c r="J8" s="193">
        <f>投入係数!J8*手順⑤!J$53</f>
        <v>0</v>
      </c>
      <c r="K8" s="193">
        <f>投入係数!K8*手順⑤!K$53</f>
        <v>0</v>
      </c>
      <c r="L8" s="193">
        <f>投入係数!L8*手順⑤!L$53</f>
        <v>0</v>
      </c>
      <c r="M8" s="193">
        <f>投入係数!M8*手順⑤!M$53</f>
        <v>0</v>
      </c>
      <c r="N8" s="193">
        <f>投入係数!N8*手順⑤!N$53</f>
        <v>0</v>
      </c>
      <c r="O8" s="193">
        <f>投入係数!O8*手順⑤!O$53</f>
        <v>0</v>
      </c>
      <c r="P8" s="193">
        <f>投入係数!P8*手順⑤!P$53</f>
        <v>0</v>
      </c>
      <c r="Q8" s="193">
        <f>投入係数!Q8*手順⑤!Q$53</f>
        <v>0</v>
      </c>
      <c r="R8" s="193">
        <f>投入係数!R8*手順⑤!R$53</f>
        <v>0</v>
      </c>
      <c r="S8" s="193">
        <f>投入係数!S8*手順⑤!S$53</f>
        <v>0</v>
      </c>
      <c r="T8" s="193">
        <f>投入係数!T8*手順⑤!T$53</f>
        <v>0</v>
      </c>
      <c r="U8" s="193">
        <f>投入係数!U8*手順⑤!U$53</f>
        <v>0</v>
      </c>
      <c r="V8" s="193">
        <f>投入係数!V8*手順⑤!V$53</f>
        <v>0</v>
      </c>
      <c r="W8" s="193">
        <f>投入係数!W8*手順⑤!W$53</f>
        <v>0</v>
      </c>
      <c r="X8" s="193">
        <f>投入係数!X8*手順⑤!X$53</f>
        <v>0</v>
      </c>
      <c r="Y8" s="193">
        <f>投入係数!Y8*手順⑤!Y$53</f>
        <v>0</v>
      </c>
      <c r="Z8" s="193">
        <f>投入係数!Z8*手順⑤!Z$53</f>
        <v>0</v>
      </c>
      <c r="AA8" s="193">
        <f>投入係数!AA8*手順⑤!AA$53</f>
        <v>0</v>
      </c>
      <c r="AB8" s="193">
        <f>投入係数!AB8*手順⑤!AB$53</f>
        <v>0</v>
      </c>
      <c r="AC8" s="193">
        <f>投入係数!AC8*手順⑤!AC$53</f>
        <v>0</v>
      </c>
      <c r="AD8" s="193">
        <f>投入係数!AD8*手順⑤!AD$53</f>
        <v>0</v>
      </c>
      <c r="AE8" s="193">
        <f>投入係数!AE8*手順⑤!AE$53</f>
        <v>0</v>
      </c>
      <c r="AF8" s="193">
        <f>投入係数!AF8*手順⑤!AF$53</f>
        <v>0</v>
      </c>
      <c r="AG8" s="193">
        <f>投入係数!AG8*手順⑤!AG$53</f>
        <v>0</v>
      </c>
      <c r="AH8" s="193">
        <f>投入係数!AH8*手順⑤!AH$53</f>
        <v>0</v>
      </c>
      <c r="AI8" s="193">
        <f>投入係数!AI8*手順⑤!AI$53</f>
        <v>0</v>
      </c>
      <c r="AJ8" s="193">
        <f>投入係数!AJ8*手順⑤!AJ$53</f>
        <v>0</v>
      </c>
      <c r="AK8" s="193">
        <f>投入係数!AK8*手順⑤!AK$53</f>
        <v>0</v>
      </c>
      <c r="AL8" s="193">
        <f>投入係数!AL8*手順⑤!AL$53</f>
        <v>0</v>
      </c>
      <c r="AM8" s="193">
        <f>投入係数!AM8*手順⑤!AM$53</f>
        <v>0</v>
      </c>
      <c r="AN8" s="193">
        <f>投入係数!AN8*手順⑤!AN$53</f>
        <v>0</v>
      </c>
      <c r="AO8" s="193">
        <f>投入係数!AO8*手順⑤!AO$53</f>
        <v>0</v>
      </c>
      <c r="AP8" s="193">
        <f>投入係数!AP8*手順⑤!AP$53</f>
        <v>0</v>
      </c>
      <c r="AQ8" s="177">
        <f t="shared" si="0"/>
        <v>0</v>
      </c>
    </row>
    <row r="9" spans="2:43" ht="16.5" customHeight="1">
      <c r="B9" s="173" t="s">
        <v>4</v>
      </c>
      <c r="C9" s="240" t="s">
        <v>17</v>
      </c>
      <c r="D9" s="284">
        <f>投入係数!D9*手順⑤!D$53</f>
        <v>0</v>
      </c>
      <c r="E9" s="193">
        <f>投入係数!E9*手順⑤!E$53</f>
        <v>0</v>
      </c>
      <c r="F9" s="193">
        <f>投入係数!F9*手順⑤!F$53</f>
        <v>0</v>
      </c>
      <c r="G9" s="193">
        <f>投入係数!G9*手順⑤!G$53</f>
        <v>0</v>
      </c>
      <c r="H9" s="193">
        <f>投入係数!H9*手順⑤!H$53</f>
        <v>0</v>
      </c>
      <c r="I9" s="193">
        <f>投入係数!I9*手順⑤!I$53</f>
        <v>0</v>
      </c>
      <c r="J9" s="193">
        <f>投入係数!J9*手順⑤!J$53</f>
        <v>0</v>
      </c>
      <c r="K9" s="193">
        <f>投入係数!K9*手順⑤!K$53</f>
        <v>0</v>
      </c>
      <c r="L9" s="193">
        <f>投入係数!L9*手順⑤!L$53</f>
        <v>0</v>
      </c>
      <c r="M9" s="193">
        <f>投入係数!M9*手順⑤!M$53</f>
        <v>0</v>
      </c>
      <c r="N9" s="193">
        <f>投入係数!N9*手順⑤!N$53</f>
        <v>0</v>
      </c>
      <c r="O9" s="193">
        <f>投入係数!O9*手順⑤!O$53</f>
        <v>0</v>
      </c>
      <c r="P9" s="193">
        <f>投入係数!P9*手順⑤!P$53</f>
        <v>0</v>
      </c>
      <c r="Q9" s="193">
        <f>投入係数!Q9*手順⑤!Q$53</f>
        <v>0</v>
      </c>
      <c r="R9" s="193">
        <f>投入係数!R9*手順⑤!R$53</f>
        <v>0</v>
      </c>
      <c r="S9" s="193">
        <f>投入係数!S9*手順⑤!S$53</f>
        <v>0</v>
      </c>
      <c r="T9" s="193">
        <f>投入係数!T9*手順⑤!T$53</f>
        <v>0</v>
      </c>
      <c r="U9" s="193">
        <f>投入係数!U9*手順⑤!U$53</f>
        <v>0</v>
      </c>
      <c r="V9" s="193">
        <f>投入係数!V9*手順⑤!V$53</f>
        <v>0</v>
      </c>
      <c r="W9" s="193">
        <f>投入係数!W9*手順⑤!W$53</f>
        <v>0</v>
      </c>
      <c r="X9" s="193">
        <f>投入係数!X9*手順⑤!X$53</f>
        <v>0</v>
      </c>
      <c r="Y9" s="193">
        <f>投入係数!Y9*手順⑤!Y$53</f>
        <v>0</v>
      </c>
      <c r="Z9" s="193">
        <f>投入係数!Z9*手順⑤!Z$53</f>
        <v>0</v>
      </c>
      <c r="AA9" s="193">
        <f>投入係数!AA9*手順⑤!AA$53</f>
        <v>0</v>
      </c>
      <c r="AB9" s="193">
        <f>投入係数!AB9*手順⑤!AB$53</f>
        <v>0</v>
      </c>
      <c r="AC9" s="193">
        <f>投入係数!AC9*手順⑤!AC$53</f>
        <v>0</v>
      </c>
      <c r="AD9" s="193">
        <f>投入係数!AD9*手順⑤!AD$53</f>
        <v>0</v>
      </c>
      <c r="AE9" s="193">
        <f>投入係数!AE9*手順⑤!AE$53</f>
        <v>0</v>
      </c>
      <c r="AF9" s="193">
        <f>投入係数!AF9*手順⑤!AF$53</f>
        <v>0</v>
      </c>
      <c r="AG9" s="193">
        <f>投入係数!AG9*手順⑤!AG$53</f>
        <v>0</v>
      </c>
      <c r="AH9" s="193">
        <f>投入係数!AH9*手順⑤!AH$53</f>
        <v>0</v>
      </c>
      <c r="AI9" s="193">
        <f>投入係数!AI9*手順⑤!AI$53</f>
        <v>0</v>
      </c>
      <c r="AJ9" s="193">
        <f>投入係数!AJ9*手順⑤!AJ$53</f>
        <v>0</v>
      </c>
      <c r="AK9" s="193">
        <f>投入係数!AK9*手順⑤!AK$53</f>
        <v>0</v>
      </c>
      <c r="AL9" s="193">
        <f>投入係数!AL9*手順⑤!AL$53</f>
        <v>0</v>
      </c>
      <c r="AM9" s="193">
        <f>投入係数!AM9*手順⑤!AM$53</f>
        <v>0</v>
      </c>
      <c r="AN9" s="193">
        <f>投入係数!AN9*手順⑤!AN$53</f>
        <v>0</v>
      </c>
      <c r="AO9" s="193">
        <f>投入係数!AO9*手順⑤!AO$53</f>
        <v>0</v>
      </c>
      <c r="AP9" s="193">
        <f>投入係数!AP9*手順⑤!AP$53</f>
        <v>0</v>
      </c>
      <c r="AQ9" s="177">
        <f t="shared" si="0"/>
        <v>0</v>
      </c>
    </row>
    <row r="10" spans="2:43" ht="16.5" customHeight="1">
      <c r="B10" s="173" t="s">
        <v>5</v>
      </c>
      <c r="C10" s="240" t="s">
        <v>529</v>
      </c>
      <c r="D10" s="284">
        <f>投入係数!D10*手順⑤!D$53</f>
        <v>0</v>
      </c>
      <c r="E10" s="193">
        <f>投入係数!E10*手順⑤!E$53</f>
        <v>0</v>
      </c>
      <c r="F10" s="193">
        <f>投入係数!F10*手順⑤!F$53</f>
        <v>0</v>
      </c>
      <c r="G10" s="193">
        <f>投入係数!G10*手順⑤!G$53</f>
        <v>0</v>
      </c>
      <c r="H10" s="193">
        <f>投入係数!H10*手順⑤!H$53</f>
        <v>0</v>
      </c>
      <c r="I10" s="193">
        <f>投入係数!I10*手順⑤!I$53</f>
        <v>0</v>
      </c>
      <c r="J10" s="193">
        <f>投入係数!J10*手順⑤!J$53</f>
        <v>0</v>
      </c>
      <c r="K10" s="193">
        <f>投入係数!K10*手順⑤!K$53</f>
        <v>0</v>
      </c>
      <c r="L10" s="193">
        <f>投入係数!L10*手順⑤!L$53</f>
        <v>0</v>
      </c>
      <c r="M10" s="193">
        <f>投入係数!M10*手順⑤!M$53</f>
        <v>0</v>
      </c>
      <c r="N10" s="193">
        <f>投入係数!N10*手順⑤!N$53</f>
        <v>0</v>
      </c>
      <c r="O10" s="193">
        <f>投入係数!O10*手順⑤!O$53</f>
        <v>0</v>
      </c>
      <c r="P10" s="193">
        <f>投入係数!P10*手順⑤!P$53</f>
        <v>0</v>
      </c>
      <c r="Q10" s="193">
        <f>投入係数!Q10*手順⑤!Q$53</f>
        <v>0</v>
      </c>
      <c r="R10" s="193">
        <f>投入係数!R10*手順⑤!R$53</f>
        <v>0</v>
      </c>
      <c r="S10" s="193">
        <f>投入係数!S10*手順⑤!S$53</f>
        <v>0</v>
      </c>
      <c r="T10" s="193">
        <f>投入係数!T10*手順⑤!T$53</f>
        <v>0</v>
      </c>
      <c r="U10" s="193">
        <f>投入係数!U10*手順⑤!U$53</f>
        <v>0</v>
      </c>
      <c r="V10" s="193">
        <f>投入係数!V10*手順⑤!V$53</f>
        <v>0</v>
      </c>
      <c r="W10" s="193">
        <f>投入係数!W10*手順⑤!W$53</f>
        <v>0</v>
      </c>
      <c r="X10" s="193">
        <f>投入係数!X10*手順⑤!X$53</f>
        <v>0</v>
      </c>
      <c r="Y10" s="193">
        <f>投入係数!Y10*手順⑤!Y$53</f>
        <v>0</v>
      </c>
      <c r="Z10" s="193">
        <f>投入係数!Z10*手順⑤!Z$53</f>
        <v>0</v>
      </c>
      <c r="AA10" s="193">
        <f>投入係数!AA10*手順⑤!AA$53</f>
        <v>0</v>
      </c>
      <c r="AB10" s="193">
        <f>投入係数!AB10*手順⑤!AB$53</f>
        <v>0</v>
      </c>
      <c r="AC10" s="193">
        <f>投入係数!AC10*手順⑤!AC$53</f>
        <v>0</v>
      </c>
      <c r="AD10" s="193">
        <f>投入係数!AD10*手順⑤!AD$53</f>
        <v>0</v>
      </c>
      <c r="AE10" s="193">
        <f>投入係数!AE10*手順⑤!AE$53</f>
        <v>0</v>
      </c>
      <c r="AF10" s="193">
        <f>投入係数!AF10*手順⑤!AF$53</f>
        <v>0</v>
      </c>
      <c r="AG10" s="193">
        <f>投入係数!AG10*手順⑤!AG$53</f>
        <v>0</v>
      </c>
      <c r="AH10" s="193">
        <f>投入係数!AH10*手順⑤!AH$53</f>
        <v>0</v>
      </c>
      <c r="AI10" s="193">
        <f>投入係数!AI10*手順⑤!AI$53</f>
        <v>0</v>
      </c>
      <c r="AJ10" s="193">
        <f>投入係数!AJ10*手順⑤!AJ$53</f>
        <v>0</v>
      </c>
      <c r="AK10" s="193">
        <f>投入係数!AK10*手順⑤!AK$53</f>
        <v>0</v>
      </c>
      <c r="AL10" s="193">
        <f>投入係数!AL10*手順⑤!AL$53</f>
        <v>0</v>
      </c>
      <c r="AM10" s="193">
        <f>投入係数!AM10*手順⑤!AM$53</f>
        <v>0</v>
      </c>
      <c r="AN10" s="193">
        <f>投入係数!AN10*手順⑤!AN$53</f>
        <v>0</v>
      </c>
      <c r="AO10" s="193">
        <f>投入係数!AO10*手順⑤!AO$53</f>
        <v>0</v>
      </c>
      <c r="AP10" s="193">
        <f>投入係数!AP10*手順⑤!AP$53</f>
        <v>0</v>
      </c>
      <c r="AQ10" s="177">
        <f t="shared" si="0"/>
        <v>0</v>
      </c>
    </row>
    <row r="11" spans="2:43" ht="16.5" customHeight="1">
      <c r="B11" s="173" t="s">
        <v>6</v>
      </c>
      <c r="C11" s="240" t="s">
        <v>136</v>
      </c>
      <c r="D11" s="284">
        <f>投入係数!D11*手順⑤!D$53</f>
        <v>0</v>
      </c>
      <c r="E11" s="193">
        <f>投入係数!E11*手順⑤!E$53</f>
        <v>0</v>
      </c>
      <c r="F11" s="193">
        <f>投入係数!F11*手順⑤!F$53</f>
        <v>0</v>
      </c>
      <c r="G11" s="193">
        <f>投入係数!G11*手順⑤!G$53</f>
        <v>0</v>
      </c>
      <c r="H11" s="193">
        <f>投入係数!H11*手順⑤!H$53</f>
        <v>0</v>
      </c>
      <c r="I11" s="193">
        <f>投入係数!I11*手順⑤!I$53</f>
        <v>0</v>
      </c>
      <c r="J11" s="193">
        <f>投入係数!J11*手順⑤!J$53</f>
        <v>0</v>
      </c>
      <c r="K11" s="193">
        <f>投入係数!K11*手順⑤!K$53</f>
        <v>0</v>
      </c>
      <c r="L11" s="193">
        <f>投入係数!L11*手順⑤!L$53</f>
        <v>0</v>
      </c>
      <c r="M11" s="193">
        <f>投入係数!M11*手順⑤!M$53</f>
        <v>0</v>
      </c>
      <c r="N11" s="193">
        <f>投入係数!N11*手順⑤!N$53</f>
        <v>0</v>
      </c>
      <c r="O11" s="193">
        <f>投入係数!O11*手順⑤!O$53</f>
        <v>0</v>
      </c>
      <c r="P11" s="193">
        <f>投入係数!P11*手順⑤!P$53</f>
        <v>0</v>
      </c>
      <c r="Q11" s="193">
        <f>投入係数!Q11*手順⑤!Q$53</f>
        <v>0</v>
      </c>
      <c r="R11" s="193">
        <f>投入係数!R11*手順⑤!R$53</f>
        <v>0</v>
      </c>
      <c r="S11" s="193">
        <f>投入係数!S11*手順⑤!S$53</f>
        <v>0</v>
      </c>
      <c r="T11" s="193">
        <f>投入係数!T11*手順⑤!T$53</f>
        <v>0</v>
      </c>
      <c r="U11" s="193">
        <f>投入係数!U11*手順⑤!U$53</f>
        <v>0</v>
      </c>
      <c r="V11" s="193">
        <f>投入係数!V11*手順⑤!V$53</f>
        <v>0</v>
      </c>
      <c r="W11" s="193">
        <f>投入係数!W11*手順⑤!W$53</f>
        <v>0</v>
      </c>
      <c r="X11" s="193">
        <f>投入係数!X11*手順⑤!X$53</f>
        <v>0</v>
      </c>
      <c r="Y11" s="193">
        <f>投入係数!Y11*手順⑤!Y$53</f>
        <v>0</v>
      </c>
      <c r="Z11" s="193">
        <f>投入係数!Z11*手順⑤!Z$53</f>
        <v>0</v>
      </c>
      <c r="AA11" s="193">
        <f>投入係数!AA11*手順⑤!AA$53</f>
        <v>0</v>
      </c>
      <c r="AB11" s="193">
        <f>投入係数!AB11*手順⑤!AB$53</f>
        <v>0</v>
      </c>
      <c r="AC11" s="193">
        <f>投入係数!AC11*手順⑤!AC$53</f>
        <v>0</v>
      </c>
      <c r="AD11" s="193">
        <f>投入係数!AD11*手順⑤!AD$53</f>
        <v>0</v>
      </c>
      <c r="AE11" s="193">
        <f>投入係数!AE11*手順⑤!AE$53</f>
        <v>0</v>
      </c>
      <c r="AF11" s="193">
        <f>投入係数!AF11*手順⑤!AF$53</f>
        <v>0</v>
      </c>
      <c r="AG11" s="193">
        <f>投入係数!AG11*手順⑤!AG$53</f>
        <v>0</v>
      </c>
      <c r="AH11" s="193">
        <f>投入係数!AH11*手順⑤!AH$53</f>
        <v>0</v>
      </c>
      <c r="AI11" s="193">
        <f>投入係数!AI11*手順⑤!AI$53</f>
        <v>0</v>
      </c>
      <c r="AJ11" s="193">
        <f>投入係数!AJ11*手順⑤!AJ$53</f>
        <v>0</v>
      </c>
      <c r="AK11" s="193">
        <f>投入係数!AK11*手順⑤!AK$53</f>
        <v>0</v>
      </c>
      <c r="AL11" s="193">
        <f>投入係数!AL11*手順⑤!AL$53</f>
        <v>0</v>
      </c>
      <c r="AM11" s="193">
        <f>投入係数!AM11*手順⑤!AM$53</f>
        <v>0</v>
      </c>
      <c r="AN11" s="193">
        <f>投入係数!AN11*手順⑤!AN$53</f>
        <v>0</v>
      </c>
      <c r="AO11" s="193">
        <f>投入係数!AO11*手順⑤!AO$53</f>
        <v>0</v>
      </c>
      <c r="AP11" s="193">
        <f>投入係数!AP11*手順⑤!AP$53</f>
        <v>0</v>
      </c>
      <c r="AQ11" s="177">
        <f t="shared" si="0"/>
        <v>0</v>
      </c>
    </row>
    <row r="12" spans="2:43" ht="16.5" customHeight="1">
      <c r="B12" s="173" t="s">
        <v>7</v>
      </c>
      <c r="C12" s="242" t="s">
        <v>109</v>
      </c>
      <c r="D12" s="284">
        <f>投入係数!D12*手順⑤!D$53</f>
        <v>0</v>
      </c>
      <c r="E12" s="193">
        <f>投入係数!E12*手順⑤!E$53</f>
        <v>0</v>
      </c>
      <c r="F12" s="193">
        <f>投入係数!F12*手順⑤!F$53</f>
        <v>0</v>
      </c>
      <c r="G12" s="193">
        <f>投入係数!G12*手順⑤!G$53</f>
        <v>0</v>
      </c>
      <c r="H12" s="193">
        <f>投入係数!H12*手順⑤!H$53</f>
        <v>0</v>
      </c>
      <c r="I12" s="193">
        <f>投入係数!I12*手順⑤!I$53</f>
        <v>0</v>
      </c>
      <c r="J12" s="193">
        <f>投入係数!J12*手順⑤!J$53</f>
        <v>0</v>
      </c>
      <c r="K12" s="193">
        <f>投入係数!K12*手順⑤!K$53</f>
        <v>0</v>
      </c>
      <c r="L12" s="193">
        <f>投入係数!L12*手順⑤!L$53</f>
        <v>0</v>
      </c>
      <c r="M12" s="193">
        <f>投入係数!M12*手順⑤!M$53</f>
        <v>0</v>
      </c>
      <c r="N12" s="193">
        <f>投入係数!N12*手順⑤!N$53</f>
        <v>0</v>
      </c>
      <c r="O12" s="193">
        <f>投入係数!O12*手順⑤!O$53</f>
        <v>0</v>
      </c>
      <c r="P12" s="193">
        <f>投入係数!P12*手順⑤!P$53</f>
        <v>0</v>
      </c>
      <c r="Q12" s="193">
        <f>投入係数!Q12*手順⑤!Q$53</f>
        <v>0</v>
      </c>
      <c r="R12" s="193">
        <f>投入係数!R12*手順⑤!R$53</f>
        <v>0</v>
      </c>
      <c r="S12" s="193">
        <f>投入係数!S12*手順⑤!S$53</f>
        <v>0</v>
      </c>
      <c r="T12" s="193">
        <f>投入係数!T12*手順⑤!T$53</f>
        <v>0</v>
      </c>
      <c r="U12" s="193">
        <f>投入係数!U12*手順⑤!U$53</f>
        <v>0</v>
      </c>
      <c r="V12" s="193">
        <f>投入係数!V12*手順⑤!V$53</f>
        <v>0</v>
      </c>
      <c r="W12" s="193">
        <f>投入係数!W12*手順⑤!W$53</f>
        <v>0</v>
      </c>
      <c r="X12" s="193">
        <f>投入係数!X12*手順⑤!X$53</f>
        <v>0</v>
      </c>
      <c r="Y12" s="193">
        <f>投入係数!Y12*手順⑤!Y$53</f>
        <v>0</v>
      </c>
      <c r="Z12" s="193">
        <f>投入係数!Z12*手順⑤!Z$53</f>
        <v>0</v>
      </c>
      <c r="AA12" s="193">
        <f>投入係数!AA12*手順⑤!AA$53</f>
        <v>0</v>
      </c>
      <c r="AB12" s="193">
        <f>投入係数!AB12*手順⑤!AB$53</f>
        <v>0</v>
      </c>
      <c r="AC12" s="193">
        <f>投入係数!AC12*手順⑤!AC$53</f>
        <v>0</v>
      </c>
      <c r="AD12" s="193">
        <f>投入係数!AD12*手順⑤!AD$53</f>
        <v>0</v>
      </c>
      <c r="AE12" s="193">
        <f>投入係数!AE12*手順⑤!AE$53</f>
        <v>0</v>
      </c>
      <c r="AF12" s="193">
        <f>投入係数!AF12*手順⑤!AF$53</f>
        <v>0</v>
      </c>
      <c r="AG12" s="193">
        <f>投入係数!AG12*手順⑤!AG$53</f>
        <v>0</v>
      </c>
      <c r="AH12" s="193">
        <f>投入係数!AH12*手順⑤!AH$53</f>
        <v>0</v>
      </c>
      <c r="AI12" s="193">
        <f>投入係数!AI12*手順⑤!AI$53</f>
        <v>0</v>
      </c>
      <c r="AJ12" s="193">
        <f>投入係数!AJ12*手順⑤!AJ$53</f>
        <v>0</v>
      </c>
      <c r="AK12" s="193">
        <f>投入係数!AK12*手順⑤!AK$53</f>
        <v>0</v>
      </c>
      <c r="AL12" s="193">
        <f>投入係数!AL12*手順⑤!AL$53</f>
        <v>0</v>
      </c>
      <c r="AM12" s="193">
        <f>投入係数!AM12*手順⑤!AM$53</f>
        <v>0</v>
      </c>
      <c r="AN12" s="193">
        <f>投入係数!AN12*手順⑤!AN$53</f>
        <v>0</v>
      </c>
      <c r="AO12" s="193">
        <f>投入係数!AO12*手順⑤!AO$53</f>
        <v>0</v>
      </c>
      <c r="AP12" s="193">
        <f>投入係数!AP12*手順⑤!AP$53</f>
        <v>0</v>
      </c>
      <c r="AQ12" s="177">
        <f t="shared" si="0"/>
        <v>0</v>
      </c>
    </row>
    <row r="13" spans="2:43" ht="16.5" customHeight="1">
      <c r="B13" s="173" t="s">
        <v>8</v>
      </c>
      <c r="C13" s="240" t="s">
        <v>137</v>
      </c>
      <c r="D13" s="284">
        <f>投入係数!D13*手順⑤!D$53</f>
        <v>0</v>
      </c>
      <c r="E13" s="193">
        <f>投入係数!E13*手順⑤!E$53</f>
        <v>0</v>
      </c>
      <c r="F13" s="193">
        <f>投入係数!F13*手順⑤!F$53</f>
        <v>0</v>
      </c>
      <c r="G13" s="193">
        <f>投入係数!G13*手順⑤!G$53</f>
        <v>0</v>
      </c>
      <c r="H13" s="193">
        <f>投入係数!H13*手順⑤!H$53</f>
        <v>0</v>
      </c>
      <c r="I13" s="193">
        <f>投入係数!I13*手順⑤!I$53</f>
        <v>0</v>
      </c>
      <c r="J13" s="193">
        <f>投入係数!J13*手順⑤!J$53</f>
        <v>0</v>
      </c>
      <c r="K13" s="193">
        <f>投入係数!K13*手順⑤!K$53</f>
        <v>0</v>
      </c>
      <c r="L13" s="193">
        <f>投入係数!L13*手順⑤!L$53</f>
        <v>0</v>
      </c>
      <c r="M13" s="193">
        <f>投入係数!M13*手順⑤!M$53</f>
        <v>0</v>
      </c>
      <c r="N13" s="193">
        <f>投入係数!N13*手順⑤!N$53</f>
        <v>0</v>
      </c>
      <c r="O13" s="193">
        <f>投入係数!O13*手順⑤!O$53</f>
        <v>0</v>
      </c>
      <c r="P13" s="193">
        <f>投入係数!P13*手順⑤!P$53</f>
        <v>0</v>
      </c>
      <c r="Q13" s="193">
        <f>投入係数!Q13*手順⑤!Q$53</f>
        <v>0</v>
      </c>
      <c r="R13" s="193">
        <f>投入係数!R13*手順⑤!R$53</f>
        <v>0</v>
      </c>
      <c r="S13" s="193">
        <f>投入係数!S13*手順⑤!S$53</f>
        <v>0</v>
      </c>
      <c r="T13" s="193">
        <f>投入係数!T13*手順⑤!T$53</f>
        <v>0</v>
      </c>
      <c r="U13" s="193">
        <f>投入係数!U13*手順⑤!U$53</f>
        <v>0</v>
      </c>
      <c r="V13" s="193">
        <f>投入係数!V13*手順⑤!V$53</f>
        <v>0</v>
      </c>
      <c r="W13" s="193">
        <f>投入係数!W13*手順⑤!W$53</f>
        <v>0</v>
      </c>
      <c r="X13" s="193">
        <f>投入係数!X13*手順⑤!X$53</f>
        <v>0</v>
      </c>
      <c r="Y13" s="193">
        <f>投入係数!Y13*手順⑤!Y$53</f>
        <v>0</v>
      </c>
      <c r="Z13" s="193">
        <f>投入係数!Z13*手順⑤!Z$53</f>
        <v>0</v>
      </c>
      <c r="AA13" s="193">
        <f>投入係数!AA13*手順⑤!AA$53</f>
        <v>0</v>
      </c>
      <c r="AB13" s="193">
        <f>投入係数!AB13*手順⑤!AB$53</f>
        <v>0</v>
      </c>
      <c r="AC13" s="193">
        <f>投入係数!AC13*手順⑤!AC$53</f>
        <v>0</v>
      </c>
      <c r="AD13" s="193">
        <f>投入係数!AD13*手順⑤!AD$53</f>
        <v>0</v>
      </c>
      <c r="AE13" s="193">
        <f>投入係数!AE13*手順⑤!AE$53</f>
        <v>0</v>
      </c>
      <c r="AF13" s="193">
        <f>投入係数!AF13*手順⑤!AF$53</f>
        <v>0</v>
      </c>
      <c r="AG13" s="193">
        <f>投入係数!AG13*手順⑤!AG$53</f>
        <v>0</v>
      </c>
      <c r="AH13" s="193">
        <f>投入係数!AH13*手順⑤!AH$53</f>
        <v>0</v>
      </c>
      <c r="AI13" s="193">
        <f>投入係数!AI13*手順⑤!AI$53</f>
        <v>0</v>
      </c>
      <c r="AJ13" s="193">
        <f>投入係数!AJ13*手順⑤!AJ$53</f>
        <v>0</v>
      </c>
      <c r="AK13" s="193">
        <f>投入係数!AK13*手順⑤!AK$53</f>
        <v>0</v>
      </c>
      <c r="AL13" s="193">
        <f>投入係数!AL13*手順⑤!AL$53</f>
        <v>0</v>
      </c>
      <c r="AM13" s="193">
        <f>投入係数!AM13*手順⑤!AM$53</f>
        <v>0</v>
      </c>
      <c r="AN13" s="193">
        <f>投入係数!AN13*手順⑤!AN$53</f>
        <v>0</v>
      </c>
      <c r="AO13" s="193">
        <f>投入係数!AO13*手順⑤!AO$53</f>
        <v>0</v>
      </c>
      <c r="AP13" s="193">
        <f>投入係数!AP13*手順⑤!AP$53</f>
        <v>0</v>
      </c>
      <c r="AQ13" s="177">
        <f t="shared" si="0"/>
        <v>0</v>
      </c>
    </row>
    <row r="14" spans="2:43" ht="16.5" customHeight="1">
      <c r="B14" s="173" t="s">
        <v>9</v>
      </c>
      <c r="C14" s="242" t="s">
        <v>309</v>
      </c>
      <c r="D14" s="284">
        <f>投入係数!D14*手順⑤!D$53</f>
        <v>0</v>
      </c>
      <c r="E14" s="193">
        <f>投入係数!E14*手順⑤!E$53</f>
        <v>0</v>
      </c>
      <c r="F14" s="193">
        <f>投入係数!F14*手順⑤!F$53</f>
        <v>0</v>
      </c>
      <c r="G14" s="193">
        <f>投入係数!G14*手順⑤!G$53</f>
        <v>0</v>
      </c>
      <c r="H14" s="193">
        <f>投入係数!H14*手順⑤!H$53</f>
        <v>0</v>
      </c>
      <c r="I14" s="193">
        <f>投入係数!I14*手順⑤!I$53</f>
        <v>0</v>
      </c>
      <c r="J14" s="193">
        <f>投入係数!J14*手順⑤!J$53</f>
        <v>0</v>
      </c>
      <c r="K14" s="193">
        <f>投入係数!K14*手順⑤!K$53</f>
        <v>0</v>
      </c>
      <c r="L14" s="193">
        <f>投入係数!L14*手順⑤!L$53</f>
        <v>0</v>
      </c>
      <c r="M14" s="193">
        <f>投入係数!M14*手順⑤!M$53</f>
        <v>0</v>
      </c>
      <c r="N14" s="193">
        <f>投入係数!N14*手順⑤!N$53</f>
        <v>0</v>
      </c>
      <c r="O14" s="193">
        <f>投入係数!O14*手順⑤!O$53</f>
        <v>0</v>
      </c>
      <c r="P14" s="193">
        <f>投入係数!P14*手順⑤!P$53</f>
        <v>0</v>
      </c>
      <c r="Q14" s="193">
        <f>投入係数!Q14*手順⑤!Q$53</f>
        <v>0</v>
      </c>
      <c r="R14" s="193">
        <f>投入係数!R14*手順⑤!R$53</f>
        <v>0</v>
      </c>
      <c r="S14" s="193">
        <f>投入係数!S14*手順⑤!S$53</f>
        <v>0</v>
      </c>
      <c r="T14" s="193">
        <f>投入係数!T14*手順⑤!T$53</f>
        <v>0</v>
      </c>
      <c r="U14" s="193">
        <f>投入係数!U14*手順⑤!U$53</f>
        <v>0</v>
      </c>
      <c r="V14" s="193">
        <f>投入係数!V14*手順⑤!V$53</f>
        <v>0</v>
      </c>
      <c r="W14" s="193">
        <f>投入係数!W14*手順⑤!W$53</f>
        <v>0</v>
      </c>
      <c r="X14" s="193">
        <f>投入係数!X14*手順⑤!X$53</f>
        <v>0</v>
      </c>
      <c r="Y14" s="193">
        <f>投入係数!Y14*手順⑤!Y$53</f>
        <v>0</v>
      </c>
      <c r="Z14" s="193">
        <f>投入係数!Z14*手順⑤!Z$53</f>
        <v>0</v>
      </c>
      <c r="AA14" s="193">
        <f>投入係数!AA14*手順⑤!AA$53</f>
        <v>0</v>
      </c>
      <c r="AB14" s="193">
        <f>投入係数!AB14*手順⑤!AB$53</f>
        <v>0</v>
      </c>
      <c r="AC14" s="193">
        <f>投入係数!AC14*手順⑤!AC$53</f>
        <v>0</v>
      </c>
      <c r="AD14" s="193">
        <f>投入係数!AD14*手順⑤!AD$53</f>
        <v>0</v>
      </c>
      <c r="AE14" s="193">
        <f>投入係数!AE14*手順⑤!AE$53</f>
        <v>0</v>
      </c>
      <c r="AF14" s="193">
        <f>投入係数!AF14*手順⑤!AF$53</f>
        <v>0</v>
      </c>
      <c r="AG14" s="193">
        <f>投入係数!AG14*手順⑤!AG$53</f>
        <v>0</v>
      </c>
      <c r="AH14" s="193">
        <f>投入係数!AH14*手順⑤!AH$53</f>
        <v>0</v>
      </c>
      <c r="AI14" s="193">
        <f>投入係数!AI14*手順⑤!AI$53</f>
        <v>0</v>
      </c>
      <c r="AJ14" s="193">
        <f>投入係数!AJ14*手順⑤!AJ$53</f>
        <v>0</v>
      </c>
      <c r="AK14" s="193">
        <f>投入係数!AK14*手順⑤!AK$53</f>
        <v>0</v>
      </c>
      <c r="AL14" s="193">
        <f>投入係数!AL14*手順⑤!AL$53</f>
        <v>0</v>
      </c>
      <c r="AM14" s="193">
        <f>投入係数!AM14*手順⑤!AM$53</f>
        <v>0</v>
      </c>
      <c r="AN14" s="193">
        <f>投入係数!AN14*手順⑤!AN$53</f>
        <v>0</v>
      </c>
      <c r="AO14" s="193">
        <f>投入係数!AO14*手順⑤!AO$53</f>
        <v>0</v>
      </c>
      <c r="AP14" s="193">
        <f>投入係数!AP14*手順⑤!AP$53</f>
        <v>0</v>
      </c>
      <c r="AQ14" s="177">
        <f t="shared" si="0"/>
        <v>0</v>
      </c>
    </row>
    <row r="15" spans="2:43" ht="16.5" customHeight="1">
      <c r="B15" s="173" t="s">
        <v>10</v>
      </c>
      <c r="C15" s="242" t="s">
        <v>587</v>
      </c>
      <c r="D15" s="284">
        <f>投入係数!D15*手順⑤!D$53</f>
        <v>0</v>
      </c>
      <c r="E15" s="193">
        <f>投入係数!E15*手順⑤!E$53</f>
        <v>0</v>
      </c>
      <c r="F15" s="193">
        <f>投入係数!F15*手順⑤!F$53</f>
        <v>0</v>
      </c>
      <c r="G15" s="193">
        <f>投入係数!G15*手順⑤!G$53</f>
        <v>0</v>
      </c>
      <c r="H15" s="193">
        <f>投入係数!H15*手順⑤!H$53</f>
        <v>0</v>
      </c>
      <c r="I15" s="193">
        <f>投入係数!I15*手順⑤!I$53</f>
        <v>0</v>
      </c>
      <c r="J15" s="193">
        <f>投入係数!J15*手順⑤!J$53</f>
        <v>0</v>
      </c>
      <c r="K15" s="193">
        <f>投入係数!K15*手順⑤!K$53</f>
        <v>0</v>
      </c>
      <c r="L15" s="193">
        <f>投入係数!L15*手順⑤!L$53</f>
        <v>0</v>
      </c>
      <c r="M15" s="193">
        <f>投入係数!M15*手順⑤!M$53</f>
        <v>0</v>
      </c>
      <c r="N15" s="193">
        <f>投入係数!N15*手順⑤!N$53</f>
        <v>0</v>
      </c>
      <c r="O15" s="193">
        <f>投入係数!O15*手順⑤!O$53</f>
        <v>0</v>
      </c>
      <c r="P15" s="193">
        <f>投入係数!P15*手順⑤!P$53</f>
        <v>0</v>
      </c>
      <c r="Q15" s="193">
        <f>投入係数!Q15*手順⑤!Q$53</f>
        <v>0</v>
      </c>
      <c r="R15" s="193">
        <f>投入係数!R15*手順⑤!R$53</f>
        <v>0</v>
      </c>
      <c r="S15" s="193">
        <f>投入係数!S15*手順⑤!S$53</f>
        <v>0</v>
      </c>
      <c r="T15" s="193">
        <f>投入係数!T15*手順⑤!T$53</f>
        <v>0</v>
      </c>
      <c r="U15" s="193">
        <f>投入係数!U15*手順⑤!U$53</f>
        <v>0</v>
      </c>
      <c r="V15" s="193">
        <f>投入係数!V15*手順⑤!V$53</f>
        <v>0</v>
      </c>
      <c r="W15" s="193">
        <f>投入係数!W15*手順⑤!W$53</f>
        <v>0</v>
      </c>
      <c r="X15" s="193">
        <f>投入係数!X15*手順⑤!X$53</f>
        <v>0</v>
      </c>
      <c r="Y15" s="193">
        <f>投入係数!Y15*手順⑤!Y$53</f>
        <v>0</v>
      </c>
      <c r="Z15" s="193">
        <f>投入係数!Z15*手順⑤!Z$53</f>
        <v>0</v>
      </c>
      <c r="AA15" s="193">
        <f>投入係数!AA15*手順⑤!AA$53</f>
        <v>0</v>
      </c>
      <c r="AB15" s="193">
        <f>投入係数!AB15*手順⑤!AB$53</f>
        <v>0</v>
      </c>
      <c r="AC15" s="193">
        <f>投入係数!AC15*手順⑤!AC$53</f>
        <v>0</v>
      </c>
      <c r="AD15" s="193">
        <f>投入係数!AD15*手順⑤!AD$53</f>
        <v>0</v>
      </c>
      <c r="AE15" s="193">
        <f>投入係数!AE15*手順⑤!AE$53</f>
        <v>0</v>
      </c>
      <c r="AF15" s="193">
        <f>投入係数!AF15*手順⑤!AF$53</f>
        <v>0</v>
      </c>
      <c r="AG15" s="193">
        <f>投入係数!AG15*手順⑤!AG$53</f>
        <v>0</v>
      </c>
      <c r="AH15" s="193">
        <f>投入係数!AH15*手順⑤!AH$53</f>
        <v>0</v>
      </c>
      <c r="AI15" s="193">
        <f>投入係数!AI15*手順⑤!AI$53</f>
        <v>0</v>
      </c>
      <c r="AJ15" s="193">
        <f>投入係数!AJ15*手順⑤!AJ$53</f>
        <v>0</v>
      </c>
      <c r="AK15" s="193">
        <f>投入係数!AK15*手順⑤!AK$53</f>
        <v>0</v>
      </c>
      <c r="AL15" s="193">
        <f>投入係数!AL15*手順⑤!AL$53</f>
        <v>0</v>
      </c>
      <c r="AM15" s="193">
        <f>投入係数!AM15*手順⑤!AM$53</f>
        <v>0</v>
      </c>
      <c r="AN15" s="193">
        <f>投入係数!AN15*手順⑤!AN$53</f>
        <v>0</v>
      </c>
      <c r="AO15" s="193">
        <f>投入係数!AO15*手順⑤!AO$53</f>
        <v>0</v>
      </c>
      <c r="AP15" s="193">
        <f>投入係数!AP15*手順⑤!AP$53</f>
        <v>0</v>
      </c>
      <c r="AQ15" s="177">
        <f t="shared" si="0"/>
        <v>0</v>
      </c>
    </row>
    <row r="16" spans="2:43" ht="16.5" customHeight="1">
      <c r="B16" s="173" t="s">
        <v>11</v>
      </c>
      <c r="C16" s="240" t="s">
        <v>310</v>
      </c>
      <c r="D16" s="284">
        <f>投入係数!D16*手順⑤!D$53</f>
        <v>0</v>
      </c>
      <c r="E16" s="193">
        <f>投入係数!E16*手順⑤!E$53</f>
        <v>0</v>
      </c>
      <c r="F16" s="193">
        <f>投入係数!F16*手順⑤!F$53</f>
        <v>0</v>
      </c>
      <c r="G16" s="193">
        <f>投入係数!G16*手順⑤!G$53</f>
        <v>0</v>
      </c>
      <c r="H16" s="193">
        <f>投入係数!H16*手順⑤!H$53</f>
        <v>0</v>
      </c>
      <c r="I16" s="193">
        <f>投入係数!I16*手順⑤!I$53</f>
        <v>0</v>
      </c>
      <c r="J16" s="193">
        <f>投入係数!J16*手順⑤!J$53</f>
        <v>0</v>
      </c>
      <c r="K16" s="193">
        <f>投入係数!K16*手順⑤!K$53</f>
        <v>0</v>
      </c>
      <c r="L16" s="193">
        <f>投入係数!L16*手順⑤!L$53</f>
        <v>0</v>
      </c>
      <c r="M16" s="193">
        <f>投入係数!M16*手順⑤!M$53</f>
        <v>0</v>
      </c>
      <c r="N16" s="193">
        <f>投入係数!N16*手順⑤!N$53</f>
        <v>0</v>
      </c>
      <c r="O16" s="193">
        <f>投入係数!O16*手順⑤!O$53</f>
        <v>0</v>
      </c>
      <c r="P16" s="193">
        <f>投入係数!P16*手順⑤!P$53</f>
        <v>0</v>
      </c>
      <c r="Q16" s="193">
        <f>投入係数!Q16*手順⑤!Q$53</f>
        <v>0</v>
      </c>
      <c r="R16" s="193">
        <f>投入係数!R16*手順⑤!R$53</f>
        <v>0</v>
      </c>
      <c r="S16" s="193">
        <f>投入係数!S16*手順⑤!S$53</f>
        <v>0</v>
      </c>
      <c r="T16" s="193">
        <f>投入係数!T16*手順⑤!T$53</f>
        <v>0</v>
      </c>
      <c r="U16" s="193">
        <f>投入係数!U16*手順⑤!U$53</f>
        <v>0</v>
      </c>
      <c r="V16" s="193">
        <f>投入係数!V16*手順⑤!V$53</f>
        <v>0</v>
      </c>
      <c r="W16" s="193">
        <f>投入係数!W16*手順⑤!W$53</f>
        <v>0</v>
      </c>
      <c r="X16" s="193">
        <f>投入係数!X16*手順⑤!X$53</f>
        <v>0</v>
      </c>
      <c r="Y16" s="193">
        <f>投入係数!Y16*手順⑤!Y$53</f>
        <v>0</v>
      </c>
      <c r="Z16" s="193">
        <f>投入係数!Z16*手順⑤!Z$53</f>
        <v>0</v>
      </c>
      <c r="AA16" s="193">
        <f>投入係数!AA16*手順⑤!AA$53</f>
        <v>0</v>
      </c>
      <c r="AB16" s="193">
        <f>投入係数!AB16*手順⑤!AB$53</f>
        <v>0</v>
      </c>
      <c r="AC16" s="193">
        <f>投入係数!AC16*手順⑤!AC$53</f>
        <v>0</v>
      </c>
      <c r="AD16" s="193">
        <f>投入係数!AD16*手順⑤!AD$53</f>
        <v>0</v>
      </c>
      <c r="AE16" s="193">
        <f>投入係数!AE16*手順⑤!AE$53</f>
        <v>0</v>
      </c>
      <c r="AF16" s="193">
        <f>投入係数!AF16*手順⑤!AF$53</f>
        <v>0</v>
      </c>
      <c r="AG16" s="193">
        <f>投入係数!AG16*手順⑤!AG$53</f>
        <v>0</v>
      </c>
      <c r="AH16" s="193">
        <f>投入係数!AH16*手順⑤!AH$53</f>
        <v>0</v>
      </c>
      <c r="AI16" s="193">
        <f>投入係数!AI16*手順⑤!AI$53</f>
        <v>0</v>
      </c>
      <c r="AJ16" s="193">
        <f>投入係数!AJ16*手順⑤!AJ$53</f>
        <v>0</v>
      </c>
      <c r="AK16" s="193">
        <f>投入係数!AK16*手順⑤!AK$53</f>
        <v>0</v>
      </c>
      <c r="AL16" s="193">
        <f>投入係数!AL16*手順⑤!AL$53</f>
        <v>0</v>
      </c>
      <c r="AM16" s="193">
        <f>投入係数!AM16*手順⑤!AM$53</f>
        <v>0</v>
      </c>
      <c r="AN16" s="193">
        <f>投入係数!AN16*手順⑤!AN$53</f>
        <v>0</v>
      </c>
      <c r="AO16" s="193">
        <f>投入係数!AO16*手順⑤!AO$53</f>
        <v>0</v>
      </c>
      <c r="AP16" s="193">
        <f>投入係数!AP16*手順⑤!AP$53</f>
        <v>0</v>
      </c>
      <c r="AQ16" s="177">
        <f t="shared" si="0"/>
        <v>0</v>
      </c>
    </row>
    <row r="17" spans="2:43" ht="16.5" customHeight="1">
      <c r="B17" s="173" t="s">
        <v>12</v>
      </c>
      <c r="C17" s="240" t="s">
        <v>138</v>
      </c>
      <c r="D17" s="284">
        <f>投入係数!D17*手順⑤!D$53</f>
        <v>0</v>
      </c>
      <c r="E17" s="193">
        <f>投入係数!E17*手順⑤!E$53</f>
        <v>0</v>
      </c>
      <c r="F17" s="193">
        <f>投入係数!F17*手順⑤!F$53</f>
        <v>0</v>
      </c>
      <c r="G17" s="193">
        <f>投入係数!G17*手順⑤!G$53</f>
        <v>0</v>
      </c>
      <c r="H17" s="193">
        <f>投入係数!H17*手順⑤!H$53</f>
        <v>0</v>
      </c>
      <c r="I17" s="193">
        <f>投入係数!I17*手順⑤!I$53</f>
        <v>0</v>
      </c>
      <c r="J17" s="193">
        <f>投入係数!J17*手順⑤!J$53</f>
        <v>0</v>
      </c>
      <c r="K17" s="193">
        <f>投入係数!K17*手順⑤!K$53</f>
        <v>0</v>
      </c>
      <c r="L17" s="193">
        <f>投入係数!L17*手順⑤!L$53</f>
        <v>0</v>
      </c>
      <c r="M17" s="193">
        <f>投入係数!M17*手順⑤!M$53</f>
        <v>0</v>
      </c>
      <c r="N17" s="193">
        <f>投入係数!N17*手順⑤!N$53</f>
        <v>0</v>
      </c>
      <c r="O17" s="193">
        <f>投入係数!O17*手順⑤!O$53</f>
        <v>0</v>
      </c>
      <c r="P17" s="193">
        <f>投入係数!P17*手順⑤!P$53</f>
        <v>0</v>
      </c>
      <c r="Q17" s="193">
        <f>投入係数!Q17*手順⑤!Q$53</f>
        <v>0</v>
      </c>
      <c r="R17" s="193">
        <f>投入係数!R17*手順⑤!R$53</f>
        <v>0</v>
      </c>
      <c r="S17" s="193">
        <f>投入係数!S17*手順⑤!S$53</f>
        <v>0</v>
      </c>
      <c r="T17" s="193">
        <f>投入係数!T17*手順⑤!T$53</f>
        <v>0</v>
      </c>
      <c r="U17" s="193">
        <f>投入係数!U17*手順⑤!U$53</f>
        <v>0</v>
      </c>
      <c r="V17" s="193">
        <f>投入係数!V17*手順⑤!V$53</f>
        <v>0</v>
      </c>
      <c r="W17" s="193">
        <f>投入係数!W17*手順⑤!W$53</f>
        <v>0</v>
      </c>
      <c r="X17" s="193">
        <f>投入係数!X17*手順⑤!X$53</f>
        <v>0</v>
      </c>
      <c r="Y17" s="193">
        <f>投入係数!Y17*手順⑤!Y$53</f>
        <v>0</v>
      </c>
      <c r="Z17" s="193">
        <f>投入係数!Z17*手順⑤!Z$53</f>
        <v>0</v>
      </c>
      <c r="AA17" s="193">
        <f>投入係数!AA17*手順⑤!AA$53</f>
        <v>0</v>
      </c>
      <c r="AB17" s="193">
        <f>投入係数!AB17*手順⑤!AB$53</f>
        <v>0</v>
      </c>
      <c r="AC17" s="193">
        <f>投入係数!AC17*手順⑤!AC$53</f>
        <v>0</v>
      </c>
      <c r="AD17" s="193">
        <f>投入係数!AD17*手順⑤!AD$53</f>
        <v>0</v>
      </c>
      <c r="AE17" s="193">
        <f>投入係数!AE17*手順⑤!AE$53</f>
        <v>0</v>
      </c>
      <c r="AF17" s="193">
        <f>投入係数!AF17*手順⑤!AF$53</f>
        <v>0</v>
      </c>
      <c r="AG17" s="193">
        <f>投入係数!AG17*手順⑤!AG$53</f>
        <v>0</v>
      </c>
      <c r="AH17" s="193">
        <f>投入係数!AH17*手順⑤!AH$53</f>
        <v>0</v>
      </c>
      <c r="AI17" s="193">
        <f>投入係数!AI17*手順⑤!AI$53</f>
        <v>0</v>
      </c>
      <c r="AJ17" s="193">
        <f>投入係数!AJ17*手順⑤!AJ$53</f>
        <v>0</v>
      </c>
      <c r="AK17" s="193">
        <f>投入係数!AK17*手順⑤!AK$53</f>
        <v>0</v>
      </c>
      <c r="AL17" s="193">
        <f>投入係数!AL17*手順⑤!AL$53</f>
        <v>0</v>
      </c>
      <c r="AM17" s="193">
        <f>投入係数!AM17*手順⑤!AM$53</f>
        <v>0</v>
      </c>
      <c r="AN17" s="193">
        <f>投入係数!AN17*手順⑤!AN$53</f>
        <v>0</v>
      </c>
      <c r="AO17" s="193">
        <f>投入係数!AO17*手順⑤!AO$53</f>
        <v>0</v>
      </c>
      <c r="AP17" s="193">
        <f>投入係数!AP17*手順⑤!AP$53</f>
        <v>0</v>
      </c>
      <c r="AQ17" s="177">
        <f t="shared" si="0"/>
        <v>0</v>
      </c>
    </row>
    <row r="18" spans="2:43" ht="16.5" customHeight="1">
      <c r="B18" s="173" t="s">
        <v>13</v>
      </c>
      <c r="C18" s="240" t="s">
        <v>139</v>
      </c>
      <c r="D18" s="284">
        <f>投入係数!D18*手順⑤!D$53</f>
        <v>0</v>
      </c>
      <c r="E18" s="193">
        <f>投入係数!E18*手順⑤!E$53</f>
        <v>0</v>
      </c>
      <c r="F18" s="193">
        <f>投入係数!F18*手順⑤!F$53</f>
        <v>0</v>
      </c>
      <c r="G18" s="193">
        <f>投入係数!G18*手順⑤!G$53</f>
        <v>0</v>
      </c>
      <c r="H18" s="193">
        <f>投入係数!H18*手順⑤!H$53</f>
        <v>0</v>
      </c>
      <c r="I18" s="193">
        <f>投入係数!I18*手順⑤!I$53</f>
        <v>0</v>
      </c>
      <c r="J18" s="193">
        <f>投入係数!J18*手順⑤!J$53</f>
        <v>0</v>
      </c>
      <c r="K18" s="193">
        <f>投入係数!K18*手順⑤!K$53</f>
        <v>0</v>
      </c>
      <c r="L18" s="193">
        <f>投入係数!L18*手順⑤!L$53</f>
        <v>0</v>
      </c>
      <c r="M18" s="193">
        <f>投入係数!M18*手順⑤!M$53</f>
        <v>0</v>
      </c>
      <c r="N18" s="193">
        <f>投入係数!N18*手順⑤!N$53</f>
        <v>0</v>
      </c>
      <c r="O18" s="193">
        <f>投入係数!O18*手順⑤!O$53</f>
        <v>0</v>
      </c>
      <c r="P18" s="193">
        <f>投入係数!P18*手順⑤!P$53</f>
        <v>0</v>
      </c>
      <c r="Q18" s="193">
        <f>投入係数!Q18*手順⑤!Q$53</f>
        <v>0</v>
      </c>
      <c r="R18" s="193">
        <f>投入係数!R18*手順⑤!R$53</f>
        <v>0</v>
      </c>
      <c r="S18" s="193">
        <f>投入係数!S18*手順⑤!S$53</f>
        <v>0</v>
      </c>
      <c r="T18" s="193">
        <f>投入係数!T18*手順⑤!T$53</f>
        <v>0</v>
      </c>
      <c r="U18" s="193">
        <f>投入係数!U18*手順⑤!U$53</f>
        <v>0</v>
      </c>
      <c r="V18" s="193">
        <f>投入係数!V18*手順⑤!V$53</f>
        <v>0</v>
      </c>
      <c r="W18" s="193">
        <f>投入係数!W18*手順⑤!W$53</f>
        <v>0</v>
      </c>
      <c r="X18" s="193">
        <f>投入係数!X18*手順⑤!X$53</f>
        <v>0</v>
      </c>
      <c r="Y18" s="193">
        <f>投入係数!Y18*手順⑤!Y$53</f>
        <v>0</v>
      </c>
      <c r="Z18" s="193">
        <f>投入係数!Z18*手順⑤!Z$53</f>
        <v>0</v>
      </c>
      <c r="AA18" s="193">
        <f>投入係数!AA18*手順⑤!AA$53</f>
        <v>0</v>
      </c>
      <c r="AB18" s="193">
        <f>投入係数!AB18*手順⑤!AB$53</f>
        <v>0</v>
      </c>
      <c r="AC18" s="193">
        <f>投入係数!AC18*手順⑤!AC$53</f>
        <v>0</v>
      </c>
      <c r="AD18" s="193">
        <f>投入係数!AD18*手順⑤!AD$53</f>
        <v>0</v>
      </c>
      <c r="AE18" s="193">
        <f>投入係数!AE18*手順⑤!AE$53</f>
        <v>0</v>
      </c>
      <c r="AF18" s="193">
        <f>投入係数!AF18*手順⑤!AF$53</f>
        <v>0</v>
      </c>
      <c r="AG18" s="193">
        <f>投入係数!AG18*手順⑤!AG$53</f>
        <v>0</v>
      </c>
      <c r="AH18" s="193">
        <f>投入係数!AH18*手順⑤!AH$53</f>
        <v>0</v>
      </c>
      <c r="AI18" s="193">
        <f>投入係数!AI18*手順⑤!AI$53</f>
        <v>0</v>
      </c>
      <c r="AJ18" s="193">
        <f>投入係数!AJ18*手順⑤!AJ$53</f>
        <v>0</v>
      </c>
      <c r="AK18" s="193">
        <f>投入係数!AK18*手順⑤!AK$53</f>
        <v>0</v>
      </c>
      <c r="AL18" s="193">
        <f>投入係数!AL18*手順⑤!AL$53</f>
        <v>0</v>
      </c>
      <c r="AM18" s="193">
        <f>投入係数!AM18*手順⑤!AM$53</f>
        <v>0</v>
      </c>
      <c r="AN18" s="193">
        <f>投入係数!AN18*手順⑤!AN$53</f>
        <v>0</v>
      </c>
      <c r="AO18" s="193">
        <f>投入係数!AO18*手順⑤!AO$53</f>
        <v>0</v>
      </c>
      <c r="AP18" s="193">
        <f>投入係数!AP18*手順⑤!AP$53</f>
        <v>0</v>
      </c>
      <c r="AQ18" s="177">
        <f t="shared" si="0"/>
        <v>0</v>
      </c>
    </row>
    <row r="19" spans="2:43" ht="16.5" customHeight="1">
      <c r="B19" s="173" t="s">
        <v>14</v>
      </c>
      <c r="C19" s="240" t="s">
        <v>140</v>
      </c>
      <c r="D19" s="284">
        <f>投入係数!D19*手順⑤!D$53</f>
        <v>0</v>
      </c>
      <c r="E19" s="193">
        <f>投入係数!E19*手順⑤!E$53</f>
        <v>0</v>
      </c>
      <c r="F19" s="193">
        <f>投入係数!F19*手順⑤!F$53</f>
        <v>0</v>
      </c>
      <c r="G19" s="193">
        <f>投入係数!G19*手順⑤!G$53</f>
        <v>0</v>
      </c>
      <c r="H19" s="193">
        <f>投入係数!H19*手順⑤!H$53</f>
        <v>0</v>
      </c>
      <c r="I19" s="193">
        <f>投入係数!I19*手順⑤!I$53</f>
        <v>0</v>
      </c>
      <c r="J19" s="193">
        <f>投入係数!J19*手順⑤!J$53</f>
        <v>0</v>
      </c>
      <c r="K19" s="193">
        <f>投入係数!K19*手順⑤!K$53</f>
        <v>0</v>
      </c>
      <c r="L19" s="193">
        <f>投入係数!L19*手順⑤!L$53</f>
        <v>0</v>
      </c>
      <c r="M19" s="193">
        <f>投入係数!M19*手順⑤!M$53</f>
        <v>0</v>
      </c>
      <c r="N19" s="193">
        <f>投入係数!N19*手順⑤!N$53</f>
        <v>0</v>
      </c>
      <c r="O19" s="193">
        <f>投入係数!O19*手順⑤!O$53</f>
        <v>0</v>
      </c>
      <c r="P19" s="193">
        <f>投入係数!P19*手順⑤!P$53</f>
        <v>0</v>
      </c>
      <c r="Q19" s="193">
        <f>投入係数!Q19*手順⑤!Q$53</f>
        <v>0</v>
      </c>
      <c r="R19" s="193">
        <f>投入係数!R19*手順⑤!R$53</f>
        <v>0</v>
      </c>
      <c r="S19" s="193">
        <f>投入係数!S19*手順⑤!S$53</f>
        <v>0</v>
      </c>
      <c r="T19" s="193">
        <f>投入係数!T19*手順⑤!T$53</f>
        <v>0</v>
      </c>
      <c r="U19" s="193">
        <f>投入係数!U19*手順⑤!U$53</f>
        <v>0</v>
      </c>
      <c r="V19" s="193">
        <f>投入係数!V19*手順⑤!V$53</f>
        <v>0</v>
      </c>
      <c r="W19" s="193">
        <f>投入係数!W19*手順⑤!W$53</f>
        <v>0</v>
      </c>
      <c r="X19" s="193">
        <f>投入係数!X19*手順⑤!X$53</f>
        <v>0</v>
      </c>
      <c r="Y19" s="193">
        <f>投入係数!Y19*手順⑤!Y$53</f>
        <v>0</v>
      </c>
      <c r="Z19" s="193">
        <f>投入係数!Z19*手順⑤!Z$53</f>
        <v>0</v>
      </c>
      <c r="AA19" s="193">
        <f>投入係数!AA19*手順⑤!AA$53</f>
        <v>0</v>
      </c>
      <c r="AB19" s="193">
        <f>投入係数!AB19*手順⑤!AB$53</f>
        <v>0</v>
      </c>
      <c r="AC19" s="193">
        <f>投入係数!AC19*手順⑤!AC$53</f>
        <v>0</v>
      </c>
      <c r="AD19" s="193">
        <f>投入係数!AD19*手順⑤!AD$53</f>
        <v>0</v>
      </c>
      <c r="AE19" s="193">
        <f>投入係数!AE19*手順⑤!AE$53</f>
        <v>0</v>
      </c>
      <c r="AF19" s="193">
        <f>投入係数!AF19*手順⑤!AF$53</f>
        <v>0</v>
      </c>
      <c r="AG19" s="193">
        <f>投入係数!AG19*手順⑤!AG$53</f>
        <v>0</v>
      </c>
      <c r="AH19" s="193">
        <f>投入係数!AH19*手順⑤!AH$53</f>
        <v>0</v>
      </c>
      <c r="AI19" s="193">
        <f>投入係数!AI19*手順⑤!AI$53</f>
        <v>0</v>
      </c>
      <c r="AJ19" s="193">
        <f>投入係数!AJ19*手順⑤!AJ$53</f>
        <v>0</v>
      </c>
      <c r="AK19" s="193">
        <f>投入係数!AK19*手順⑤!AK$53</f>
        <v>0</v>
      </c>
      <c r="AL19" s="193">
        <f>投入係数!AL19*手順⑤!AL$53</f>
        <v>0</v>
      </c>
      <c r="AM19" s="193">
        <f>投入係数!AM19*手順⑤!AM$53</f>
        <v>0</v>
      </c>
      <c r="AN19" s="193">
        <f>投入係数!AN19*手順⑤!AN$53</f>
        <v>0</v>
      </c>
      <c r="AO19" s="193">
        <f>投入係数!AO19*手順⑤!AO$53</f>
        <v>0</v>
      </c>
      <c r="AP19" s="193">
        <f>投入係数!AP19*手順⑤!AP$53</f>
        <v>0</v>
      </c>
      <c r="AQ19" s="177">
        <f t="shared" si="0"/>
        <v>0</v>
      </c>
    </row>
    <row r="20" spans="2:43" ht="16.5" customHeight="1">
      <c r="B20" s="173" t="s">
        <v>28</v>
      </c>
      <c r="C20" s="240" t="s">
        <v>530</v>
      </c>
      <c r="D20" s="284">
        <f>投入係数!D20*手順⑤!D$53</f>
        <v>0</v>
      </c>
      <c r="E20" s="193">
        <f>投入係数!E20*手順⑤!E$53</f>
        <v>0</v>
      </c>
      <c r="F20" s="193">
        <f>投入係数!F20*手順⑤!F$53</f>
        <v>0</v>
      </c>
      <c r="G20" s="193">
        <f>投入係数!G20*手順⑤!G$53</f>
        <v>0</v>
      </c>
      <c r="H20" s="193">
        <f>投入係数!H20*手順⑤!H$53</f>
        <v>0</v>
      </c>
      <c r="I20" s="193">
        <f>投入係数!I20*手順⑤!I$53</f>
        <v>0</v>
      </c>
      <c r="J20" s="193">
        <f>投入係数!J20*手順⑤!J$53</f>
        <v>0</v>
      </c>
      <c r="K20" s="193">
        <f>投入係数!K20*手順⑤!K$53</f>
        <v>0</v>
      </c>
      <c r="L20" s="193">
        <f>投入係数!L20*手順⑤!L$53</f>
        <v>0</v>
      </c>
      <c r="M20" s="193">
        <f>投入係数!M20*手順⑤!M$53</f>
        <v>0</v>
      </c>
      <c r="N20" s="193">
        <f>投入係数!N20*手順⑤!N$53</f>
        <v>0</v>
      </c>
      <c r="O20" s="193">
        <f>投入係数!O20*手順⑤!O$53</f>
        <v>0</v>
      </c>
      <c r="P20" s="193">
        <f>投入係数!P20*手順⑤!P$53</f>
        <v>0</v>
      </c>
      <c r="Q20" s="193">
        <f>投入係数!Q20*手順⑤!Q$53</f>
        <v>0</v>
      </c>
      <c r="R20" s="193">
        <f>投入係数!R20*手順⑤!R$53</f>
        <v>0</v>
      </c>
      <c r="S20" s="193">
        <f>投入係数!S20*手順⑤!S$53</f>
        <v>0</v>
      </c>
      <c r="T20" s="193">
        <f>投入係数!T20*手順⑤!T$53</f>
        <v>0</v>
      </c>
      <c r="U20" s="193">
        <f>投入係数!U20*手順⑤!U$53</f>
        <v>0</v>
      </c>
      <c r="V20" s="193">
        <f>投入係数!V20*手順⑤!V$53</f>
        <v>0</v>
      </c>
      <c r="W20" s="193">
        <f>投入係数!W20*手順⑤!W$53</f>
        <v>0</v>
      </c>
      <c r="X20" s="193">
        <f>投入係数!X20*手順⑤!X$53</f>
        <v>0</v>
      </c>
      <c r="Y20" s="193">
        <f>投入係数!Y20*手順⑤!Y$53</f>
        <v>0</v>
      </c>
      <c r="Z20" s="193">
        <f>投入係数!Z20*手順⑤!Z$53</f>
        <v>0</v>
      </c>
      <c r="AA20" s="193">
        <f>投入係数!AA20*手順⑤!AA$53</f>
        <v>0</v>
      </c>
      <c r="AB20" s="193">
        <f>投入係数!AB20*手順⑤!AB$53</f>
        <v>0</v>
      </c>
      <c r="AC20" s="193">
        <f>投入係数!AC20*手順⑤!AC$53</f>
        <v>0</v>
      </c>
      <c r="AD20" s="193">
        <f>投入係数!AD20*手順⑤!AD$53</f>
        <v>0</v>
      </c>
      <c r="AE20" s="193">
        <f>投入係数!AE20*手順⑤!AE$53</f>
        <v>0</v>
      </c>
      <c r="AF20" s="193">
        <f>投入係数!AF20*手順⑤!AF$53</f>
        <v>0</v>
      </c>
      <c r="AG20" s="193">
        <f>投入係数!AG20*手順⑤!AG$53</f>
        <v>0</v>
      </c>
      <c r="AH20" s="193">
        <f>投入係数!AH20*手順⑤!AH$53</f>
        <v>0</v>
      </c>
      <c r="AI20" s="193">
        <f>投入係数!AI20*手順⑤!AI$53</f>
        <v>0</v>
      </c>
      <c r="AJ20" s="193">
        <f>投入係数!AJ20*手順⑤!AJ$53</f>
        <v>0</v>
      </c>
      <c r="AK20" s="193">
        <f>投入係数!AK20*手順⑤!AK$53</f>
        <v>0</v>
      </c>
      <c r="AL20" s="193">
        <f>投入係数!AL20*手順⑤!AL$53</f>
        <v>0</v>
      </c>
      <c r="AM20" s="193">
        <f>投入係数!AM20*手順⑤!AM$53</f>
        <v>0</v>
      </c>
      <c r="AN20" s="193">
        <f>投入係数!AN20*手順⑤!AN$53</f>
        <v>0</v>
      </c>
      <c r="AO20" s="193">
        <f>投入係数!AO20*手順⑤!AO$53</f>
        <v>0</v>
      </c>
      <c r="AP20" s="193">
        <f>投入係数!AP20*手順⑤!AP$53</f>
        <v>0</v>
      </c>
      <c r="AQ20" s="177">
        <f t="shared" si="0"/>
        <v>0</v>
      </c>
    </row>
    <row r="21" spans="2:43" ht="16.5" customHeight="1">
      <c r="B21" s="173" t="s">
        <v>110</v>
      </c>
      <c r="C21" s="240" t="s">
        <v>531</v>
      </c>
      <c r="D21" s="284">
        <f>投入係数!D21*手順⑤!D$53</f>
        <v>0</v>
      </c>
      <c r="E21" s="193">
        <f>投入係数!E21*手順⑤!E$53</f>
        <v>0</v>
      </c>
      <c r="F21" s="193">
        <f>投入係数!F21*手順⑤!F$53</f>
        <v>0</v>
      </c>
      <c r="G21" s="193">
        <f>投入係数!G21*手順⑤!G$53</f>
        <v>0</v>
      </c>
      <c r="H21" s="193">
        <f>投入係数!H21*手順⑤!H$53</f>
        <v>0</v>
      </c>
      <c r="I21" s="193">
        <f>投入係数!I21*手順⑤!I$53</f>
        <v>0</v>
      </c>
      <c r="J21" s="193">
        <f>投入係数!J21*手順⑤!J$53</f>
        <v>0</v>
      </c>
      <c r="K21" s="193">
        <f>投入係数!K21*手順⑤!K$53</f>
        <v>0</v>
      </c>
      <c r="L21" s="193">
        <f>投入係数!L21*手順⑤!L$53</f>
        <v>0</v>
      </c>
      <c r="M21" s="193">
        <f>投入係数!M21*手順⑤!M$53</f>
        <v>0</v>
      </c>
      <c r="N21" s="193">
        <f>投入係数!N21*手順⑤!N$53</f>
        <v>0</v>
      </c>
      <c r="O21" s="193">
        <f>投入係数!O21*手順⑤!O$53</f>
        <v>0</v>
      </c>
      <c r="P21" s="193">
        <f>投入係数!P21*手順⑤!P$53</f>
        <v>0</v>
      </c>
      <c r="Q21" s="193">
        <f>投入係数!Q21*手順⑤!Q$53</f>
        <v>0</v>
      </c>
      <c r="R21" s="193">
        <f>投入係数!R21*手順⑤!R$53</f>
        <v>0</v>
      </c>
      <c r="S21" s="193">
        <f>投入係数!S21*手順⑤!S$53</f>
        <v>0</v>
      </c>
      <c r="T21" s="193">
        <f>投入係数!T21*手順⑤!T$53</f>
        <v>0</v>
      </c>
      <c r="U21" s="193">
        <f>投入係数!U21*手順⑤!U$53</f>
        <v>0</v>
      </c>
      <c r="V21" s="193">
        <f>投入係数!V21*手順⑤!V$53</f>
        <v>0</v>
      </c>
      <c r="W21" s="193">
        <f>投入係数!W21*手順⑤!W$53</f>
        <v>0</v>
      </c>
      <c r="X21" s="193">
        <f>投入係数!X21*手順⑤!X$53</f>
        <v>0</v>
      </c>
      <c r="Y21" s="193">
        <f>投入係数!Y21*手順⑤!Y$53</f>
        <v>0</v>
      </c>
      <c r="Z21" s="193">
        <f>投入係数!Z21*手順⑤!Z$53</f>
        <v>0</v>
      </c>
      <c r="AA21" s="193">
        <f>投入係数!AA21*手順⑤!AA$53</f>
        <v>0</v>
      </c>
      <c r="AB21" s="193">
        <f>投入係数!AB21*手順⑤!AB$53</f>
        <v>0</v>
      </c>
      <c r="AC21" s="193">
        <f>投入係数!AC21*手順⑤!AC$53</f>
        <v>0</v>
      </c>
      <c r="AD21" s="193">
        <f>投入係数!AD21*手順⑤!AD$53</f>
        <v>0</v>
      </c>
      <c r="AE21" s="193">
        <f>投入係数!AE21*手順⑤!AE$53</f>
        <v>0</v>
      </c>
      <c r="AF21" s="193">
        <f>投入係数!AF21*手順⑤!AF$53</f>
        <v>0</v>
      </c>
      <c r="AG21" s="193">
        <f>投入係数!AG21*手順⑤!AG$53</f>
        <v>0</v>
      </c>
      <c r="AH21" s="193">
        <f>投入係数!AH21*手順⑤!AH$53</f>
        <v>0</v>
      </c>
      <c r="AI21" s="193">
        <f>投入係数!AI21*手順⑤!AI$53</f>
        <v>0</v>
      </c>
      <c r="AJ21" s="193">
        <f>投入係数!AJ21*手順⑤!AJ$53</f>
        <v>0</v>
      </c>
      <c r="AK21" s="193">
        <f>投入係数!AK21*手順⑤!AK$53</f>
        <v>0</v>
      </c>
      <c r="AL21" s="193">
        <f>投入係数!AL21*手順⑤!AL$53</f>
        <v>0</v>
      </c>
      <c r="AM21" s="193">
        <f>投入係数!AM21*手順⑤!AM$53</f>
        <v>0</v>
      </c>
      <c r="AN21" s="193">
        <f>投入係数!AN21*手順⑤!AN$53</f>
        <v>0</v>
      </c>
      <c r="AO21" s="193">
        <f>投入係数!AO21*手順⑤!AO$53</f>
        <v>0</v>
      </c>
      <c r="AP21" s="193">
        <f>投入係数!AP21*手順⑤!AP$53</f>
        <v>0</v>
      </c>
      <c r="AQ21" s="177">
        <f t="shared" si="0"/>
        <v>0</v>
      </c>
    </row>
    <row r="22" spans="2:43" ht="16.5" customHeight="1">
      <c r="B22" s="173" t="s">
        <v>111</v>
      </c>
      <c r="C22" s="240" t="s">
        <v>532</v>
      </c>
      <c r="D22" s="284">
        <f>投入係数!D22*手順⑤!D$53</f>
        <v>0</v>
      </c>
      <c r="E22" s="193">
        <f>投入係数!E22*手順⑤!E$53</f>
        <v>0</v>
      </c>
      <c r="F22" s="193">
        <f>投入係数!F22*手順⑤!F$53</f>
        <v>0</v>
      </c>
      <c r="G22" s="193">
        <f>投入係数!G22*手順⑤!G$53</f>
        <v>0</v>
      </c>
      <c r="H22" s="193">
        <f>投入係数!H22*手順⑤!H$53</f>
        <v>0</v>
      </c>
      <c r="I22" s="193">
        <f>投入係数!I22*手順⑤!I$53</f>
        <v>0</v>
      </c>
      <c r="J22" s="193">
        <f>投入係数!J22*手順⑤!J$53</f>
        <v>0</v>
      </c>
      <c r="K22" s="193">
        <f>投入係数!K22*手順⑤!K$53</f>
        <v>0</v>
      </c>
      <c r="L22" s="193">
        <f>投入係数!L22*手順⑤!L$53</f>
        <v>0</v>
      </c>
      <c r="M22" s="193">
        <f>投入係数!M22*手順⑤!M$53</f>
        <v>0</v>
      </c>
      <c r="N22" s="193">
        <f>投入係数!N22*手順⑤!N$53</f>
        <v>0</v>
      </c>
      <c r="O22" s="193">
        <f>投入係数!O22*手順⑤!O$53</f>
        <v>0</v>
      </c>
      <c r="P22" s="193">
        <f>投入係数!P22*手順⑤!P$53</f>
        <v>0</v>
      </c>
      <c r="Q22" s="193">
        <f>投入係数!Q22*手順⑤!Q$53</f>
        <v>0</v>
      </c>
      <c r="R22" s="193">
        <f>投入係数!R22*手順⑤!R$53</f>
        <v>0</v>
      </c>
      <c r="S22" s="193">
        <f>投入係数!S22*手順⑤!S$53</f>
        <v>0</v>
      </c>
      <c r="T22" s="193">
        <f>投入係数!T22*手順⑤!T$53</f>
        <v>0</v>
      </c>
      <c r="U22" s="193">
        <f>投入係数!U22*手順⑤!U$53</f>
        <v>0</v>
      </c>
      <c r="V22" s="193">
        <f>投入係数!V22*手順⑤!V$53</f>
        <v>0</v>
      </c>
      <c r="W22" s="193">
        <f>投入係数!W22*手順⑤!W$53</f>
        <v>0</v>
      </c>
      <c r="X22" s="193">
        <f>投入係数!X22*手順⑤!X$53</f>
        <v>0</v>
      </c>
      <c r="Y22" s="193">
        <f>投入係数!Y22*手順⑤!Y$53</f>
        <v>0</v>
      </c>
      <c r="Z22" s="193">
        <f>投入係数!Z22*手順⑤!Z$53</f>
        <v>0</v>
      </c>
      <c r="AA22" s="193">
        <f>投入係数!AA22*手順⑤!AA$53</f>
        <v>0</v>
      </c>
      <c r="AB22" s="193">
        <f>投入係数!AB22*手順⑤!AB$53</f>
        <v>0</v>
      </c>
      <c r="AC22" s="193">
        <f>投入係数!AC22*手順⑤!AC$53</f>
        <v>0</v>
      </c>
      <c r="AD22" s="193">
        <f>投入係数!AD22*手順⑤!AD$53</f>
        <v>0</v>
      </c>
      <c r="AE22" s="193">
        <f>投入係数!AE22*手順⑤!AE$53</f>
        <v>0</v>
      </c>
      <c r="AF22" s="193">
        <f>投入係数!AF22*手順⑤!AF$53</f>
        <v>0</v>
      </c>
      <c r="AG22" s="193">
        <f>投入係数!AG22*手順⑤!AG$53</f>
        <v>0</v>
      </c>
      <c r="AH22" s="193">
        <f>投入係数!AH22*手順⑤!AH$53</f>
        <v>0</v>
      </c>
      <c r="AI22" s="193">
        <f>投入係数!AI22*手順⑤!AI$53</f>
        <v>0</v>
      </c>
      <c r="AJ22" s="193">
        <f>投入係数!AJ22*手順⑤!AJ$53</f>
        <v>0</v>
      </c>
      <c r="AK22" s="193">
        <f>投入係数!AK22*手順⑤!AK$53</f>
        <v>0</v>
      </c>
      <c r="AL22" s="193">
        <f>投入係数!AL22*手順⑤!AL$53</f>
        <v>0</v>
      </c>
      <c r="AM22" s="193">
        <f>投入係数!AM22*手順⑤!AM$53</f>
        <v>0</v>
      </c>
      <c r="AN22" s="193">
        <f>投入係数!AN22*手順⑤!AN$53</f>
        <v>0</v>
      </c>
      <c r="AO22" s="193">
        <f>投入係数!AO22*手順⑤!AO$53</f>
        <v>0</v>
      </c>
      <c r="AP22" s="193">
        <f>投入係数!AP22*手順⑤!AP$53</f>
        <v>0</v>
      </c>
      <c r="AQ22" s="177">
        <f t="shared" si="0"/>
        <v>0</v>
      </c>
    </row>
    <row r="23" spans="2:43" ht="16.5" customHeight="1">
      <c r="B23" s="173" t="s">
        <v>112</v>
      </c>
      <c r="C23" s="240" t="s">
        <v>533</v>
      </c>
      <c r="D23" s="284">
        <f>投入係数!D23*手順⑤!D$53</f>
        <v>0</v>
      </c>
      <c r="E23" s="193">
        <f>投入係数!E23*手順⑤!E$53</f>
        <v>0</v>
      </c>
      <c r="F23" s="193">
        <f>投入係数!F23*手順⑤!F$53</f>
        <v>0</v>
      </c>
      <c r="G23" s="193">
        <f>投入係数!G23*手順⑤!G$53</f>
        <v>0</v>
      </c>
      <c r="H23" s="193">
        <f>投入係数!H23*手順⑤!H$53</f>
        <v>0</v>
      </c>
      <c r="I23" s="193">
        <f>投入係数!I23*手順⑤!I$53</f>
        <v>0</v>
      </c>
      <c r="J23" s="193">
        <f>投入係数!J23*手順⑤!J$53</f>
        <v>0</v>
      </c>
      <c r="K23" s="193">
        <f>投入係数!K23*手順⑤!K$53</f>
        <v>0</v>
      </c>
      <c r="L23" s="193">
        <f>投入係数!L23*手順⑤!L$53</f>
        <v>0</v>
      </c>
      <c r="M23" s="193">
        <f>投入係数!M23*手順⑤!M$53</f>
        <v>0</v>
      </c>
      <c r="N23" s="193">
        <f>投入係数!N23*手順⑤!N$53</f>
        <v>0</v>
      </c>
      <c r="O23" s="193">
        <f>投入係数!O23*手順⑤!O$53</f>
        <v>0</v>
      </c>
      <c r="P23" s="193">
        <f>投入係数!P23*手順⑤!P$53</f>
        <v>0</v>
      </c>
      <c r="Q23" s="193">
        <f>投入係数!Q23*手順⑤!Q$53</f>
        <v>0</v>
      </c>
      <c r="R23" s="193">
        <f>投入係数!R23*手順⑤!R$53</f>
        <v>0</v>
      </c>
      <c r="S23" s="193">
        <f>投入係数!S23*手順⑤!S$53</f>
        <v>0</v>
      </c>
      <c r="T23" s="193">
        <f>投入係数!T23*手順⑤!T$53</f>
        <v>0</v>
      </c>
      <c r="U23" s="193">
        <f>投入係数!U23*手順⑤!U$53</f>
        <v>0</v>
      </c>
      <c r="V23" s="193">
        <f>投入係数!V23*手順⑤!V$53</f>
        <v>0</v>
      </c>
      <c r="W23" s="193">
        <f>投入係数!W23*手順⑤!W$53</f>
        <v>0</v>
      </c>
      <c r="X23" s="193">
        <f>投入係数!X23*手順⑤!X$53</f>
        <v>0</v>
      </c>
      <c r="Y23" s="193">
        <f>投入係数!Y23*手順⑤!Y$53</f>
        <v>0</v>
      </c>
      <c r="Z23" s="193">
        <f>投入係数!Z23*手順⑤!Z$53</f>
        <v>0</v>
      </c>
      <c r="AA23" s="193">
        <f>投入係数!AA23*手順⑤!AA$53</f>
        <v>0</v>
      </c>
      <c r="AB23" s="193">
        <f>投入係数!AB23*手順⑤!AB$53</f>
        <v>0</v>
      </c>
      <c r="AC23" s="193">
        <f>投入係数!AC23*手順⑤!AC$53</f>
        <v>0</v>
      </c>
      <c r="AD23" s="193">
        <f>投入係数!AD23*手順⑤!AD$53</f>
        <v>0</v>
      </c>
      <c r="AE23" s="193">
        <f>投入係数!AE23*手順⑤!AE$53</f>
        <v>0</v>
      </c>
      <c r="AF23" s="193">
        <f>投入係数!AF23*手順⑤!AF$53</f>
        <v>0</v>
      </c>
      <c r="AG23" s="193">
        <f>投入係数!AG23*手順⑤!AG$53</f>
        <v>0</v>
      </c>
      <c r="AH23" s="193">
        <f>投入係数!AH23*手順⑤!AH$53</f>
        <v>0</v>
      </c>
      <c r="AI23" s="193">
        <f>投入係数!AI23*手順⑤!AI$53</f>
        <v>0</v>
      </c>
      <c r="AJ23" s="193">
        <f>投入係数!AJ23*手順⑤!AJ$53</f>
        <v>0</v>
      </c>
      <c r="AK23" s="193">
        <f>投入係数!AK23*手順⑤!AK$53</f>
        <v>0</v>
      </c>
      <c r="AL23" s="193">
        <f>投入係数!AL23*手順⑤!AL$53</f>
        <v>0</v>
      </c>
      <c r="AM23" s="193">
        <f>投入係数!AM23*手順⑤!AM$53</f>
        <v>0</v>
      </c>
      <c r="AN23" s="193">
        <f>投入係数!AN23*手順⑤!AN$53</f>
        <v>0</v>
      </c>
      <c r="AO23" s="193">
        <f>投入係数!AO23*手順⑤!AO$53</f>
        <v>0</v>
      </c>
      <c r="AP23" s="193">
        <f>投入係数!AP23*手順⑤!AP$53</f>
        <v>0</v>
      </c>
      <c r="AQ23" s="177">
        <f t="shared" si="0"/>
        <v>0</v>
      </c>
    </row>
    <row r="24" spans="2:43" ht="16.5" customHeight="1">
      <c r="B24" s="173" t="s">
        <v>114</v>
      </c>
      <c r="C24" s="240" t="s">
        <v>534</v>
      </c>
      <c r="D24" s="284">
        <f>投入係数!D24*手順⑤!D$53</f>
        <v>0</v>
      </c>
      <c r="E24" s="193">
        <f>投入係数!E24*手順⑤!E$53</f>
        <v>0</v>
      </c>
      <c r="F24" s="193">
        <f>投入係数!F24*手順⑤!F$53</f>
        <v>0</v>
      </c>
      <c r="G24" s="193">
        <f>投入係数!G24*手順⑤!G$53</f>
        <v>0</v>
      </c>
      <c r="H24" s="193">
        <f>投入係数!H24*手順⑤!H$53</f>
        <v>0</v>
      </c>
      <c r="I24" s="193">
        <f>投入係数!I24*手順⑤!I$53</f>
        <v>0</v>
      </c>
      <c r="J24" s="193">
        <f>投入係数!J24*手順⑤!J$53</f>
        <v>0</v>
      </c>
      <c r="K24" s="193">
        <f>投入係数!K24*手順⑤!K$53</f>
        <v>0</v>
      </c>
      <c r="L24" s="193">
        <f>投入係数!L24*手順⑤!L$53</f>
        <v>0</v>
      </c>
      <c r="M24" s="193">
        <f>投入係数!M24*手順⑤!M$53</f>
        <v>0</v>
      </c>
      <c r="N24" s="193">
        <f>投入係数!N24*手順⑤!N$53</f>
        <v>0</v>
      </c>
      <c r="O24" s="193">
        <f>投入係数!O24*手順⑤!O$53</f>
        <v>0</v>
      </c>
      <c r="P24" s="193">
        <f>投入係数!P24*手順⑤!P$53</f>
        <v>0</v>
      </c>
      <c r="Q24" s="193">
        <f>投入係数!Q24*手順⑤!Q$53</f>
        <v>0</v>
      </c>
      <c r="R24" s="193">
        <f>投入係数!R24*手順⑤!R$53</f>
        <v>0</v>
      </c>
      <c r="S24" s="193">
        <f>投入係数!S24*手順⑤!S$53</f>
        <v>0</v>
      </c>
      <c r="T24" s="193">
        <f>投入係数!T24*手順⑤!T$53</f>
        <v>0</v>
      </c>
      <c r="U24" s="193">
        <f>投入係数!U24*手順⑤!U$53</f>
        <v>0</v>
      </c>
      <c r="V24" s="193">
        <f>投入係数!V24*手順⑤!V$53</f>
        <v>0</v>
      </c>
      <c r="W24" s="193">
        <f>投入係数!W24*手順⑤!W$53</f>
        <v>0</v>
      </c>
      <c r="X24" s="193">
        <f>投入係数!X24*手順⑤!X$53</f>
        <v>0</v>
      </c>
      <c r="Y24" s="193">
        <f>投入係数!Y24*手順⑤!Y$53</f>
        <v>0</v>
      </c>
      <c r="Z24" s="193">
        <f>投入係数!Z24*手順⑤!Z$53</f>
        <v>0</v>
      </c>
      <c r="AA24" s="193">
        <f>投入係数!AA24*手順⑤!AA$53</f>
        <v>0</v>
      </c>
      <c r="AB24" s="193">
        <f>投入係数!AB24*手順⑤!AB$53</f>
        <v>0</v>
      </c>
      <c r="AC24" s="193">
        <f>投入係数!AC24*手順⑤!AC$53</f>
        <v>0</v>
      </c>
      <c r="AD24" s="193">
        <f>投入係数!AD24*手順⑤!AD$53</f>
        <v>0</v>
      </c>
      <c r="AE24" s="193">
        <f>投入係数!AE24*手順⑤!AE$53</f>
        <v>0</v>
      </c>
      <c r="AF24" s="193">
        <f>投入係数!AF24*手順⑤!AF$53</f>
        <v>0</v>
      </c>
      <c r="AG24" s="193">
        <f>投入係数!AG24*手順⑤!AG$53</f>
        <v>0</v>
      </c>
      <c r="AH24" s="193">
        <f>投入係数!AH24*手順⑤!AH$53</f>
        <v>0</v>
      </c>
      <c r="AI24" s="193">
        <f>投入係数!AI24*手順⑤!AI$53</f>
        <v>0</v>
      </c>
      <c r="AJ24" s="193">
        <f>投入係数!AJ24*手順⑤!AJ$53</f>
        <v>0</v>
      </c>
      <c r="AK24" s="193">
        <f>投入係数!AK24*手順⑤!AK$53</f>
        <v>0</v>
      </c>
      <c r="AL24" s="193">
        <f>投入係数!AL24*手順⑤!AL$53</f>
        <v>0</v>
      </c>
      <c r="AM24" s="193">
        <f>投入係数!AM24*手順⑤!AM$53</f>
        <v>0</v>
      </c>
      <c r="AN24" s="193">
        <f>投入係数!AN24*手順⑤!AN$53</f>
        <v>0</v>
      </c>
      <c r="AO24" s="193">
        <f>投入係数!AO24*手順⑤!AO$53</f>
        <v>0</v>
      </c>
      <c r="AP24" s="193">
        <f>投入係数!AP24*手順⑤!AP$53</f>
        <v>0</v>
      </c>
      <c r="AQ24" s="177">
        <f t="shared" si="0"/>
        <v>0</v>
      </c>
    </row>
    <row r="25" spans="2:43" ht="16.5" customHeight="1">
      <c r="B25" s="173" t="s">
        <v>115</v>
      </c>
      <c r="C25" s="240" t="s">
        <v>588</v>
      </c>
      <c r="D25" s="284">
        <f>投入係数!D25*手順⑤!D$53</f>
        <v>0</v>
      </c>
      <c r="E25" s="193">
        <f>投入係数!E25*手順⑤!E$53</f>
        <v>0</v>
      </c>
      <c r="F25" s="193">
        <f>投入係数!F25*手順⑤!F$53</f>
        <v>0</v>
      </c>
      <c r="G25" s="193">
        <f>投入係数!G25*手順⑤!G$53</f>
        <v>0</v>
      </c>
      <c r="H25" s="193">
        <f>投入係数!H25*手順⑤!H$53</f>
        <v>0</v>
      </c>
      <c r="I25" s="193">
        <f>投入係数!I25*手順⑤!I$53</f>
        <v>0</v>
      </c>
      <c r="J25" s="193">
        <f>投入係数!J25*手順⑤!J$53</f>
        <v>0</v>
      </c>
      <c r="K25" s="193">
        <f>投入係数!K25*手順⑤!K$53</f>
        <v>0</v>
      </c>
      <c r="L25" s="193">
        <f>投入係数!L25*手順⑤!L$53</f>
        <v>0</v>
      </c>
      <c r="M25" s="193">
        <f>投入係数!M25*手順⑤!M$53</f>
        <v>0</v>
      </c>
      <c r="N25" s="193">
        <f>投入係数!N25*手順⑤!N$53</f>
        <v>0</v>
      </c>
      <c r="O25" s="193">
        <f>投入係数!O25*手順⑤!O$53</f>
        <v>0</v>
      </c>
      <c r="P25" s="193">
        <f>投入係数!P25*手順⑤!P$53</f>
        <v>0</v>
      </c>
      <c r="Q25" s="193">
        <f>投入係数!Q25*手順⑤!Q$53</f>
        <v>0</v>
      </c>
      <c r="R25" s="193">
        <f>投入係数!R25*手順⑤!R$53</f>
        <v>0</v>
      </c>
      <c r="S25" s="193">
        <f>投入係数!S25*手順⑤!S$53</f>
        <v>0</v>
      </c>
      <c r="T25" s="193">
        <f>投入係数!T25*手順⑤!T$53</f>
        <v>0</v>
      </c>
      <c r="U25" s="193">
        <f>投入係数!U25*手順⑤!U$53</f>
        <v>0</v>
      </c>
      <c r="V25" s="193">
        <f>投入係数!V25*手順⑤!V$53</f>
        <v>0</v>
      </c>
      <c r="W25" s="193">
        <f>投入係数!W25*手順⑤!W$53</f>
        <v>0</v>
      </c>
      <c r="X25" s="193">
        <f>投入係数!X25*手順⑤!X$53</f>
        <v>0</v>
      </c>
      <c r="Y25" s="193">
        <f>投入係数!Y25*手順⑤!Y$53</f>
        <v>0</v>
      </c>
      <c r="Z25" s="193">
        <f>投入係数!Z25*手順⑤!Z$53</f>
        <v>0</v>
      </c>
      <c r="AA25" s="193">
        <f>投入係数!AA25*手順⑤!AA$53</f>
        <v>0</v>
      </c>
      <c r="AB25" s="193">
        <f>投入係数!AB25*手順⑤!AB$53</f>
        <v>0</v>
      </c>
      <c r="AC25" s="193">
        <f>投入係数!AC25*手順⑤!AC$53</f>
        <v>0</v>
      </c>
      <c r="AD25" s="193">
        <f>投入係数!AD25*手順⑤!AD$53</f>
        <v>0</v>
      </c>
      <c r="AE25" s="193">
        <f>投入係数!AE25*手順⑤!AE$53</f>
        <v>0</v>
      </c>
      <c r="AF25" s="193">
        <f>投入係数!AF25*手順⑤!AF$53</f>
        <v>0</v>
      </c>
      <c r="AG25" s="193">
        <f>投入係数!AG25*手順⑤!AG$53</f>
        <v>0</v>
      </c>
      <c r="AH25" s="193">
        <f>投入係数!AH25*手順⑤!AH$53</f>
        <v>0</v>
      </c>
      <c r="AI25" s="193">
        <f>投入係数!AI25*手順⑤!AI$53</f>
        <v>0</v>
      </c>
      <c r="AJ25" s="193">
        <f>投入係数!AJ25*手順⑤!AJ$53</f>
        <v>0</v>
      </c>
      <c r="AK25" s="193">
        <f>投入係数!AK25*手順⑤!AK$53</f>
        <v>0</v>
      </c>
      <c r="AL25" s="193">
        <f>投入係数!AL25*手順⑤!AL$53</f>
        <v>0</v>
      </c>
      <c r="AM25" s="193">
        <f>投入係数!AM25*手順⑤!AM$53</f>
        <v>0</v>
      </c>
      <c r="AN25" s="193">
        <f>投入係数!AN25*手順⑤!AN$53</f>
        <v>0</v>
      </c>
      <c r="AO25" s="193">
        <f>投入係数!AO25*手順⑤!AO$53</f>
        <v>0</v>
      </c>
      <c r="AP25" s="193">
        <f>投入係数!AP25*手順⑤!AP$53</f>
        <v>0</v>
      </c>
      <c r="AQ25" s="177">
        <f t="shared" si="0"/>
        <v>0</v>
      </c>
    </row>
    <row r="26" spans="2:43" ht="16.5" customHeight="1">
      <c r="B26" s="173" t="s">
        <v>116</v>
      </c>
      <c r="C26" s="240" t="s">
        <v>141</v>
      </c>
      <c r="D26" s="284">
        <f>投入係数!D26*手順⑤!D$53</f>
        <v>0</v>
      </c>
      <c r="E26" s="193">
        <f>投入係数!E26*手順⑤!E$53</f>
        <v>0</v>
      </c>
      <c r="F26" s="193">
        <f>投入係数!F26*手順⑤!F$53</f>
        <v>0</v>
      </c>
      <c r="G26" s="193">
        <f>投入係数!G26*手順⑤!G$53</f>
        <v>0</v>
      </c>
      <c r="H26" s="193">
        <f>投入係数!H26*手順⑤!H$53</f>
        <v>0</v>
      </c>
      <c r="I26" s="193">
        <f>投入係数!I26*手順⑤!I$53</f>
        <v>0</v>
      </c>
      <c r="J26" s="193">
        <f>投入係数!J26*手順⑤!J$53</f>
        <v>0</v>
      </c>
      <c r="K26" s="193">
        <f>投入係数!K26*手順⑤!K$53</f>
        <v>0</v>
      </c>
      <c r="L26" s="193">
        <f>投入係数!L26*手順⑤!L$53</f>
        <v>0</v>
      </c>
      <c r="M26" s="193">
        <f>投入係数!M26*手順⑤!M$53</f>
        <v>0</v>
      </c>
      <c r="N26" s="193">
        <f>投入係数!N26*手順⑤!N$53</f>
        <v>0</v>
      </c>
      <c r="O26" s="193">
        <f>投入係数!O26*手順⑤!O$53</f>
        <v>0</v>
      </c>
      <c r="P26" s="193">
        <f>投入係数!P26*手順⑤!P$53</f>
        <v>0</v>
      </c>
      <c r="Q26" s="193">
        <f>投入係数!Q26*手順⑤!Q$53</f>
        <v>0</v>
      </c>
      <c r="R26" s="193">
        <f>投入係数!R26*手順⑤!R$53</f>
        <v>0</v>
      </c>
      <c r="S26" s="193">
        <f>投入係数!S26*手順⑤!S$53</f>
        <v>0</v>
      </c>
      <c r="T26" s="193">
        <f>投入係数!T26*手順⑤!T$53</f>
        <v>0</v>
      </c>
      <c r="U26" s="193">
        <f>投入係数!U26*手順⑤!U$53</f>
        <v>0</v>
      </c>
      <c r="V26" s="193">
        <f>投入係数!V26*手順⑤!V$53</f>
        <v>0</v>
      </c>
      <c r="W26" s="193">
        <f>投入係数!W26*手順⑤!W$53</f>
        <v>0</v>
      </c>
      <c r="X26" s="193">
        <f>投入係数!X26*手順⑤!X$53</f>
        <v>0</v>
      </c>
      <c r="Y26" s="193">
        <f>投入係数!Y26*手順⑤!Y$53</f>
        <v>0</v>
      </c>
      <c r="Z26" s="193">
        <f>投入係数!Z26*手順⑤!Z$53</f>
        <v>0</v>
      </c>
      <c r="AA26" s="193">
        <f>投入係数!AA26*手順⑤!AA$53</f>
        <v>0</v>
      </c>
      <c r="AB26" s="193">
        <f>投入係数!AB26*手順⑤!AB$53</f>
        <v>0</v>
      </c>
      <c r="AC26" s="193">
        <f>投入係数!AC26*手順⑤!AC$53</f>
        <v>0</v>
      </c>
      <c r="AD26" s="193">
        <f>投入係数!AD26*手順⑤!AD$53</f>
        <v>0</v>
      </c>
      <c r="AE26" s="193">
        <f>投入係数!AE26*手順⑤!AE$53</f>
        <v>0</v>
      </c>
      <c r="AF26" s="193">
        <f>投入係数!AF26*手順⑤!AF$53</f>
        <v>0</v>
      </c>
      <c r="AG26" s="193">
        <f>投入係数!AG26*手順⑤!AG$53</f>
        <v>0</v>
      </c>
      <c r="AH26" s="193">
        <f>投入係数!AH26*手順⑤!AH$53</f>
        <v>0</v>
      </c>
      <c r="AI26" s="193">
        <f>投入係数!AI26*手順⑤!AI$53</f>
        <v>0</v>
      </c>
      <c r="AJ26" s="193">
        <f>投入係数!AJ26*手順⑤!AJ$53</f>
        <v>0</v>
      </c>
      <c r="AK26" s="193">
        <f>投入係数!AK26*手順⑤!AK$53</f>
        <v>0</v>
      </c>
      <c r="AL26" s="193">
        <f>投入係数!AL26*手順⑤!AL$53</f>
        <v>0</v>
      </c>
      <c r="AM26" s="193">
        <f>投入係数!AM26*手順⑤!AM$53</f>
        <v>0</v>
      </c>
      <c r="AN26" s="193">
        <f>投入係数!AN26*手順⑤!AN$53</f>
        <v>0</v>
      </c>
      <c r="AO26" s="193">
        <f>投入係数!AO26*手順⑤!AO$53</f>
        <v>0</v>
      </c>
      <c r="AP26" s="193">
        <f>投入係数!AP26*手順⑤!AP$53</f>
        <v>0</v>
      </c>
      <c r="AQ26" s="177">
        <f t="shared" si="0"/>
        <v>0</v>
      </c>
    </row>
    <row r="27" spans="2:43" ht="16.5" customHeight="1">
      <c r="B27" s="173" t="s">
        <v>117</v>
      </c>
      <c r="C27" s="240" t="s">
        <v>113</v>
      </c>
      <c r="D27" s="284">
        <f>投入係数!D27*手順⑤!D$53</f>
        <v>0</v>
      </c>
      <c r="E27" s="193">
        <f>投入係数!E27*手順⑤!E$53</f>
        <v>0</v>
      </c>
      <c r="F27" s="193">
        <f>投入係数!F27*手順⑤!F$53</f>
        <v>0</v>
      </c>
      <c r="G27" s="193">
        <f>投入係数!G27*手順⑤!G$53</f>
        <v>0</v>
      </c>
      <c r="H27" s="193">
        <f>投入係数!H27*手順⑤!H$53</f>
        <v>0</v>
      </c>
      <c r="I27" s="193">
        <f>投入係数!I27*手順⑤!I$53</f>
        <v>0</v>
      </c>
      <c r="J27" s="193">
        <f>投入係数!J27*手順⑤!J$53</f>
        <v>0</v>
      </c>
      <c r="K27" s="193">
        <f>投入係数!K27*手順⑤!K$53</f>
        <v>0</v>
      </c>
      <c r="L27" s="193">
        <f>投入係数!L27*手順⑤!L$53</f>
        <v>0</v>
      </c>
      <c r="M27" s="193">
        <f>投入係数!M27*手順⑤!M$53</f>
        <v>0</v>
      </c>
      <c r="N27" s="193">
        <f>投入係数!N27*手順⑤!N$53</f>
        <v>0</v>
      </c>
      <c r="O27" s="193">
        <f>投入係数!O27*手順⑤!O$53</f>
        <v>0</v>
      </c>
      <c r="P27" s="193">
        <f>投入係数!P27*手順⑤!P$53</f>
        <v>0</v>
      </c>
      <c r="Q27" s="193">
        <f>投入係数!Q27*手順⑤!Q$53</f>
        <v>0</v>
      </c>
      <c r="R27" s="193">
        <f>投入係数!R27*手順⑤!R$53</f>
        <v>0</v>
      </c>
      <c r="S27" s="193">
        <f>投入係数!S27*手順⑤!S$53</f>
        <v>0</v>
      </c>
      <c r="T27" s="193">
        <f>投入係数!T27*手順⑤!T$53</f>
        <v>0</v>
      </c>
      <c r="U27" s="193">
        <f>投入係数!U27*手順⑤!U$53</f>
        <v>0</v>
      </c>
      <c r="V27" s="193">
        <f>投入係数!V27*手順⑤!V$53</f>
        <v>0</v>
      </c>
      <c r="W27" s="193">
        <f>投入係数!W27*手順⑤!W$53</f>
        <v>0</v>
      </c>
      <c r="X27" s="193">
        <f>投入係数!X27*手順⑤!X$53</f>
        <v>0</v>
      </c>
      <c r="Y27" s="193">
        <f>投入係数!Y27*手順⑤!Y$53</f>
        <v>0</v>
      </c>
      <c r="Z27" s="193">
        <f>投入係数!Z27*手順⑤!Z$53</f>
        <v>0</v>
      </c>
      <c r="AA27" s="193">
        <f>投入係数!AA27*手順⑤!AA$53</f>
        <v>0</v>
      </c>
      <c r="AB27" s="193">
        <f>投入係数!AB27*手順⑤!AB$53</f>
        <v>0</v>
      </c>
      <c r="AC27" s="193">
        <f>投入係数!AC27*手順⑤!AC$53</f>
        <v>0</v>
      </c>
      <c r="AD27" s="193">
        <f>投入係数!AD27*手順⑤!AD$53</f>
        <v>0</v>
      </c>
      <c r="AE27" s="193">
        <f>投入係数!AE27*手順⑤!AE$53</f>
        <v>0</v>
      </c>
      <c r="AF27" s="193">
        <f>投入係数!AF27*手順⑤!AF$53</f>
        <v>0</v>
      </c>
      <c r="AG27" s="193">
        <f>投入係数!AG27*手順⑤!AG$53</f>
        <v>0</v>
      </c>
      <c r="AH27" s="193">
        <f>投入係数!AH27*手順⑤!AH$53</f>
        <v>0</v>
      </c>
      <c r="AI27" s="193">
        <f>投入係数!AI27*手順⑤!AI$53</f>
        <v>0</v>
      </c>
      <c r="AJ27" s="193">
        <f>投入係数!AJ27*手順⑤!AJ$53</f>
        <v>0</v>
      </c>
      <c r="AK27" s="193">
        <f>投入係数!AK27*手順⑤!AK$53</f>
        <v>0</v>
      </c>
      <c r="AL27" s="193">
        <f>投入係数!AL27*手順⑤!AL$53</f>
        <v>0</v>
      </c>
      <c r="AM27" s="193">
        <f>投入係数!AM27*手順⑤!AM$53</f>
        <v>0</v>
      </c>
      <c r="AN27" s="193">
        <f>投入係数!AN27*手順⑤!AN$53</f>
        <v>0</v>
      </c>
      <c r="AO27" s="193">
        <f>投入係数!AO27*手順⑤!AO$53</f>
        <v>0</v>
      </c>
      <c r="AP27" s="193">
        <f>投入係数!AP27*手順⑤!AP$53</f>
        <v>0</v>
      </c>
      <c r="AQ27" s="177">
        <f t="shared" si="0"/>
        <v>0</v>
      </c>
    </row>
    <row r="28" spans="2:43" ht="16.5" customHeight="1">
      <c r="B28" s="173" t="s">
        <v>118</v>
      </c>
      <c r="C28" s="240" t="s">
        <v>18</v>
      </c>
      <c r="D28" s="284">
        <f>投入係数!D28*手順⑤!D$53</f>
        <v>0</v>
      </c>
      <c r="E28" s="193">
        <f>投入係数!E28*手順⑤!E$53</f>
        <v>0</v>
      </c>
      <c r="F28" s="193">
        <f>投入係数!F28*手順⑤!F$53</f>
        <v>0</v>
      </c>
      <c r="G28" s="193">
        <f>投入係数!G28*手順⑤!G$53</f>
        <v>0</v>
      </c>
      <c r="H28" s="193">
        <f>投入係数!H28*手順⑤!H$53</f>
        <v>0</v>
      </c>
      <c r="I28" s="193">
        <f>投入係数!I28*手順⑤!I$53</f>
        <v>0</v>
      </c>
      <c r="J28" s="193">
        <f>投入係数!J28*手順⑤!J$53</f>
        <v>0</v>
      </c>
      <c r="K28" s="193">
        <f>投入係数!K28*手順⑤!K$53</f>
        <v>0</v>
      </c>
      <c r="L28" s="193">
        <f>投入係数!L28*手順⑤!L$53</f>
        <v>0</v>
      </c>
      <c r="M28" s="193">
        <f>投入係数!M28*手順⑤!M$53</f>
        <v>0</v>
      </c>
      <c r="N28" s="193">
        <f>投入係数!N28*手順⑤!N$53</f>
        <v>0</v>
      </c>
      <c r="O28" s="193">
        <f>投入係数!O28*手順⑤!O$53</f>
        <v>0</v>
      </c>
      <c r="P28" s="193">
        <f>投入係数!P28*手順⑤!P$53</f>
        <v>0</v>
      </c>
      <c r="Q28" s="193">
        <f>投入係数!Q28*手順⑤!Q$53</f>
        <v>0</v>
      </c>
      <c r="R28" s="193">
        <f>投入係数!R28*手順⑤!R$53</f>
        <v>0</v>
      </c>
      <c r="S28" s="193">
        <f>投入係数!S28*手順⑤!S$53</f>
        <v>0</v>
      </c>
      <c r="T28" s="193">
        <f>投入係数!T28*手順⑤!T$53</f>
        <v>0</v>
      </c>
      <c r="U28" s="193">
        <f>投入係数!U28*手順⑤!U$53</f>
        <v>0</v>
      </c>
      <c r="V28" s="193">
        <f>投入係数!V28*手順⑤!V$53</f>
        <v>0</v>
      </c>
      <c r="W28" s="193">
        <f>投入係数!W28*手順⑤!W$53</f>
        <v>0</v>
      </c>
      <c r="X28" s="193">
        <f>投入係数!X28*手順⑤!X$53</f>
        <v>0</v>
      </c>
      <c r="Y28" s="193">
        <f>投入係数!Y28*手順⑤!Y$53</f>
        <v>0</v>
      </c>
      <c r="Z28" s="193">
        <f>投入係数!Z28*手順⑤!Z$53</f>
        <v>0</v>
      </c>
      <c r="AA28" s="193">
        <f>投入係数!AA28*手順⑤!AA$53</f>
        <v>0</v>
      </c>
      <c r="AB28" s="193">
        <f>投入係数!AB28*手順⑤!AB$53</f>
        <v>0</v>
      </c>
      <c r="AC28" s="193">
        <f>投入係数!AC28*手順⑤!AC$53</f>
        <v>0</v>
      </c>
      <c r="AD28" s="193">
        <f>投入係数!AD28*手順⑤!AD$53</f>
        <v>0</v>
      </c>
      <c r="AE28" s="193">
        <f>投入係数!AE28*手順⑤!AE$53</f>
        <v>0</v>
      </c>
      <c r="AF28" s="193">
        <f>投入係数!AF28*手順⑤!AF$53</f>
        <v>0</v>
      </c>
      <c r="AG28" s="193">
        <f>投入係数!AG28*手順⑤!AG$53</f>
        <v>0</v>
      </c>
      <c r="AH28" s="193">
        <f>投入係数!AH28*手順⑤!AH$53</f>
        <v>0</v>
      </c>
      <c r="AI28" s="193">
        <f>投入係数!AI28*手順⑤!AI$53</f>
        <v>0</v>
      </c>
      <c r="AJ28" s="193">
        <f>投入係数!AJ28*手順⑤!AJ$53</f>
        <v>0</v>
      </c>
      <c r="AK28" s="193">
        <f>投入係数!AK28*手順⑤!AK$53</f>
        <v>0</v>
      </c>
      <c r="AL28" s="193">
        <f>投入係数!AL28*手順⑤!AL$53</f>
        <v>0</v>
      </c>
      <c r="AM28" s="193">
        <f>投入係数!AM28*手順⑤!AM$53</f>
        <v>0</v>
      </c>
      <c r="AN28" s="193">
        <f>投入係数!AN28*手順⑤!AN$53</f>
        <v>0</v>
      </c>
      <c r="AO28" s="193">
        <f>投入係数!AO28*手順⑤!AO$53</f>
        <v>0</v>
      </c>
      <c r="AP28" s="193">
        <f>投入係数!AP28*手順⑤!AP$53</f>
        <v>0</v>
      </c>
      <c r="AQ28" s="177">
        <f t="shared" si="0"/>
        <v>0</v>
      </c>
    </row>
    <row r="29" spans="2:43" ht="16.5" customHeight="1">
      <c r="B29" s="173" t="s">
        <v>119</v>
      </c>
      <c r="C29" s="240" t="s">
        <v>142</v>
      </c>
      <c r="D29" s="284">
        <f>投入係数!D29*手順⑤!D$53</f>
        <v>0</v>
      </c>
      <c r="E29" s="193">
        <f>投入係数!E29*手順⑤!E$53</f>
        <v>0</v>
      </c>
      <c r="F29" s="193">
        <f>投入係数!F29*手順⑤!F$53</f>
        <v>0</v>
      </c>
      <c r="G29" s="193">
        <f>投入係数!G29*手順⑤!G$53</f>
        <v>0</v>
      </c>
      <c r="H29" s="193">
        <f>投入係数!H29*手順⑤!H$53</f>
        <v>0</v>
      </c>
      <c r="I29" s="193">
        <f>投入係数!I29*手順⑤!I$53</f>
        <v>0</v>
      </c>
      <c r="J29" s="193">
        <f>投入係数!J29*手順⑤!J$53</f>
        <v>0</v>
      </c>
      <c r="K29" s="193">
        <f>投入係数!K29*手順⑤!K$53</f>
        <v>0</v>
      </c>
      <c r="L29" s="193">
        <f>投入係数!L29*手順⑤!L$53</f>
        <v>0</v>
      </c>
      <c r="M29" s="193">
        <f>投入係数!M29*手順⑤!M$53</f>
        <v>0</v>
      </c>
      <c r="N29" s="193">
        <f>投入係数!N29*手順⑤!N$53</f>
        <v>0</v>
      </c>
      <c r="O29" s="193">
        <f>投入係数!O29*手順⑤!O$53</f>
        <v>0</v>
      </c>
      <c r="P29" s="193">
        <f>投入係数!P29*手順⑤!P$53</f>
        <v>0</v>
      </c>
      <c r="Q29" s="193">
        <f>投入係数!Q29*手順⑤!Q$53</f>
        <v>0</v>
      </c>
      <c r="R29" s="193">
        <f>投入係数!R29*手順⑤!R$53</f>
        <v>0</v>
      </c>
      <c r="S29" s="193">
        <f>投入係数!S29*手順⑤!S$53</f>
        <v>0</v>
      </c>
      <c r="T29" s="193">
        <f>投入係数!T29*手順⑤!T$53</f>
        <v>0</v>
      </c>
      <c r="U29" s="193">
        <f>投入係数!U29*手順⑤!U$53</f>
        <v>0</v>
      </c>
      <c r="V29" s="193">
        <f>投入係数!V29*手順⑤!V$53</f>
        <v>0</v>
      </c>
      <c r="W29" s="193">
        <f>投入係数!W29*手順⑤!W$53</f>
        <v>0</v>
      </c>
      <c r="X29" s="193">
        <f>投入係数!X29*手順⑤!X$53</f>
        <v>0</v>
      </c>
      <c r="Y29" s="193">
        <f>投入係数!Y29*手順⑤!Y$53</f>
        <v>0</v>
      </c>
      <c r="Z29" s="193">
        <f>投入係数!Z29*手順⑤!Z$53</f>
        <v>0</v>
      </c>
      <c r="AA29" s="193">
        <f>投入係数!AA29*手順⑤!AA$53</f>
        <v>0</v>
      </c>
      <c r="AB29" s="193">
        <f>投入係数!AB29*手順⑤!AB$53</f>
        <v>0</v>
      </c>
      <c r="AC29" s="193">
        <f>投入係数!AC29*手順⑤!AC$53</f>
        <v>0</v>
      </c>
      <c r="AD29" s="193">
        <f>投入係数!AD29*手順⑤!AD$53</f>
        <v>0</v>
      </c>
      <c r="AE29" s="193">
        <f>投入係数!AE29*手順⑤!AE$53</f>
        <v>0</v>
      </c>
      <c r="AF29" s="193">
        <f>投入係数!AF29*手順⑤!AF$53</f>
        <v>0</v>
      </c>
      <c r="AG29" s="193">
        <f>投入係数!AG29*手順⑤!AG$53</f>
        <v>0</v>
      </c>
      <c r="AH29" s="193">
        <f>投入係数!AH29*手順⑤!AH$53</f>
        <v>0</v>
      </c>
      <c r="AI29" s="193">
        <f>投入係数!AI29*手順⑤!AI$53</f>
        <v>0</v>
      </c>
      <c r="AJ29" s="193">
        <f>投入係数!AJ29*手順⑤!AJ$53</f>
        <v>0</v>
      </c>
      <c r="AK29" s="193">
        <f>投入係数!AK29*手順⑤!AK$53</f>
        <v>0</v>
      </c>
      <c r="AL29" s="193">
        <f>投入係数!AL29*手順⑤!AL$53</f>
        <v>0</v>
      </c>
      <c r="AM29" s="193">
        <f>投入係数!AM29*手順⑤!AM$53</f>
        <v>0</v>
      </c>
      <c r="AN29" s="193">
        <f>投入係数!AN29*手順⑤!AN$53</f>
        <v>0</v>
      </c>
      <c r="AO29" s="193">
        <f>投入係数!AO29*手順⑤!AO$53</f>
        <v>0</v>
      </c>
      <c r="AP29" s="193">
        <f>投入係数!AP29*手順⑤!AP$53</f>
        <v>0</v>
      </c>
      <c r="AQ29" s="177">
        <f t="shared" si="0"/>
        <v>0</v>
      </c>
    </row>
    <row r="30" spans="2:43" ht="16.5" customHeight="1">
      <c r="B30" s="173" t="s">
        <v>120</v>
      </c>
      <c r="C30" s="240" t="s">
        <v>535</v>
      </c>
      <c r="D30" s="284">
        <f>投入係数!D30*手順⑤!D$53</f>
        <v>0</v>
      </c>
      <c r="E30" s="193">
        <f>投入係数!E30*手順⑤!E$53</f>
        <v>0</v>
      </c>
      <c r="F30" s="193">
        <f>投入係数!F30*手順⑤!F$53</f>
        <v>0</v>
      </c>
      <c r="G30" s="193">
        <f>投入係数!G30*手順⑤!G$53</f>
        <v>0</v>
      </c>
      <c r="H30" s="193">
        <f>投入係数!H30*手順⑤!H$53</f>
        <v>0</v>
      </c>
      <c r="I30" s="193">
        <f>投入係数!I30*手順⑤!I$53</f>
        <v>0</v>
      </c>
      <c r="J30" s="193">
        <f>投入係数!J30*手順⑤!J$53</f>
        <v>0</v>
      </c>
      <c r="K30" s="193">
        <f>投入係数!K30*手順⑤!K$53</f>
        <v>0</v>
      </c>
      <c r="L30" s="193">
        <f>投入係数!L30*手順⑤!L$53</f>
        <v>0</v>
      </c>
      <c r="M30" s="193">
        <f>投入係数!M30*手順⑤!M$53</f>
        <v>0</v>
      </c>
      <c r="N30" s="193">
        <f>投入係数!N30*手順⑤!N$53</f>
        <v>0</v>
      </c>
      <c r="O30" s="193">
        <f>投入係数!O30*手順⑤!O$53</f>
        <v>0</v>
      </c>
      <c r="P30" s="193">
        <f>投入係数!P30*手順⑤!P$53</f>
        <v>0</v>
      </c>
      <c r="Q30" s="193">
        <f>投入係数!Q30*手順⑤!Q$53</f>
        <v>0</v>
      </c>
      <c r="R30" s="193">
        <f>投入係数!R30*手順⑤!R$53</f>
        <v>0</v>
      </c>
      <c r="S30" s="193">
        <f>投入係数!S30*手順⑤!S$53</f>
        <v>0</v>
      </c>
      <c r="T30" s="193">
        <f>投入係数!T30*手順⑤!T$53</f>
        <v>0</v>
      </c>
      <c r="U30" s="193">
        <f>投入係数!U30*手順⑤!U$53</f>
        <v>0</v>
      </c>
      <c r="V30" s="193">
        <f>投入係数!V30*手順⑤!V$53</f>
        <v>0</v>
      </c>
      <c r="W30" s="193">
        <f>投入係数!W30*手順⑤!W$53</f>
        <v>0</v>
      </c>
      <c r="X30" s="193">
        <f>投入係数!X30*手順⑤!X$53</f>
        <v>0</v>
      </c>
      <c r="Y30" s="193">
        <f>投入係数!Y30*手順⑤!Y$53</f>
        <v>0</v>
      </c>
      <c r="Z30" s="193">
        <f>投入係数!Z30*手順⑤!Z$53</f>
        <v>0</v>
      </c>
      <c r="AA30" s="193">
        <f>投入係数!AA30*手順⑤!AA$53</f>
        <v>0</v>
      </c>
      <c r="AB30" s="193">
        <f>投入係数!AB30*手順⑤!AB$53</f>
        <v>0</v>
      </c>
      <c r="AC30" s="193">
        <f>投入係数!AC30*手順⑤!AC$53</f>
        <v>0</v>
      </c>
      <c r="AD30" s="193">
        <f>投入係数!AD30*手順⑤!AD$53</f>
        <v>0</v>
      </c>
      <c r="AE30" s="193">
        <f>投入係数!AE30*手順⑤!AE$53</f>
        <v>0</v>
      </c>
      <c r="AF30" s="193">
        <f>投入係数!AF30*手順⑤!AF$53</f>
        <v>0</v>
      </c>
      <c r="AG30" s="193">
        <f>投入係数!AG30*手順⑤!AG$53</f>
        <v>0</v>
      </c>
      <c r="AH30" s="193">
        <f>投入係数!AH30*手順⑤!AH$53</f>
        <v>0</v>
      </c>
      <c r="AI30" s="193">
        <f>投入係数!AI30*手順⑤!AI$53</f>
        <v>0</v>
      </c>
      <c r="AJ30" s="193">
        <f>投入係数!AJ30*手順⑤!AJ$53</f>
        <v>0</v>
      </c>
      <c r="AK30" s="193">
        <f>投入係数!AK30*手順⑤!AK$53</f>
        <v>0</v>
      </c>
      <c r="AL30" s="193">
        <f>投入係数!AL30*手順⑤!AL$53</f>
        <v>0</v>
      </c>
      <c r="AM30" s="193">
        <f>投入係数!AM30*手順⑤!AM$53</f>
        <v>0</v>
      </c>
      <c r="AN30" s="193">
        <f>投入係数!AN30*手順⑤!AN$53</f>
        <v>0</v>
      </c>
      <c r="AO30" s="193">
        <f>投入係数!AO30*手順⑤!AO$53</f>
        <v>0</v>
      </c>
      <c r="AP30" s="193">
        <f>投入係数!AP30*手順⑤!AP$53</f>
        <v>0</v>
      </c>
      <c r="AQ30" s="177">
        <f t="shared" si="0"/>
        <v>0</v>
      </c>
    </row>
    <row r="31" spans="2:43" ht="16.5" customHeight="1">
      <c r="B31" s="173" t="s">
        <v>121</v>
      </c>
      <c r="C31" s="240" t="s">
        <v>536</v>
      </c>
      <c r="D31" s="284">
        <f>投入係数!D31*手順⑤!D$53</f>
        <v>0</v>
      </c>
      <c r="E31" s="193">
        <f>投入係数!E31*手順⑤!E$53</f>
        <v>0</v>
      </c>
      <c r="F31" s="193">
        <f>投入係数!F31*手順⑤!F$53</f>
        <v>0</v>
      </c>
      <c r="G31" s="193">
        <f>投入係数!G31*手順⑤!G$53</f>
        <v>0</v>
      </c>
      <c r="H31" s="193">
        <f>投入係数!H31*手順⑤!H$53</f>
        <v>0</v>
      </c>
      <c r="I31" s="193">
        <f>投入係数!I31*手順⑤!I$53</f>
        <v>0</v>
      </c>
      <c r="J31" s="193">
        <f>投入係数!J31*手順⑤!J$53</f>
        <v>0</v>
      </c>
      <c r="K31" s="193">
        <f>投入係数!K31*手順⑤!K$53</f>
        <v>0</v>
      </c>
      <c r="L31" s="193">
        <f>投入係数!L31*手順⑤!L$53</f>
        <v>0</v>
      </c>
      <c r="M31" s="193">
        <f>投入係数!M31*手順⑤!M$53</f>
        <v>0</v>
      </c>
      <c r="N31" s="193">
        <f>投入係数!N31*手順⑤!N$53</f>
        <v>0</v>
      </c>
      <c r="O31" s="193">
        <f>投入係数!O31*手順⑤!O$53</f>
        <v>0</v>
      </c>
      <c r="P31" s="193">
        <f>投入係数!P31*手順⑤!P$53</f>
        <v>0</v>
      </c>
      <c r="Q31" s="193">
        <f>投入係数!Q31*手順⑤!Q$53</f>
        <v>0</v>
      </c>
      <c r="R31" s="193">
        <f>投入係数!R31*手順⑤!R$53</f>
        <v>0</v>
      </c>
      <c r="S31" s="193">
        <f>投入係数!S31*手順⑤!S$53</f>
        <v>0</v>
      </c>
      <c r="T31" s="193">
        <f>投入係数!T31*手順⑤!T$53</f>
        <v>0</v>
      </c>
      <c r="U31" s="193">
        <f>投入係数!U31*手順⑤!U$53</f>
        <v>0</v>
      </c>
      <c r="V31" s="193">
        <f>投入係数!V31*手順⑤!V$53</f>
        <v>0</v>
      </c>
      <c r="W31" s="193">
        <f>投入係数!W31*手順⑤!W$53</f>
        <v>0</v>
      </c>
      <c r="X31" s="193">
        <f>投入係数!X31*手順⑤!X$53</f>
        <v>0</v>
      </c>
      <c r="Y31" s="193">
        <f>投入係数!Y31*手順⑤!Y$53</f>
        <v>0</v>
      </c>
      <c r="Z31" s="193">
        <f>投入係数!Z31*手順⑤!Z$53</f>
        <v>0</v>
      </c>
      <c r="AA31" s="193">
        <f>投入係数!AA31*手順⑤!AA$53</f>
        <v>0</v>
      </c>
      <c r="AB31" s="193">
        <f>投入係数!AB31*手順⑤!AB$53</f>
        <v>0</v>
      </c>
      <c r="AC31" s="193">
        <f>投入係数!AC31*手順⑤!AC$53</f>
        <v>0</v>
      </c>
      <c r="AD31" s="193">
        <f>投入係数!AD31*手順⑤!AD$53</f>
        <v>0</v>
      </c>
      <c r="AE31" s="193">
        <f>投入係数!AE31*手順⑤!AE$53</f>
        <v>0</v>
      </c>
      <c r="AF31" s="193">
        <f>投入係数!AF31*手順⑤!AF$53</f>
        <v>0</v>
      </c>
      <c r="AG31" s="193">
        <f>投入係数!AG31*手順⑤!AG$53</f>
        <v>0</v>
      </c>
      <c r="AH31" s="193">
        <f>投入係数!AH31*手順⑤!AH$53</f>
        <v>0</v>
      </c>
      <c r="AI31" s="193">
        <f>投入係数!AI31*手順⑤!AI$53</f>
        <v>0</v>
      </c>
      <c r="AJ31" s="193">
        <f>投入係数!AJ31*手順⑤!AJ$53</f>
        <v>0</v>
      </c>
      <c r="AK31" s="193">
        <f>投入係数!AK31*手順⑤!AK$53</f>
        <v>0</v>
      </c>
      <c r="AL31" s="193">
        <f>投入係数!AL31*手順⑤!AL$53</f>
        <v>0</v>
      </c>
      <c r="AM31" s="193">
        <f>投入係数!AM31*手順⑤!AM$53</f>
        <v>0</v>
      </c>
      <c r="AN31" s="193">
        <f>投入係数!AN31*手順⑤!AN$53</f>
        <v>0</v>
      </c>
      <c r="AO31" s="193">
        <f>投入係数!AO31*手順⑤!AO$53</f>
        <v>0</v>
      </c>
      <c r="AP31" s="193">
        <f>投入係数!AP31*手順⑤!AP$53</f>
        <v>0</v>
      </c>
      <c r="AQ31" s="177">
        <f t="shared" si="0"/>
        <v>0</v>
      </c>
    </row>
    <row r="32" spans="2:43" ht="16.5" customHeight="1">
      <c r="B32" s="173" t="s">
        <v>122</v>
      </c>
      <c r="C32" s="240" t="s">
        <v>19</v>
      </c>
      <c r="D32" s="284">
        <f>投入係数!D32*手順⑤!D$53</f>
        <v>0</v>
      </c>
      <c r="E32" s="193">
        <f>投入係数!E32*手順⑤!E$53</f>
        <v>0</v>
      </c>
      <c r="F32" s="193">
        <f>投入係数!F32*手順⑤!F$53</f>
        <v>0</v>
      </c>
      <c r="G32" s="193">
        <f>投入係数!G32*手順⑤!G$53</f>
        <v>0</v>
      </c>
      <c r="H32" s="193">
        <f>投入係数!H32*手順⑤!H$53</f>
        <v>0</v>
      </c>
      <c r="I32" s="193">
        <f>投入係数!I32*手順⑤!I$53</f>
        <v>0</v>
      </c>
      <c r="J32" s="193">
        <f>投入係数!J32*手順⑤!J$53</f>
        <v>0</v>
      </c>
      <c r="K32" s="193">
        <f>投入係数!K32*手順⑤!K$53</f>
        <v>0</v>
      </c>
      <c r="L32" s="193">
        <f>投入係数!L32*手順⑤!L$53</f>
        <v>0</v>
      </c>
      <c r="M32" s="193">
        <f>投入係数!M32*手順⑤!M$53</f>
        <v>0</v>
      </c>
      <c r="N32" s="193">
        <f>投入係数!N32*手順⑤!N$53</f>
        <v>0</v>
      </c>
      <c r="O32" s="193">
        <f>投入係数!O32*手順⑤!O$53</f>
        <v>0</v>
      </c>
      <c r="P32" s="193">
        <f>投入係数!P32*手順⑤!P$53</f>
        <v>0</v>
      </c>
      <c r="Q32" s="193">
        <f>投入係数!Q32*手順⑤!Q$53</f>
        <v>0</v>
      </c>
      <c r="R32" s="193">
        <f>投入係数!R32*手順⑤!R$53</f>
        <v>0</v>
      </c>
      <c r="S32" s="193">
        <f>投入係数!S32*手順⑤!S$53</f>
        <v>0</v>
      </c>
      <c r="T32" s="193">
        <f>投入係数!T32*手順⑤!T$53</f>
        <v>0</v>
      </c>
      <c r="U32" s="193">
        <f>投入係数!U32*手順⑤!U$53</f>
        <v>0</v>
      </c>
      <c r="V32" s="193">
        <f>投入係数!V32*手順⑤!V$53</f>
        <v>0</v>
      </c>
      <c r="W32" s="193">
        <f>投入係数!W32*手順⑤!W$53</f>
        <v>0</v>
      </c>
      <c r="X32" s="193">
        <f>投入係数!X32*手順⑤!X$53</f>
        <v>0</v>
      </c>
      <c r="Y32" s="193">
        <f>投入係数!Y32*手順⑤!Y$53</f>
        <v>0</v>
      </c>
      <c r="Z32" s="193">
        <f>投入係数!Z32*手順⑤!Z$53</f>
        <v>0</v>
      </c>
      <c r="AA32" s="193">
        <f>投入係数!AA32*手順⑤!AA$53</f>
        <v>0</v>
      </c>
      <c r="AB32" s="193">
        <f>投入係数!AB32*手順⑤!AB$53</f>
        <v>0</v>
      </c>
      <c r="AC32" s="193">
        <f>投入係数!AC32*手順⑤!AC$53</f>
        <v>0</v>
      </c>
      <c r="AD32" s="193">
        <f>投入係数!AD32*手順⑤!AD$53</f>
        <v>0</v>
      </c>
      <c r="AE32" s="193">
        <f>投入係数!AE32*手順⑤!AE$53</f>
        <v>0</v>
      </c>
      <c r="AF32" s="193">
        <f>投入係数!AF32*手順⑤!AF$53</f>
        <v>0</v>
      </c>
      <c r="AG32" s="193">
        <f>投入係数!AG32*手順⑤!AG$53</f>
        <v>0</v>
      </c>
      <c r="AH32" s="193">
        <f>投入係数!AH32*手順⑤!AH$53</f>
        <v>0</v>
      </c>
      <c r="AI32" s="193">
        <f>投入係数!AI32*手順⑤!AI$53</f>
        <v>0</v>
      </c>
      <c r="AJ32" s="193">
        <f>投入係数!AJ32*手順⑤!AJ$53</f>
        <v>0</v>
      </c>
      <c r="AK32" s="193">
        <f>投入係数!AK32*手順⑤!AK$53</f>
        <v>0</v>
      </c>
      <c r="AL32" s="193">
        <f>投入係数!AL32*手順⑤!AL$53</f>
        <v>0</v>
      </c>
      <c r="AM32" s="193">
        <f>投入係数!AM32*手順⑤!AM$53</f>
        <v>0</v>
      </c>
      <c r="AN32" s="193">
        <f>投入係数!AN32*手順⑤!AN$53</f>
        <v>0</v>
      </c>
      <c r="AO32" s="193">
        <f>投入係数!AO32*手順⑤!AO$53</f>
        <v>0</v>
      </c>
      <c r="AP32" s="193">
        <f>投入係数!AP32*手順⑤!AP$53</f>
        <v>0</v>
      </c>
      <c r="AQ32" s="177">
        <f t="shared" si="0"/>
        <v>0</v>
      </c>
    </row>
    <row r="33" spans="2:43" ht="16.5" customHeight="1">
      <c r="B33" s="173" t="s">
        <v>123</v>
      </c>
      <c r="C33" s="240" t="s">
        <v>20</v>
      </c>
      <c r="D33" s="284">
        <f>投入係数!D33*手順⑤!D$53</f>
        <v>0</v>
      </c>
      <c r="E33" s="193">
        <f>投入係数!E33*手順⑤!E$53</f>
        <v>0</v>
      </c>
      <c r="F33" s="193">
        <f>投入係数!F33*手順⑤!F$53</f>
        <v>0</v>
      </c>
      <c r="G33" s="193">
        <f>投入係数!G33*手順⑤!G$53</f>
        <v>0</v>
      </c>
      <c r="H33" s="193">
        <f>投入係数!H33*手順⑤!H$53</f>
        <v>0</v>
      </c>
      <c r="I33" s="193">
        <f>投入係数!I33*手順⑤!I$53</f>
        <v>0</v>
      </c>
      <c r="J33" s="193">
        <f>投入係数!J33*手順⑤!J$53</f>
        <v>0</v>
      </c>
      <c r="K33" s="193">
        <f>投入係数!K33*手順⑤!K$53</f>
        <v>0</v>
      </c>
      <c r="L33" s="193">
        <f>投入係数!L33*手順⑤!L$53</f>
        <v>0</v>
      </c>
      <c r="M33" s="193">
        <f>投入係数!M33*手順⑤!M$53</f>
        <v>0</v>
      </c>
      <c r="N33" s="193">
        <f>投入係数!N33*手順⑤!N$53</f>
        <v>0</v>
      </c>
      <c r="O33" s="193">
        <f>投入係数!O33*手順⑤!O$53</f>
        <v>0</v>
      </c>
      <c r="P33" s="193">
        <f>投入係数!P33*手順⑤!P$53</f>
        <v>0</v>
      </c>
      <c r="Q33" s="193">
        <f>投入係数!Q33*手順⑤!Q$53</f>
        <v>0</v>
      </c>
      <c r="R33" s="193">
        <f>投入係数!R33*手順⑤!R$53</f>
        <v>0</v>
      </c>
      <c r="S33" s="193">
        <f>投入係数!S33*手順⑤!S$53</f>
        <v>0</v>
      </c>
      <c r="T33" s="193">
        <f>投入係数!T33*手順⑤!T$53</f>
        <v>0</v>
      </c>
      <c r="U33" s="193">
        <f>投入係数!U33*手順⑤!U$53</f>
        <v>0</v>
      </c>
      <c r="V33" s="193">
        <f>投入係数!V33*手順⑤!V$53</f>
        <v>0</v>
      </c>
      <c r="W33" s="193">
        <f>投入係数!W33*手順⑤!W$53</f>
        <v>0</v>
      </c>
      <c r="X33" s="193">
        <f>投入係数!X33*手順⑤!X$53</f>
        <v>0</v>
      </c>
      <c r="Y33" s="193">
        <f>投入係数!Y33*手順⑤!Y$53</f>
        <v>0</v>
      </c>
      <c r="Z33" s="193">
        <f>投入係数!Z33*手順⑤!Z$53</f>
        <v>0</v>
      </c>
      <c r="AA33" s="193">
        <f>投入係数!AA33*手順⑤!AA$53</f>
        <v>0</v>
      </c>
      <c r="AB33" s="193">
        <f>投入係数!AB33*手順⑤!AB$53</f>
        <v>0</v>
      </c>
      <c r="AC33" s="193">
        <f>投入係数!AC33*手順⑤!AC$53</f>
        <v>0</v>
      </c>
      <c r="AD33" s="193">
        <f>投入係数!AD33*手順⑤!AD$53</f>
        <v>0</v>
      </c>
      <c r="AE33" s="193">
        <f>投入係数!AE33*手順⑤!AE$53</f>
        <v>0</v>
      </c>
      <c r="AF33" s="193">
        <f>投入係数!AF33*手順⑤!AF$53</f>
        <v>0</v>
      </c>
      <c r="AG33" s="193">
        <f>投入係数!AG33*手順⑤!AG$53</f>
        <v>0</v>
      </c>
      <c r="AH33" s="193">
        <f>投入係数!AH33*手順⑤!AH$53</f>
        <v>0</v>
      </c>
      <c r="AI33" s="193">
        <f>投入係数!AI33*手順⑤!AI$53</f>
        <v>0</v>
      </c>
      <c r="AJ33" s="193">
        <f>投入係数!AJ33*手順⑤!AJ$53</f>
        <v>0</v>
      </c>
      <c r="AK33" s="193">
        <f>投入係数!AK33*手順⑤!AK$53</f>
        <v>0</v>
      </c>
      <c r="AL33" s="193">
        <f>投入係数!AL33*手順⑤!AL$53</f>
        <v>0</v>
      </c>
      <c r="AM33" s="193">
        <f>投入係数!AM33*手順⑤!AM$53</f>
        <v>0</v>
      </c>
      <c r="AN33" s="193">
        <f>投入係数!AN33*手順⑤!AN$53</f>
        <v>0</v>
      </c>
      <c r="AO33" s="193">
        <f>投入係数!AO33*手順⑤!AO$53</f>
        <v>0</v>
      </c>
      <c r="AP33" s="193">
        <f>投入係数!AP33*手順⑤!AP$53</f>
        <v>0</v>
      </c>
      <c r="AQ33" s="177">
        <f t="shared" si="0"/>
        <v>0</v>
      </c>
    </row>
    <row r="34" spans="2:43" ht="16.5" customHeight="1">
      <c r="B34" s="173" t="s">
        <v>124</v>
      </c>
      <c r="C34" s="240" t="s">
        <v>21</v>
      </c>
      <c r="D34" s="284">
        <f>投入係数!D34*手順⑤!D$53</f>
        <v>0</v>
      </c>
      <c r="E34" s="193">
        <f>投入係数!E34*手順⑤!E$53</f>
        <v>0</v>
      </c>
      <c r="F34" s="193">
        <f>投入係数!F34*手順⑤!F$53</f>
        <v>0</v>
      </c>
      <c r="G34" s="193">
        <f>投入係数!G34*手順⑤!G$53</f>
        <v>0</v>
      </c>
      <c r="H34" s="193">
        <f>投入係数!H34*手順⑤!H$53</f>
        <v>0</v>
      </c>
      <c r="I34" s="193">
        <f>投入係数!I34*手順⑤!I$53</f>
        <v>0</v>
      </c>
      <c r="J34" s="193">
        <f>投入係数!J34*手順⑤!J$53</f>
        <v>0</v>
      </c>
      <c r="K34" s="193">
        <f>投入係数!K34*手順⑤!K$53</f>
        <v>0</v>
      </c>
      <c r="L34" s="193">
        <f>投入係数!L34*手順⑤!L$53</f>
        <v>0</v>
      </c>
      <c r="M34" s="193">
        <f>投入係数!M34*手順⑤!M$53</f>
        <v>0</v>
      </c>
      <c r="N34" s="193">
        <f>投入係数!N34*手順⑤!N$53</f>
        <v>0</v>
      </c>
      <c r="O34" s="193">
        <f>投入係数!O34*手順⑤!O$53</f>
        <v>0</v>
      </c>
      <c r="P34" s="193">
        <f>投入係数!P34*手順⑤!P$53</f>
        <v>0</v>
      </c>
      <c r="Q34" s="193">
        <f>投入係数!Q34*手順⑤!Q$53</f>
        <v>0</v>
      </c>
      <c r="R34" s="193">
        <f>投入係数!R34*手順⑤!R$53</f>
        <v>0</v>
      </c>
      <c r="S34" s="193">
        <f>投入係数!S34*手順⑤!S$53</f>
        <v>0</v>
      </c>
      <c r="T34" s="193">
        <f>投入係数!T34*手順⑤!T$53</f>
        <v>0</v>
      </c>
      <c r="U34" s="193">
        <f>投入係数!U34*手順⑤!U$53</f>
        <v>0</v>
      </c>
      <c r="V34" s="193">
        <f>投入係数!V34*手順⑤!V$53</f>
        <v>0</v>
      </c>
      <c r="W34" s="193">
        <f>投入係数!W34*手順⑤!W$53</f>
        <v>0</v>
      </c>
      <c r="X34" s="193">
        <f>投入係数!X34*手順⑤!X$53</f>
        <v>0</v>
      </c>
      <c r="Y34" s="193">
        <f>投入係数!Y34*手順⑤!Y$53</f>
        <v>0</v>
      </c>
      <c r="Z34" s="193">
        <f>投入係数!Z34*手順⑤!Z$53</f>
        <v>0</v>
      </c>
      <c r="AA34" s="193">
        <f>投入係数!AA34*手順⑤!AA$53</f>
        <v>0</v>
      </c>
      <c r="AB34" s="193">
        <f>投入係数!AB34*手順⑤!AB$53</f>
        <v>0</v>
      </c>
      <c r="AC34" s="193">
        <f>投入係数!AC34*手順⑤!AC$53</f>
        <v>0</v>
      </c>
      <c r="AD34" s="193">
        <f>投入係数!AD34*手順⑤!AD$53</f>
        <v>0</v>
      </c>
      <c r="AE34" s="193">
        <f>投入係数!AE34*手順⑤!AE$53</f>
        <v>0</v>
      </c>
      <c r="AF34" s="193">
        <f>投入係数!AF34*手順⑤!AF$53</f>
        <v>0</v>
      </c>
      <c r="AG34" s="193">
        <f>投入係数!AG34*手順⑤!AG$53</f>
        <v>0</v>
      </c>
      <c r="AH34" s="193">
        <f>投入係数!AH34*手順⑤!AH$53</f>
        <v>0</v>
      </c>
      <c r="AI34" s="193">
        <f>投入係数!AI34*手順⑤!AI$53</f>
        <v>0</v>
      </c>
      <c r="AJ34" s="193">
        <f>投入係数!AJ34*手順⑤!AJ$53</f>
        <v>0</v>
      </c>
      <c r="AK34" s="193">
        <f>投入係数!AK34*手順⑤!AK$53</f>
        <v>0</v>
      </c>
      <c r="AL34" s="193">
        <f>投入係数!AL34*手順⑤!AL$53</f>
        <v>0</v>
      </c>
      <c r="AM34" s="193">
        <f>投入係数!AM34*手順⑤!AM$53</f>
        <v>0</v>
      </c>
      <c r="AN34" s="193">
        <f>投入係数!AN34*手順⑤!AN$53</f>
        <v>0</v>
      </c>
      <c r="AO34" s="193">
        <f>投入係数!AO34*手順⑤!AO$53</f>
        <v>0</v>
      </c>
      <c r="AP34" s="193">
        <f>投入係数!AP34*手順⑤!AP$53</f>
        <v>0</v>
      </c>
      <c r="AQ34" s="177">
        <f t="shared" si="0"/>
        <v>0</v>
      </c>
    </row>
    <row r="35" spans="2:43" ht="16.5" customHeight="1">
      <c r="B35" s="173" t="s">
        <v>125</v>
      </c>
      <c r="C35" s="240" t="s">
        <v>537</v>
      </c>
      <c r="D35" s="284">
        <f>投入係数!D35*手順⑤!D$53</f>
        <v>0</v>
      </c>
      <c r="E35" s="193">
        <f>投入係数!E35*手順⑤!E$53</f>
        <v>0</v>
      </c>
      <c r="F35" s="193">
        <f>投入係数!F35*手順⑤!F$53</f>
        <v>0</v>
      </c>
      <c r="G35" s="193">
        <f>投入係数!G35*手順⑤!G$53</f>
        <v>0</v>
      </c>
      <c r="H35" s="193">
        <f>投入係数!H35*手順⑤!H$53</f>
        <v>0</v>
      </c>
      <c r="I35" s="193">
        <f>投入係数!I35*手順⑤!I$53</f>
        <v>0</v>
      </c>
      <c r="J35" s="193">
        <f>投入係数!J35*手順⑤!J$53</f>
        <v>0</v>
      </c>
      <c r="K35" s="193">
        <f>投入係数!K35*手順⑤!K$53</f>
        <v>0</v>
      </c>
      <c r="L35" s="193">
        <f>投入係数!L35*手順⑤!L$53</f>
        <v>0</v>
      </c>
      <c r="M35" s="193">
        <f>投入係数!M35*手順⑤!M$53</f>
        <v>0</v>
      </c>
      <c r="N35" s="193">
        <f>投入係数!N35*手順⑤!N$53</f>
        <v>0</v>
      </c>
      <c r="O35" s="193">
        <f>投入係数!O35*手順⑤!O$53</f>
        <v>0</v>
      </c>
      <c r="P35" s="193">
        <f>投入係数!P35*手順⑤!P$53</f>
        <v>0</v>
      </c>
      <c r="Q35" s="193">
        <f>投入係数!Q35*手順⑤!Q$53</f>
        <v>0</v>
      </c>
      <c r="R35" s="193">
        <f>投入係数!R35*手順⑤!R$53</f>
        <v>0</v>
      </c>
      <c r="S35" s="193">
        <f>投入係数!S35*手順⑤!S$53</f>
        <v>0</v>
      </c>
      <c r="T35" s="193">
        <f>投入係数!T35*手順⑤!T$53</f>
        <v>0</v>
      </c>
      <c r="U35" s="193">
        <f>投入係数!U35*手順⑤!U$53</f>
        <v>0</v>
      </c>
      <c r="V35" s="193">
        <f>投入係数!V35*手順⑤!V$53</f>
        <v>0</v>
      </c>
      <c r="W35" s="193">
        <f>投入係数!W35*手順⑤!W$53</f>
        <v>0</v>
      </c>
      <c r="X35" s="193">
        <f>投入係数!X35*手順⑤!X$53</f>
        <v>0</v>
      </c>
      <c r="Y35" s="193">
        <f>投入係数!Y35*手順⑤!Y$53</f>
        <v>0</v>
      </c>
      <c r="Z35" s="193">
        <f>投入係数!Z35*手順⑤!Z$53</f>
        <v>0</v>
      </c>
      <c r="AA35" s="193">
        <f>投入係数!AA35*手順⑤!AA$53</f>
        <v>0</v>
      </c>
      <c r="AB35" s="193">
        <f>投入係数!AB35*手順⑤!AB$53</f>
        <v>0</v>
      </c>
      <c r="AC35" s="193">
        <f>投入係数!AC35*手順⑤!AC$53</f>
        <v>0</v>
      </c>
      <c r="AD35" s="193">
        <f>投入係数!AD35*手順⑤!AD$53</f>
        <v>0</v>
      </c>
      <c r="AE35" s="193">
        <f>投入係数!AE35*手順⑤!AE$53</f>
        <v>0</v>
      </c>
      <c r="AF35" s="193">
        <f>投入係数!AF35*手順⑤!AF$53</f>
        <v>0</v>
      </c>
      <c r="AG35" s="193">
        <f>投入係数!AG35*手順⑤!AG$53</f>
        <v>0</v>
      </c>
      <c r="AH35" s="193">
        <f>投入係数!AH35*手順⑤!AH$53</f>
        <v>0</v>
      </c>
      <c r="AI35" s="193">
        <f>投入係数!AI35*手順⑤!AI$53</f>
        <v>0</v>
      </c>
      <c r="AJ35" s="193">
        <f>投入係数!AJ35*手順⑤!AJ$53</f>
        <v>0</v>
      </c>
      <c r="AK35" s="193">
        <f>投入係数!AK35*手順⑤!AK$53</f>
        <v>0</v>
      </c>
      <c r="AL35" s="193">
        <f>投入係数!AL35*手順⑤!AL$53</f>
        <v>0</v>
      </c>
      <c r="AM35" s="193">
        <f>投入係数!AM35*手順⑤!AM$53</f>
        <v>0</v>
      </c>
      <c r="AN35" s="193">
        <f>投入係数!AN35*手順⑤!AN$53</f>
        <v>0</v>
      </c>
      <c r="AO35" s="193">
        <f>投入係数!AO35*手順⑤!AO$53</f>
        <v>0</v>
      </c>
      <c r="AP35" s="193">
        <f>投入係数!AP35*手順⑤!AP$53</f>
        <v>0</v>
      </c>
      <c r="AQ35" s="177">
        <f t="shared" si="0"/>
        <v>0</v>
      </c>
    </row>
    <row r="36" spans="2:43" ht="16.5" customHeight="1">
      <c r="B36" s="173" t="s">
        <v>126</v>
      </c>
      <c r="C36" s="240" t="s">
        <v>538</v>
      </c>
      <c r="D36" s="284">
        <f>投入係数!D36*手順⑤!D$53</f>
        <v>0</v>
      </c>
      <c r="E36" s="193">
        <f>投入係数!E36*手順⑤!E$53</f>
        <v>0</v>
      </c>
      <c r="F36" s="193">
        <f>投入係数!F36*手順⑤!F$53</f>
        <v>0</v>
      </c>
      <c r="G36" s="193">
        <f>投入係数!G36*手順⑤!G$53</f>
        <v>0</v>
      </c>
      <c r="H36" s="193">
        <f>投入係数!H36*手順⑤!H$53</f>
        <v>0</v>
      </c>
      <c r="I36" s="193">
        <f>投入係数!I36*手順⑤!I$53</f>
        <v>0</v>
      </c>
      <c r="J36" s="193">
        <f>投入係数!J36*手順⑤!J$53</f>
        <v>0</v>
      </c>
      <c r="K36" s="193">
        <f>投入係数!K36*手順⑤!K$53</f>
        <v>0</v>
      </c>
      <c r="L36" s="193">
        <f>投入係数!L36*手順⑤!L$53</f>
        <v>0</v>
      </c>
      <c r="M36" s="193">
        <f>投入係数!M36*手順⑤!M$53</f>
        <v>0</v>
      </c>
      <c r="N36" s="193">
        <f>投入係数!N36*手順⑤!N$53</f>
        <v>0</v>
      </c>
      <c r="O36" s="193">
        <f>投入係数!O36*手順⑤!O$53</f>
        <v>0</v>
      </c>
      <c r="P36" s="193">
        <f>投入係数!P36*手順⑤!P$53</f>
        <v>0</v>
      </c>
      <c r="Q36" s="193">
        <f>投入係数!Q36*手順⑤!Q$53</f>
        <v>0</v>
      </c>
      <c r="R36" s="193">
        <f>投入係数!R36*手順⑤!R$53</f>
        <v>0</v>
      </c>
      <c r="S36" s="193">
        <f>投入係数!S36*手順⑤!S$53</f>
        <v>0</v>
      </c>
      <c r="T36" s="193">
        <f>投入係数!T36*手順⑤!T$53</f>
        <v>0</v>
      </c>
      <c r="U36" s="193">
        <f>投入係数!U36*手順⑤!U$53</f>
        <v>0</v>
      </c>
      <c r="V36" s="193">
        <f>投入係数!V36*手順⑤!V$53</f>
        <v>0</v>
      </c>
      <c r="W36" s="193">
        <f>投入係数!W36*手順⑤!W$53</f>
        <v>0</v>
      </c>
      <c r="X36" s="193">
        <f>投入係数!X36*手順⑤!X$53</f>
        <v>0</v>
      </c>
      <c r="Y36" s="193">
        <f>投入係数!Y36*手順⑤!Y$53</f>
        <v>0</v>
      </c>
      <c r="Z36" s="193">
        <f>投入係数!Z36*手順⑤!Z$53</f>
        <v>0</v>
      </c>
      <c r="AA36" s="193">
        <f>投入係数!AA36*手順⑤!AA$53</f>
        <v>0</v>
      </c>
      <c r="AB36" s="193">
        <f>投入係数!AB36*手順⑤!AB$53</f>
        <v>0</v>
      </c>
      <c r="AC36" s="193">
        <f>投入係数!AC36*手順⑤!AC$53</f>
        <v>0</v>
      </c>
      <c r="AD36" s="193">
        <f>投入係数!AD36*手順⑤!AD$53</f>
        <v>0</v>
      </c>
      <c r="AE36" s="193">
        <f>投入係数!AE36*手順⑤!AE$53</f>
        <v>0</v>
      </c>
      <c r="AF36" s="193">
        <f>投入係数!AF36*手順⑤!AF$53</f>
        <v>0</v>
      </c>
      <c r="AG36" s="193">
        <f>投入係数!AG36*手順⑤!AG$53</f>
        <v>0</v>
      </c>
      <c r="AH36" s="193">
        <f>投入係数!AH36*手順⑤!AH$53</f>
        <v>0</v>
      </c>
      <c r="AI36" s="193">
        <f>投入係数!AI36*手順⑤!AI$53</f>
        <v>0</v>
      </c>
      <c r="AJ36" s="193">
        <f>投入係数!AJ36*手順⑤!AJ$53</f>
        <v>0</v>
      </c>
      <c r="AK36" s="193">
        <f>投入係数!AK36*手順⑤!AK$53</f>
        <v>0</v>
      </c>
      <c r="AL36" s="193">
        <f>投入係数!AL36*手順⑤!AL$53</f>
        <v>0</v>
      </c>
      <c r="AM36" s="193">
        <f>投入係数!AM36*手順⑤!AM$53</f>
        <v>0</v>
      </c>
      <c r="AN36" s="193">
        <f>投入係数!AN36*手順⑤!AN$53</f>
        <v>0</v>
      </c>
      <c r="AO36" s="193">
        <f>投入係数!AO36*手順⑤!AO$53</f>
        <v>0</v>
      </c>
      <c r="AP36" s="193">
        <f>投入係数!AP36*手順⑤!AP$53</f>
        <v>0</v>
      </c>
      <c r="AQ36" s="177">
        <f t="shared" si="0"/>
        <v>0</v>
      </c>
    </row>
    <row r="37" spans="2:43" ht="16.5" customHeight="1">
      <c r="B37" s="173" t="s">
        <v>128</v>
      </c>
      <c r="C37" s="240" t="s">
        <v>22</v>
      </c>
      <c r="D37" s="284">
        <f>投入係数!D37*手順⑤!D$53</f>
        <v>0</v>
      </c>
      <c r="E37" s="193">
        <f>投入係数!E37*手順⑤!E$53</f>
        <v>0</v>
      </c>
      <c r="F37" s="193">
        <f>投入係数!F37*手順⑤!F$53</f>
        <v>0</v>
      </c>
      <c r="G37" s="193">
        <f>投入係数!G37*手順⑤!G$53</f>
        <v>0</v>
      </c>
      <c r="H37" s="193">
        <f>投入係数!H37*手順⑤!H$53</f>
        <v>0</v>
      </c>
      <c r="I37" s="193">
        <f>投入係数!I37*手順⑤!I$53</f>
        <v>0</v>
      </c>
      <c r="J37" s="193">
        <f>投入係数!J37*手順⑤!J$53</f>
        <v>0</v>
      </c>
      <c r="K37" s="193">
        <f>投入係数!K37*手順⑤!K$53</f>
        <v>0</v>
      </c>
      <c r="L37" s="193">
        <f>投入係数!L37*手順⑤!L$53</f>
        <v>0</v>
      </c>
      <c r="M37" s="193">
        <f>投入係数!M37*手順⑤!M$53</f>
        <v>0</v>
      </c>
      <c r="N37" s="193">
        <f>投入係数!N37*手順⑤!N$53</f>
        <v>0</v>
      </c>
      <c r="O37" s="193">
        <f>投入係数!O37*手順⑤!O$53</f>
        <v>0</v>
      </c>
      <c r="P37" s="193">
        <f>投入係数!P37*手順⑤!P$53</f>
        <v>0</v>
      </c>
      <c r="Q37" s="193">
        <f>投入係数!Q37*手順⑤!Q$53</f>
        <v>0</v>
      </c>
      <c r="R37" s="193">
        <f>投入係数!R37*手順⑤!R$53</f>
        <v>0</v>
      </c>
      <c r="S37" s="193">
        <f>投入係数!S37*手順⑤!S$53</f>
        <v>0</v>
      </c>
      <c r="T37" s="193">
        <f>投入係数!T37*手順⑤!T$53</f>
        <v>0</v>
      </c>
      <c r="U37" s="193">
        <f>投入係数!U37*手順⑤!U$53</f>
        <v>0</v>
      </c>
      <c r="V37" s="193">
        <f>投入係数!V37*手順⑤!V$53</f>
        <v>0</v>
      </c>
      <c r="W37" s="193">
        <f>投入係数!W37*手順⑤!W$53</f>
        <v>0</v>
      </c>
      <c r="X37" s="193">
        <f>投入係数!X37*手順⑤!X$53</f>
        <v>0</v>
      </c>
      <c r="Y37" s="193">
        <f>投入係数!Y37*手順⑤!Y$53</f>
        <v>0</v>
      </c>
      <c r="Z37" s="193">
        <f>投入係数!Z37*手順⑤!Z$53</f>
        <v>0</v>
      </c>
      <c r="AA37" s="193">
        <f>投入係数!AA37*手順⑤!AA$53</f>
        <v>0</v>
      </c>
      <c r="AB37" s="193">
        <f>投入係数!AB37*手順⑤!AB$53</f>
        <v>0</v>
      </c>
      <c r="AC37" s="193">
        <f>投入係数!AC37*手順⑤!AC$53</f>
        <v>0</v>
      </c>
      <c r="AD37" s="193">
        <f>投入係数!AD37*手順⑤!AD$53</f>
        <v>0</v>
      </c>
      <c r="AE37" s="193">
        <f>投入係数!AE37*手順⑤!AE$53</f>
        <v>0</v>
      </c>
      <c r="AF37" s="193">
        <f>投入係数!AF37*手順⑤!AF$53</f>
        <v>0</v>
      </c>
      <c r="AG37" s="193">
        <f>投入係数!AG37*手順⑤!AG$53</f>
        <v>0</v>
      </c>
      <c r="AH37" s="193">
        <f>投入係数!AH37*手順⑤!AH$53</f>
        <v>0</v>
      </c>
      <c r="AI37" s="193">
        <f>投入係数!AI37*手順⑤!AI$53</f>
        <v>0</v>
      </c>
      <c r="AJ37" s="193">
        <f>投入係数!AJ37*手順⑤!AJ$53</f>
        <v>0</v>
      </c>
      <c r="AK37" s="193">
        <f>投入係数!AK37*手順⑤!AK$53</f>
        <v>0</v>
      </c>
      <c r="AL37" s="193">
        <f>投入係数!AL37*手順⑤!AL$53</f>
        <v>0</v>
      </c>
      <c r="AM37" s="193">
        <f>投入係数!AM37*手順⑤!AM$53</f>
        <v>0</v>
      </c>
      <c r="AN37" s="193">
        <f>投入係数!AN37*手順⑤!AN$53</f>
        <v>0</v>
      </c>
      <c r="AO37" s="193">
        <f>投入係数!AO37*手順⑤!AO$53</f>
        <v>0</v>
      </c>
      <c r="AP37" s="193">
        <f>投入係数!AP37*手順⑤!AP$53</f>
        <v>0</v>
      </c>
      <c r="AQ37" s="177">
        <f t="shared" si="0"/>
        <v>0</v>
      </c>
    </row>
    <row r="38" spans="2:43" ht="16.5" customHeight="1">
      <c r="B38" s="173" t="s">
        <v>130</v>
      </c>
      <c r="C38" s="240" t="s">
        <v>143</v>
      </c>
      <c r="D38" s="284">
        <f>投入係数!D38*手順⑤!D$53</f>
        <v>0</v>
      </c>
      <c r="E38" s="193">
        <f>投入係数!E38*手順⑤!E$53</f>
        <v>0</v>
      </c>
      <c r="F38" s="193">
        <f>投入係数!F38*手順⑤!F$53</f>
        <v>0</v>
      </c>
      <c r="G38" s="193">
        <f>投入係数!G38*手順⑤!G$53</f>
        <v>0</v>
      </c>
      <c r="H38" s="193">
        <f>投入係数!H38*手順⑤!H$53</f>
        <v>0</v>
      </c>
      <c r="I38" s="193">
        <f>投入係数!I38*手順⑤!I$53</f>
        <v>0</v>
      </c>
      <c r="J38" s="193">
        <f>投入係数!J38*手順⑤!J$53</f>
        <v>0</v>
      </c>
      <c r="K38" s="193">
        <f>投入係数!K38*手順⑤!K$53</f>
        <v>0</v>
      </c>
      <c r="L38" s="193">
        <f>投入係数!L38*手順⑤!L$53</f>
        <v>0</v>
      </c>
      <c r="M38" s="193">
        <f>投入係数!M38*手順⑤!M$53</f>
        <v>0</v>
      </c>
      <c r="N38" s="193">
        <f>投入係数!N38*手順⑤!N$53</f>
        <v>0</v>
      </c>
      <c r="O38" s="193">
        <f>投入係数!O38*手順⑤!O$53</f>
        <v>0</v>
      </c>
      <c r="P38" s="193">
        <f>投入係数!P38*手順⑤!P$53</f>
        <v>0</v>
      </c>
      <c r="Q38" s="193">
        <f>投入係数!Q38*手順⑤!Q$53</f>
        <v>0</v>
      </c>
      <c r="R38" s="193">
        <f>投入係数!R38*手順⑤!R$53</f>
        <v>0</v>
      </c>
      <c r="S38" s="193">
        <f>投入係数!S38*手順⑤!S$53</f>
        <v>0</v>
      </c>
      <c r="T38" s="193">
        <f>投入係数!T38*手順⑤!T$53</f>
        <v>0</v>
      </c>
      <c r="U38" s="193">
        <f>投入係数!U38*手順⑤!U$53</f>
        <v>0</v>
      </c>
      <c r="V38" s="193">
        <f>投入係数!V38*手順⑤!V$53</f>
        <v>0</v>
      </c>
      <c r="W38" s="193">
        <f>投入係数!W38*手順⑤!W$53</f>
        <v>0</v>
      </c>
      <c r="X38" s="193">
        <f>投入係数!X38*手順⑤!X$53</f>
        <v>0</v>
      </c>
      <c r="Y38" s="193">
        <f>投入係数!Y38*手順⑤!Y$53</f>
        <v>0</v>
      </c>
      <c r="Z38" s="193">
        <f>投入係数!Z38*手順⑤!Z$53</f>
        <v>0</v>
      </c>
      <c r="AA38" s="193">
        <f>投入係数!AA38*手順⑤!AA$53</f>
        <v>0</v>
      </c>
      <c r="AB38" s="193">
        <f>投入係数!AB38*手順⑤!AB$53</f>
        <v>0</v>
      </c>
      <c r="AC38" s="193">
        <f>投入係数!AC38*手順⑤!AC$53</f>
        <v>0</v>
      </c>
      <c r="AD38" s="193">
        <f>投入係数!AD38*手順⑤!AD$53</f>
        <v>0</v>
      </c>
      <c r="AE38" s="193">
        <f>投入係数!AE38*手順⑤!AE$53</f>
        <v>0</v>
      </c>
      <c r="AF38" s="193">
        <f>投入係数!AF38*手順⑤!AF$53</f>
        <v>0</v>
      </c>
      <c r="AG38" s="193">
        <f>投入係数!AG38*手順⑤!AG$53</f>
        <v>0</v>
      </c>
      <c r="AH38" s="193">
        <f>投入係数!AH38*手順⑤!AH$53</f>
        <v>0</v>
      </c>
      <c r="AI38" s="193">
        <f>投入係数!AI38*手順⑤!AI$53</f>
        <v>0</v>
      </c>
      <c r="AJ38" s="193">
        <f>投入係数!AJ38*手順⑤!AJ$53</f>
        <v>0</v>
      </c>
      <c r="AK38" s="193">
        <f>投入係数!AK38*手順⑤!AK$53</f>
        <v>0</v>
      </c>
      <c r="AL38" s="193">
        <f>投入係数!AL38*手順⑤!AL$53</f>
        <v>0</v>
      </c>
      <c r="AM38" s="193">
        <f>投入係数!AM38*手順⑤!AM$53</f>
        <v>0</v>
      </c>
      <c r="AN38" s="193">
        <f>投入係数!AN38*手順⑤!AN$53</f>
        <v>0</v>
      </c>
      <c r="AO38" s="193">
        <f>投入係数!AO38*手順⑤!AO$53</f>
        <v>0</v>
      </c>
      <c r="AP38" s="193">
        <f>投入係数!AP38*手順⑤!AP$53</f>
        <v>0</v>
      </c>
      <c r="AQ38" s="177">
        <f t="shared" si="0"/>
        <v>0</v>
      </c>
    </row>
    <row r="39" spans="2:43" ht="16.5" customHeight="1">
      <c r="B39" s="173" t="s">
        <v>131</v>
      </c>
      <c r="C39" s="240" t="s">
        <v>539</v>
      </c>
      <c r="D39" s="284">
        <f>投入係数!D39*手順⑤!D$53</f>
        <v>0</v>
      </c>
      <c r="E39" s="193">
        <f>投入係数!E39*手順⑤!E$53</f>
        <v>0</v>
      </c>
      <c r="F39" s="193">
        <f>投入係数!F39*手順⑤!F$53</f>
        <v>0</v>
      </c>
      <c r="G39" s="193">
        <f>投入係数!G39*手順⑤!G$53</f>
        <v>0</v>
      </c>
      <c r="H39" s="193">
        <f>投入係数!H39*手順⑤!H$53</f>
        <v>0</v>
      </c>
      <c r="I39" s="193">
        <f>投入係数!I39*手順⑤!I$53</f>
        <v>0</v>
      </c>
      <c r="J39" s="193">
        <f>投入係数!J39*手順⑤!J$53</f>
        <v>0</v>
      </c>
      <c r="K39" s="193">
        <f>投入係数!K39*手順⑤!K$53</f>
        <v>0</v>
      </c>
      <c r="L39" s="193">
        <f>投入係数!L39*手順⑤!L$53</f>
        <v>0</v>
      </c>
      <c r="M39" s="193">
        <f>投入係数!M39*手順⑤!M$53</f>
        <v>0</v>
      </c>
      <c r="N39" s="193">
        <f>投入係数!N39*手順⑤!N$53</f>
        <v>0</v>
      </c>
      <c r="O39" s="193">
        <f>投入係数!O39*手順⑤!O$53</f>
        <v>0</v>
      </c>
      <c r="P39" s="193">
        <f>投入係数!P39*手順⑤!P$53</f>
        <v>0</v>
      </c>
      <c r="Q39" s="193">
        <f>投入係数!Q39*手順⑤!Q$53</f>
        <v>0</v>
      </c>
      <c r="R39" s="193">
        <f>投入係数!R39*手順⑤!R$53</f>
        <v>0</v>
      </c>
      <c r="S39" s="193">
        <f>投入係数!S39*手順⑤!S$53</f>
        <v>0</v>
      </c>
      <c r="T39" s="193">
        <f>投入係数!T39*手順⑤!T$53</f>
        <v>0</v>
      </c>
      <c r="U39" s="193">
        <f>投入係数!U39*手順⑤!U$53</f>
        <v>0</v>
      </c>
      <c r="V39" s="193">
        <f>投入係数!V39*手順⑤!V$53</f>
        <v>0</v>
      </c>
      <c r="W39" s="193">
        <f>投入係数!W39*手順⑤!W$53</f>
        <v>0</v>
      </c>
      <c r="X39" s="193">
        <f>投入係数!X39*手順⑤!X$53</f>
        <v>0</v>
      </c>
      <c r="Y39" s="193">
        <f>投入係数!Y39*手順⑤!Y$53</f>
        <v>0</v>
      </c>
      <c r="Z39" s="193">
        <f>投入係数!Z39*手順⑤!Z$53</f>
        <v>0</v>
      </c>
      <c r="AA39" s="193">
        <f>投入係数!AA39*手順⑤!AA$53</f>
        <v>0</v>
      </c>
      <c r="AB39" s="193">
        <f>投入係数!AB39*手順⑤!AB$53</f>
        <v>0</v>
      </c>
      <c r="AC39" s="193">
        <f>投入係数!AC39*手順⑤!AC$53</f>
        <v>0</v>
      </c>
      <c r="AD39" s="193">
        <f>投入係数!AD39*手順⑤!AD$53</f>
        <v>0</v>
      </c>
      <c r="AE39" s="193">
        <f>投入係数!AE39*手順⑤!AE$53</f>
        <v>0</v>
      </c>
      <c r="AF39" s="193">
        <f>投入係数!AF39*手順⑤!AF$53</f>
        <v>0</v>
      </c>
      <c r="AG39" s="193">
        <f>投入係数!AG39*手順⑤!AG$53</f>
        <v>0</v>
      </c>
      <c r="AH39" s="193">
        <f>投入係数!AH39*手順⑤!AH$53</f>
        <v>0</v>
      </c>
      <c r="AI39" s="193">
        <f>投入係数!AI39*手順⑤!AI$53</f>
        <v>0</v>
      </c>
      <c r="AJ39" s="193">
        <f>投入係数!AJ39*手順⑤!AJ$53</f>
        <v>0</v>
      </c>
      <c r="AK39" s="193">
        <f>投入係数!AK39*手順⑤!AK$53</f>
        <v>0</v>
      </c>
      <c r="AL39" s="193">
        <f>投入係数!AL39*手順⑤!AL$53</f>
        <v>0</v>
      </c>
      <c r="AM39" s="193">
        <f>投入係数!AM39*手順⑤!AM$53</f>
        <v>0</v>
      </c>
      <c r="AN39" s="193">
        <f>投入係数!AN39*手順⑤!AN$53</f>
        <v>0</v>
      </c>
      <c r="AO39" s="193">
        <f>投入係数!AO39*手順⑤!AO$53</f>
        <v>0</v>
      </c>
      <c r="AP39" s="193">
        <f>投入係数!AP39*手順⑤!AP$53</f>
        <v>0</v>
      </c>
      <c r="AQ39" s="177">
        <f t="shared" si="0"/>
        <v>0</v>
      </c>
    </row>
    <row r="40" spans="2:43" ht="16.5" customHeight="1">
      <c r="B40" s="173" t="s">
        <v>15</v>
      </c>
      <c r="C40" s="240" t="s">
        <v>589</v>
      </c>
      <c r="D40" s="284">
        <f>投入係数!D40*手順⑤!D$53</f>
        <v>0</v>
      </c>
      <c r="E40" s="193">
        <f>投入係数!E40*手順⑤!E$53</f>
        <v>0</v>
      </c>
      <c r="F40" s="193">
        <f>投入係数!F40*手順⑤!F$53</f>
        <v>0</v>
      </c>
      <c r="G40" s="193">
        <f>投入係数!G40*手順⑤!G$53</f>
        <v>0</v>
      </c>
      <c r="H40" s="193">
        <f>投入係数!H40*手順⑤!H$53</f>
        <v>0</v>
      </c>
      <c r="I40" s="193">
        <f>投入係数!I40*手順⑤!I$53</f>
        <v>0</v>
      </c>
      <c r="J40" s="193">
        <f>投入係数!J40*手順⑤!J$53</f>
        <v>0</v>
      </c>
      <c r="K40" s="193">
        <f>投入係数!K40*手順⑤!K$53</f>
        <v>0</v>
      </c>
      <c r="L40" s="193">
        <f>投入係数!L40*手順⑤!L$53</f>
        <v>0</v>
      </c>
      <c r="M40" s="193">
        <f>投入係数!M40*手順⑤!M$53</f>
        <v>0</v>
      </c>
      <c r="N40" s="193">
        <f>投入係数!N40*手順⑤!N$53</f>
        <v>0</v>
      </c>
      <c r="O40" s="193">
        <f>投入係数!O40*手順⑤!O$53</f>
        <v>0</v>
      </c>
      <c r="P40" s="193">
        <f>投入係数!P40*手順⑤!P$53</f>
        <v>0</v>
      </c>
      <c r="Q40" s="193">
        <f>投入係数!Q40*手順⑤!Q$53</f>
        <v>0</v>
      </c>
      <c r="R40" s="193">
        <f>投入係数!R40*手順⑤!R$53</f>
        <v>0</v>
      </c>
      <c r="S40" s="193">
        <f>投入係数!S40*手順⑤!S$53</f>
        <v>0</v>
      </c>
      <c r="T40" s="193">
        <f>投入係数!T40*手順⑤!T$53</f>
        <v>0</v>
      </c>
      <c r="U40" s="193">
        <f>投入係数!U40*手順⑤!U$53</f>
        <v>0</v>
      </c>
      <c r="V40" s="193">
        <f>投入係数!V40*手順⑤!V$53</f>
        <v>0</v>
      </c>
      <c r="W40" s="193">
        <f>投入係数!W40*手順⑤!W$53</f>
        <v>0</v>
      </c>
      <c r="X40" s="193">
        <f>投入係数!X40*手順⑤!X$53</f>
        <v>0</v>
      </c>
      <c r="Y40" s="193">
        <f>投入係数!Y40*手順⑤!Y$53</f>
        <v>0</v>
      </c>
      <c r="Z40" s="193">
        <f>投入係数!Z40*手順⑤!Z$53</f>
        <v>0</v>
      </c>
      <c r="AA40" s="193">
        <f>投入係数!AA40*手順⑤!AA$53</f>
        <v>0</v>
      </c>
      <c r="AB40" s="193">
        <f>投入係数!AB40*手順⑤!AB$53</f>
        <v>0</v>
      </c>
      <c r="AC40" s="193">
        <f>投入係数!AC40*手順⑤!AC$53</f>
        <v>0</v>
      </c>
      <c r="AD40" s="193">
        <f>投入係数!AD40*手順⑤!AD$53</f>
        <v>0</v>
      </c>
      <c r="AE40" s="193">
        <f>投入係数!AE40*手順⑤!AE$53</f>
        <v>0</v>
      </c>
      <c r="AF40" s="193">
        <f>投入係数!AF40*手順⑤!AF$53</f>
        <v>0</v>
      </c>
      <c r="AG40" s="193">
        <f>投入係数!AG40*手順⑤!AG$53</f>
        <v>0</v>
      </c>
      <c r="AH40" s="193">
        <f>投入係数!AH40*手順⑤!AH$53</f>
        <v>0</v>
      </c>
      <c r="AI40" s="193">
        <f>投入係数!AI40*手順⑤!AI$53</f>
        <v>0</v>
      </c>
      <c r="AJ40" s="193">
        <f>投入係数!AJ40*手順⑤!AJ$53</f>
        <v>0</v>
      </c>
      <c r="AK40" s="193">
        <f>投入係数!AK40*手順⑤!AK$53</f>
        <v>0</v>
      </c>
      <c r="AL40" s="193">
        <f>投入係数!AL40*手順⑤!AL$53</f>
        <v>0</v>
      </c>
      <c r="AM40" s="193">
        <f>投入係数!AM40*手順⑤!AM$53</f>
        <v>0</v>
      </c>
      <c r="AN40" s="193">
        <f>投入係数!AN40*手順⑤!AN$53</f>
        <v>0</v>
      </c>
      <c r="AO40" s="193">
        <f>投入係数!AO40*手順⑤!AO$53</f>
        <v>0</v>
      </c>
      <c r="AP40" s="193">
        <f>投入係数!AP40*手順⑤!AP$53</f>
        <v>0</v>
      </c>
      <c r="AQ40" s="177">
        <f t="shared" si="0"/>
        <v>0</v>
      </c>
    </row>
    <row r="41" spans="2:43" ht="16.5" customHeight="1">
      <c r="B41" s="173" t="s">
        <v>311</v>
      </c>
      <c r="C41" s="240" t="s">
        <v>127</v>
      </c>
      <c r="D41" s="284">
        <f>投入係数!D41*手順⑤!D$53</f>
        <v>0</v>
      </c>
      <c r="E41" s="193">
        <f>投入係数!E41*手順⑤!E$53</f>
        <v>0</v>
      </c>
      <c r="F41" s="193">
        <f>投入係数!F41*手順⑤!F$53</f>
        <v>0</v>
      </c>
      <c r="G41" s="193">
        <f>投入係数!G41*手順⑤!G$53</f>
        <v>0</v>
      </c>
      <c r="H41" s="193">
        <f>投入係数!H41*手順⑤!H$53</f>
        <v>0</v>
      </c>
      <c r="I41" s="193">
        <f>投入係数!I41*手順⑤!I$53</f>
        <v>0</v>
      </c>
      <c r="J41" s="193">
        <f>投入係数!J41*手順⑤!J$53</f>
        <v>0</v>
      </c>
      <c r="K41" s="193">
        <f>投入係数!K41*手順⑤!K$53</f>
        <v>0</v>
      </c>
      <c r="L41" s="193">
        <f>投入係数!L41*手順⑤!L$53</f>
        <v>0</v>
      </c>
      <c r="M41" s="193">
        <f>投入係数!M41*手順⑤!M$53</f>
        <v>0</v>
      </c>
      <c r="N41" s="193">
        <f>投入係数!N41*手順⑤!N$53</f>
        <v>0</v>
      </c>
      <c r="O41" s="193">
        <f>投入係数!O41*手順⑤!O$53</f>
        <v>0</v>
      </c>
      <c r="P41" s="193">
        <f>投入係数!P41*手順⑤!P$53</f>
        <v>0</v>
      </c>
      <c r="Q41" s="193">
        <f>投入係数!Q41*手順⑤!Q$53</f>
        <v>0</v>
      </c>
      <c r="R41" s="193">
        <f>投入係数!R41*手順⑤!R$53</f>
        <v>0</v>
      </c>
      <c r="S41" s="193">
        <f>投入係数!S41*手順⑤!S$53</f>
        <v>0</v>
      </c>
      <c r="T41" s="193">
        <f>投入係数!T41*手順⑤!T$53</f>
        <v>0</v>
      </c>
      <c r="U41" s="193">
        <f>投入係数!U41*手順⑤!U$53</f>
        <v>0</v>
      </c>
      <c r="V41" s="193">
        <f>投入係数!V41*手順⑤!V$53</f>
        <v>0</v>
      </c>
      <c r="W41" s="193">
        <f>投入係数!W41*手順⑤!W$53</f>
        <v>0</v>
      </c>
      <c r="X41" s="193">
        <f>投入係数!X41*手順⑤!X$53</f>
        <v>0</v>
      </c>
      <c r="Y41" s="193">
        <f>投入係数!Y41*手順⑤!Y$53</f>
        <v>0</v>
      </c>
      <c r="Z41" s="193">
        <f>投入係数!Z41*手順⑤!Z$53</f>
        <v>0</v>
      </c>
      <c r="AA41" s="193">
        <f>投入係数!AA41*手順⑤!AA$53</f>
        <v>0</v>
      </c>
      <c r="AB41" s="193">
        <f>投入係数!AB41*手順⑤!AB$53</f>
        <v>0</v>
      </c>
      <c r="AC41" s="193">
        <f>投入係数!AC41*手順⑤!AC$53</f>
        <v>0</v>
      </c>
      <c r="AD41" s="193">
        <f>投入係数!AD41*手順⑤!AD$53</f>
        <v>0</v>
      </c>
      <c r="AE41" s="193">
        <f>投入係数!AE41*手順⑤!AE$53</f>
        <v>0</v>
      </c>
      <c r="AF41" s="193">
        <f>投入係数!AF41*手順⑤!AF$53</f>
        <v>0</v>
      </c>
      <c r="AG41" s="193">
        <f>投入係数!AG41*手順⑤!AG$53</f>
        <v>0</v>
      </c>
      <c r="AH41" s="193">
        <f>投入係数!AH41*手順⑤!AH$53</f>
        <v>0</v>
      </c>
      <c r="AI41" s="193">
        <f>投入係数!AI41*手順⑤!AI$53</f>
        <v>0</v>
      </c>
      <c r="AJ41" s="193">
        <f>投入係数!AJ41*手順⑤!AJ$53</f>
        <v>0</v>
      </c>
      <c r="AK41" s="193">
        <f>投入係数!AK41*手順⑤!AK$53</f>
        <v>0</v>
      </c>
      <c r="AL41" s="193">
        <f>投入係数!AL41*手順⑤!AL$53</f>
        <v>0</v>
      </c>
      <c r="AM41" s="193">
        <f>投入係数!AM41*手順⑤!AM$53</f>
        <v>0</v>
      </c>
      <c r="AN41" s="193">
        <f>投入係数!AN41*手順⑤!AN$53</f>
        <v>0</v>
      </c>
      <c r="AO41" s="193">
        <f>投入係数!AO41*手順⑤!AO$53</f>
        <v>0</v>
      </c>
      <c r="AP41" s="193">
        <f>投入係数!AP41*手順⑤!AP$53</f>
        <v>0</v>
      </c>
      <c r="AQ41" s="177">
        <f t="shared" si="0"/>
        <v>0</v>
      </c>
    </row>
    <row r="42" spans="2:43" ht="16.5" customHeight="1">
      <c r="B42" s="173">
        <v>37</v>
      </c>
      <c r="C42" s="240" t="s">
        <v>129</v>
      </c>
      <c r="D42" s="284">
        <f>投入係数!D42*手順⑤!D$53</f>
        <v>0</v>
      </c>
      <c r="E42" s="193">
        <f>投入係数!E42*手順⑤!E$53</f>
        <v>0</v>
      </c>
      <c r="F42" s="193">
        <f>投入係数!F42*手順⑤!F$53</f>
        <v>0</v>
      </c>
      <c r="G42" s="193">
        <f>投入係数!G42*手順⑤!G$53</f>
        <v>0</v>
      </c>
      <c r="H42" s="193">
        <f>投入係数!H42*手順⑤!H$53</f>
        <v>0</v>
      </c>
      <c r="I42" s="193">
        <f>投入係数!I42*手順⑤!I$53</f>
        <v>0</v>
      </c>
      <c r="J42" s="193">
        <f>投入係数!J42*手順⑤!J$53</f>
        <v>0</v>
      </c>
      <c r="K42" s="193">
        <f>投入係数!K42*手順⑤!K$53</f>
        <v>0</v>
      </c>
      <c r="L42" s="193">
        <f>投入係数!L42*手順⑤!L$53</f>
        <v>0</v>
      </c>
      <c r="M42" s="193">
        <f>投入係数!M42*手順⑤!M$53</f>
        <v>0</v>
      </c>
      <c r="N42" s="193">
        <f>投入係数!N42*手順⑤!N$53</f>
        <v>0</v>
      </c>
      <c r="O42" s="193">
        <f>投入係数!O42*手順⑤!O$53</f>
        <v>0</v>
      </c>
      <c r="P42" s="193">
        <f>投入係数!P42*手順⑤!P$53</f>
        <v>0</v>
      </c>
      <c r="Q42" s="193">
        <f>投入係数!Q42*手順⑤!Q$53</f>
        <v>0</v>
      </c>
      <c r="R42" s="193">
        <f>投入係数!R42*手順⑤!R$53</f>
        <v>0</v>
      </c>
      <c r="S42" s="193">
        <f>投入係数!S42*手順⑤!S$53</f>
        <v>0</v>
      </c>
      <c r="T42" s="193">
        <f>投入係数!T42*手順⑤!T$53</f>
        <v>0</v>
      </c>
      <c r="U42" s="193">
        <f>投入係数!U42*手順⑤!U$53</f>
        <v>0</v>
      </c>
      <c r="V42" s="193">
        <f>投入係数!V42*手順⑤!V$53</f>
        <v>0</v>
      </c>
      <c r="W42" s="193">
        <f>投入係数!W42*手順⑤!W$53</f>
        <v>0</v>
      </c>
      <c r="X42" s="193">
        <f>投入係数!X42*手順⑤!X$53</f>
        <v>0</v>
      </c>
      <c r="Y42" s="193">
        <f>投入係数!Y42*手順⑤!Y$53</f>
        <v>0</v>
      </c>
      <c r="Z42" s="193">
        <f>投入係数!Z42*手順⑤!Z$53</f>
        <v>0</v>
      </c>
      <c r="AA42" s="193">
        <f>投入係数!AA42*手順⑤!AA$53</f>
        <v>0</v>
      </c>
      <c r="AB42" s="193">
        <f>投入係数!AB42*手順⑤!AB$53</f>
        <v>0</v>
      </c>
      <c r="AC42" s="193">
        <f>投入係数!AC42*手順⑤!AC$53</f>
        <v>0</v>
      </c>
      <c r="AD42" s="193">
        <f>投入係数!AD42*手順⑤!AD$53</f>
        <v>0</v>
      </c>
      <c r="AE42" s="193">
        <f>投入係数!AE42*手順⑤!AE$53</f>
        <v>0</v>
      </c>
      <c r="AF42" s="193">
        <f>投入係数!AF42*手順⑤!AF$53</f>
        <v>0</v>
      </c>
      <c r="AG42" s="193">
        <f>投入係数!AG42*手順⑤!AG$53</f>
        <v>0</v>
      </c>
      <c r="AH42" s="193">
        <f>投入係数!AH42*手順⑤!AH$53</f>
        <v>0</v>
      </c>
      <c r="AI42" s="193">
        <f>投入係数!AI42*手順⑤!AI$53</f>
        <v>0</v>
      </c>
      <c r="AJ42" s="193">
        <f>投入係数!AJ42*手順⑤!AJ$53</f>
        <v>0</v>
      </c>
      <c r="AK42" s="193">
        <f>投入係数!AK42*手順⑤!AK$53</f>
        <v>0</v>
      </c>
      <c r="AL42" s="193">
        <f>投入係数!AL42*手順⑤!AL$53</f>
        <v>0</v>
      </c>
      <c r="AM42" s="193">
        <f>投入係数!AM42*手順⑤!AM$53</f>
        <v>0</v>
      </c>
      <c r="AN42" s="193">
        <f>投入係数!AN42*手順⑤!AN$53</f>
        <v>0</v>
      </c>
      <c r="AO42" s="193">
        <f>投入係数!AO42*手順⑤!AO$53</f>
        <v>0</v>
      </c>
      <c r="AP42" s="193">
        <f>投入係数!AP42*手順⑤!AP$53</f>
        <v>0</v>
      </c>
      <c r="AQ42" s="177">
        <f t="shared" si="0"/>
        <v>0</v>
      </c>
    </row>
    <row r="43" spans="2:43" ht="16.5" customHeight="1">
      <c r="B43" s="173">
        <v>38</v>
      </c>
      <c r="C43" s="240" t="s">
        <v>144</v>
      </c>
      <c r="D43" s="284">
        <f>投入係数!D43*手順⑤!D$53</f>
        <v>0</v>
      </c>
      <c r="E43" s="193">
        <f>投入係数!E43*手順⑤!E$53</f>
        <v>0</v>
      </c>
      <c r="F43" s="193">
        <f>投入係数!F43*手順⑤!F$53</f>
        <v>0</v>
      </c>
      <c r="G43" s="193">
        <f>投入係数!G43*手順⑤!G$53</f>
        <v>0</v>
      </c>
      <c r="H43" s="193">
        <f>投入係数!H43*手順⑤!H$53</f>
        <v>0</v>
      </c>
      <c r="I43" s="193">
        <f>投入係数!I43*手順⑤!I$53</f>
        <v>0</v>
      </c>
      <c r="J43" s="193">
        <f>投入係数!J43*手順⑤!J$53</f>
        <v>0</v>
      </c>
      <c r="K43" s="193">
        <f>投入係数!K43*手順⑤!K$53</f>
        <v>0</v>
      </c>
      <c r="L43" s="193">
        <f>投入係数!L43*手順⑤!L$53</f>
        <v>0</v>
      </c>
      <c r="M43" s="193">
        <f>投入係数!M43*手順⑤!M$53</f>
        <v>0</v>
      </c>
      <c r="N43" s="193">
        <f>投入係数!N43*手順⑤!N$53</f>
        <v>0</v>
      </c>
      <c r="O43" s="193">
        <f>投入係数!O43*手順⑤!O$53</f>
        <v>0</v>
      </c>
      <c r="P43" s="193">
        <f>投入係数!P43*手順⑤!P$53</f>
        <v>0</v>
      </c>
      <c r="Q43" s="193">
        <f>投入係数!Q43*手順⑤!Q$53</f>
        <v>0</v>
      </c>
      <c r="R43" s="193">
        <f>投入係数!R43*手順⑤!R$53</f>
        <v>0</v>
      </c>
      <c r="S43" s="193">
        <f>投入係数!S43*手順⑤!S$53</f>
        <v>0</v>
      </c>
      <c r="T43" s="193">
        <f>投入係数!T43*手順⑤!T$53</f>
        <v>0</v>
      </c>
      <c r="U43" s="193">
        <f>投入係数!U43*手順⑤!U$53</f>
        <v>0</v>
      </c>
      <c r="V43" s="193">
        <f>投入係数!V43*手順⑤!V$53</f>
        <v>0</v>
      </c>
      <c r="W43" s="193">
        <f>投入係数!W43*手順⑤!W$53</f>
        <v>0</v>
      </c>
      <c r="X43" s="193">
        <f>投入係数!X43*手順⑤!X$53</f>
        <v>0</v>
      </c>
      <c r="Y43" s="193">
        <f>投入係数!Y43*手順⑤!Y$53</f>
        <v>0</v>
      </c>
      <c r="Z43" s="193">
        <f>投入係数!Z43*手順⑤!Z$53</f>
        <v>0</v>
      </c>
      <c r="AA43" s="193">
        <f>投入係数!AA43*手順⑤!AA$53</f>
        <v>0</v>
      </c>
      <c r="AB43" s="193">
        <f>投入係数!AB43*手順⑤!AB$53</f>
        <v>0</v>
      </c>
      <c r="AC43" s="193">
        <f>投入係数!AC43*手順⑤!AC$53</f>
        <v>0</v>
      </c>
      <c r="AD43" s="193">
        <f>投入係数!AD43*手順⑤!AD$53</f>
        <v>0</v>
      </c>
      <c r="AE43" s="193">
        <f>投入係数!AE43*手順⑤!AE$53</f>
        <v>0</v>
      </c>
      <c r="AF43" s="193">
        <f>投入係数!AF43*手順⑤!AF$53</f>
        <v>0</v>
      </c>
      <c r="AG43" s="193">
        <f>投入係数!AG43*手順⑤!AG$53</f>
        <v>0</v>
      </c>
      <c r="AH43" s="193">
        <f>投入係数!AH43*手順⑤!AH$53</f>
        <v>0</v>
      </c>
      <c r="AI43" s="193">
        <f>投入係数!AI43*手順⑤!AI$53</f>
        <v>0</v>
      </c>
      <c r="AJ43" s="193">
        <f>投入係数!AJ43*手順⑤!AJ$53</f>
        <v>0</v>
      </c>
      <c r="AK43" s="193">
        <f>投入係数!AK43*手順⑤!AK$53</f>
        <v>0</v>
      </c>
      <c r="AL43" s="193">
        <f>投入係数!AL43*手順⑤!AL$53</f>
        <v>0</v>
      </c>
      <c r="AM43" s="193">
        <f>投入係数!AM43*手順⑤!AM$53</f>
        <v>0</v>
      </c>
      <c r="AN43" s="193">
        <f>投入係数!AN43*手順⑤!AN$53</f>
        <v>0</v>
      </c>
      <c r="AO43" s="193">
        <f>投入係数!AO43*手順⑤!AO$53</f>
        <v>0</v>
      </c>
      <c r="AP43" s="193">
        <f>投入係数!AP43*手順⑤!AP$53</f>
        <v>0</v>
      </c>
      <c r="AQ43" s="177">
        <f t="shared" si="0"/>
        <v>0</v>
      </c>
    </row>
    <row r="44" spans="2:43" ht="16.5" customHeight="1">
      <c r="B44" s="324">
        <v>39</v>
      </c>
      <c r="C44" s="326" t="s">
        <v>23</v>
      </c>
      <c r="D44" s="327">
        <f>投入係数!D44*手順⑤!D$53</f>
        <v>0</v>
      </c>
      <c r="E44" s="328">
        <f>投入係数!E44*手順⑤!E$53</f>
        <v>0</v>
      </c>
      <c r="F44" s="328">
        <f>投入係数!F44*手順⑤!F$53</f>
        <v>0</v>
      </c>
      <c r="G44" s="328">
        <f>投入係数!G44*手順⑤!G$53</f>
        <v>0</v>
      </c>
      <c r="H44" s="328">
        <f>投入係数!H44*手順⑤!H$53</f>
        <v>0</v>
      </c>
      <c r="I44" s="328">
        <f>投入係数!I44*手順⑤!I$53</f>
        <v>0</v>
      </c>
      <c r="J44" s="328">
        <f>投入係数!J44*手順⑤!J$53</f>
        <v>0</v>
      </c>
      <c r="K44" s="328">
        <f>投入係数!K44*手順⑤!K$53</f>
        <v>0</v>
      </c>
      <c r="L44" s="328">
        <f>投入係数!L44*手順⑤!L$53</f>
        <v>0</v>
      </c>
      <c r="M44" s="328">
        <f>投入係数!M44*手順⑤!M$53</f>
        <v>0</v>
      </c>
      <c r="N44" s="328">
        <f>投入係数!N44*手順⑤!N$53</f>
        <v>0</v>
      </c>
      <c r="O44" s="328">
        <f>投入係数!O44*手順⑤!O$53</f>
        <v>0</v>
      </c>
      <c r="P44" s="328">
        <f>投入係数!P44*手順⑤!P$53</f>
        <v>0</v>
      </c>
      <c r="Q44" s="328">
        <f>投入係数!Q44*手順⑤!Q$53</f>
        <v>0</v>
      </c>
      <c r="R44" s="328">
        <f>投入係数!R44*手順⑤!R$53</f>
        <v>0</v>
      </c>
      <c r="S44" s="328">
        <f>投入係数!S44*手順⑤!S$53</f>
        <v>0</v>
      </c>
      <c r="T44" s="328">
        <f>投入係数!T44*手順⑤!T$53</f>
        <v>0</v>
      </c>
      <c r="U44" s="328">
        <f>投入係数!U44*手順⑤!U$53</f>
        <v>0</v>
      </c>
      <c r="V44" s="328">
        <f>投入係数!V44*手順⑤!V$53</f>
        <v>0</v>
      </c>
      <c r="W44" s="328">
        <f>投入係数!W44*手順⑤!W$53</f>
        <v>0</v>
      </c>
      <c r="X44" s="328">
        <f>投入係数!X44*手順⑤!X$53</f>
        <v>0</v>
      </c>
      <c r="Y44" s="328">
        <f>投入係数!Y44*手順⑤!Y$53</f>
        <v>0</v>
      </c>
      <c r="Z44" s="328">
        <f>投入係数!Z44*手順⑤!Z$53</f>
        <v>0</v>
      </c>
      <c r="AA44" s="328">
        <f>投入係数!AA44*手順⑤!AA$53</f>
        <v>0</v>
      </c>
      <c r="AB44" s="328">
        <f>投入係数!AB44*手順⑤!AB$53</f>
        <v>0</v>
      </c>
      <c r="AC44" s="328">
        <f>投入係数!AC44*手順⑤!AC$53</f>
        <v>0</v>
      </c>
      <c r="AD44" s="328">
        <f>投入係数!AD44*手順⑤!AD$53</f>
        <v>0</v>
      </c>
      <c r="AE44" s="328">
        <f>投入係数!AE44*手順⑤!AE$53</f>
        <v>0</v>
      </c>
      <c r="AF44" s="328">
        <f>投入係数!AF44*手順⑤!AF$53</f>
        <v>0</v>
      </c>
      <c r="AG44" s="328">
        <f>投入係数!AG44*手順⑤!AG$53</f>
        <v>0</v>
      </c>
      <c r="AH44" s="328">
        <f>投入係数!AH44*手順⑤!AH$53</f>
        <v>0</v>
      </c>
      <c r="AI44" s="328">
        <f>投入係数!AI44*手順⑤!AI$53</f>
        <v>0</v>
      </c>
      <c r="AJ44" s="328">
        <f>投入係数!AJ44*手順⑤!AJ$53</f>
        <v>0</v>
      </c>
      <c r="AK44" s="328">
        <f>投入係数!AK44*手順⑤!AK$53</f>
        <v>0</v>
      </c>
      <c r="AL44" s="328">
        <f>投入係数!AL44*手順⑤!AL$53</f>
        <v>0</v>
      </c>
      <c r="AM44" s="328">
        <f>投入係数!AM44*手順⑤!AM$53</f>
        <v>0</v>
      </c>
      <c r="AN44" s="328">
        <f>投入係数!AN44*手順⑤!AN$53</f>
        <v>0</v>
      </c>
      <c r="AO44" s="328">
        <f>投入係数!AO44*手順⑤!AO$53</f>
        <v>0</v>
      </c>
      <c r="AP44" s="328">
        <f>投入係数!AP44*手順⑤!AP$53</f>
        <v>0</v>
      </c>
      <c r="AQ44" s="329">
        <f t="shared" si="0"/>
        <v>0</v>
      </c>
    </row>
    <row r="45" spans="2:43" ht="16.5" customHeight="1">
      <c r="B45" s="285" t="s">
        <v>552</v>
      </c>
      <c r="C45" s="286" t="s">
        <v>24</v>
      </c>
      <c r="D45" s="287">
        <f>SUM(D6:D44)</f>
        <v>0</v>
      </c>
      <c r="E45" s="288">
        <f t="shared" ref="E45:AP45" si="1">SUM(E6:E44)</f>
        <v>0</v>
      </c>
      <c r="F45" s="288">
        <f t="shared" si="1"/>
        <v>0</v>
      </c>
      <c r="G45" s="288">
        <f t="shared" si="1"/>
        <v>0</v>
      </c>
      <c r="H45" s="288">
        <f t="shared" si="1"/>
        <v>0</v>
      </c>
      <c r="I45" s="288">
        <f t="shared" si="1"/>
        <v>0</v>
      </c>
      <c r="J45" s="288">
        <f t="shared" si="1"/>
        <v>0</v>
      </c>
      <c r="K45" s="288">
        <f t="shared" si="1"/>
        <v>0</v>
      </c>
      <c r="L45" s="288">
        <f t="shared" si="1"/>
        <v>0</v>
      </c>
      <c r="M45" s="288">
        <f t="shared" si="1"/>
        <v>0</v>
      </c>
      <c r="N45" s="288">
        <f t="shared" si="1"/>
        <v>0</v>
      </c>
      <c r="O45" s="288">
        <f t="shared" si="1"/>
        <v>0</v>
      </c>
      <c r="P45" s="288">
        <f t="shared" si="1"/>
        <v>0</v>
      </c>
      <c r="Q45" s="288">
        <f t="shared" si="1"/>
        <v>0</v>
      </c>
      <c r="R45" s="288">
        <f t="shared" si="1"/>
        <v>0</v>
      </c>
      <c r="S45" s="288">
        <f t="shared" si="1"/>
        <v>0</v>
      </c>
      <c r="T45" s="288">
        <f t="shared" si="1"/>
        <v>0</v>
      </c>
      <c r="U45" s="288">
        <f t="shared" si="1"/>
        <v>0</v>
      </c>
      <c r="V45" s="288">
        <f t="shared" si="1"/>
        <v>0</v>
      </c>
      <c r="W45" s="288">
        <f t="shared" si="1"/>
        <v>0</v>
      </c>
      <c r="X45" s="288">
        <f t="shared" si="1"/>
        <v>0</v>
      </c>
      <c r="Y45" s="288">
        <f t="shared" si="1"/>
        <v>0</v>
      </c>
      <c r="Z45" s="288">
        <f t="shared" si="1"/>
        <v>0</v>
      </c>
      <c r="AA45" s="288">
        <f t="shared" si="1"/>
        <v>0</v>
      </c>
      <c r="AB45" s="288">
        <f t="shared" si="1"/>
        <v>0</v>
      </c>
      <c r="AC45" s="288">
        <f t="shared" si="1"/>
        <v>0</v>
      </c>
      <c r="AD45" s="288">
        <f t="shared" si="1"/>
        <v>0</v>
      </c>
      <c r="AE45" s="288">
        <f t="shared" si="1"/>
        <v>0</v>
      </c>
      <c r="AF45" s="288">
        <f t="shared" si="1"/>
        <v>0</v>
      </c>
      <c r="AG45" s="288">
        <f t="shared" si="1"/>
        <v>0</v>
      </c>
      <c r="AH45" s="288">
        <f t="shared" si="1"/>
        <v>0</v>
      </c>
      <c r="AI45" s="288">
        <f t="shared" si="1"/>
        <v>0</v>
      </c>
      <c r="AJ45" s="288">
        <f t="shared" si="1"/>
        <v>0</v>
      </c>
      <c r="AK45" s="288">
        <f t="shared" si="1"/>
        <v>0</v>
      </c>
      <c r="AL45" s="288">
        <f t="shared" si="1"/>
        <v>0</v>
      </c>
      <c r="AM45" s="288">
        <f t="shared" si="1"/>
        <v>0</v>
      </c>
      <c r="AN45" s="288">
        <f t="shared" si="1"/>
        <v>0</v>
      </c>
      <c r="AO45" s="288">
        <f t="shared" si="1"/>
        <v>0</v>
      </c>
      <c r="AP45" s="288">
        <f t="shared" si="1"/>
        <v>0</v>
      </c>
      <c r="AQ45" s="263">
        <f t="shared" si="0"/>
        <v>0</v>
      </c>
    </row>
    <row r="46" spans="2:43" ht="16.5" customHeight="1">
      <c r="B46" s="289" t="s">
        <v>541</v>
      </c>
      <c r="C46" s="290" t="s">
        <v>542</v>
      </c>
      <c r="D46" s="284">
        <f>投入係数!D46*手順⑤!D$53</f>
        <v>0</v>
      </c>
      <c r="E46" s="193">
        <f>投入係数!E46*手順⑤!E$53</f>
        <v>0</v>
      </c>
      <c r="F46" s="193">
        <f>投入係数!F46*手順⑤!F$53</f>
        <v>0</v>
      </c>
      <c r="G46" s="193">
        <f>投入係数!G46*手順⑤!G$53</f>
        <v>0</v>
      </c>
      <c r="H46" s="193">
        <f>投入係数!H46*手順⑤!H$53</f>
        <v>0</v>
      </c>
      <c r="I46" s="193">
        <f>投入係数!I46*手順⑤!I$53</f>
        <v>0</v>
      </c>
      <c r="J46" s="193">
        <f>投入係数!J46*手順⑤!J$53</f>
        <v>0</v>
      </c>
      <c r="K46" s="193">
        <f>投入係数!K46*手順⑤!K$53</f>
        <v>0</v>
      </c>
      <c r="L46" s="193">
        <f>投入係数!L46*手順⑤!L$53</f>
        <v>0</v>
      </c>
      <c r="M46" s="193">
        <f>投入係数!M46*手順⑤!M$53</f>
        <v>0</v>
      </c>
      <c r="N46" s="193">
        <f>投入係数!N46*手順⑤!N$53</f>
        <v>0</v>
      </c>
      <c r="O46" s="193">
        <f>投入係数!O46*手順⑤!O$53</f>
        <v>0</v>
      </c>
      <c r="P46" s="193">
        <f>投入係数!P46*手順⑤!P$53</f>
        <v>0</v>
      </c>
      <c r="Q46" s="193">
        <f>投入係数!Q46*手順⑤!Q$53</f>
        <v>0</v>
      </c>
      <c r="R46" s="193">
        <f>投入係数!R46*手順⑤!R$53</f>
        <v>0</v>
      </c>
      <c r="S46" s="193">
        <f>投入係数!S46*手順⑤!S$53</f>
        <v>0</v>
      </c>
      <c r="T46" s="193">
        <f>投入係数!T46*手順⑤!T$53</f>
        <v>0</v>
      </c>
      <c r="U46" s="193">
        <f>投入係数!U46*手順⑤!U$53</f>
        <v>0</v>
      </c>
      <c r="V46" s="193">
        <f>投入係数!V46*手順⑤!V$53</f>
        <v>0</v>
      </c>
      <c r="W46" s="193">
        <f>投入係数!W46*手順⑤!W$53</f>
        <v>0</v>
      </c>
      <c r="X46" s="193">
        <f>投入係数!X46*手順⑤!X$53</f>
        <v>0</v>
      </c>
      <c r="Y46" s="193">
        <f>投入係数!Y46*手順⑤!Y$53</f>
        <v>0</v>
      </c>
      <c r="Z46" s="193">
        <f>投入係数!Z46*手順⑤!Z$53</f>
        <v>0</v>
      </c>
      <c r="AA46" s="193">
        <f>投入係数!AA46*手順⑤!AA$53</f>
        <v>0</v>
      </c>
      <c r="AB46" s="193">
        <f>投入係数!AB46*手順⑤!AB$53</f>
        <v>0</v>
      </c>
      <c r="AC46" s="193">
        <f>投入係数!AC46*手順⑤!AC$53</f>
        <v>0</v>
      </c>
      <c r="AD46" s="193">
        <f>投入係数!AD46*手順⑤!AD$53</f>
        <v>0</v>
      </c>
      <c r="AE46" s="193">
        <f>投入係数!AE46*手順⑤!AE$53</f>
        <v>0</v>
      </c>
      <c r="AF46" s="193">
        <f>投入係数!AF46*手順⑤!AF$53</f>
        <v>0</v>
      </c>
      <c r="AG46" s="193">
        <f>投入係数!AG46*手順⑤!AG$53</f>
        <v>0</v>
      </c>
      <c r="AH46" s="193">
        <f>投入係数!AH46*手順⑤!AH$53</f>
        <v>0</v>
      </c>
      <c r="AI46" s="193">
        <f>投入係数!AI46*手順⑤!AI$53</f>
        <v>0</v>
      </c>
      <c r="AJ46" s="193">
        <f>投入係数!AJ46*手順⑤!AJ$53</f>
        <v>0</v>
      </c>
      <c r="AK46" s="193">
        <f>投入係数!AK46*手順⑤!AK$53</f>
        <v>0</v>
      </c>
      <c r="AL46" s="193">
        <f>投入係数!AL46*手順⑤!AL$53</f>
        <v>0</v>
      </c>
      <c r="AM46" s="193">
        <f>投入係数!AM46*手順⑤!AM$53</f>
        <v>0</v>
      </c>
      <c r="AN46" s="193">
        <f>投入係数!AN46*手順⑤!AN$53</f>
        <v>0</v>
      </c>
      <c r="AO46" s="193">
        <f>投入係数!AO46*手順⑤!AO$53</f>
        <v>0</v>
      </c>
      <c r="AP46" s="193">
        <f>投入係数!AP46*手順⑤!AP$53</f>
        <v>0</v>
      </c>
      <c r="AQ46" s="177">
        <f t="shared" si="0"/>
        <v>0</v>
      </c>
    </row>
    <row r="47" spans="2:43" ht="16.5" customHeight="1">
      <c r="B47" s="289" t="s">
        <v>543</v>
      </c>
      <c r="C47" s="290" t="s">
        <v>30</v>
      </c>
      <c r="D47" s="284">
        <f>投入係数!D47*手順⑤!D$53</f>
        <v>0</v>
      </c>
      <c r="E47" s="193">
        <f>投入係数!E47*手順⑤!E$53</f>
        <v>0</v>
      </c>
      <c r="F47" s="193">
        <f>投入係数!F47*手順⑤!F$53</f>
        <v>0</v>
      </c>
      <c r="G47" s="193">
        <f>投入係数!G47*手順⑤!G$53</f>
        <v>0</v>
      </c>
      <c r="H47" s="193">
        <f>投入係数!H47*手順⑤!H$53</f>
        <v>0</v>
      </c>
      <c r="I47" s="193">
        <f>投入係数!I47*手順⑤!I$53</f>
        <v>0</v>
      </c>
      <c r="J47" s="193">
        <f>投入係数!J47*手順⑤!J$53</f>
        <v>0</v>
      </c>
      <c r="K47" s="193">
        <f>投入係数!K47*手順⑤!K$53</f>
        <v>0</v>
      </c>
      <c r="L47" s="193">
        <f>投入係数!L47*手順⑤!L$53</f>
        <v>0</v>
      </c>
      <c r="M47" s="193">
        <f>投入係数!M47*手順⑤!M$53</f>
        <v>0</v>
      </c>
      <c r="N47" s="193">
        <f>投入係数!N47*手順⑤!N$53</f>
        <v>0</v>
      </c>
      <c r="O47" s="193">
        <f>投入係数!O47*手順⑤!O$53</f>
        <v>0</v>
      </c>
      <c r="P47" s="193">
        <f>投入係数!P47*手順⑤!P$53</f>
        <v>0</v>
      </c>
      <c r="Q47" s="193">
        <f>投入係数!Q47*手順⑤!Q$53</f>
        <v>0</v>
      </c>
      <c r="R47" s="193">
        <f>投入係数!R47*手順⑤!R$53</f>
        <v>0</v>
      </c>
      <c r="S47" s="193">
        <f>投入係数!S47*手順⑤!S$53</f>
        <v>0</v>
      </c>
      <c r="T47" s="193">
        <f>投入係数!T47*手順⑤!T$53</f>
        <v>0</v>
      </c>
      <c r="U47" s="193">
        <f>投入係数!U47*手順⑤!U$53</f>
        <v>0</v>
      </c>
      <c r="V47" s="193">
        <f>投入係数!V47*手順⑤!V$53</f>
        <v>0</v>
      </c>
      <c r="W47" s="193">
        <f>投入係数!W47*手順⑤!W$53</f>
        <v>0</v>
      </c>
      <c r="X47" s="193">
        <f>投入係数!X47*手順⑤!X$53</f>
        <v>0</v>
      </c>
      <c r="Y47" s="193">
        <f>投入係数!Y47*手順⑤!Y$53</f>
        <v>0</v>
      </c>
      <c r="Z47" s="193">
        <f>投入係数!Z47*手順⑤!Z$53</f>
        <v>0</v>
      </c>
      <c r="AA47" s="193">
        <f>投入係数!AA47*手順⑤!AA$53</f>
        <v>0</v>
      </c>
      <c r="AB47" s="193">
        <f>投入係数!AB47*手順⑤!AB$53</f>
        <v>0</v>
      </c>
      <c r="AC47" s="193">
        <f>投入係数!AC47*手順⑤!AC$53</f>
        <v>0</v>
      </c>
      <c r="AD47" s="193">
        <f>投入係数!AD47*手順⑤!AD$53</f>
        <v>0</v>
      </c>
      <c r="AE47" s="193">
        <f>投入係数!AE47*手順⑤!AE$53</f>
        <v>0</v>
      </c>
      <c r="AF47" s="193">
        <f>投入係数!AF47*手順⑤!AF$53</f>
        <v>0</v>
      </c>
      <c r="AG47" s="193">
        <f>投入係数!AG47*手順⑤!AG$53</f>
        <v>0</v>
      </c>
      <c r="AH47" s="193">
        <f>投入係数!AH47*手順⑤!AH$53</f>
        <v>0</v>
      </c>
      <c r="AI47" s="193">
        <f>投入係数!AI47*手順⑤!AI$53</f>
        <v>0</v>
      </c>
      <c r="AJ47" s="193">
        <f>投入係数!AJ47*手順⑤!AJ$53</f>
        <v>0</v>
      </c>
      <c r="AK47" s="193">
        <f>投入係数!AK47*手順⑤!AK$53</f>
        <v>0</v>
      </c>
      <c r="AL47" s="193">
        <f>投入係数!AL47*手順⑤!AL$53</f>
        <v>0</v>
      </c>
      <c r="AM47" s="193">
        <f>投入係数!AM47*手順⑤!AM$53</f>
        <v>0</v>
      </c>
      <c r="AN47" s="193">
        <f>投入係数!AN47*手順⑤!AN$53</f>
        <v>0</v>
      </c>
      <c r="AO47" s="193">
        <f>投入係数!AO47*手順⑤!AO$53</f>
        <v>0</v>
      </c>
      <c r="AP47" s="193">
        <f>投入係数!AP47*手順⑤!AP$53</f>
        <v>0</v>
      </c>
      <c r="AQ47" s="177">
        <f t="shared" si="0"/>
        <v>0</v>
      </c>
    </row>
    <row r="48" spans="2:43" ht="16.5" customHeight="1">
      <c r="B48" s="289" t="s">
        <v>544</v>
      </c>
      <c r="C48" s="290" t="s">
        <v>32</v>
      </c>
      <c r="D48" s="284">
        <f>投入係数!D48*手順⑤!D$53</f>
        <v>0</v>
      </c>
      <c r="E48" s="193">
        <f>投入係数!E48*手順⑤!E$53</f>
        <v>0</v>
      </c>
      <c r="F48" s="193">
        <f>投入係数!F48*手順⑤!F$53</f>
        <v>0</v>
      </c>
      <c r="G48" s="193">
        <f>投入係数!G48*手順⑤!G$53</f>
        <v>0</v>
      </c>
      <c r="H48" s="193">
        <f>投入係数!H48*手順⑤!H$53</f>
        <v>0</v>
      </c>
      <c r="I48" s="193">
        <f>投入係数!I48*手順⑤!I$53</f>
        <v>0</v>
      </c>
      <c r="J48" s="193">
        <f>投入係数!J48*手順⑤!J$53</f>
        <v>0</v>
      </c>
      <c r="K48" s="193">
        <f>投入係数!K48*手順⑤!K$53</f>
        <v>0</v>
      </c>
      <c r="L48" s="193">
        <f>投入係数!L48*手順⑤!L$53</f>
        <v>0</v>
      </c>
      <c r="M48" s="193">
        <f>投入係数!M48*手順⑤!M$53</f>
        <v>0</v>
      </c>
      <c r="N48" s="193">
        <f>投入係数!N48*手順⑤!N$53</f>
        <v>0</v>
      </c>
      <c r="O48" s="193">
        <f>投入係数!O48*手順⑤!O$53</f>
        <v>0</v>
      </c>
      <c r="P48" s="193">
        <f>投入係数!P48*手順⑤!P$53</f>
        <v>0</v>
      </c>
      <c r="Q48" s="193">
        <f>投入係数!Q48*手順⑤!Q$53</f>
        <v>0</v>
      </c>
      <c r="R48" s="193">
        <f>投入係数!R48*手順⑤!R$53</f>
        <v>0</v>
      </c>
      <c r="S48" s="193">
        <f>投入係数!S48*手順⑤!S$53</f>
        <v>0</v>
      </c>
      <c r="T48" s="193">
        <f>投入係数!T48*手順⑤!T$53</f>
        <v>0</v>
      </c>
      <c r="U48" s="193">
        <f>投入係数!U48*手順⑤!U$53</f>
        <v>0</v>
      </c>
      <c r="V48" s="193">
        <f>投入係数!V48*手順⑤!V$53</f>
        <v>0</v>
      </c>
      <c r="W48" s="193">
        <f>投入係数!W48*手順⑤!W$53</f>
        <v>0</v>
      </c>
      <c r="X48" s="193">
        <f>投入係数!X48*手順⑤!X$53</f>
        <v>0</v>
      </c>
      <c r="Y48" s="193">
        <f>投入係数!Y48*手順⑤!Y$53</f>
        <v>0</v>
      </c>
      <c r="Z48" s="193">
        <f>投入係数!Z48*手順⑤!Z$53</f>
        <v>0</v>
      </c>
      <c r="AA48" s="193">
        <f>投入係数!AA48*手順⑤!AA$53</f>
        <v>0</v>
      </c>
      <c r="AB48" s="193">
        <f>投入係数!AB48*手順⑤!AB$53</f>
        <v>0</v>
      </c>
      <c r="AC48" s="193">
        <f>投入係数!AC48*手順⑤!AC$53</f>
        <v>0</v>
      </c>
      <c r="AD48" s="193">
        <f>投入係数!AD48*手順⑤!AD$53</f>
        <v>0</v>
      </c>
      <c r="AE48" s="193">
        <f>投入係数!AE48*手順⑤!AE$53</f>
        <v>0</v>
      </c>
      <c r="AF48" s="193">
        <f>投入係数!AF48*手順⑤!AF$53</f>
        <v>0</v>
      </c>
      <c r="AG48" s="193">
        <f>投入係数!AG48*手順⑤!AG$53</f>
        <v>0</v>
      </c>
      <c r="AH48" s="193">
        <f>投入係数!AH48*手順⑤!AH$53</f>
        <v>0</v>
      </c>
      <c r="AI48" s="193">
        <f>投入係数!AI48*手順⑤!AI$53</f>
        <v>0</v>
      </c>
      <c r="AJ48" s="193">
        <f>投入係数!AJ48*手順⑤!AJ$53</f>
        <v>0</v>
      </c>
      <c r="AK48" s="193">
        <f>投入係数!AK48*手順⑤!AK$53</f>
        <v>0</v>
      </c>
      <c r="AL48" s="193">
        <f>投入係数!AL48*手順⑤!AL$53</f>
        <v>0</v>
      </c>
      <c r="AM48" s="193">
        <f>投入係数!AM48*手順⑤!AM$53</f>
        <v>0</v>
      </c>
      <c r="AN48" s="193">
        <f>投入係数!AN48*手順⑤!AN$53</f>
        <v>0</v>
      </c>
      <c r="AO48" s="193">
        <f>投入係数!AO48*手順⑤!AO$53</f>
        <v>0</v>
      </c>
      <c r="AP48" s="193">
        <f>投入係数!AP48*手順⑤!AP$53</f>
        <v>0</v>
      </c>
      <c r="AQ48" s="177">
        <f t="shared" si="0"/>
        <v>0</v>
      </c>
    </row>
    <row r="49" spans="2:43" ht="16.5" customHeight="1">
      <c r="B49" s="289" t="s">
        <v>545</v>
      </c>
      <c r="C49" s="290" t="s">
        <v>33</v>
      </c>
      <c r="D49" s="284">
        <f>投入係数!D49*手順⑤!D$53</f>
        <v>0</v>
      </c>
      <c r="E49" s="193">
        <f>投入係数!E49*手順⑤!E$53</f>
        <v>0</v>
      </c>
      <c r="F49" s="193">
        <f>投入係数!F49*手順⑤!F$53</f>
        <v>0</v>
      </c>
      <c r="G49" s="193">
        <f>投入係数!G49*手順⑤!G$53</f>
        <v>0</v>
      </c>
      <c r="H49" s="193">
        <f>投入係数!H49*手順⑤!H$53</f>
        <v>0</v>
      </c>
      <c r="I49" s="193">
        <f>投入係数!I49*手順⑤!I$53</f>
        <v>0</v>
      </c>
      <c r="J49" s="193">
        <f>投入係数!J49*手順⑤!J$53</f>
        <v>0</v>
      </c>
      <c r="K49" s="193">
        <f>投入係数!K49*手順⑤!K$53</f>
        <v>0</v>
      </c>
      <c r="L49" s="193">
        <f>投入係数!L49*手順⑤!L$53</f>
        <v>0</v>
      </c>
      <c r="M49" s="193">
        <f>投入係数!M49*手順⑤!M$53</f>
        <v>0</v>
      </c>
      <c r="N49" s="193">
        <f>投入係数!N49*手順⑤!N$53</f>
        <v>0</v>
      </c>
      <c r="O49" s="193">
        <f>投入係数!O49*手順⑤!O$53</f>
        <v>0</v>
      </c>
      <c r="P49" s="193">
        <f>投入係数!P49*手順⑤!P$53</f>
        <v>0</v>
      </c>
      <c r="Q49" s="193">
        <f>投入係数!Q49*手順⑤!Q$53</f>
        <v>0</v>
      </c>
      <c r="R49" s="193">
        <f>投入係数!R49*手順⑤!R$53</f>
        <v>0</v>
      </c>
      <c r="S49" s="193">
        <f>投入係数!S49*手順⑤!S$53</f>
        <v>0</v>
      </c>
      <c r="T49" s="193">
        <f>投入係数!T49*手順⑤!T$53</f>
        <v>0</v>
      </c>
      <c r="U49" s="193">
        <f>投入係数!U49*手順⑤!U$53</f>
        <v>0</v>
      </c>
      <c r="V49" s="193">
        <f>投入係数!V49*手順⑤!V$53</f>
        <v>0</v>
      </c>
      <c r="W49" s="193">
        <f>投入係数!W49*手順⑤!W$53</f>
        <v>0</v>
      </c>
      <c r="X49" s="193">
        <f>投入係数!X49*手順⑤!X$53</f>
        <v>0</v>
      </c>
      <c r="Y49" s="193">
        <f>投入係数!Y49*手順⑤!Y$53</f>
        <v>0</v>
      </c>
      <c r="Z49" s="193">
        <f>投入係数!Z49*手順⑤!Z$53</f>
        <v>0</v>
      </c>
      <c r="AA49" s="193">
        <f>投入係数!AA49*手順⑤!AA$53</f>
        <v>0</v>
      </c>
      <c r="AB49" s="193">
        <f>投入係数!AB49*手順⑤!AB$53</f>
        <v>0</v>
      </c>
      <c r="AC49" s="193">
        <f>投入係数!AC49*手順⑤!AC$53</f>
        <v>0</v>
      </c>
      <c r="AD49" s="193">
        <f>投入係数!AD49*手順⑤!AD$53</f>
        <v>0</v>
      </c>
      <c r="AE49" s="193">
        <f>投入係数!AE49*手順⑤!AE$53</f>
        <v>0</v>
      </c>
      <c r="AF49" s="193">
        <f>投入係数!AF49*手順⑤!AF$53</f>
        <v>0</v>
      </c>
      <c r="AG49" s="193">
        <f>投入係数!AG49*手順⑤!AG$53</f>
        <v>0</v>
      </c>
      <c r="AH49" s="193">
        <f>投入係数!AH49*手順⑤!AH$53</f>
        <v>0</v>
      </c>
      <c r="AI49" s="193">
        <f>投入係数!AI49*手順⑤!AI$53</f>
        <v>0</v>
      </c>
      <c r="AJ49" s="193">
        <f>投入係数!AJ49*手順⑤!AJ$53</f>
        <v>0</v>
      </c>
      <c r="AK49" s="193">
        <f>投入係数!AK49*手順⑤!AK$53</f>
        <v>0</v>
      </c>
      <c r="AL49" s="193">
        <f>投入係数!AL49*手順⑤!AL$53</f>
        <v>0</v>
      </c>
      <c r="AM49" s="193">
        <f>投入係数!AM49*手順⑤!AM$53</f>
        <v>0</v>
      </c>
      <c r="AN49" s="193">
        <f>投入係数!AN49*手順⑤!AN$53</f>
        <v>0</v>
      </c>
      <c r="AO49" s="193">
        <f>投入係数!AO49*手順⑤!AO$53</f>
        <v>0</v>
      </c>
      <c r="AP49" s="193">
        <f>投入係数!AP49*手順⑤!AP$53</f>
        <v>0</v>
      </c>
      <c r="AQ49" s="177">
        <f t="shared" si="0"/>
        <v>0</v>
      </c>
    </row>
    <row r="50" spans="2:43" ht="16.5" customHeight="1">
      <c r="B50" s="289" t="s">
        <v>546</v>
      </c>
      <c r="C50" s="470" t="s">
        <v>547</v>
      </c>
      <c r="D50" s="284">
        <f>投入係数!D50*手順⑤!D$53</f>
        <v>0</v>
      </c>
      <c r="E50" s="193">
        <f>投入係数!E50*手順⑤!E$53</f>
        <v>0</v>
      </c>
      <c r="F50" s="193">
        <f>投入係数!F50*手順⑤!F$53</f>
        <v>0</v>
      </c>
      <c r="G50" s="193">
        <f>投入係数!G50*手順⑤!G$53</f>
        <v>0</v>
      </c>
      <c r="H50" s="193">
        <f>投入係数!H50*手順⑤!H$53</f>
        <v>0</v>
      </c>
      <c r="I50" s="193">
        <f>投入係数!I50*手順⑤!I$53</f>
        <v>0</v>
      </c>
      <c r="J50" s="193">
        <f>投入係数!J50*手順⑤!J$53</f>
        <v>0</v>
      </c>
      <c r="K50" s="193">
        <f>投入係数!K50*手順⑤!K$53</f>
        <v>0</v>
      </c>
      <c r="L50" s="193">
        <f>投入係数!L50*手順⑤!L$53</f>
        <v>0</v>
      </c>
      <c r="M50" s="193">
        <f>投入係数!M50*手順⑤!M$53</f>
        <v>0</v>
      </c>
      <c r="N50" s="193">
        <f>投入係数!N50*手順⑤!N$53</f>
        <v>0</v>
      </c>
      <c r="O50" s="193">
        <f>投入係数!O50*手順⑤!O$53</f>
        <v>0</v>
      </c>
      <c r="P50" s="193">
        <f>投入係数!P50*手順⑤!P$53</f>
        <v>0</v>
      </c>
      <c r="Q50" s="193">
        <f>投入係数!Q50*手順⑤!Q$53</f>
        <v>0</v>
      </c>
      <c r="R50" s="193">
        <f>投入係数!R50*手順⑤!R$53</f>
        <v>0</v>
      </c>
      <c r="S50" s="193">
        <f>投入係数!S50*手順⑤!S$53</f>
        <v>0</v>
      </c>
      <c r="T50" s="193">
        <f>投入係数!T50*手順⑤!T$53</f>
        <v>0</v>
      </c>
      <c r="U50" s="193">
        <f>投入係数!U50*手順⑤!U$53</f>
        <v>0</v>
      </c>
      <c r="V50" s="193">
        <f>投入係数!V50*手順⑤!V$53</f>
        <v>0</v>
      </c>
      <c r="W50" s="193">
        <f>投入係数!W50*手順⑤!W$53</f>
        <v>0</v>
      </c>
      <c r="X50" s="193">
        <f>投入係数!X50*手順⑤!X$53</f>
        <v>0</v>
      </c>
      <c r="Y50" s="193">
        <f>投入係数!Y50*手順⑤!Y$53</f>
        <v>0</v>
      </c>
      <c r="Z50" s="193">
        <f>投入係数!Z50*手順⑤!Z$53</f>
        <v>0</v>
      </c>
      <c r="AA50" s="193">
        <f>投入係数!AA50*手順⑤!AA$53</f>
        <v>0</v>
      </c>
      <c r="AB50" s="193">
        <f>投入係数!AB50*手順⑤!AB$53</f>
        <v>0</v>
      </c>
      <c r="AC50" s="193">
        <f>投入係数!AC50*手順⑤!AC$53</f>
        <v>0</v>
      </c>
      <c r="AD50" s="193">
        <f>投入係数!AD50*手順⑤!AD$53</f>
        <v>0</v>
      </c>
      <c r="AE50" s="193">
        <f>投入係数!AE50*手順⑤!AE$53</f>
        <v>0</v>
      </c>
      <c r="AF50" s="193">
        <f>投入係数!AF50*手順⑤!AF$53</f>
        <v>0</v>
      </c>
      <c r="AG50" s="193">
        <f>投入係数!AG50*手順⑤!AG$53</f>
        <v>0</v>
      </c>
      <c r="AH50" s="193">
        <f>投入係数!AH50*手順⑤!AH$53</f>
        <v>0</v>
      </c>
      <c r="AI50" s="193">
        <f>投入係数!AI50*手順⑤!AI$53</f>
        <v>0</v>
      </c>
      <c r="AJ50" s="193">
        <f>投入係数!AJ50*手順⑤!AJ$53</f>
        <v>0</v>
      </c>
      <c r="AK50" s="193">
        <f>投入係数!AK50*手順⑤!AK$53</f>
        <v>0</v>
      </c>
      <c r="AL50" s="193">
        <f>投入係数!AL50*手順⑤!AL$53</f>
        <v>0</v>
      </c>
      <c r="AM50" s="193">
        <f>投入係数!AM50*手順⑤!AM$53</f>
        <v>0</v>
      </c>
      <c r="AN50" s="193">
        <f>投入係数!AN50*手順⑤!AN$53</f>
        <v>0</v>
      </c>
      <c r="AO50" s="193">
        <f>投入係数!AO50*手順⑤!AO$53</f>
        <v>0</v>
      </c>
      <c r="AP50" s="193">
        <f>投入係数!AP50*手順⑤!AP$53</f>
        <v>0</v>
      </c>
      <c r="AQ50" s="177">
        <f t="shared" si="0"/>
        <v>0</v>
      </c>
    </row>
    <row r="51" spans="2:43" ht="16.5" customHeight="1">
      <c r="B51" s="289" t="s">
        <v>548</v>
      </c>
      <c r="C51" s="290" t="s">
        <v>549</v>
      </c>
      <c r="D51" s="284">
        <f>投入係数!D51*手順⑤!D$53</f>
        <v>0</v>
      </c>
      <c r="E51" s="193">
        <f>投入係数!E51*手順⑤!E$53</f>
        <v>0</v>
      </c>
      <c r="F51" s="193">
        <f>投入係数!F51*手順⑤!F$53</f>
        <v>0</v>
      </c>
      <c r="G51" s="193">
        <f>投入係数!G51*手順⑤!G$53</f>
        <v>0</v>
      </c>
      <c r="H51" s="193">
        <f>投入係数!H51*手順⑤!H$53</f>
        <v>0</v>
      </c>
      <c r="I51" s="193">
        <f>投入係数!I51*手順⑤!I$53</f>
        <v>0</v>
      </c>
      <c r="J51" s="193">
        <f>投入係数!J51*手順⑤!J$53</f>
        <v>0</v>
      </c>
      <c r="K51" s="193">
        <f>投入係数!K51*手順⑤!K$53</f>
        <v>0</v>
      </c>
      <c r="L51" s="193">
        <f>投入係数!L51*手順⑤!L$53</f>
        <v>0</v>
      </c>
      <c r="M51" s="193">
        <f>投入係数!M51*手順⑤!M$53</f>
        <v>0</v>
      </c>
      <c r="N51" s="193">
        <f>投入係数!N51*手順⑤!N$53</f>
        <v>0</v>
      </c>
      <c r="O51" s="193">
        <f>投入係数!O51*手順⑤!O$53</f>
        <v>0</v>
      </c>
      <c r="P51" s="193">
        <f>投入係数!P51*手順⑤!P$53</f>
        <v>0</v>
      </c>
      <c r="Q51" s="193">
        <f>投入係数!Q51*手順⑤!Q$53</f>
        <v>0</v>
      </c>
      <c r="R51" s="193">
        <f>投入係数!R51*手順⑤!R$53</f>
        <v>0</v>
      </c>
      <c r="S51" s="193">
        <f>投入係数!S51*手順⑤!S$53</f>
        <v>0</v>
      </c>
      <c r="T51" s="193">
        <f>投入係数!T51*手順⑤!T$53</f>
        <v>0</v>
      </c>
      <c r="U51" s="193">
        <f>投入係数!U51*手順⑤!U$53</f>
        <v>0</v>
      </c>
      <c r="V51" s="193">
        <f>投入係数!V51*手順⑤!V$53</f>
        <v>0</v>
      </c>
      <c r="W51" s="193">
        <f>投入係数!W51*手順⑤!W$53</f>
        <v>0</v>
      </c>
      <c r="X51" s="193">
        <f>投入係数!X51*手順⑤!X$53</f>
        <v>0</v>
      </c>
      <c r="Y51" s="193">
        <f>投入係数!Y51*手順⑤!Y$53</f>
        <v>0</v>
      </c>
      <c r="Z51" s="193">
        <f>投入係数!Z51*手順⑤!Z$53</f>
        <v>0</v>
      </c>
      <c r="AA51" s="193">
        <f>投入係数!AA51*手順⑤!AA$53</f>
        <v>0</v>
      </c>
      <c r="AB51" s="193">
        <f>投入係数!AB51*手順⑤!AB$53</f>
        <v>0</v>
      </c>
      <c r="AC51" s="193">
        <f>投入係数!AC51*手順⑤!AC$53</f>
        <v>0</v>
      </c>
      <c r="AD51" s="193">
        <f>投入係数!AD51*手順⑤!AD$53</f>
        <v>0</v>
      </c>
      <c r="AE51" s="193">
        <f>投入係数!AE51*手順⑤!AE$53</f>
        <v>0</v>
      </c>
      <c r="AF51" s="193">
        <f>投入係数!AF51*手順⑤!AF$53</f>
        <v>0</v>
      </c>
      <c r="AG51" s="193">
        <f>投入係数!AG51*手順⑤!AG$53</f>
        <v>0</v>
      </c>
      <c r="AH51" s="193">
        <f>投入係数!AH51*手順⑤!AH$53</f>
        <v>0</v>
      </c>
      <c r="AI51" s="193">
        <f>投入係数!AI51*手順⑤!AI$53</f>
        <v>0</v>
      </c>
      <c r="AJ51" s="193">
        <f>投入係数!AJ51*手順⑤!AJ$53</f>
        <v>0</v>
      </c>
      <c r="AK51" s="193">
        <f>投入係数!AK51*手順⑤!AK$53</f>
        <v>0</v>
      </c>
      <c r="AL51" s="193">
        <f>投入係数!AL51*手順⑤!AL$53</f>
        <v>0</v>
      </c>
      <c r="AM51" s="193">
        <f>投入係数!AM51*手順⑤!AM$53</f>
        <v>0</v>
      </c>
      <c r="AN51" s="193">
        <f>投入係数!AN51*手順⑤!AN$53</f>
        <v>0</v>
      </c>
      <c r="AO51" s="193">
        <f>投入係数!AO51*手順⑤!AO$53</f>
        <v>0</v>
      </c>
      <c r="AP51" s="193">
        <f>投入係数!AP51*手順⑤!AP$53</f>
        <v>0</v>
      </c>
      <c r="AQ51" s="177">
        <f t="shared" si="0"/>
        <v>0</v>
      </c>
    </row>
    <row r="52" spans="2:43" ht="16.5" customHeight="1">
      <c r="B52" s="291" t="s">
        <v>550</v>
      </c>
      <c r="C52" s="292" t="s">
        <v>34</v>
      </c>
      <c r="D52" s="287">
        <f>SUM(D46:D51)</f>
        <v>0</v>
      </c>
      <c r="E52" s="288">
        <f t="shared" ref="E52:AP52" si="2">SUM(E46:E51)</f>
        <v>0</v>
      </c>
      <c r="F52" s="288">
        <f t="shared" si="2"/>
        <v>0</v>
      </c>
      <c r="G52" s="288">
        <f t="shared" si="2"/>
        <v>0</v>
      </c>
      <c r="H52" s="288">
        <f t="shared" si="2"/>
        <v>0</v>
      </c>
      <c r="I52" s="288">
        <f t="shared" si="2"/>
        <v>0</v>
      </c>
      <c r="J52" s="288">
        <f t="shared" si="2"/>
        <v>0</v>
      </c>
      <c r="K52" s="288">
        <f t="shared" si="2"/>
        <v>0</v>
      </c>
      <c r="L52" s="288">
        <f t="shared" si="2"/>
        <v>0</v>
      </c>
      <c r="M52" s="288">
        <f t="shared" si="2"/>
        <v>0</v>
      </c>
      <c r="N52" s="288">
        <f t="shared" si="2"/>
        <v>0</v>
      </c>
      <c r="O52" s="288">
        <f t="shared" si="2"/>
        <v>0</v>
      </c>
      <c r="P52" s="288">
        <f t="shared" si="2"/>
        <v>0</v>
      </c>
      <c r="Q52" s="288">
        <f t="shared" si="2"/>
        <v>0</v>
      </c>
      <c r="R52" s="288">
        <f t="shared" si="2"/>
        <v>0</v>
      </c>
      <c r="S52" s="288">
        <f t="shared" si="2"/>
        <v>0</v>
      </c>
      <c r="T52" s="288">
        <f t="shared" si="2"/>
        <v>0</v>
      </c>
      <c r="U52" s="288">
        <f t="shared" si="2"/>
        <v>0</v>
      </c>
      <c r="V52" s="288">
        <f t="shared" si="2"/>
        <v>0</v>
      </c>
      <c r="W52" s="288">
        <f t="shared" si="2"/>
        <v>0</v>
      </c>
      <c r="X52" s="288">
        <f t="shared" si="2"/>
        <v>0</v>
      </c>
      <c r="Y52" s="288">
        <f t="shared" si="2"/>
        <v>0</v>
      </c>
      <c r="Z52" s="288">
        <f t="shared" si="2"/>
        <v>0</v>
      </c>
      <c r="AA52" s="288">
        <f t="shared" si="2"/>
        <v>0</v>
      </c>
      <c r="AB52" s="288">
        <f t="shared" si="2"/>
        <v>0</v>
      </c>
      <c r="AC52" s="288">
        <f t="shared" si="2"/>
        <v>0</v>
      </c>
      <c r="AD52" s="288">
        <f t="shared" si="2"/>
        <v>0</v>
      </c>
      <c r="AE52" s="288">
        <f t="shared" si="2"/>
        <v>0</v>
      </c>
      <c r="AF52" s="288">
        <f t="shared" si="2"/>
        <v>0</v>
      </c>
      <c r="AG52" s="288">
        <f t="shared" si="2"/>
        <v>0</v>
      </c>
      <c r="AH52" s="288">
        <f t="shared" si="2"/>
        <v>0</v>
      </c>
      <c r="AI52" s="288">
        <f t="shared" si="2"/>
        <v>0</v>
      </c>
      <c r="AJ52" s="288">
        <f t="shared" si="2"/>
        <v>0</v>
      </c>
      <c r="AK52" s="288">
        <f t="shared" si="2"/>
        <v>0</v>
      </c>
      <c r="AL52" s="288">
        <f t="shared" si="2"/>
        <v>0</v>
      </c>
      <c r="AM52" s="288">
        <f t="shared" si="2"/>
        <v>0</v>
      </c>
      <c r="AN52" s="288">
        <f t="shared" si="2"/>
        <v>0</v>
      </c>
      <c r="AO52" s="288">
        <f t="shared" si="2"/>
        <v>0</v>
      </c>
      <c r="AP52" s="288">
        <f t="shared" si="2"/>
        <v>0</v>
      </c>
      <c r="AQ52" s="263">
        <f t="shared" si="0"/>
        <v>0</v>
      </c>
    </row>
    <row r="53" spans="2:43" ht="16.5" customHeight="1">
      <c r="B53" s="293" t="s">
        <v>551</v>
      </c>
      <c r="C53" s="294" t="s">
        <v>26</v>
      </c>
      <c r="D53" s="295">
        <f t="array" ref="D53:AP53">TRANSPOSE('（入力）作業ｼｰﾄ'!E8:E46)</f>
        <v>0</v>
      </c>
      <c r="E53" s="296">
        <v>0</v>
      </c>
      <c r="F53" s="296">
        <v>0</v>
      </c>
      <c r="G53" s="296">
        <v>0</v>
      </c>
      <c r="H53" s="296">
        <v>0</v>
      </c>
      <c r="I53" s="296">
        <v>0</v>
      </c>
      <c r="J53" s="296">
        <v>0</v>
      </c>
      <c r="K53" s="296">
        <v>0</v>
      </c>
      <c r="L53" s="296">
        <v>0</v>
      </c>
      <c r="M53" s="296">
        <v>0</v>
      </c>
      <c r="N53" s="296">
        <v>0</v>
      </c>
      <c r="O53" s="296">
        <v>0</v>
      </c>
      <c r="P53" s="296">
        <v>0</v>
      </c>
      <c r="Q53" s="296">
        <v>0</v>
      </c>
      <c r="R53" s="296">
        <v>0</v>
      </c>
      <c r="S53" s="296">
        <v>0</v>
      </c>
      <c r="T53" s="296">
        <v>0</v>
      </c>
      <c r="U53" s="296">
        <v>0</v>
      </c>
      <c r="V53" s="296">
        <v>0</v>
      </c>
      <c r="W53" s="296">
        <v>0</v>
      </c>
      <c r="X53" s="296">
        <v>0</v>
      </c>
      <c r="Y53" s="296">
        <v>0</v>
      </c>
      <c r="Z53" s="296">
        <v>0</v>
      </c>
      <c r="AA53" s="296">
        <v>0</v>
      </c>
      <c r="AB53" s="296">
        <v>0</v>
      </c>
      <c r="AC53" s="296">
        <v>0</v>
      </c>
      <c r="AD53" s="296">
        <v>0</v>
      </c>
      <c r="AE53" s="296">
        <v>0</v>
      </c>
      <c r="AF53" s="296">
        <v>0</v>
      </c>
      <c r="AG53" s="296">
        <v>0</v>
      </c>
      <c r="AH53" s="296">
        <v>0</v>
      </c>
      <c r="AI53" s="296">
        <v>0</v>
      </c>
      <c r="AJ53" s="296">
        <v>0</v>
      </c>
      <c r="AK53" s="296">
        <v>0</v>
      </c>
      <c r="AL53" s="296">
        <v>0</v>
      </c>
      <c r="AM53" s="296">
        <v>0</v>
      </c>
      <c r="AN53" s="296">
        <v>0</v>
      </c>
      <c r="AO53" s="296">
        <v>0</v>
      </c>
      <c r="AP53" s="296">
        <v>0</v>
      </c>
      <c r="AQ53" s="330">
        <f t="shared" si="0"/>
        <v>0</v>
      </c>
    </row>
  </sheetData>
  <sheetProtection sheet="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83" orientation="landscape" useFirstPageNumber="1" r:id="rId1"/>
  <headerFooter alignWithMargins="0">
    <oddFooter>&amp;C&amp;P / 2 ﾍﾟｰｼﾞ</oddFooter>
  </headerFooter>
  <colBreaks count="1" manualBreakCount="1">
    <brk id="21" min="1" max="4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B2:X44"/>
  <sheetViews>
    <sheetView showGridLines="0" view="pageBreakPreview" topLeftCell="A32" zoomScale="190" zoomScaleNormal="100" zoomScaleSheetLayoutView="190" workbookViewId="0">
      <selection activeCell="D6" sqref="D6"/>
    </sheetView>
  </sheetViews>
  <sheetFormatPr defaultColWidth="10.125" defaultRowHeight="15" customHeight="1"/>
  <cols>
    <col min="1" max="1" width="1.625" style="206" customWidth="1"/>
    <col min="2" max="2" width="4.625" style="206" customWidth="1"/>
    <col min="3" max="3" width="27.25" style="206" bestFit="1" customWidth="1"/>
    <col min="4" max="4" width="10.625" style="206" customWidth="1"/>
    <col min="5" max="18" width="10.125" style="206" customWidth="1"/>
    <col min="19" max="24" width="10.125" style="206" hidden="1" customWidth="1"/>
    <col min="25" max="16384" width="10.125" style="206"/>
  </cols>
  <sheetData>
    <row r="2" spans="2:24" ht="20.25" customHeight="1">
      <c r="B2" s="546" t="s">
        <v>107</v>
      </c>
      <c r="C2" s="547"/>
    </row>
    <row r="3" spans="2:24" ht="18.75" customHeight="1">
      <c r="D3" s="270" t="s">
        <v>0</v>
      </c>
    </row>
    <row r="4" spans="2:24" ht="18.75" customHeight="1">
      <c r="B4" s="706"/>
      <c r="C4" s="706"/>
      <c r="D4" s="331"/>
    </row>
    <row r="5" spans="2:24" s="233" customFormat="1" ht="36" customHeight="1">
      <c r="B5" s="707"/>
      <c r="C5" s="707"/>
      <c r="D5" s="332" t="s">
        <v>148</v>
      </c>
      <c r="S5" s="306" t="s">
        <v>24</v>
      </c>
      <c r="T5" s="306"/>
      <c r="U5" s="306" t="s">
        <v>25</v>
      </c>
      <c r="V5" s="306"/>
      <c r="W5" s="306" t="s">
        <v>26</v>
      </c>
      <c r="X5" s="307"/>
    </row>
    <row r="6" spans="2:24" ht="18.75" customHeight="1">
      <c r="B6" s="168" t="s">
        <v>1</v>
      </c>
      <c r="C6" s="238" t="s">
        <v>16</v>
      </c>
      <c r="D6" s="333">
        <f t="array" ref="D6:D44">MMULT(開放経済型逆行列係数!D6:AP44,'（入力）作業ｼｰﾄ'!I8:I46)</f>
        <v>0</v>
      </c>
      <c r="S6" s="311">
        <v>113706</v>
      </c>
      <c r="T6" s="312" t="s">
        <v>27</v>
      </c>
      <c r="U6" s="311">
        <v>124135</v>
      </c>
      <c r="V6" s="312" t="s">
        <v>27</v>
      </c>
      <c r="W6" s="311">
        <v>237841</v>
      </c>
      <c r="X6" s="312" t="s">
        <v>27</v>
      </c>
    </row>
    <row r="7" spans="2:24" ht="18.75" customHeight="1">
      <c r="B7" s="173" t="s">
        <v>2</v>
      </c>
      <c r="C7" s="240" t="s">
        <v>527</v>
      </c>
      <c r="D7" s="334">
        <v>0</v>
      </c>
      <c r="S7" s="311"/>
      <c r="T7" s="312"/>
      <c r="U7" s="311"/>
      <c r="V7" s="312"/>
      <c r="W7" s="311"/>
      <c r="X7" s="312"/>
    </row>
    <row r="8" spans="2:24" ht="18.75" customHeight="1">
      <c r="B8" s="173" t="s">
        <v>3</v>
      </c>
      <c r="C8" s="240" t="s">
        <v>528</v>
      </c>
      <c r="D8" s="334">
        <v>0</v>
      </c>
      <c r="S8" s="311"/>
      <c r="T8" s="312"/>
      <c r="U8" s="311"/>
      <c r="V8" s="312"/>
      <c r="W8" s="311"/>
      <c r="X8" s="312"/>
    </row>
    <row r="9" spans="2:24" ht="18.75" customHeight="1">
      <c r="B9" s="173" t="s">
        <v>4</v>
      </c>
      <c r="C9" s="240" t="s">
        <v>17</v>
      </c>
      <c r="D9" s="334">
        <v>0</v>
      </c>
      <c r="S9" s="311"/>
      <c r="T9" s="312"/>
      <c r="U9" s="311"/>
      <c r="V9" s="312"/>
      <c r="W9" s="311"/>
      <c r="X9" s="312"/>
    </row>
    <row r="10" spans="2:24" ht="18.75" customHeight="1">
      <c r="B10" s="173" t="s">
        <v>5</v>
      </c>
      <c r="C10" s="240" t="s">
        <v>529</v>
      </c>
      <c r="D10" s="334">
        <v>0</v>
      </c>
      <c r="S10" s="311"/>
      <c r="T10" s="312"/>
      <c r="U10" s="311"/>
      <c r="V10" s="312"/>
      <c r="W10" s="311"/>
      <c r="X10" s="312"/>
    </row>
    <row r="11" spans="2:24" ht="18.75" customHeight="1">
      <c r="B11" s="173" t="s">
        <v>6</v>
      </c>
      <c r="C11" s="240" t="s">
        <v>136</v>
      </c>
      <c r="D11" s="334">
        <v>0</v>
      </c>
      <c r="S11" s="311"/>
      <c r="T11" s="312"/>
      <c r="U11" s="311"/>
      <c r="V11" s="312"/>
      <c r="W11" s="311"/>
      <c r="X11" s="312"/>
    </row>
    <row r="12" spans="2:24" ht="18.75" customHeight="1">
      <c r="B12" s="173" t="s">
        <v>7</v>
      </c>
      <c r="C12" s="242" t="s">
        <v>109</v>
      </c>
      <c r="D12" s="334">
        <v>0</v>
      </c>
      <c r="S12" s="311"/>
      <c r="T12" s="312"/>
      <c r="U12" s="311"/>
      <c r="V12" s="312"/>
      <c r="W12" s="311"/>
      <c r="X12" s="312"/>
    </row>
    <row r="13" spans="2:24" ht="18.75" customHeight="1">
      <c r="B13" s="173" t="s">
        <v>8</v>
      </c>
      <c r="C13" s="240" t="s">
        <v>137</v>
      </c>
      <c r="D13" s="334">
        <v>0</v>
      </c>
      <c r="S13" s="311"/>
      <c r="T13" s="312"/>
      <c r="U13" s="311"/>
      <c r="V13" s="312"/>
      <c r="W13" s="311"/>
      <c r="X13" s="312"/>
    </row>
    <row r="14" spans="2:24" ht="18.75" customHeight="1">
      <c r="B14" s="173" t="s">
        <v>9</v>
      </c>
      <c r="C14" s="242" t="s">
        <v>309</v>
      </c>
      <c r="D14" s="334">
        <v>0</v>
      </c>
      <c r="S14" s="311"/>
      <c r="T14" s="312"/>
      <c r="U14" s="311"/>
      <c r="V14" s="312"/>
      <c r="W14" s="311"/>
      <c r="X14" s="312"/>
    </row>
    <row r="15" spans="2:24" ht="18.75" customHeight="1">
      <c r="B15" s="173" t="s">
        <v>10</v>
      </c>
      <c r="C15" s="242" t="s">
        <v>587</v>
      </c>
      <c r="D15" s="334">
        <v>0</v>
      </c>
      <c r="S15" s="311"/>
      <c r="T15" s="312"/>
      <c r="U15" s="311"/>
      <c r="V15" s="312"/>
      <c r="W15" s="311"/>
      <c r="X15" s="312"/>
    </row>
    <row r="16" spans="2:24" ht="18.75" customHeight="1">
      <c r="B16" s="173" t="s">
        <v>11</v>
      </c>
      <c r="C16" s="240" t="s">
        <v>310</v>
      </c>
      <c r="D16" s="334">
        <v>0</v>
      </c>
      <c r="S16" s="311"/>
      <c r="T16" s="312"/>
      <c r="U16" s="311"/>
      <c r="V16" s="312"/>
      <c r="W16" s="311"/>
      <c r="X16" s="312"/>
    </row>
    <row r="17" spans="2:24" ht="18.75" customHeight="1">
      <c r="B17" s="173" t="s">
        <v>12</v>
      </c>
      <c r="C17" s="240" t="s">
        <v>138</v>
      </c>
      <c r="D17" s="334">
        <v>0</v>
      </c>
      <c r="S17" s="311"/>
      <c r="T17" s="312"/>
      <c r="U17" s="311"/>
      <c r="V17" s="312"/>
      <c r="W17" s="311"/>
      <c r="X17" s="312"/>
    </row>
    <row r="18" spans="2:24" ht="18.75" customHeight="1">
      <c r="B18" s="173" t="s">
        <v>13</v>
      </c>
      <c r="C18" s="240" t="s">
        <v>139</v>
      </c>
      <c r="D18" s="334">
        <v>0</v>
      </c>
      <c r="S18" s="311"/>
      <c r="T18" s="312"/>
      <c r="U18" s="311"/>
      <c r="V18" s="312"/>
      <c r="W18" s="311"/>
      <c r="X18" s="312"/>
    </row>
    <row r="19" spans="2:24" ht="18.75" customHeight="1">
      <c r="B19" s="173" t="s">
        <v>14</v>
      </c>
      <c r="C19" s="240" t="s">
        <v>140</v>
      </c>
      <c r="D19" s="334">
        <v>0</v>
      </c>
      <c r="S19" s="311"/>
      <c r="T19" s="312"/>
      <c r="U19" s="311"/>
      <c r="V19" s="312"/>
      <c r="W19" s="311"/>
      <c r="X19" s="312"/>
    </row>
    <row r="20" spans="2:24" ht="18.75" customHeight="1">
      <c r="B20" s="173" t="s">
        <v>28</v>
      </c>
      <c r="C20" s="240" t="s">
        <v>530</v>
      </c>
      <c r="D20" s="334">
        <v>0</v>
      </c>
      <c r="S20" s="311"/>
      <c r="T20" s="312"/>
      <c r="U20" s="311"/>
      <c r="V20" s="312"/>
      <c r="W20" s="311"/>
      <c r="X20" s="312"/>
    </row>
    <row r="21" spans="2:24" ht="18.75" customHeight="1">
      <c r="B21" s="173" t="s">
        <v>110</v>
      </c>
      <c r="C21" s="240" t="s">
        <v>531</v>
      </c>
      <c r="D21" s="334">
        <v>0</v>
      </c>
      <c r="S21" s="311"/>
      <c r="T21" s="312"/>
      <c r="U21" s="311"/>
      <c r="V21" s="312"/>
      <c r="W21" s="311"/>
      <c r="X21" s="312"/>
    </row>
    <row r="22" spans="2:24" ht="18.75" customHeight="1">
      <c r="B22" s="173" t="s">
        <v>111</v>
      </c>
      <c r="C22" s="240" t="s">
        <v>532</v>
      </c>
      <c r="D22" s="334">
        <v>0</v>
      </c>
      <c r="S22" s="311"/>
      <c r="T22" s="312"/>
      <c r="U22" s="311"/>
      <c r="V22" s="312"/>
      <c r="W22" s="311"/>
      <c r="X22" s="312"/>
    </row>
    <row r="23" spans="2:24" ht="18.75" customHeight="1">
      <c r="B23" s="173" t="s">
        <v>112</v>
      </c>
      <c r="C23" s="240" t="s">
        <v>533</v>
      </c>
      <c r="D23" s="334">
        <v>0</v>
      </c>
      <c r="S23" s="311"/>
      <c r="T23" s="312"/>
      <c r="U23" s="311"/>
      <c r="V23" s="312"/>
      <c r="W23" s="311"/>
      <c r="X23" s="312"/>
    </row>
    <row r="24" spans="2:24" ht="18.75" customHeight="1">
      <c r="B24" s="173" t="s">
        <v>114</v>
      </c>
      <c r="C24" s="240" t="s">
        <v>534</v>
      </c>
      <c r="D24" s="334">
        <v>0</v>
      </c>
      <c r="S24" s="311"/>
      <c r="T24" s="312"/>
      <c r="U24" s="311"/>
      <c r="V24" s="312"/>
      <c r="W24" s="311"/>
      <c r="X24" s="312"/>
    </row>
    <row r="25" spans="2:24" ht="18.75" customHeight="1">
      <c r="B25" s="173" t="s">
        <v>115</v>
      </c>
      <c r="C25" s="240" t="s">
        <v>588</v>
      </c>
      <c r="D25" s="334">
        <v>0</v>
      </c>
      <c r="S25" s="311"/>
      <c r="T25" s="312"/>
      <c r="U25" s="311"/>
      <c r="V25" s="312"/>
      <c r="W25" s="311"/>
      <c r="X25" s="312"/>
    </row>
    <row r="26" spans="2:24" ht="18.75" customHeight="1">
      <c r="B26" s="173" t="s">
        <v>116</v>
      </c>
      <c r="C26" s="240" t="s">
        <v>141</v>
      </c>
      <c r="D26" s="334">
        <v>0</v>
      </c>
      <c r="S26" s="311">
        <v>23686</v>
      </c>
      <c r="T26" s="312" t="s">
        <v>27</v>
      </c>
      <c r="U26" s="311">
        <v>19464</v>
      </c>
      <c r="V26" s="312" t="s">
        <v>27</v>
      </c>
      <c r="W26" s="311">
        <v>43150</v>
      </c>
      <c r="X26" s="312" t="s">
        <v>27</v>
      </c>
    </row>
    <row r="27" spans="2:24" ht="18.75" customHeight="1">
      <c r="B27" s="173" t="s">
        <v>117</v>
      </c>
      <c r="C27" s="240" t="s">
        <v>113</v>
      </c>
      <c r="D27" s="334">
        <v>0</v>
      </c>
      <c r="S27" s="311">
        <v>5652</v>
      </c>
      <c r="T27" s="312" t="s">
        <v>27</v>
      </c>
      <c r="U27" s="311">
        <v>63</v>
      </c>
      <c r="V27" s="312" t="s">
        <v>27</v>
      </c>
      <c r="W27" s="311">
        <v>5715</v>
      </c>
      <c r="X27" s="312" t="s">
        <v>27</v>
      </c>
    </row>
    <row r="28" spans="2:24" ht="18.75" customHeight="1">
      <c r="B28" s="173" t="s">
        <v>118</v>
      </c>
      <c r="C28" s="240" t="s">
        <v>18</v>
      </c>
      <c r="D28" s="334">
        <v>0</v>
      </c>
      <c r="S28" s="311">
        <v>58066</v>
      </c>
      <c r="T28" s="312" t="s">
        <v>27</v>
      </c>
      <c r="U28" s="311">
        <v>-31758</v>
      </c>
      <c r="V28" s="312" t="s">
        <v>27</v>
      </c>
      <c r="W28" s="311">
        <v>26308</v>
      </c>
      <c r="X28" s="312" t="s">
        <v>27</v>
      </c>
    </row>
    <row r="29" spans="2:24" ht="18.75" customHeight="1">
      <c r="B29" s="173" t="s">
        <v>119</v>
      </c>
      <c r="C29" s="240" t="s">
        <v>142</v>
      </c>
      <c r="D29" s="334">
        <v>0</v>
      </c>
      <c r="S29" s="311">
        <v>1243603</v>
      </c>
      <c r="T29" s="312" t="s">
        <v>27</v>
      </c>
      <c r="U29" s="311">
        <v>592005</v>
      </c>
      <c r="V29" s="312" t="s">
        <v>27</v>
      </c>
      <c r="W29" s="311">
        <v>1835608</v>
      </c>
      <c r="X29" s="312" t="s">
        <v>27</v>
      </c>
    </row>
    <row r="30" spans="2:24" ht="18.75" customHeight="1">
      <c r="B30" s="173" t="s">
        <v>120</v>
      </c>
      <c r="C30" s="240" t="s">
        <v>535</v>
      </c>
      <c r="D30" s="334">
        <v>0</v>
      </c>
      <c r="S30" s="311">
        <v>72778</v>
      </c>
      <c r="T30" s="312" t="s">
        <v>27</v>
      </c>
      <c r="U30" s="311">
        <v>743586</v>
      </c>
      <c r="V30" s="312" t="s">
        <v>27</v>
      </c>
      <c r="W30" s="311">
        <v>816364</v>
      </c>
      <c r="X30" s="312" t="s">
        <v>27</v>
      </c>
    </row>
    <row r="31" spans="2:24" ht="18.75" customHeight="1">
      <c r="B31" s="173" t="s">
        <v>121</v>
      </c>
      <c r="C31" s="240" t="s">
        <v>536</v>
      </c>
      <c r="D31" s="334">
        <v>0</v>
      </c>
      <c r="S31" s="311">
        <v>135809</v>
      </c>
      <c r="T31" s="312" t="s">
        <v>27</v>
      </c>
      <c r="U31" s="311">
        <v>135205</v>
      </c>
      <c r="V31" s="312" t="s">
        <v>27</v>
      </c>
      <c r="W31" s="311">
        <v>271014</v>
      </c>
      <c r="X31" s="312" t="s">
        <v>27</v>
      </c>
    </row>
    <row r="32" spans="2:24" ht="18.75" customHeight="1">
      <c r="B32" s="173" t="s">
        <v>122</v>
      </c>
      <c r="C32" s="240" t="s">
        <v>19</v>
      </c>
      <c r="D32" s="334">
        <v>0</v>
      </c>
      <c r="S32" s="311">
        <v>256366</v>
      </c>
      <c r="T32" s="312" t="s">
        <v>27</v>
      </c>
      <c r="U32" s="311">
        <v>477880</v>
      </c>
      <c r="V32" s="312" t="s">
        <v>27</v>
      </c>
      <c r="W32" s="311">
        <v>734246</v>
      </c>
      <c r="X32" s="312" t="s">
        <v>27</v>
      </c>
    </row>
    <row r="33" spans="2:24" ht="18.75" customHeight="1">
      <c r="B33" s="173" t="s">
        <v>123</v>
      </c>
      <c r="C33" s="240" t="s">
        <v>20</v>
      </c>
      <c r="D33" s="334">
        <v>0</v>
      </c>
      <c r="S33" s="311">
        <v>196941</v>
      </c>
      <c r="T33" s="312" t="s">
        <v>27</v>
      </c>
      <c r="U33" s="311">
        <v>65423</v>
      </c>
      <c r="V33" s="312" t="s">
        <v>27</v>
      </c>
      <c r="W33" s="311">
        <v>262364</v>
      </c>
      <c r="X33" s="312" t="s">
        <v>27</v>
      </c>
    </row>
    <row r="34" spans="2:24" ht="18.75" customHeight="1">
      <c r="B34" s="173" t="s">
        <v>124</v>
      </c>
      <c r="C34" s="240" t="s">
        <v>21</v>
      </c>
      <c r="D34" s="334">
        <v>0</v>
      </c>
      <c r="S34" s="311">
        <v>60876</v>
      </c>
      <c r="T34" s="312" t="s">
        <v>27</v>
      </c>
      <c r="U34" s="311">
        <v>441564</v>
      </c>
      <c r="V34" s="312" t="s">
        <v>27</v>
      </c>
      <c r="W34" s="311">
        <v>502440</v>
      </c>
      <c r="X34" s="312" t="s">
        <v>27</v>
      </c>
    </row>
    <row r="35" spans="2:24" ht="18.75" customHeight="1">
      <c r="B35" s="173" t="s">
        <v>125</v>
      </c>
      <c r="C35" s="240" t="s">
        <v>537</v>
      </c>
      <c r="D35" s="334">
        <v>0</v>
      </c>
      <c r="S35" s="311">
        <v>226431</v>
      </c>
      <c r="T35" s="312" t="s">
        <v>27</v>
      </c>
      <c r="U35" s="311">
        <v>77818</v>
      </c>
      <c r="V35" s="312" t="s">
        <v>27</v>
      </c>
      <c r="W35" s="311">
        <v>304249</v>
      </c>
      <c r="X35" s="312" t="s">
        <v>27</v>
      </c>
    </row>
    <row r="36" spans="2:24" ht="18.75" customHeight="1">
      <c r="B36" s="173" t="s">
        <v>126</v>
      </c>
      <c r="C36" s="240" t="s">
        <v>538</v>
      </c>
      <c r="D36" s="334">
        <v>0</v>
      </c>
      <c r="S36" s="311">
        <v>97660</v>
      </c>
      <c r="T36" s="312" t="s">
        <v>27</v>
      </c>
      <c r="U36" s="311">
        <v>47107</v>
      </c>
      <c r="V36" s="312" t="s">
        <v>27</v>
      </c>
      <c r="W36" s="311">
        <v>144767</v>
      </c>
      <c r="X36" s="312" t="s">
        <v>27</v>
      </c>
    </row>
    <row r="37" spans="2:24" ht="18.75" customHeight="1">
      <c r="B37" s="173" t="s">
        <v>128</v>
      </c>
      <c r="C37" s="240" t="s">
        <v>22</v>
      </c>
      <c r="D37" s="334">
        <v>0</v>
      </c>
      <c r="S37" s="311">
        <v>4654</v>
      </c>
      <c r="T37" s="312" t="s">
        <v>27</v>
      </c>
      <c r="U37" s="311">
        <v>348871</v>
      </c>
      <c r="V37" s="312" t="s">
        <v>27</v>
      </c>
      <c r="W37" s="311">
        <v>353525</v>
      </c>
      <c r="X37" s="312" t="s">
        <v>27</v>
      </c>
    </row>
    <row r="38" spans="2:24" ht="18.75" customHeight="1">
      <c r="B38" s="173" t="s">
        <v>130</v>
      </c>
      <c r="C38" s="240" t="s">
        <v>143</v>
      </c>
      <c r="D38" s="334">
        <v>0</v>
      </c>
      <c r="S38" s="311">
        <v>560973</v>
      </c>
      <c r="T38" s="312" t="s">
        <v>27</v>
      </c>
      <c r="U38" s="311">
        <v>902791</v>
      </c>
      <c r="V38" s="312" t="s">
        <v>27</v>
      </c>
      <c r="W38" s="311">
        <v>1463764</v>
      </c>
      <c r="X38" s="312" t="s">
        <v>27</v>
      </c>
    </row>
    <row r="39" spans="2:24" ht="18.75" customHeight="1">
      <c r="B39" s="173" t="s">
        <v>131</v>
      </c>
      <c r="C39" s="240" t="s">
        <v>539</v>
      </c>
      <c r="D39" s="334">
        <v>0</v>
      </c>
      <c r="S39" s="311">
        <v>38423</v>
      </c>
      <c r="T39" s="312" t="s">
        <v>27</v>
      </c>
      <c r="U39" s="311">
        <v>-10674</v>
      </c>
      <c r="V39" s="312" t="s">
        <v>27</v>
      </c>
      <c r="W39" s="311">
        <v>27749</v>
      </c>
      <c r="X39" s="312" t="s">
        <v>27</v>
      </c>
    </row>
    <row r="40" spans="2:24" ht="18.75" customHeight="1">
      <c r="B40" s="173" t="s">
        <v>15</v>
      </c>
      <c r="C40" s="240" t="s">
        <v>589</v>
      </c>
      <c r="D40" s="334">
        <v>0</v>
      </c>
    </row>
    <row r="41" spans="2:24" ht="18.75" customHeight="1">
      <c r="B41" s="173" t="s">
        <v>311</v>
      </c>
      <c r="C41" s="240" t="s">
        <v>127</v>
      </c>
      <c r="D41" s="334">
        <v>0</v>
      </c>
    </row>
    <row r="42" spans="2:24" ht="18.75" customHeight="1">
      <c r="B42" s="173">
        <v>37</v>
      </c>
      <c r="C42" s="240" t="s">
        <v>129</v>
      </c>
      <c r="D42" s="334">
        <v>0</v>
      </c>
    </row>
    <row r="43" spans="2:24" ht="18.75" customHeight="1">
      <c r="B43" s="173">
        <v>38</v>
      </c>
      <c r="C43" s="240" t="s">
        <v>144</v>
      </c>
      <c r="D43" s="334">
        <v>0</v>
      </c>
    </row>
    <row r="44" spans="2:24" ht="15" customHeight="1">
      <c r="B44" s="335">
        <v>39</v>
      </c>
      <c r="C44" s="336" t="s">
        <v>23</v>
      </c>
      <c r="D44" s="337">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92D050"/>
  </sheetPr>
  <dimension ref="B1:X138"/>
  <sheetViews>
    <sheetView showGridLines="0" view="pageBreakPreview" zoomScale="145" zoomScaleNormal="100" zoomScaleSheetLayoutView="145" workbookViewId="0">
      <selection activeCell="E141" sqref="E141"/>
    </sheetView>
  </sheetViews>
  <sheetFormatPr defaultColWidth="9" defaultRowHeight="20.25" customHeight="1"/>
  <cols>
    <col min="1" max="1" width="1.625" style="149" customWidth="1"/>
    <col min="2" max="2" width="2.625" style="149" bestFit="1" customWidth="1"/>
    <col min="3" max="3" width="24.75" style="149" bestFit="1" customWidth="1"/>
    <col min="4" max="22" width="9.375" style="149" customWidth="1"/>
    <col min="23" max="16384" width="9" style="149"/>
  </cols>
  <sheetData>
    <row r="1" spans="2:22" ht="15" customHeight="1"/>
    <row r="2" spans="2:22" ht="20.25" customHeight="1">
      <c r="B2" s="546" t="s">
        <v>81</v>
      </c>
      <c r="C2" s="547"/>
    </row>
    <row r="3" spans="2:22" ht="20.25" customHeight="1">
      <c r="V3" s="150" t="s">
        <v>226</v>
      </c>
    </row>
    <row r="4" spans="2:22" s="151" customFormat="1" ht="20.25" customHeight="1">
      <c r="B4" s="152"/>
      <c r="C4" s="234"/>
      <c r="D4" s="551" t="s">
        <v>217</v>
      </c>
      <c r="E4" s="550" t="s">
        <v>78</v>
      </c>
      <c r="F4" s="550"/>
      <c r="G4" s="550"/>
      <c r="H4" s="557" t="s">
        <v>184</v>
      </c>
      <c r="I4" s="557" t="s">
        <v>227</v>
      </c>
      <c r="J4" s="550" t="s">
        <v>145</v>
      </c>
      <c r="K4" s="550"/>
      <c r="L4" s="550"/>
      <c r="M4" s="557" t="s">
        <v>146</v>
      </c>
      <c r="N4" s="557" t="s">
        <v>147</v>
      </c>
      <c r="O4" s="557" t="s">
        <v>238</v>
      </c>
      <c r="P4" s="557" t="s">
        <v>239</v>
      </c>
      <c r="Q4" s="550" t="s">
        <v>305</v>
      </c>
      <c r="R4" s="550"/>
      <c r="S4" s="550"/>
      <c r="T4" s="550" t="s">
        <v>79</v>
      </c>
      <c r="U4" s="550"/>
      <c r="V4" s="556"/>
    </row>
    <row r="5" spans="2:22" s="158" customFormat="1" ht="36" customHeight="1">
      <c r="B5" s="154"/>
      <c r="C5" s="235"/>
      <c r="D5" s="552"/>
      <c r="E5" s="156" t="s">
        <v>218</v>
      </c>
      <c r="F5" s="156" t="s">
        <v>55</v>
      </c>
      <c r="G5" s="156" t="s">
        <v>56</v>
      </c>
      <c r="H5" s="558"/>
      <c r="I5" s="558"/>
      <c r="J5" s="156" t="s">
        <v>148</v>
      </c>
      <c r="K5" s="156" t="s">
        <v>149</v>
      </c>
      <c r="L5" s="156" t="s">
        <v>150</v>
      </c>
      <c r="M5" s="558"/>
      <c r="N5" s="558"/>
      <c r="O5" s="558"/>
      <c r="P5" s="558"/>
      <c r="Q5" s="156" t="s">
        <v>57</v>
      </c>
      <c r="R5" s="156" t="s">
        <v>151</v>
      </c>
      <c r="S5" s="156" t="s">
        <v>152</v>
      </c>
      <c r="T5" s="156" t="s">
        <v>153</v>
      </c>
      <c r="U5" s="156" t="s">
        <v>154</v>
      </c>
      <c r="V5" s="189" t="s">
        <v>155</v>
      </c>
    </row>
    <row r="6" spans="2:22" s="163" customFormat="1" ht="20.25" customHeight="1">
      <c r="B6" s="548" t="s">
        <v>58</v>
      </c>
      <c r="C6" s="548"/>
      <c r="D6" s="236" t="s">
        <v>156</v>
      </c>
      <c r="E6" s="160" t="s">
        <v>157</v>
      </c>
      <c r="F6" s="160" t="s">
        <v>158</v>
      </c>
      <c r="G6" s="160" t="s">
        <v>159</v>
      </c>
      <c r="H6" s="160" t="s">
        <v>160</v>
      </c>
      <c r="I6" s="160" t="s">
        <v>161</v>
      </c>
      <c r="J6" s="160" t="s">
        <v>162</v>
      </c>
      <c r="K6" s="160" t="s">
        <v>163</v>
      </c>
      <c r="L6" s="160" t="s">
        <v>164</v>
      </c>
      <c r="M6" s="160" t="s">
        <v>165</v>
      </c>
      <c r="N6" s="160" t="s">
        <v>166</v>
      </c>
      <c r="O6" s="160" t="s">
        <v>167</v>
      </c>
      <c r="P6" s="160" t="s">
        <v>168</v>
      </c>
      <c r="Q6" s="160" t="s">
        <v>169</v>
      </c>
      <c r="R6" s="160" t="s">
        <v>170</v>
      </c>
      <c r="S6" s="160" t="s">
        <v>171</v>
      </c>
      <c r="T6" s="160" t="s">
        <v>172</v>
      </c>
      <c r="U6" s="160" t="s">
        <v>173</v>
      </c>
      <c r="V6" s="162" t="s">
        <v>174</v>
      </c>
    </row>
    <row r="7" spans="2:22" s="167" customFormat="1" ht="20.25" customHeight="1" thickBot="1">
      <c r="B7" s="549" t="s">
        <v>77</v>
      </c>
      <c r="C7" s="549"/>
      <c r="D7" s="376"/>
      <c r="E7" s="186" t="s">
        <v>268</v>
      </c>
      <c r="F7" s="186" t="s">
        <v>269</v>
      </c>
      <c r="G7" s="186" t="s">
        <v>270</v>
      </c>
      <c r="H7" s="186" t="s">
        <v>271</v>
      </c>
      <c r="I7" s="186" t="s">
        <v>272</v>
      </c>
      <c r="J7" s="186" t="s">
        <v>273</v>
      </c>
      <c r="K7" s="186" t="s">
        <v>274</v>
      </c>
      <c r="L7" s="186" t="s">
        <v>275</v>
      </c>
      <c r="M7" s="186" t="s">
        <v>276</v>
      </c>
      <c r="N7" s="186" t="s">
        <v>277</v>
      </c>
      <c r="O7" s="186" t="s">
        <v>278</v>
      </c>
      <c r="P7" s="186" t="s">
        <v>279</v>
      </c>
      <c r="Q7" s="186" t="s">
        <v>280</v>
      </c>
      <c r="R7" s="186" t="s">
        <v>281</v>
      </c>
      <c r="S7" s="186" t="s">
        <v>282</v>
      </c>
      <c r="T7" s="186" t="s">
        <v>283</v>
      </c>
      <c r="U7" s="186" t="s">
        <v>284</v>
      </c>
      <c r="V7" s="187" t="s">
        <v>285</v>
      </c>
    </row>
    <row r="8" spans="2:22" ht="20.25" customHeight="1">
      <c r="B8" s="173" t="s">
        <v>1</v>
      </c>
      <c r="C8" s="169" t="s">
        <v>16</v>
      </c>
      <c r="D8" s="383"/>
      <c r="E8" s="190">
        <f>D8*D99</f>
        <v>0</v>
      </c>
      <c r="F8" s="175">
        <f>E8*E99</f>
        <v>0</v>
      </c>
      <c r="G8" s="175">
        <f>E8*F99</f>
        <v>0</v>
      </c>
      <c r="H8" s="175">
        <f>手順⑤!AQ6</f>
        <v>0</v>
      </c>
      <c r="I8" s="175">
        <f>H8*D99</f>
        <v>0</v>
      </c>
      <c r="J8" s="175">
        <f>手順⑦!D6</f>
        <v>0</v>
      </c>
      <c r="K8" s="175">
        <f>J8*E99</f>
        <v>0</v>
      </c>
      <c r="L8" s="175">
        <f>J8*F99</f>
        <v>0</v>
      </c>
      <c r="M8" s="553"/>
      <c r="N8" s="553"/>
      <c r="O8" s="175">
        <f>N$47*J99</f>
        <v>0</v>
      </c>
      <c r="P8" s="175">
        <f>O8*D99</f>
        <v>0</v>
      </c>
      <c r="Q8" s="175">
        <f>手順⑭!D6</f>
        <v>0</v>
      </c>
      <c r="R8" s="175">
        <f>Q8*E99</f>
        <v>0</v>
      </c>
      <c r="S8" s="175">
        <f>Q8*F99</f>
        <v>0</v>
      </c>
      <c r="T8" s="175">
        <f>E8+J8+Q8</f>
        <v>0</v>
      </c>
      <c r="U8" s="175">
        <f>F8+K8+R8</f>
        <v>0</v>
      </c>
      <c r="V8" s="177">
        <f>G8+L8+S8</f>
        <v>0</v>
      </c>
    </row>
    <row r="9" spans="2:22" ht="20.25" customHeight="1">
      <c r="B9" s="173" t="s">
        <v>2</v>
      </c>
      <c r="C9" s="174" t="s">
        <v>527</v>
      </c>
      <c r="D9" s="384"/>
      <c r="E9" s="190">
        <f t="shared" ref="E9:E46" si="0">D9*D100</f>
        <v>0</v>
      </c>
      <c r="F9" s="175">
        <f t="shared" ref="F9:F46" si="1">E9*E100</f>
        <v>0</v>
      </c>
      <c r="G9" s="175">
        <f t="shared" ref="G9:G46" si="2">E9*F100</f>
        <v>0</v>
      </c>
      <c r="H9" s="175">
        <f>手順⑤!AQ7</f>
        <v>0</v>
      </c>
      <c r="I9" s="175">
        <f t="shared" ref="I9:I46" si="3">H9*D100</f>
        <v>0</v>
      </c>
      <c r="J9" s="175">
        <f>手順⑦!D7</f>
        <v>0</v>
      </c>
      <c r="K9" s="175">
        <f t="shared" ref="K9:K46" si="4">J9*E100</f>
        <v>0</v>
      </c>
      <c r="L9" s="175">
        <f t="shared" ref="L9:L46" si="5">J9*F100</f>
        <v>0</v>
      </c>
      <c r="M9" s="554"/>
      <c r="N9" s="554"/>
      <c r="O9" s="175">
        <f t="shared" ref="O9:O46" si="6">N$47*J100</f>
        <v>0</v>
      </c>
      <c r="P9" s="175">
        <f t="shared" ref="P9:P46" si="7">O9*D100</f>
        <v>0</v>
      </c>
      <c r="Q9" s="175">
        <f>手順⑭!D7</f>
        <v>0</v>
      </c>
      <c r="R9" s="175">
        <f t="shared" ref="R9:R46" si="8">Q9*E100</f>
        <v>0</v>
      </c>
      <c r="S9" s="175">
        <f t="shared" ref="S9:S46" si="9">Q9*F100</f>
        <v>0</v>
      </c>
      <c r="T9" s="175">
        <f t="shared" ref="T9:T46" si="10">E9+J9+Q9</f>
        <v>0</v>
      </c>
      <c r="U9" s="175">
        <f t="shared" ref="U9:U46" si="11">F9+K9+R9</f>
        <v>0</v>
      </c>
      <c r="V9" s="177">
        <f t="shared" ref="V9:V46" si="12">G9+L9+S9</f>
        <v>0</v>
      </c>
    </row>
    <row r="10" spans="2:22" ht="20.25" customHeight="1">
      <c r="B10" s="173" t="s">
        <v>3</v>
      </c>
      <c r="C10" s="174" t="s">
        <v>528</v>
      </c>
      <c r="D10" s="384"/>
      <c r="E10" s="190">
        <f t="shared" si="0"/>
        <v>0</v>
      </c>
      <c r="F10" s="175">
        <f t="shared" si="1"/>
        <v>0</v>
      </c>
      <c r="G10" s="175">
        <f t="shared" si="2"/>
        <v>0</v>
      </c>
      <c r="H10" s="175">
        <f>手順⑤!AQ8</f>
        <v>0</v>
      </c>
      <c r="I10" s="175">
        <f t="shared" si="3"/>
        <v>0</v>
      </c>
      <c r="J10" s="175">
        <f>手順⑦!D8</f>
        <v>0</v>
      </c>
      <c r="K10" s="175">
        <f t="shared" si="4"/>
        <v>0</v>
      </c>
      <c r="L10" s="175">
        <f t="shared" si="5"/>
        <v>0</v>
      </c>
      <c r="M10" s="554"/>
      <c r="N10" s="554"/>
      <c r="O10" s="175">
        <f t="shared" si="6"/>
        <v>0</v>
      </c>
      <c r="P10" s="175">
        <f t="shared" si="7"/>
        <v>0</v>
      </c>
      <c r="Q10" s="175">
        <f>手順⑭!D8</f>
        <v>0</v>
      </c>
      <c r="R10" s="175">
        <f t="shared" si="8"/>
        <v>0</v>
      </c>
      <c r="S10" s="175">
        <f t="shared" si="9"/>
        <v>0</v>
      </c>
      <c r="T10" s="175">
        <f t="shared" si="10"/>
        <v>0</v>
      </c>
      <c r="U10" s="175">
        <f t="shared" si="11"/>
        <v>0</v>
      </c>
      <c r="V10" s="177">
        <f t="shared" si="12"/>
        <v>0</v>
      </c>
    </row>
    <row r="11" spans="2:22" ht="20.25" customHeight="1">
      <c r="B11" s="173" t="s">
        <v>4</v>
      </c>
      <c r="C11" s="174" t="s">
        <v>17</v>
      </c>
      <c r="D11" s="384"/>
      <c r="E11" s="190">
        <f t="shared" si="0"/>
        <v>0</v>
      </c>
      <c r="F11" s="175">
        <f t="shared" si="1"/>
        <v>0</v>
      </c>
      <c r="G11" s="175">
        <f t="shared" si="2"/>
        <v>0</v>
      </c>
      <c r="H11" s="175">
        <f>手順⑤!AQ9</f>
        <v>0</v>
      </c>
      <c r="I11" s="175">
        <f t="shared" si="3"/>
        <v>0</v>
      </c>
      <c r="J11" s="175">
        <f>手順⑦!D9</f>
        <v>0</v>
      </c>
      <c r="K11" s="175">
        <f t="shared" si="4"/>
        <v>0</v>
      </c>
      <c r="L11" s="175">
        <f t="shared" si="5"/>
        <v>0</v>
      </c>
      <c r="M11" s="554"/>
      <c r="N11" s="554"/>
      <c r="O11" s="175">
        <f t="shared" si="6"/>
        <v>0</v>
      </c>
      <c r="P11" s="175">
        <f t="shared" si="7"/>
        <v>0</v>
      </c>
      <c r="Q11" s="175">
        <f>手順⑭!D9</f>
        <v>0</v>
      </c>
      <c r="R11" s="175">
        <f t="shared" si="8"/>
        <v>0</v>
      </c>
      <c r="S11" s="175">
        <f t="shared" si="9"/>
        <v>0</v>
      </c>
      <c r="T11" s="175">
        <f t="shared" si="10"/>
        <v>0</v>
      </c>
      <c r="U11" s="175">
        <f t="shared" si="11"/>
        <v>0</v>
      </c>
      <c r="V11" s="177">
        <f t="shared" si="12"/>
        <v>0</v>
      </c>
    </row>
    <row r="12" spans="2:22" ht="20.25" customHeight="1">
      <c r="B12" s="173" t="s">
        <v>5</v>
      </c>
      <c r="C12" s="174" t="s">
        <v>529</v>
      </c>
      <c r="D12" s="384"/>
      <c r="E12" s="190">
        <f t="shared" si="0"/>
        <v>0</v>
      </c>
      <c r="F12" s="175">
        <f t="shared" si="1"/>
        <v>0</v>
      </c>
      <c r="G12" s="175">
        <f t="shared" si="2"/>
        <v>0</v>
      </c>
      <c r="H12" s="175">
        <f>手順⑤!AQ10</f>
        <v>0</v>
      </c>
      <c r="I12" s="175">
        <f t="shared" si="3"/>
        <v>0</v>
      </c>
      <c r="J12" s="175">
        <f>手順⑦!D10</f>
        <v>0</v>
      </c>
      <c r="K12" s="175">
        <f t="shared" si="4"/>
        <v>0</v>
      </c>
      <c r="L12" s="175">
        <f t="shared" si="5"/>
        <v>0</v>
      </c>
      <c r="M12" s="554"/>
      <c r="N12" s="554"/>
      <c r="O12" s="175">
        <f t="shared" si="6"/>
        <v>0</v>
      </c>
      <c r="P12" s="175">
        <f t="shared" si="7"/>
        <v>0</v>
      </c>
      <c r="Q12" s="175">
        <f>手順⑭!D10</f>
        <v>0</v>
      </c>
      <c r="R12" s="175">
        <f t="shared" si="8"/>
        <v>0</v>
      </c>
      <c r="S12" s="175">
        <f t="shared" si="9"/>
        <v>0</v>
      </c>
      <c r="T12" s="175">
        <f t="shared" si="10"/>
        <v>0</v>
      </c>
      <c r="U12" s="175">
        <f t="shared" si="11"/>
        <v>0</v>
      </c>
      <c r="V12" s="177">
        <f t="shared" si="12"/>
        <v>0</v>
      </c>
    </row>
    <row r="13" spans="2:22" ht="20.25" customHeight="1">
      <c r="B13" s="173" t="s">
        <v>6</v>
      </c>
      <c r="C13" s="174" t="s">
        <v>136</v>
      </c>
      <c r="D13" s="384"/>
      <c r="E13" s="190">
        <f t="shared" si="0"/>
        <v>0</v>
      </c>
      <c r="F13" s="175">
        <f t="shared" si="1"/>
        <v>0</v>
      </c>
      <c r="G13" s="175">
        <f t="shared" si="2"/>
        <v>0</v>
      </c>
      <c r="H13" s="175">
        <f>手順⑤!AQ11</f>
        <v>0</v>
      </c>
      <c r="I13" s="175">
        <f t="shared" si="3"/>
        <v>0</v>
      </c>
      <c r="J13" s="175">
        <f>手順⑦!D11</f>
        <v>0</v>
      </c>
      <c r="K13" s="175">
        <f t="shared" si="4"/>
        <v>0</v>
      </c>
      <c r="L13" s="175">
        <f t="shared" si="5"/>
        <v>0</v>
      </c>
      <c r="M13" s="554"/>
      <c r="N13" s="554"/>
      <c r="O13" s="175">
        <f t="shared" si="6"/>
        <v>0</v>
      </c>
      <c r="P13" s="175">
        <f t="shared" si="7"/>
        <v>0</v>
      </c>
      <c r="Q13" s="175">
        <f>手順⑭!D11</f>
        <v>0</v>
      </c>
      <c r="R13" s="175">
        <f t="shared" si="8"/>
        <v>0</v>
      </c>
      <c r="S13" s="175">
        <f t="shared" si="9"/>
        <v>0</v>
      </c>
      <c r="T13" s="175">
        <f t="shared" si="10"/>
        <v>0</v>
      </c>
      <c r="U13" s="175">
        <f t="shared" si="11"/>
        <v>0</v>
      </c>
      <c r="V13" s="177">
        <f t="shared" si="12"/>
        <v>0</v>
      </c>
    </row>
    <row r="14" spans="2:22" ht="20.25" customHeight="1">
      <c r="B14" s="173" t="s">
        <v>7</v>
      </c>
      <c r="C14" s="178" t="s">
        <v>109</v>
      </c>
      <c r="D14" s="384"/>
      <c r="E14" s="190">
        <f t="shared" si="0"/>
        <v>0</v>
      </c>
      <c r="F14" s="175">
        <f t="shared" si="1"/>
        <v>0</v>
      </c>
      <c r="G14" s="175">
        <f t="shared" si="2"/>
        <v>0</v>
      </c>
      <c r="H14" s="175">
        <f>手順⑤!AQ12</f>
        <v>0</v>
      </c>
      <c r="I14" s="175">
        <f t="shared" si="3"/>
        <v>0</v>
      </c>
      <c r="J14" s="175">
        <f>手順⑦!D12</f>
        <v>0</v>
      </c>
      <c r="K14" s="175">
        <f t="shared" si="4"/>
        <v>0</v>
      </c>
      <c r="L14" s="175">
        <f t="shared" si="5"/>
        <v>0</v>
      </c>
      <c r="M14" s="554"/>
      <c r="N14" s="554"/>
      <c r="O14" s="175">
        <f t="shared" si="6"/>
        <v>0</v>
      </c>
      <c r="P14" s="175">
        <f t="shared" si="7"/>
        <v>0</v>
      </c>
      <c r="Q14" s="175">
        <f>手順⑭!D12</f>
        <v>0</v>
      </c>
      <c r="R14" s="175">
        <f t="shared" si="8"/>
        <v>0</v>
      </c>
      <c r="S14" s="175">
        <f t="shared" si="9"/>
        <v>0</v>
      </c>
      <c r="T14" s="175">
        <f t="shared" si="10"/>
        <v>0</v>
      </c>
      <c r="U14" s="175">
        <f t="shared" si="11"/>
        <v>0</v>
      </c>
      <c r="V14" s="177">
        <f t="shared" si="12"/>
        <v>0</v>
      </c>
    </row>
    <row r="15" spans="2:22" ht="20.25" customHeight="1">
      <c r="B15" s="173" t="s">
        <v>8</v>
      </c>
      <c r="C15" s="174" t="s">
        <v>137</v>
      </c>
      <c r="D15" s="384"/>
      <c r="E15" s="190">
        <f t="shared" si="0"/>
        <v>0</v>
      </c>
      <c r="F15" s="175">
        <f t="shared" si="1"/>
        <v>0</v>
      </c>
      <c r="G15" s="175">
        <f t="shared" si="2"/>
        <v>0</v>
      </c>
      <c r="H15" s="175">
        <f>手順⑤!AQ13</f>
        <v>0</v>
      </c>
      <c r="I15" s="175">
        <f t="shared" si="3"/>
        <v>0</v>
      </c>
      <c r="J15" s="175">
        <f>手順⑦!D13</f>
        <v>0</v>
      </c>
      <c r="K15" s="175">
        <f t="shared" si="4"/>
        <v>0</v>
      </c>
      <c r="L15" s="175">
        <f t="shared" si="5"/>
        <v>0</v>
      </c>
      <c r="M15" s="554"/>
      <c r="N15" s="554"/>
      <c r="O15" s="175">
        <f t="shared" si="6"/>
        <v>0</v>
      </c>
      <c r="P15" s="175">
        <f t="shared" si="7"/>
        <v>0</v>
      </c>
      <c r="Q15" s="175">
        <f>手順⑭!D13</f>
        <v>0</v>
      </c>
      <c r="R15" s="175">
        <f t="shared" si="8"/>
        <v>0</v>
      </c>
      <c r="S15" s="175">
        <f t="shared" si="9"/>
        <v>0</v>
      </c>
      <c r="T15" s="175">
        <f t="shared" si="10"/>
        <v>0</v>
      </c>
      <c r="U15" s="175">
        <f t="shared" si="11"/>
        <v>0</v>
      </c>
      <c r="V15" s="177">
        <f t="shared" si="12"/>
        <v>0</v>
      </c>
    </row>
    <row r="16" spans="2:22" ht="20.25" customHeight="1">
      <c r="B16" s="173" t="s">
        <v>9</v>
      </c>
      <c r="C16" s="178" t="s">
        <v>309</v>
      </c>
      <c r="D16" s="384"/>
      <c r="E16" s="190">
        <f t="shared" si="0"/>
        <v>0</v>
      </c>
      <c r="F16" s="175">
        <f t="shared" si="1"/>
        <v>0</v>
      </c>
      <c r="G16" s="175">
        <f t="shared" si="2"/>
        <v>0</v>
      </c>
      <c r="H16" s="175">
        <f>手順⑤!AQ14</f>
        <v>0</v>
      </c>
      <c r="I16" s="175">
        <f t="shared" si="3"/>
        <v>0</v>
      </c>
      <c r="J16" s="175">
        <f>手順⑦!D14</f>
        <v>0</v>
      </c>
      <c r="K16" s="175">
        <f t="shared" si="4"/>
        <v>0</v>
      </c>
      <c r="L16" s="175">
        <f t="shared" si="5"/>
        <v>0</v>
      </c>
      <c r="M16" s="554"/>
      <c r="N16" s="554"/>
      <c r="O16" s="175">
        <f t="shared" si="6"/>
        <v>0</v>
      </c>
      <c r="P16" s="175">
        <f t="shared" si="7"/>
        <v>0</v>
      </c>
      <c r="Q16" s="175">
        <f>手順⑭!D14</f>
        <v>0</v>
      </c>
      <c r="R16" s="175">
        <f t="shared" si="8"/>
        <v>0</v>
      </c>
      <c r="S16" s="175">
        <f t="shared" si="9"/>
        <v>0</v>
      </c>
      <c r="T16" s="175">
        <f t="shared" si="10"/>
        <v>0</v>
      </c>
      <c r="U16" s="175">
        <f t="shared" si="11"/>
        <v>0</v>
      </c>
      <c r="V16" s="177">
        <f t="shared" si="12"/>
        <v>0</v>
      </c>
    </row>
    <row r="17" spans="2:22" ht="20.25" customHeight="1">
      <c r="B17" s="173" t="s">
        <v>10</v>
      </c>
      <c r="C17" s="178" t="s">
        <v>587</v>
      </c>
      <c r="D17" s="384"/>
      <c r="E17" s="190">
        <f t="shared" si="0"/>
        <v>0</v>
      </c>
      <c r="F17" s="175">
        <f t="shared" si="1"/>
        <v>0</v>
      </c>
      <c r="G17" s="175">
        <f t="shared" si="2"/>
        <v>0</v>
      </c>
      <c r="H17" s="175">
        <f>手順⑤!AQ15</f>
        <v>0</v>
      </c>
      <c r="I17" s="175">
        <f t="shared" si="3"/>
        <v>0</v>
      </c>
      <c r="J17" s="175">
        <f>手順⑦!D15</f>
        <v>0</v>
      </c>
      <c r="K17" s="175">
        <f t="shared" si="4"/>
        <v>0</v>
      </c>
      <c r="L17" s="175">
        <f t="shared" si="5"/>
        <v>0</v>
      </c>
      <c r="M17" s="554"/>
      <c r="N17" s="554"/>
      <c r="O17" s="175">
        <f t="shared" si="6"/>
        <v>0</v>
      </c>
      <c r="P17" s="175">
        <f t="shared" si="7"/>
        <v>0</v>
      </c>
      <c r="Q17" s="175">
        <f>手順⑭!D15</f>
        <v>0</v>
      </c>
      <c r="R17" s="175">
        <f t="shared" si="8"/>
        <v>0</v>
      </c>
      <c r="S17" s="175">
        <f t="shared" si="9"/>
        <v>0</v>
      </c>
      <c r="T17" s="175">
        <f t="shared" si="10"/>
        <v>0</v>
      </c>
      <c r="U17" s="175">
        <f t="shared" si="11"/>
        <v>0</v>
      </c>
      <c r="V17" s="177">
        <f t="shared" si="12"/>
        <v>0</v>
      </c>
    </row>
    <row r="18" spans="2:22" ht="20.25" customHeight="1">
      <c r="B18" s="173" t="s">
        <v>11</v>
      </c>
      <c r="C18" s="174" t="s">
        <v>310</v>
      </c>
      <c r="D18" s="384"/>
      <c r="E18" s="190">
        <f t="shared" si="0"/>
        <v>0</v>
      </c>
      <c r="F18" s="175">
        <f t="shared" si="1"/>
        <v>0</v>
      </c>
      <c r="G18" s="175">
        <f t="shared" si="2"/>
        <v>0</v>
      </c>
      <c r="H18" s="175">
        <f>手順⑤!AQ16</f>
        <v>0</v>
      </c>
      <c r="I18" s="175">
        <f t="shared" si="3"/>
        <v>0</v>
      </c>
      <c r="J18" s="175">
        <f>手順⑦!D16</f>
        <v>0</v>
      </c>
      <c r="K18" s="175">
        <f t="shared" si="4"/>
        <v>0</v>
      </c>
      <c r="L18" s="175">
        <f t="shared" si="5"/>
        <v>0</v>
      </c>
      <c r="M18" s="554"/>
      <c r="N18" s="554"/>
      <c r="O18" s="175">
        <f t="shared" si="6"/>
        <v>0</v>
      </c>
      <c r="P18" s="175">
        <f t="shared" si="7"/>
        <v>0</v>
      </c>
      <c r="Q18" s="175">
        <f>手順⑭!D16</f>
        <v>0</v>
      </c>
      <c r="R18" s="175">
        <f t="shared" si="8"/>
        <v>0</v>
      </c>
      <c r="S18" s="175">
        <f t="shared" si="9"/>
        <v>0</v>
      </c>
      <c r="T18" s="175">
        <f t="shared" si="10"/>
        <v>0</v>
      </c>
      <c r="U18" s="175">
        <f t="shared" si="11"/>
        <v>0</v>
      </c>
      <c r="V18" s="177">
        <f t="shared" si="12"/>
        <v>0</v>
      </c>
    </row>
    <row r="19" spans="2:22" ht="20.25" customHeight="1">
      <c r="B19" s="173" t="s">
        <v>12</v>
      </c>
      <c r="C19" s="174" t="s">
        <v>138</v>
      </c>
      <c r="D19" s="384"/>
      <c r="E19" s="190">
        <f t="shared" si="0"/>
        <v>0</v>
      </c>
      <c r="F19" s="175">
        <f t="shared" si="1"/>
        <v>0</v>
      </c>
      <c r="G19" s="175">
        <f t="shared" si="2"/>
        <v>0</v>
      </c>
      <c r="H19" s="175">
        <f>手順⑤!AQ17</f>
        <v>0</v>
      </c>
      <c r="I19" s="175">
        <f t="shared" si="3"/>
        <v>0</v>
      </c>
      <c r="J19" s="175">
        <f>手順⑦!D17</f>
        <v>0</v>
      </c>
      <c r="K19" s="175">
        <f t="shared" si="4"/>
        <v>0</v>
      </c>
      <c r="L19" s="175">
        <f t="shared" si="5"/>
        <v>0</v>
      </c>
      <c r="M19" s="554"/>
      <c r="N19" s="554"/>
      <c r="O19" s="175">
        <f t="shared" si="6"/>
        <v>0</v>
      </c>
      <c r="P19" s="175">
        <f t="shared" si="7"/>
        <v>0</v>
      </c>
      <c r="Q19" s="175">
        <f>手順⑭!D17</f>
        <v>0</v>
      </c>
      <c r="R19" s="175">
        <f t="shared" si="8"/>
        <v>0</v>
      </c>
      <c r="S19" s="175">
        <f t="shared" si="9"/>
        <v>0</v>
      </c>
      <c r="T19" s="175">
        <f t="shared" si="10"/>
        <v>0</v>
      </c>
      <c r="U19" s="175">
        <f t="shared" si="11"/>
        <v>0</v>
      </c>
      <c r="V19" s="177">
        <f t="shared" si="12"/>
        <v>0</v>
      </c>
    </row>
    <row r="20" spans="2:22" ht="20.25" customHeight="1">
      <c r="B20" s="173" t="s">
        <v>13</v>
      </c>
      <c r="C20" s="174" t="s">
        <v>139</v>
      </c>
      <c r="D20" s="384"/>
      <c r="E20" s="190">
        <f t="shared" si="0"/>
        <v>0</v>
      </c>
      <c r="F20" s="175">
        <f t="shared" si="1"/>
        <v>0</v>
      </c>
      <c r="G20" s="175">
        <f t="shared" si="2"/>
        <v>0</v>
      </c>
      <c r="H20" s="175">
        <f>手順⑤!AQ18</f>
        <v>0</v>
      </c>
      <c r="I20" s="175">
        <f t="shared" si="3"/>
        <v>0</v>
      </c>
      <c r="J20" s="175">
        <f>手順⑦!D18</f>
        <v>0</v>
      </c>
      <c r="K20" s="175">
        <f t="shared" si="4"/>
        <v>0</v>
      </c>
      <c r="L20" s="175">
        <f t="shared" si="5"/>
        <v>0</v>
      </c>
      <c r="M20" s="554"/>
      <c r="N20" s="554"/>
      <c r="O20" s="175">
        <f t="shared" si="6"/>
        <v>0</v>
      </c>
      <c r="P20" s="175">
        <f t="shared" si="7"/>
        <v>0</v>
      </c>
      <c r="Q20" s="175">
        <f>手順⑭!D18</f>
        <v>0</v>
      </c>
      <c r="R20" s="175">
        <f t="shared" si="8"/>
        <v>0</v>
      </c>
      <c r="S20" s="175">
        <f t="shared" si="9"/>
        <v>0</v>
      </c>
      <c r="T20" s="175">
        <f t="shared" si="10"/>
        <v>0</v>
      </c>
      <c r="U20" s="175">
        <f t="shared" si="11"/>
        <v>0</v>
      </c>
      <c r="V20" s="177">
        <f t="shared" si="12"/>
        <v>0</v>
      </c>
    </row>
    <row r="21" spans="2:22" ht="20.25" customHeight="1">
      <c r="B21" s="173" t="s">
        <v>14</v>
      </c>
      <c r="C21" s="174" t="s">
        <v>140</v>
      </c>
      <c r="D21" s="384"/>
      <c r="E21" s="190">
        <f t="shared" si="0"/>
        <v>0</v>
      </c>
      <c r="F21" s="175">
        <f t="shared" si="1"/>
        <v>0</v>
      </c>
      <c r="G21" s="175">
        <f t="shared" si="2"/>
        <v>0</v>
      </c>
      <c r="H21" s="175">
        <f>手順⑤!AQ19</f>
        <v>0</v>
      </c>
      <c r="I21" s="175">
        <f t="shared" si="3"/>
        <v>0</v>
      </c>
      <c r="J21" s="175">
        <f>手順⑦!D19</f>
        <v>0</v>
      </c>
      <c r="K21" s="175">
        <f t="shared" si="4"/>
        <v>0</v>
      </c>
      <c r="L21" s="175">
        <f t="shared" si="5"/>
        <v>0</v>
      </c>
      <c r="M21" s="554"/>
      <c r="N21" s="554"/>
      <c r="O21" s="175">
        <f t="shared" si="6"/>
        <v>0</v>
      </c>
      <c r="P21" s="175">
        <f t="shared" si="7"/>
        <v>0</v>
      </c>
      <c r="Q21" s="175">
        <f>手順⑭!D19</f>
        <v>0</v>
      </c>
      <c r="R21" s="175">
        <f t="shared" si="8"/>
        <v>0</v>
      </c>
      <c r="S21" s="175">
        <f t="shared" si="9"/>
        <v>0</v>
      </c>
      <c r="T21" s="175">
        <f t="shared" si="10"/>
        <v>0</v>
      </c>
      <c r="U21" s="175">
        <f t="shared" si="11"/>
        <v>0</v>
      </c>
      <c r="V21" s="177">
        <f t="shared" si="12"/>
        <v>0</v>
      </c>
    </row>
    <row r="22" spans="2:22" ht="20.25" customHeight="1">
      <c r="B22" s="173" t="s">
        <v>28</v>
      </c>
      <c r="C22" s="174" t="s">
        <v>530</v>
      </c>
      <c r="D22" s="384"/>
      <c r="E22" s="190">
        <f t="shared" si="0"/>
        <v>0</v>
      </c>
      <c r="F22" s="175">
        <f t="shared" si="1"/>
        <v>0</v>
      </c>
      <c r="G22" s="175">
        <f t="shared" si="2"/>
        <v>0</v>
      </c>
      <c r="H22" s="175">
        <f>手順⑤!AQ20</f>
        <v>0</v>
      </c>
      <c r="I22" s="175">
        <f t="shared" si="3"/>
        <v>0</v>
      </c>
      <c r="J22" s="175">
        <f>手順⑦!D20</f>
        <v>0</v>
      </c>
      <c r="K22" s="175">
        <f t="shared" si="4"/>
        <v>0</v>
      </c>
      <c r="L22" s="175">
        <f t="shared" si="5"/>
        <v>0</v>
      </c>
      <c r="M22" s="554"/>
      <c r="N22" s="554"/>
      <c r="O22" s="175">
        <f t="shared" si="6"/>
        <v>0</v>
      </c>
      <c r="P22" s="175">
        <f t="shared" si="7"/>
        <v>0</v>
      </c>
      <c r="Q22" s="175">
        <f>手順⑭!D20</f>
        <v>0</v>
      </c>
      <c r="R22" s="175">
        <f t="shared" si="8"/>
        <v>0</v>
      </c>
      <c r="S22" s="175">
        <f t="shared" si="9"/>
        <v>0</v>
      </c>
      <c r="T22" s="175">
        <f t="shared" si="10"/>
        <v>0</v>
      </c>
      <c r="U22" s="175">
        <f t="shared" si="11"/>
        <v>0</v>
      </c>
      <c r="V22" s="177">
        <f t="shared" si="12"/>
        <v>0</v>
      </c>
    </row>
    <row r="23" spans="2:22" ht="20.25" customHeight="1">
      <c r="B23" s="173" t="s">
        <v>110</v>
      </c>
      <c r="C23" s="174" t="s">
        <v>531</v>
      </c>
      <c r="D23" s="384"/>
      <c r="E23" s="190">
        <f t="shared" si="0"/>
        <v>0</v>
      </c>
      <c r="F23" s="175">
        <f t="shared" si="1"/>
        <v>0</v>
      </c>
      <c r="G23" s="175">
        <f t="shared" si="2"/>
        <v>0</v>
      </c>
      <c r="H23" s="175">
        <f>手順⑤!AQ21</f>
        <v>0</v>
      </c>
      <c r="I23" s="175">
        <f t="shared" si="3"/>
        <v>0</v>
      </c>
      <c r="J23" s="175">
        <f>手順⑦!D21</f>
        <v>0</v>
      </c>
      <c r="K23" s="175">
        <f t="shared" si="4"/>
        <v>0</v>
      </c>
      <c r="L23" s="175">
        <f t="shared" si="5"/>
        <v>0</v>
      </c>
      <c r="M23" s="554"/>
      <c r="N23" s="554"/>
      <c r="O23" s="175">
        <f t="shared" si="6"/>
        <v>0</v>
      </c>
      <c r="P23" s="175">
        <f t="shared" si="7"/>
        <v>0</v>
      </c>
      <c r="Q23" s="175">
        <f>手順⑭!D21</f>
        <v>0</v>
      </c>
      <c r="R23" s="175">
        <f t="shared" si="8"/>
        <v>0</v>
      </c>
      <c r="S23" s="175">
        <f t="shared" si="9"/>
        <v>0</v>
      </c>
      <c r="T23" s="175">
        <f t="shared" si="10"/>
        <v>0</v>
      </c>
      <c r="U23" s="175">
        <f t="shared" si="11"/>
        <v>0</v>
      </c>
      <c r="V23" s="177">
        <f t="shared" si="12"/>
        <v>0</v>
      </c>
    </row>
    <row r="24" spans="2:22" ht="20.25" customHeight="1">
      <c r="B24" s="173" t="s">
        <v>111</v>
      </c>
      <c r="C24" s="174" t="s">
        <v>532</v>
      </c>
      <c r="D24" s="384"/>
      <c r="E24" s="190">
        <f t="shared" si="0"/>
        <v>0</v>
      </c>
      <c r="F24" s="175">
        <f t="shared" si="1"/>
        <v>0</v>
      </c>
      <c r="G24" s="175">
        <f t="shared" si="2"/>
        <v>0</v>
      </c>
      <c r="H24" s="175">
        <f>手順⑤!AQ22</f>
        <v>0</v>
      </c>
      <c r="I24" s="175">
        <f t="shared" si="3"/>
        <v>0</v>
      </c>
      <c r="J24" s="175">
        <f>手順⑦!D22</f>
        <v>0</v>
      </c>
      <c r="K24" s="175">
        <f t="shared" si="4"/>
        <v>0</v>
      </c>
      <c r="L24" s="175">
        <f t="shared" si="5"/>
        <v>0</v>
      </c>
      <c r="M24" s="554"/>
      <c r="N24" s="554"/>
      <c r="O24" s="175">
        <f t="shared" si="6"/>
        <v>0</v>
      </c>
      <c r="P24" s="175">
        <f t="shared" si="7"/>
        <v>0</v>
      </c>
      <c r="Q24" s="175">
        <f>手順⑭!D22</f>
        <v>0</v>
      </c>
      <c r="R24" s="175">
        <f t="shared" si="8"/>
        <v>0</v>
      </c>
      <c r="S24" s="175">
        <f t="shared" si="9"/>
        <v>0</v>
      </c>
      <c r="T24" s="175">
        <f t="shared" si="10"/>
        <v>0</v>
      </c>
      <c r="U24" s="175">
        <f t="shared" si="11"/>
        <v>0</v>
      </c>
      <c r="V24" s="177">
        <f t="shared" si="12"/>
        <v>0</v>
      </c>
    </row>
    <row r="25" spans="2:22" ht="20.25" customHeight="1">
      <c r="B25" s="173" t="s">
        <v>112</v>
      </c>
      <c r="C25" s="174" t="s">
        <v>533</v>
      </c>
      <c r="D25" s="384"/>
      <c r="E25" s="190">
        <f t="shared" si="0"/>
        <v>0</v>
      </c>
      <c r="F25" s="175">
        <f t="shared" si="1"/>
        <v>0</v>
      </c>
      <c r="G25" s="175">
        <f t="shared" si="2"/>
        <v>0</v>
      </c>
      <c r="H25" s="175">
        <f>手順⑤!AQ23</f>
        <v>0</v>
      </c>
      <c r="I25" s="175">
        <f t="shared" si="3"/>
        <v>0</v>
      </c>
      <c r="J25" s="175">
        <f>手順⑦!D23</f>
        <v>0</v>
      </c>
      <c r="K25" s="175">
        <f t="shared" si="4"/>
        <v>0</v>
      </c>
      <c r="L25" s="175">
        <f t="shared" si="5"/>
        <v>0</v>
      </c>
      <c r="M25" s="554"/>
      <c r="N25" s="554"/>
      <c r="O25" s="175">
        <f t="shared" si="6"/>
        <v>0</v>
      </c>
      <c r="P25" s="175">
        <f t="shared" si="7"/>
        <v>0</v>
      </c>
      <c r="Q25" s="175">
        <f>手順⑭!D23</f>
        <v>0</v>
      </c>
      <c r="R25" s="175">
        <f t="shared" si="8"/>
        <v>0</v>
      </c>
      <c r="S25" s="175">
        <f t="shared" si="9"/>
        <v>0</v>
      </c>
      <c r="T25" s="175">
        <f t="shared" si="10"/>
        <v>0</v>
      </c>
      <c r="U25" s="175">
        <f t="shared" si="11"/>
        <v>0</v>
      </c>
      <c r="V25" s="177">
        <f t="shared" si="12"/>
        <v>0</v>
      </c>
    </row>
    <row r="26" spans="2:22" ht="20.25" customHeight="1">
      <c r="B26" s="173" t="s">
        <v>114</v>
      </c>
      <c r="C26" s="174" t="s">
        <v>534</v>
      </c>
      <c r="D26" s="384"/>
      <c r="E26" s="190">
        <f t="shared" si="0"/>
        <v>0</v>
      </c>
      <c r="F26" s="175">
        <f t="shared" si="1"/>
        <v>0</v>
      </c>
      <c r="G26" s="175">
        <f t="shared" si="2"/>
        <v>0</v>
      </c>
      <c r="H26" s="175">
        <f>手順⑤!AQ24</f>
        <v>0</v>
      </c>
      <c r="I26" s="175">
        <f t="shared" si="3"/>
        <v>0</v>
      </c>
      <c r="J26" s="175">
        <f>手順⑦!D24</f>
        <v>0</v>
      </c>
      <c r="K26" s="175">
        <f t="shared" si="4"/>
        <v>0</v>
      </c>
      <c r="L26" s="175">
        <f t="shared" si="5"/>
        <v>0</v>
      </c>
      <c r="M26" s="554"/>
      <c r="N26" s="554"/>
      <c r="O26" s="175">
        <f t="shared" si="6"/>
        <v>0</v>
      </c>
      <c r="P26" s="175">
        <f t="shared" si="7"/>
        <v>0</v>
      </c>
      <c r="Q26" s="175">
        <f>手順⑭!D24</f>
        <v>0</v>
      </c>
      <c r="R26" s="175">
        <f t="shared" si="8"/>
        <v>0</v>
      </c>
      <c r="S26" s="175">
        <f t="shared" si="9"/>
        <v>0</v>
      </c>
      <c r="T26" s="175">
        <f t="shared" si="10"/>
        <v>0</v>
      </c>
      <c r="U26" s="175">
        <f t="shared" si="11"/>
        <v>0</v>
      </c>
      <c r="V26" s="177">
        <f t="shared" si="12"/>
        <v>0</v>
      </c>
    </row>
    <row r="27" spans="2:22" ht="20.25" customHeight="1">
      <c r="B27" s="173" t="s">
        <v>115</v>
      </c>
      <c r="C27" s="174" t="s">
        <v>588</v>
      </c>
      <c r="D27" s="384"/>
      <c r="E27" s="190">
        <f t="shared" si="0"/>
        <v>0</v>
      </c>
      <c r="F27" s="175">
        <f t="shared" si="1"/>
        <v>0</v>
      </c>
      <c r="G27" s="175">
        <f t="shared" si="2"/>
        <v>0</v>
      </c>
      <c r="H27" s="175">
        <f>手順⑤!AQ25</f>
        <v>0</v>
      </c>
      <c r="I27" s="175">
        <f t="shared" si="3"/>
        <v>0</v>
      </c>
      <c r="J27" s="175">
        <f>手順⑦!D25</f>
        <v>0</v>
      </c>
      <c r="K27" s="175">
        <f t="shared" si="4"/>
        <v>0</v>
      </c>
      <c r="L27" s="175">
        <f t="shared" si="5"/>
        <v>0</v>
      </c>
      <c r="M27" s="554"/>
      <c r="N27" s="554"/>
      <c r="O27" s="175">
        <f t="shared" si="6"/>
        <v>0</v>
      </c>
      <c r="P27" s="175">
        <f t="shared" si="7"/>
        <v>0</v>
      </c>
      <c r="Q27" s="175">
        <f>手順⑭!D25</f>
        <v>0</v>
      </c>
      <c r="R27" s="175">
        <f t="shared" si="8"/>
        <v>0</v>
      </c>
      <c r="S27" s="175">
        <f t="shared" si="9"/>
        <v>0</v>
      </c>
      <c r="T27" s="175">
        <f t="shared" si="10"/>
        <v>0</v>
      </c>
      <c r="U27" s="175">
        <f t="shared" si="11"/>
        <v>0</v>
      </c>
      <c r="V27" s="177">
        <f t="shared" si="12"/>
        <v>0</v>
      </c>
    </row>
    <row r="28" spans="2:22" ht="20.25" customHeight="1">
      <c r="B28" s="173" t="s">
        <v>116</v>
      </c>
      <c r="C28" s="174" t="s">
        <v>141</v>
      </c>
      <c r="D28" s="384"/>
      <c r="E28" s="190">
        <f t="shared" si="0"/>
        <v>0</v>
      </c>
      <c r="F28" s="175">
        <f t="shared" si="1"/>
        <v>0</v>
      </c>
      <c r="G28" s="175">
        <f t="shared" si="2"/>
        <v>0</v>
      </c>
      <c r="H28" s="175">
        <f>手順⑤!AQ26</f>
        <v>0</v>
      </c>
      <c r="I28" s="175">
        <f t="shared" si="3"/>
        <v>0</v>
      </c>
      <c r="J28" s="175">
        <f>手順⑦!D26</f>
        <v>0</v>
      </c>
      <c r="K28" s="175">
        <f t="shared" si="4"/>
        <v>0</v>
      </c>
      <c r="L28" s="175">
        <f t="shared" si="5"/>
        <v>0</v>
      </c>
      <c r="M28" s="554"/>
      <c r="N28" s="554"/>
      <c r="O28" s="175">
        <f t="shared" si="6"/>
        <v>0</v>
      </c>
      <c r="P28" s="175">
        <f t="shared" si="7"/>
        <v>0</v>
      </c>
      <c r="Q28" s="175">
        <f>手順⑭!D26</f>
        <v>0</v>
      </c>
      <c r="R28" s="175">
        <f t="shared" si="8"/>
        <v>0</v>
      </c>
      <c r="S28" s="175">
        <f t="shared" si="9"/>
        <v>0</v>
      </c>
      <c r="T28" s="175">
        <f t="shared" si="10"/>
        <v>0</v>
      </c>
      <c r="U28" s="175">
        <f t="shared" si="11"/>
        <v>0</v>
      </c>
      <c r="V28" s="177">
        <f t="shared" si="12"/>
        <v>0</v>
      </c>
    </row>
    <row r="29" spans="2:22" ht="20.25" customHeight="1">
      <c r="B29" s="173" t="s">
        <v>117</v>
      </c>
      <c r="C29" s="174" t="s">
        <v>113</v>
      </c>
      <c r="D29" s="384"/>
      <c r="E29" s="190">
        <f t="shared" si="0"/>
        <v>0</v>
      </c>
      <c r="F29" s="175">
        <f t="shared" si="1"/>
        <v>0</v>
      </c>
      <c r="G29" s="175">
        <f t="shared" si="2"/>
        <v>0</v>
      </c>
      <c r="H29" s="175">
        <f>手順⑤!AQ27</f>
        <v>0</v>
      </c>
      <c r="I29" s="175">
        <f t="shared" si="3"/>
        <v>0</v>
      </c>
      <c r="J29" s="175">
        <f>手順⑦!D27</f>
        <v>0</v>
      </c>
      <c r="K29" s="175">
        <f t="shared" si="4"/>
        <v>0</v>
      </c>
      <c r="L29" s="175">
        <f t="shared" si="5"/>
        <v>0</v>
      </c>
      <c r="M29" s="554"/>
      <c r="N29" s="554"/>
      <c r="O29" s="175">
        <f t="shared" si="6"/>
        <v>0</v>
      </c>
      <c r="P29" s="175">
        <f t="shared" si="7"/>
        <v>0</v>
      </c>
      <c r="Q29" s="175">
        <f>手順⑭!D27</f>
        <v>0</v>
      </c>
      <c r="R29" s="175">
        <f t="shared" si="8"/>
        <v>0</v>
      </c>
      <c r="S29" s="175">
        <f t="shared" si="9"/>
        <v>0</v>
      </c>
      <c r="T29" s="175">
        <f t="shared" si="10"/>
        <v>0</v>
      </c>
      <c r="U29" s="175">
        <f t="shared" si="11"/>
        <v>0</v>
      </c>
      <c r="V29" s="177">
        <f t="shared" si="12"/>
        <v>0</v>
      </c>
    </row>
    <row r="30" spans="2:22" ht="20.25" customHeight="1">
      <c r="B30" s="173" t="s">
        <v>118</v>
      </c>
      <c r="C30" s="174" t="s">
        <v>18</v>
      </c>
      <c r="D30" s="384"/>
      <c r="E30" s="190">
        <f t="shared" si="0"/>
        <v>0</v>
      </c>
      <c r="F30" s="175">
        <f t="shared" si="1"/>
        <v>0</v>
      </c>
      <c r="G30" s="175">
        <f t="shared" si="2"/>
        <v>0</v>
      </c>
      <c r="H30" s="175">
        <f>手順⑤!AQ28</f>
        <v>0</v>
      </c>
      <c r="I30" s="175">
        <f t="shared" si="3"/>
        <v>0</v>
      </c>
      <c r="J30" s="175">
        <f>手順⑦!D28</f>
        <v>0</v>
      </c>
      <c r="K30" s="175">
        <f t="shared" si="4"/>
        <v>0</v>
      </c>
      <c r="L30" s="175">
        <f t="shared" si="5"/>
        <v>0</v>
      </c>
      <c r="M30" s="554"/>
      <c r="N30" s="554"/>
      <c r="O30" s="175">
        <f t="shared" si="6"/>
        <v>0</v>
      </c>
      <c r="P30" s="175">
        <f t="shared" si="7"/>
        <v>0</v>
      </c>
      <c r="Q30" s="175">
        <f>手順⑭!D28</f>
        <v>0</v>
      </c>
      <c r="R30" s="175">
        <f t="shared" si="8"/>
        <v>0</v>
      </c>
      <c r="S30" s="175">
        <f t="shared" si="9"/>
        <v>0</v>
      </c>
      <c r="T30" s="175">
        <f t="shared" si="10"/>
        <v>0</v>
      </c>
      <c r="U30" s="175">
        <f t="shared" si="11"/>
        <v>0</v>
      </c>
      <c r="V30" s="177">
        <f t="shared" si="12"/>
        <v>0</v>
      </c>
    </row>
    <row r="31" spans="2:22" ht="20.25" customHeight="1">
      <c r="B31" s="173" t="s">
        <v>119</v>
      </c>
      <c r="C31" s="174" t="s">
        <v>142</v>
      </c>
      <c r="D31" s="384"/>
      <c r="E31" s="190">
        <f t="shared" si="0"/>
        <v>0</v>
      </c>
      <c r="F31" s="175">
        <f t="shared" si="1"/>
        <v>0</v>
      </c>
      <c r="G31" s="175">
        <f t="shared" si="2"/>
        <v>0</v>
      </c>
      <c r="H31" s="175">
        <f>手順⑤!AQ29</f>
        <v>0</v>
      </c>
      <c r="I31" s="175">
        <f t="shared" si="3"/>
        <v>0</v>
      </c>
      <c r="J31" s="175">
        <f>手順⑦!D29</f>
        <v>0</v>
      </c>
      <c r="K31" s="175">
        <f t="shared" si="4"/>
        <v>0</v>
      </c>
      <c r="L31" s="175">
        <f t="shared" si="5"/>
        <v>0</v>
      </c>
      <c r="M31" s="554"/>
      <c r="N31" s="554"/>
      <c r="O31" s="175">
        <f t="shared" si="6"/>
        <v>0</v>
      </c>
      <c r="P31" s="175">
        <f t="shared" si="7"/>
        <v>0</v>
      </c>
      <c r="Q31" s="175">
        <f>手順⑭!D29</f>
        <v>0</v>
      </c>
      <c r="R31" s="175">
        <f t="shared" si="8"/>
        <v>0</v>
      </c>
      <c r="S31" s="175">
        <f t="shared" si="9"/>
        <v>0</v>
      </c>
      <c r="T31" s="175">
        <f t="shared" si="10"/>
        <v>0</v>
      </c>
      <c r="U31" s="175">
        <f t="shared" si="11"/>
        <v>0</v>
      </c>
      <c r="V31" s="177">
        <f t="shared" si="12"/>
        <v>0</v>
      </c>
    </row>
    <row r="32" spans="2:22" ht="20.25" customHeight="1">
      <c r="B32" s="173" t="s">
        <v>120</v>
      </c>
      <c r="C32" s="174" t="s">
        <v>535</v>
      </c>
      <c r="D32" s="384"/>
      <c r="E32" s="190">
        <f t="shared" si="0"/>
        <v>0</v>
      </c>
      <c r="F32" s="175">
        <f t="shared" si="1"/>
        <v>0</v>
      </c>
      <c r="G32" s="175">
        <f t="shared" si="2"/>
        <v>0</v>
      </c>
      <c r="H32" s="175">
        <f>手順⑤!AQ30</f>
        <v>0</v>
      </c>
      <c r="I32" s="175">
        <f t="shared" si="3"/>
        <v>0</v>
      </c>
      <c r="J32" s="175">
        <f>手順⑦!D30</f>
        <v>0</v>
      </c>
      <c r="K32" s="175">
        <f t="shared" si="4"/>
        <v>0</v>
      </c>
      <c r="L32" s="175">
        <f t="shared" si="5"/>
        <v>0</v>
      </c>
      <c r="M32" s="554"/>
      <c r="N32" s="554"/>
      <c r="O32" s="175">
        <f t="shared" si="6"/>
        <v>0</v>
      </c>
      <c r="P32" s="175">
        <f t="shared" si="7"/>
        <v>0</v>
      </c>
      <c r="Q32" s="175">
        <f>手順⑭!D30</f>
        <v>0</v>
      </c>
      <c r="R32" s="175">
        <f t="shared" si="8"/>
        <v>0</v>
      </c>
      <c r="S32" s="175">
        <f t="shared" si="9"/>
        <v>0</v>
      </c>
      <c r="T32" s="175">
        <f t="shared" si="10"/>
        <v>0</v>
      </c>
      <c r="U32" s="175">
        <f t="shared" si="11"/>
        <v>0</v>
      </c>
      <c r="V32" s="177">
        <f t="shared" si="12"/>
        <v>0</v>
      </c>
    </row>
    <row r="33" spans="2:22" ht="20.25" customHeight="1">
      <c r="B33" s="173" t="s">
        <v>121</v>
      </c>
      <c r="C33" s="174" t="s">
        <v>536</v>
      </c>
      <c r="D33" s="384"/>
      <c r="E33" s="190">
        <f t="shared" si="0"/>
        <v>0</v>
      </c>
      <c r="F33" s="175">
        <f t="shared" si="1"/>
        <v>0</v>
      </c>
      <c r="G33" s="175">
        <f t="shared" si="2"/>
        <v>0</v>
      </c>
      <c r="H33" s="175">
        <f>手順⑤!AQ31</f>
        <v>0</v>
      </c>
      <c r="I33" s="175">
        <f t="shared" si="3"/>
        <v>0</v>
      </c>
      <c r="J33" s="175">
        <f>手順⑦!D31</f>
        <v>0</v>
      </c>
      <c r="K33" s="175">
        <f t="shared" si="4"/>
        <v>0</v>
      </c>
      <c r="L33" s="175">
        <f t="shared" si="5"/>
        <v>0</v>
      </c>
      <c r="M33" s="554"/>
      <c r="N33" s="554"/>
      <c r="O33" s="175">
        <f t="shared" si="6"/>
        <v>0</v>
      </c>
      <c r="P33" s="175">
        <f t="shared" si="7"/>
        <v>0</v>
      </c>
      <c r="Q33" s="175">
        <f>手順⑭!D31</f>
        <v>0</v>
      </c>
      <c r="R33" s="175">
        <f t="shared" si="8"/>
        <v>0</v>
      </c>
      <c r="S33" s="175">
        <f t="shared" si="9"/>
        <v>0</v>
      </c>
      <c r="T33" s="175">
        <f t="shared" si="10"/>
        <v>0</v>
      </c>
      <c r="U33" s="175">
        <f t="shared" si="11"/>
        <v>0</v>
      </c>
      <c r="V33" s="177">
        <f t="shared" si="12"/>
        <v>0</v>
      </c>
    </row>
    <row r="34" spans="2:22" ht="20.25" customHeight="1">
      <c r="B34" s="173" t="s">
        <v>122</v>
      </c>
      <c r="C34" s="174" t="s">
        <v>19</v>
      </c>
      <c r="D34" s="384"/>
      <c r="E34" s="190">
        <f t="shared" si="0"/>
        <v>0</v>
      </c>
      <c r="F34" s="175">
        <f t="shared" si="1"/>
        <v>0</v>
      </c>
      <c r="G34" s="175">
        <f t="shared" si="2"/>
        <v>0</v>
      </c>
      <c r="H34" s="175">
        <f>手順⑤!AQ32</f>
        <v>0</v>
      </c>
      <c r="I34" s="175">
        <f t="shared" si="3"/>
        <v>0</v>
      </c>
      <c r="J34" s="175">
        <f>手順⑦!D32</f>
        <v>0</v>
      </c>
      <c r="K34" s="175">
        <f t="shared" si="4"/>
        <v>0</v>
      </c>
      <c r="L34" s="175">
        <f t="shared" si="5"/>
        <v>0</v>
      </c>
      <c r="M34" s="554"/>
      <c r="N34" s="554"/>
      <c r="O34" s="175">
        <f t="shared" si="6"/>
        <v>0</v>
      </c>
      <c r="P34" s="175">
        <f t="shared" si="7"/>
        <v>0</v>
      </c>
      <c r="Q34" s="175">
        <f>手順⑭!D32</f>
        <v>0</v>
      </c>
      <c r="R34" s="175">
        <f t="shared" si="8"/>
        <v>0</v>
      </c>
      <c r="S34" s="175">
        <f t="shared" si="9"/>
        <v>0</v>
      </c>
      <c r="T34" s="175">
        <f t="shared" si="10"/>
        <v>0</v>
      </c>
      <c r="U34" s="175">
        <f t="shared" si="11"/>
        <v>0</v>
      </c>
      <c r="V34" s="177">
        <f t="shared" si="12"/>
        <v>0</v>
      </c>
    </row>
    <row r="35" spans="2:22" ht="20.25" customHeight="1">
      <c r="B35" s="173" t="s">
        <v>123</v>
      </c>
      <c r="C35" s="174" t="s">
        <v>20</v>
      </c>
      <c r="D35" s="384"/>
      <c r="E35" s="190">
        <f t="shared" si="0"/>
        <v>0</v>
      </c>
      <c r="F35" s="175">
        <f t="shared" si="1"/>
        <v>0</v>
      </c>
      <c r="G35" s="175">
        <f t="shared" si="2"/>
        <v>0</v>
      </c>
      <c r="H35" s="175">
        <f>手順⑤!AQ33</f>
        <v>0</v>
      </c>
      <c r="I35" s="175">
        <f t="shared" si="3"/>
        <v>0</v>
      </c>
      <c r="J35" s="175">
        <f>手順⑦!D33</f>
        <v>0</v>
      </c>
      <c r="K35" s="175">
        <f t="shared" si="4"/>
        <v>0</v>
      </c>
      <c r="L35" s="175">
        <f t="shared" si="5"/>
        <v>0</v>
      </c>
      <c r="M35" s="554"/>
      <c r="N35" s="554"/>
      <c r="O35" s="175">
        <f t="shared" si="6"/>
        <v>0</v>
      </c>
      <c r="P35" s="175">
        <f t="shared" si="7"/>
        <v>0</v>
      </c>
      <c r="Q35" s="175">
        <f>手順⑭!D33</f>
        <v>0</v>
      </c>
      <c r="R35" s="175">
        <f t="shared" si="8"/>
        <v>0</v>
      </c>
      <c r="S35" s="175">
        <f t="shared" si="9"/>
        <v>0</v>
      </c>
      <c r="T35" s="175">
        <f t="shared" si="10"/>
        <v>0</v>
      </c>
      <c r="U35" s="175">
        <f t="shared" si="11"/>
        <v>0</v>
      </c>
      <c r="V35" s="177">
        <f t="shared" si="12"/>
        <v>0</v>
      </c>
    </row>
    <row r="36" spans="2:22" ht="20.25" customHeight="1">
      <c r="B36" s="173" t="s">
        <v>124</v>
      </c>
      <c r="C36" s="174" t="s">
        <v>21</v>
      </c>
      <c r="D36" s="384"/>
      <c r="E36" s="190">
        <f t="shared" si="0"/>
        <v>0</v>
      </c>
      <c r="F36" s="175">
        <f t="shared" si="1"/>
        <v>0</v>
      </c>
      <c r="G36" s="175">
        <f t="shared" si="2"/>
        <v>0</v>
      </c>
      <c r="H36" s="175">
        <f>手順⑤!AQ34</f>
        <v>0</v>
      </c>
      <c r="I36" s="175">
        <f t="shared" si="3"/>
        <v>0</v>
      </c>
      <c r="J36" s="175">
        <f>手順⑦!D34</f>
        <v>0</v>
      </c>
      <c r="K36" s="175">
        <f t="shared" si="4"/>
        <v>0</v>
      </c>
      <c r="L36" s="175">
        <f t="shared" si="5"/>
        <v>0</v>
      </c>
      <c r="M36" s="554"/>
      <c r="N36" s="554"/>
      <c r="O36" s="175">
        <f t="shared" si="6"/>
        <v>0</v>
      </c>
      <c r="P36" s="175">
        <f t="shared" si="7"/>
        <v>0</v>
      </c>
      <c r="Q36" s="175">
        <f>手順⑭!D34</f>
        <v>0</v>
      </c>
      <c r="R36" s="175">
        <f t="shared" si="8"/>
        <v>0</v>
      </c>
      <c r="S36" s="175">
        <f t="shared" si="9"/>
        <v>0</v>
      </c>
      <c r="T36" s="175">
        <f t="shared" si="10"/>
        <v>0</v>
      </c>
      <c r="U36" s="175">
        <f t="shared" si="11"/>
        <v>0</v>
      </c>
      <c r="V36" s="177">
        <f t="shared" si="12"/>
        <v>0</v>
      </c>
    </row>
    <row r="37" spans="2:22" ht="20.25" customHeight="1">
      <c r="B37" s="173" t="s">
        <v>125</v>
      </c>
      <c r="C37" s="174" t="s">
        <v>537</v>
      </c>
      <c r="D37" s="384"/>
      <c r="E37" s="190">
        <f t="shared" si="0"/>
        <v>0</v>
      </c>
      <c r="F37" s="175">
        <f t="shared" si="1"/>
        <v>0</v>
      </c>
      <c r="G37" s="175">
        <f t="shared" si="2"/>
        <v>0</v>
      </c>
      <c r="H37" s="175">
        <f>手順⑤!AQ35</f>
        <v>0</v>
      </c>
      <c r="I37" s="175">
        <f t="shared" si="3"/>
        <v>0</v>
      </c>
      <c r="J37" s="175">
        <f>手順⑦!D35</f>
        <v>0</v>
      </c>
      <c r="K37" s="175">
        <f t="shared" si="4"/>
        <v>0</v>
      </c>
      <c r="L37" s="175">
        <f t="shared" si="5"/>
        <v>0</v>
      </c>
      <c r="M37" s="554"/>
      <c r="N37" s="554"/>
      <c r="O37" s="175">
        <f t="shared" si="6"/>
        <v>0</v>
      </c>
      <c r="P37" s="175">
        <f t="shared" si="7"/>
        <v>0</v>
      </c>
      <c r="Q37" s="175">
        <f>手順⑭!D35</f>
        <v>0</v>
      </c>
      <c r="R37" s="175">
        <f t="shared" si="8"/>
        <v>0</v>
      </c>
      <c r="S37" s="175">
        <f t="shared" si="9"/>
        <v>0</v>
      </c>
      <c r="T37" s="175">
        <f t="shared" si="10"/>
        <v>0</v>
      </c>
      <c r="U37" s="175">
        <f t="shared" si="11"/>
        <v>0</v>
      </c>
      <c r="V37" s="177">
        <f t="shared" si="12"/>
        <v>0</v>
      </c>
    </row>
    <row r="38" spans="2:22" ht="20.25" customHeight="1">
      <c r="B38" s="173" t="s">
        <v>126</v>
      </c>
      <c r="C38" s="174" t="s">
        <v>538</v>
      </c>
      <c r="D38" s="384"/>
      <c r="E38" s="190">
        <f t="shared" si="0"/>
        <v>0</v>
      </c>
      <c r="F38" s="175">
        <f t="shared" si="1"/>
        <v>0</v>
      </c>
      <c r="G38" s="175">
        <f t="shared" si="2"/>
        <v>0</v>
      </c>
      <c r="H38" s="175">
        <f>手順⑤!AQ36</f>
        <v>0</v>
      </c>
      <c r="I38" s="175">
        <f t="shared" si="3"/>
        <v>0</v>
      </c>
      <c r="J38" s="175">
        <f>手順⑦!D36</f>
        <v>0</v>
      </c>
      <c r="K38" s="175">
        <f t="shared" si="4"/>
        <v>0</v>
      </c>
      <c r="L38" s="175">
        <f t="shared" si="5"/>
        <v>0</v>
      </c>
      <c r="M38" s="554"/>
      <c r="N38" s="554"/>
      <c r="O38" s="175">
        <f t="shared" si="6"/>
        <v>0</v>
      </c>
      <c r="P38" s="175">
        <f t="shared" si="7"/>
        <v>0</v>
      </c>
      <c r="Q38" s="175">
        <f>手順⑭!D36</f>
        <v>0</v>
      </c>
      <c r="R38" s="175">
        <f t="shared" si="8"/>
        <v>0</v>
      </c>
      <c r="S38" s="175">
        <f t="shared" si="9"/>
        <v>0</v>
      </c>
      <c r="T38" s="175">
        <f t="shared" si="10"/>
        <v>0</v>
      </c>
      <c r="U38" s="175">
        <f t="shared" si="11"/>
        <v>0</v>
      </c>
      <c r="V38" s="177">
        <f t="shared" si="12"/>
        <v>0</v>
      </c>
    </row>
    <row r="39" spans="2:22" ht="20.25" customHeight="1">
      <c r="B39" s="173" t="s">
        <v>128</v>
      </c>
      <c r="C39" s="174" t="s">
        <v>22</v>
      </c>
      <c r="D39" s="384"/>
      <c r="E39" s="190">
        <f t="shared" si="0"/>
        <v>0</v>
      </c>
      <c r="F39" s="175">
        <f t="shared" si="1"/>
        <v>0</v>
      </c>
      <c r="G39" s="175">
        <f t="shared" si="2"/>
        <v>0</v>
      </c>
      <c r="H39" s="175">
        <f>手順⑤!AQ37</f>
        <v>0</v>
      </c>
      <c r="I39" s="175">
        <f t="shared" si="3"/>
        <v>0</v>
      </c>
      <c r="J39" s="175">
        <f>手順⑦!D37</f>
        <v>0</v>
      </c>
      <c r="K39" s="175">
        <f t="shared" si="4"/>
        <v>0</v>
      </c>
      <c r="L39" s="175">
        <f t="shared" si="5"/>
        <v>0</v>
      </c>
      <c r="M39" s="554"/>
      <c r="N39" s="554"/>
      <c r="O39" s="175">
        <f t="shared" si="6"/>
        <v>0</v>
      </c>
      <c r="P39" s="175">
        <f t="shared" si="7"/>
        <v>0</v>
      </c>
      <c r="Q39" s="175">
        <f>手順⑭!D37</f>
        <v>0</v>
      </c>
      <c r="R39" s="175">
        <f t="shared" si="8"/>
        <v>0</v>
      </c>
      <c r="S39" s="175">
        <f t="shared" si="9"/>
        <v>0</v>
      </c>
      <c r="T39" s="175">
        <f t="shared" si="10"/>
        <v>0</v>
      </c>
      <c r="U39" s="175">
        <f t="shared" si="11"/>
        <v>0</v>
      </c>
      <c r="V39" s="177">
        <f t="shared" si="12"/>
        <v>0</v>
      </c>
    </row>
    <row r="40" spans="2:22" ht="20.25" customHeight="1">
      <c r="B40" s="173" t="s">
        <v>130</v>
      </c>
      <c r="C40" s="174" t="s">
        <v>143</v>
      </c>
      <c r="D40" s="384"/>
      <c r="E40" s="190">
        <f t="shared" si="0"/>
        <v>0</v>
      </c>
      <c r="F40" s="175">
        <f t="shared" si="1"/>
        <v>0</v>
      </c>
      <c r="G40" s="175">
        <f t="shared" si="2"/>
        <v>0</v>
      </c>
      <c r="H40" s="175">
        <f>手順⑤!AQ38</f>
        <v>0</v>
      </c>
      <c r="I40" s="175">
        <f t="shared" si="3"/>
        <v>0</v>
      </c>
      <c r="J40" s="175">
        <f>手順⑦!D38</f>
        <v>0</v>
      </c>
      <c r="K40" s="175">
        <f t="shared" si="4"/>
        <v>0</v>
      </c>
      <c r="L40" s="175">
        <f t="shared" si="5"/>
        <v>0</v>
      </c>
      <c r="M40" s="554"/>
      <c r="N40" s="554"/>
      <c r="O40" s="175">
        <f t="shared" si="6"/>
        <v>0</v>
      </c>
      <c r="P40" s="175">
        <f t="shared" si="7"/>
        <v>0</v>
      </c>
      <c r="Q40" s="175">
        <f>手順⑭!D38</f>
        <v>0</v>
      </c>
      <c r="R40" s="175">
        <f t="shared" si="8"/>
        <v>0</v>
      </c>
      <c r="S40" s="175">
        <f t="shared" si="9"/>
        <v>0</v>
      </c>
      <c r="T40" s="175">
        <f t="shared" si="10"/>
        <v>0</v>
      </c>
      <c r="U40" s="175">
        <f t="shared" si="11"/>
        <v>0</v>
      </c>
      <c r="V40" s="177">
        <f t="shared" si="12"/>
        <v>0</v>
      </c>
    </row>
    <row r="41" spans="2:22" ht="20.25" customHeight="1">
      <c r="B41" s="173" t="s">
        <v>131</v>
      </c>
      <c r="C41" s="174" t="s">
        <v>539</v>
      </c>
      <c r="D41" s="384"/>
      <c r="E41" s="190">
        <f t="shared" si="0"/>
        <v>0</v>
      </c>
      <c r="F41" s="175">
        <f t="shared" si="1"/>
        <v>0</v>
      </c>
      <c r="G41" s="175">
        <f t="shared" si="2"/>
        <v>0</v>
      </c>
      <c r="H41" s="175">
        <f>手順⑤!AQ39</f>
        <v>0</v>
      </c>
      <c r="I41" s="175">
        <f t="shared" si="3"/>
        <v>0</v>
      </c>
      <c r="J41" s="175">
        <f>手順⑦!D39</f>
        <v>0</v>
      </c>
      <c r="K41" s="175">
        <f t="shared" si="4"/>
        <v>0</v>
      </c>
      <c r="L41" s="175">
        <f t="shared" si="5"/>
        <v>0</v>
      </c>
      <c r="M41" s="554"/>
      <c r="N41" s="554"/>
      <c r="O41" s="175">
        <f t="shared" si="6"/>
        <v>0</v>
      </c>
      <c r="P41" s="175">
        <f t="shared" si="7"/>
        <v>0</v>
      </c>
      <c r="Q41" s="175">
        <f>手順⑭!D39</f>
        <v>0</v>
      </c>
      <c r="R41" s="175">
        <f t="shared" si="8"/>
        <v>0</v>
      </c>
      <c r="S41" s="175">
        <f t="shared" si="9"/>
        <v>0</v>
      </c>
      <c r="T41" s="175">
        <f t="shared" si="10"/>
        <v>0</v>
      </c>
      <c r="U41" s="175">
        <f t="shared" si="11"/>
        <v>0</v>
      </c>
      <c r="V41" s="177">
        <f t="shared" si="12"/>
        <v>0</v>
      </c>
    </row>
    <row r="42" spans="2:22" ht="20.25" customHeight="1">
      <c r="B42" s="173" t="s">
        <v>15</v>
      </c>
      <c r="C42" s="174" t="s">
        <v>589</v>
      </c>
      <c r="D42" s="384"/>
      <c r="E42" s="190">
        <f t="shared" si="0"/>
        <v>0</v>
      </c>
      <c r="F42" s="175">
        <f t="shared" si="1"/>
        <v>0</v>
      </c>
      <c r="G42" s="175">
        <f t="shared" si="2"/>
        <v>0</v>
      </c>
      <c r="H42" s="175">
        <f>手順⑤!AQ40</f>
        <v>0</v>
      </c>
      <c r="I42" s="175">
        <f t="shared" si="3"/>
        <v>0</v>
      </c>
      <c r="J42" s="175">
        <f>手順⑦!D40</f>
        <v>0</v>
      </c>
      <c r="K42" s="175">
        <f t="shared" si="4"/>
        <v>0</v>
      </c>
      <c r="L42" s="175">
        <f t="shared" si="5"/>
        <v>0</v>
      </c>
      <c r="M42" s="554"/>
      <c r="N42" s="554"/>
      <c r="O42" s="175">
        <f t="shared" si="6"/>
        <v>0</v>
      </c>
      <c r="P42" s="175">
        <f t="shared" si="7"/>
        <v>0</v>
      </c>
      <c r="Q42" s="175">
        <f>手順⑭!D40</f>
        <v>0</v>
      </c>
      <c r="R42" s="175">
        <f t="shared" si="8"/>
        <v>0</v>
      </c>
      <c r="S42" s="175">
        <f t="shared" si="9"/>
        <v>0</v>
      </c>
      <c r="T42" s="175">
        <f t="shared" si="10"/>
        <v>0</v>
      </c>
      <c r="U42" s="175">
        <f t="shared" si="11"/>
        <v>0</v>
      </c>
      <c r="V42" s="177">
        <f t="shared" si="12"/>
        <v>0</v>
      </c>
    </row>
    <row r="43" spans="2:22" ht="20.25" customHeight="1">
      <c r="B43" s="173" t="s">
        <v>311</v>
      </c>
      <c r="C43" s="174" t="s">
        <v>127</v>
      </c>
      <c r="D43" s="384"/>
      <c r="E43" s="190">
        <f t="shared" si="0"/>
        <v>0</v>
      </c>
      <c r="F43" s="175">
        <f t="shared" si="1"/>
        <v>0</v>
      </c>
      <c r="G43" s="175">
        <f t="shared" si="2"/>
        <v>0</v>
      </c>
      <c r="H43" s="175">
        <f>手順⑤!AQ41</f>
        <v>0</v>
      </c>
      <c r="I43" s="175">
        <f t="shared" si="3"/>
        <v>0</v>
      </c>
      <c r="J43" s="175">
        <f>手順⑦!D41</f>
        <v>0</v>
      </c>
      <c r="K43" s="175">
        <f t="shared" si="4"/>
        <v>0</v>
      </c>
      <c r="L43" s="175">
        <f t="shared" si="5"/>
        <v>0</v>
      </c>
      <c r="M43" s="554"/>
      <c r="N43" s="554"/>
      <c r="O43" s="175">
        <f t="shared" si="6"/>
        <v>0</v>
      </c>
      <c r="P43" s="175">
        <f t="shared" si="7"/>
        <v>0</v>
      </c>
      <c r="Q43" s="175">
        <f>手順⑭!D41</f>
        <v>0</v>
      </c>
      <c r="R43" s="175">
        <f t="shared" si="8"/>
        <v>0</v>
      </c>
      <c r="S43" s="175">
        <f t="shared" si="9"/>
        <v>0</v>
      </c>
      <c r="T43" s="175">
        <f t="shared" si="10"/>
        <v>0</v>
      </c>
      <c r="U43" s="175">
        <f t="shared" si="11"/>
        <v>0</v>
      </c>
      <c r="V43" s="177">
        <f t="shared" si="12"/>
        <v>0</v>
      </c>
    </row>
    <row r="44" spans="2:22" ht="20.25" customHeight="1">
      <c r="B44" s="173" t="s">
        <v>29</v>
      </c>
      <c r="C44" s="174" t="s">
        <v>129</v>
      </c>
      <c r="D44" s="384"/>
      <c r="E44" s="190">
        <f t="shared" si="0"/>
        <v>0</v>
      </c>
      <c r="F44" s="175">
        <f t="shared" si="1"/>
        <v>0</v>
      </c>
      <c r="G44" s="175">
        <f t="shared" si="2"/>
        <v>0</v>
      </c>
      <c r="H44" s="175">
        <f>手順⑤!AQ42</f>
        <v>0</v>
      </c>
      <c r="I44" s="175">
        <f t="shared" si="3"/>
        <v>0</v>
      </c>
      <c r="J44" s="175">
        <f>手順⑦!D42</f>
        <v>0</v>
      </c>
      <c r="K44" s="175">
        <f t="shared" si="4"/>
        <v>0</v>
      </c>
      <c r="L44" s="175">
        <f t="shared" si="5"/>
        <v>0</v>
      </c>
      <c r="M44" s="554"/>
      <c r="N44" s="554"/>
      <c r="O44" s="175">
        <f t="shared" si="6"/>
        <v>0</v>
      </c>
      <c r="P44" s="175">
        <f t="shared" si="7"/>
        <v>0</v>
      </c>
      <c r="Q44" s="175">
        <f>手順⑭!D42</f>
        <v>0</v>
      </c>
      <c r="R44" s="175">
        <f t="shared" si="8"/>
        <v>0</v>
      </c>
      <c r="S44" s="175">
        <f t="shared" si="9"/>
        <v>0</v>
      </c>
      <c r="T44" s="175">
        <f t="shared" si="10"/>
        <v>0</v>
      </c>
      <c r="U44" s="175">
        <f t="shared" si="11"/>
        <v>0</v>
      </c>
      <c r="V44" s="177">
        <f t="shared" si="12"/>
        <v>0</v>
      </c>
    </row>
    <row r="45" spans="2:22" ht="20.25" customHeight="1">
      <c r="B45" s="173" t="s">
        <v>540</v>
      </c>
      <c r="C45" s="174" t="s">
        <v>144</v>
      </c>
      <c r="D45" s="384"/>
      <c r="E45" s="190">
        <f t="shared" si="0"/>
        <v>0</v>
      </c>
      <c r="F45" s="175">
        <f t="shared" si="1"/>
        <v>0</v>
      </c>
      <c r="G45" s="175">
        <f t="shared" si="2"/>
        <v>0</v>
      </c>
      <c r="H45" s="175">
        <f>手順⑤!AQ43</f>
        <v>0</v>
      </c>
      <c r="I45" s="175">
        <f t="shared" si="3"/>
        <v>0</v>
      </c>
      <c r="J45" s="175">
        <f>手順⑦!D43</f>
        <v>0</v>
      </c>
      <c r="K45" s="175">
        <f t="shared" si="4"/>
        <v>0</v>
      </c>
      <c r="L45" s="175">
        <f t="shared" si="5"/>
        <v>0</v>
      </c>
      <c r="M45" s="554"/>
      <c r="N45" s="554"/>
      <c r="O45" s="175">
        <f t="shared" si="6"/>
        <v>0</v>
      </c>
      <c r="P45" s="175">
        <f t="shared" si="7"/>
        <v>0</v>
      </c>
      <c r="Q45" s="175">
        <f>手順⑭!D43</f>
        <v>0</v>
      </c>
      <c r="R45" s="175">
        <f t="shared" si="8"/>
        <v>0</v>
      </c>
      <c r="S45" s="175">
        <f t="shared" si="9"/>
        <v>0</v>
      </c>
      <c r="T45" s="175">
        <f t="shared" si="10"/>
        <v>0</v>
      </c>
      <c r="U45" s="175">
        <f t="shared" si="11"/>
        <v>0</v>
      </c>
      <c r="V45" s="177">
        <f t="shared" si="12"/>
        <v>0</v>
      </c>
    </row>
    <row r="46" spans="2:22" ht="20.25" customHeight="1" thickBot="1">
      <c r="B46" s="173" t="s">
        <v>31</v>
      </c>
      <c r="C46" s="174" t="s">
        <v>23</v>
      </c>
      <c r="D46" s="385"/>
      <c r="E46" s="190">
        <f t="shared" si="0"/>
        <v>0</v>
      </c>
      <c r="F46" s="175">
        <f t="shared" si="1"/>
        <v>0</v>
      </c>
      <c r="G46" s="175">
        <f t="shared" si="2"/>
        <v>0</v>
      </c>
      <c r="H46" s="175">
        <f>手順⑤!AQ44</f>
        <v>0</v>
      </c>
      <c r="I46" s="175">
        <f t="shared" si="3"/>
        <v>0</v>
      </c>
      <c r="J46" s="175">
        <f>手順⑦!D44</f>
        <v>0</v>
      </c>
      <c r="K46" s="175">
        <f t="shared" si="4"/>
        <v>0</v>
      </c>
      <c r="L46" s="175">
        <f t="shared" si="5"/>
        <v>0</v>
      </c>
      <c r="M46" s="555"/>
      <c r="N46" s="555"/>
      <c r="O46" s="175">
        <f t="shared" si="6"/>
        <v>0</v>
      </c>
      <c r="P46" s="175">
        <f t="shared" si="7"/>
        <v>0</v>
      </c>
      <c r="Q46" s="175">
        <f>手順⑭!D44</f>
        <v>0</v>
      </c>
      <c r="R46" s="175">
        <f t="shared" si="8"/>
        <v>0</v>
      </c>
      <c r="S46" s="175">
        <f t="shared" si="9"/>
        <v>0</v>
      </c>
      <c r="T46" s="175">
        <f t="shared" si="10"/>
        <v>0</v>
      </c>
      <c r="U46" s="175">
        <f t="shared" si="11"/>
        <v>0</v>
      </c>
      <c r="V46" s="177">
        <f t="shared" si="12"/>
        <v>0</v>
      </c>
    </row>
    <row r="47" spans="2:22" ht="20.25" customHeight="1">
      <c r="B47" s="179"/>
      <c r="C47" s="243" t="s">
        <v>60</v>
      </c>
      <c r="D47" s="377">
        <f>SUM(D8:D46)</f>
        <v>0</v>
      </c>
      <c r="E47" s="181">
        <f t="shared" ref="E47:L47" si="13">SUM(E8:E46)</f>
        <v>0</v>
      </c>
      <c r="F47" s="181">
        <f t="shared" si="13"/>
        <v>0</v>
      </c>
      <c r="G47" s="181">
        <f t="shared" si="13"/>
        <v>0</v>
      </c>
      <c r="H47" s="181">
        <f t="shared" si="13"/>
        <v>0</v>
      </c>
      <c r="I47" s="181">
        <f t="shared" si="13"/>
        <v>0</v>
      </c>
      <c r="J47" s="181">
        <f t="shared" si="13"/>
        <v>0</v>
      </c>
      <c r="K47" s="181">
        <f t="shared" si="13"/>
        <v>0</v>
      </c>
      <c r="L47" s="181">
        <f t="shared" si="13"/>
        <v>0</v>
      </c>
      <c r="M47" s="181">
        <f>G47+L47</f>
        <v>0</v>
      </c>
      <c r="N47" s="181">
        <f>M47*I138</f>
        <v>0</v>
      </c>
      <c r="O47" s="181">
        <f>N47</f>
        <v>0</v>
      </c>
      <c r="P47" s="181">
        <f>SUM(P8:P46)</f>
        <v>0</v>
      </c>
      <c r="Q47" s="181">
        <f t="shared" ref="Q47:V47" si="14">SUM(Q8:Q46)</f>
        <v>0</v>
      </c>
      <c r="R47" s="181">
        <f t="shared" si="14"/>
        <v>0</v>
      </c>
      <c r="S47" s="181">
        <f t="shared" si="14"/>
        <v>0</v>
      </c>
      <c r="T47" s="181">
        <f t="shared" si="14"/>
        <v>0</v>
      </c>
      <c r="U47" s="181">
        <f t="shared" si="14"/>
        <v>0</v>
      </c>
      <c r="V47" s="183">
        <f t="shared" si="14"/>
        <v>0</v>
      </c>
    </row>
    <row r="48" spans="2:22" ht="20.25" customHeight="1">
      <c r="B48" s="245"/>
      <c r="C48" s="245"/>
      <c r="D48" s="193"/>
      <c r="E48" s="193"/>
      <c r="F48" s="193"/>
      <c r="G48" s="193"/>
      <c r="H48" s="193"/>
      <c r="I48" s="193"/>
      <c r="J48" s="193"/>
      <c r="K48" s="193"/>
      <c r="L48" s="193"/>
      <c r="M48" s="193"/>
      <c r="N48" s="193"/>
      <c r="O48" s="193"/>
      <c r="P48" s="193"/>
      <c r="Q48" s="193"/>
      <c r="R48" s="193"/>
      <c r="S48" s="193"/>
      <c r="T48" s="193"/>
      <c r="U48" s="193"/>
      <c r="V48" s="193"/>
    </row>
    <row r="49" spans="2:11" ht="20.25" customHeight="1">
      <c r="J49" s="150"/>
      <c r="K49" s="150" t="s">
        <v>386</v>
      </c>
    </row>
    <row r="50" spans="2:11" s="151" customFormat="1" ht="20.25" customHeight="1">
      <c r="B50" s="152"/>
      <c r="C50" s="234"/>
      <c r="D50" s="567" t="s">
        <v>78</v>
      </c>
      <c r="E50" s="568"/>
      <c r="F50" s="569" t="s">
        <v>145</v>
      </c>
      <c r="G50" s="570"/>
      <c r="H50" s="569" t="s">
        <v>305</v>
      </c>
      <c r="I50" s="570"/>
      <c r="J50" s="569" t="s">
        <v>79</v>
      </c>
      <c r="K50" s="571"/>
    </row>
    <row r="51" spans="2:11" s="158" customFormat="1" ht="36" customHeight="1">
      <c r="B51" s="154"/>
      <c r="C51" s="235"/>
      <c r="D51" s="246" t="s">
        <v>387</v>
      </c>
      <c r="E51" s="156" t="s">
        <v>388</v>
      </c>
      <c r="F51" s="156" t="s">
        <v>389</v>
      </c>
      <c r="G51" s="156" t="s">
        <v>390</v>
      </c>
      <c r="H51" s="156" t="s">
        <v>391</v>
      </c>
      <c r="I51" s="156" t="s">
        <v>392</v>
      </c>
      <c r="J51" s="156" t="s">
        <v>487</v>
      </c>
      <c r="K51" s="189" t="s">
        <v>488</v>
      </c>
    </row>
    <row r="52" spans="2:11" s="163" customFormat="1" ht="20.25" customHeight="1">
      <c r="B52" s="548" t="s">
        <v>58</v>
      </c>
      <c r="C52" s="548"/>
      <c r="D52" s="236" t="s">
        <v>393</v>
      </c>
      <c r="E52" s="160" t="s">
        <v>394</v>
      </c>
      <c r="F52" s="160" t="s">
        <v>395</v>
      </c>
      <c r="G52" s="160" t="s">
        <v>396</v>
      </c>
      <c r="H52" s="160" t="s">
        <v>397</v>
      </c>
      <c r="I52" s="160" t="s">
        <v>398</v>
      </c>
      <c r="J52" s="160" t="s">
        <v>399</v>
      </c>
      <c r="K52" s="162" t="s">
        <v>400</v>
      </c>
    </row>
    <row r="53" spans="2:11" s="167" customFormat="1" ht="20.25" customHeight="1">
      <c r="B53" s="549" t="s">
        <v>77</v>
      </c>
      <c r="C53" s="549"/>
      <c r="D53" s="237" t="s">
        <v>401</v>
      </c>
      <c r="E53" s="186" t="s">
        <v>402</v>
      </c>
      <c r="F53" s="186" t="s">
        <v>403</v>
      </c>
      <c r="G53" s="186" t="s">
        <v>404</v>
      </c>
      <c r="H53" s="186" t="s">
        <v>405</v>
      </c>
      <c r="I53" s="186" t="s">
        <v>406</v>
      </c>
      <c r="J53" s="186" t="s">
        <v>407</v>
      </c>
      <c r="K53" s="187" t="s">
        <v>408</v>
      </c>
    </row>
    <row r="54" spans="2:11" s="167" customFormat="1" ht="20.25" customHeight="1">
      <c r="B54" s="173" t="s">
        <v>1</v>
      </c>
      <c r="C54" s="238" t="s">
        <v>16</v>
      </c>
      <c r="D54" s="239">
        <f>ROUND(E8*K99,0)</f>
        <v>0</v>
      </c>
      <c r="E54" s="175">
        <f>ROUND(E8*L99,0)</f>
        <v>0</v>
      </c>
      <c r="F54" s="175">
        <f>ROUND(J8*K99,0)</f>
        <v>0</v>
      </c>
      <c r="G54" s="175">
        <f>ROUND(J8*L99,0)</f>
        <v>0</v>
      </c>
      <c r="H54" s="175">
        <f>ROUND(Q8*K99,0)</f>
        <v>0</v>
      </c>
      <c r="I54" s="175">
        <f>ROUND(Q8*L99,0)</f>
        <v>0</v>
      </c>
      <c r="J54" s="175">
        <f>D54+F54+H54</f>
        <v>0</v>
      </c>
      <c r="K54" s="177">
        <f>E54+G54+I54</f>
        <v>0</v>
      </c>
    </row>
    <row r="55" spans="2:11" s="167" customFormat="1" ht="20.25" customHeight="1">
      <c r="B55" s="173" t="s">
        <v>2</v>
      </c>
      <c r="C55" s="240" t="s">
        <v>527</v>
      </c>
      <c r="D55" s="241">
        <f t="shared" ref="D55:D92" si="15">ROUND(E9*K100,0)</f>
        <v>0</v>
      </c>
      <c r="E55" s="175">
        <f t="shared" ref="E55:E92" si="16">ROUND(E9*L100,0)</f>
        <v>0</v>
      </c>
      <c r="F55" s="175">
        <f t="shared" ref="F55:F92" si="17">ROUND(J9*K100,0)</f>
        <v>0</v>
      </c>
      <c r="G55" s="175">
        <f t="shared" ref="G55:G92" si="18">ROUND(J9*L100,0)</f>
        <v>0</v>
      </c>
      <c r="H55" s="175">
        <f t="shared" ref="H55:H92" si="19">ROUND(Q9*K100,0)</f>
        <v>0</v>
      </c>
      <c r="I55" s="175">
        <f t="shared" ref="I55:I92" si="20">ROUND(Q9*L100,0)</f>
        <v>0</v>
      </c>
      <c r="J55" s="175">
        <f t="shared" ref="J55:J92" si="21">D55+F55+H55</f>
        <v>0</v>
      </c>
      <c r="K55" s="177">
        <f t="shared" ref="K55:K92" si="22">E55+G55+I55</f>
        <v>0</v>
      </c>
    </row>
    <row r="56" spans="2:11" s="167" customFormat="1" ht="20.25" customHeight="1">
      <c r="B56" s="173" t="s">
        <v>3</v>
      </c>
      <c r="C56" s="240" t="s">
        <v>528</v>
      </c>
      <c r="D56" s="241">
        <f t="shared" si="15"/>
        <v>0</v>
      </c>
      <c r="E56" s="175">
        <f t="shared" si="16"/>
        <v>0</v>
      </c>
      <c r="F56" s="175">
        <f t="shared" si="17"/>
        <v>0</v>
      </c>
      <c r="G56" s="175">
        <f t="shared" si="18"/>
        <v>0</v>
      </c>
      <c r="H56" s="175">
        <f t="shared" si="19"/>
        <v>0</v>
      </c>
      <c r="I56" s="175">
        <f t="shared" si="20"/>
        <v>0</v>
      </c>
      <c r="J56" s="175">
        <f t="shared" si="21"/>
        <v>0</v>
      </c>
      <c r="K56" s="177">
        <f t="shared" si="22"/>
        <v>0</v>
      </c>
    </row>
    <row r="57" spans="2:11" s="167" customFormat="1" ht="20.25" customHeight="1">
      <c r="B57" s="173" t="s">
        <v>4</v>
      </c>
      <c r="C57" s="240" t="s">
        <v>17</v>
      </c>
      <c r="D57" s="241">
        <f t="shared" si="15"/>
        <v>0</v>
      </c>
      <c r="E57" s="175">
        <f t="shared" si="16"/>
        <v>0</v>
      </c>
      <c r="F57" s="175">
        <f t="shared" si="17"/>
        <v>0</v>
      </c>
      <c r="G57" s="175">
        <f t="shared" si="18"/>
        <v>0</v>
      </c>
      <c r="H57" s="175">
        <f t="shared" si="19"/>
        <v>0</v>
      </c>
      <c r="I57" s="175">
        <f t="shared" si="20"/>
        <v>0</v>
      </c>
      <c r="J57" s="175">
        <f t="shared" si="21"/>
        <v>0</v>
      </c>
      <c r="K57" s="177">
        <f t="shared" si="22"/>
        <v>0</v>
      </c>
    </row>
    <row r="58" spans="2:11" s="167" customFormat="1" ht="20.25" customHeight="1">
      <c r="B58" s="173" t="s">
        <v>5</v>
      </c>
      <c r="C58" s="240" t="s">
        <v>529</v>
      </c>
      <c r="D58" s="241">
        <f t="shared" si="15"/>
        <v>0</v>
      </c>
      <c r="E58" s="175">
        <f t="shared" si="16"/>
        <v>0</v>
      </c>
      <c r="F58" s="175">
        <f t="shared" si="17"/>
        <v>0</v>
      </c>
      <c r="G58" s="175">
        <f t="shared" si="18"/>
        <v>0</v>
      </c>
      <c r="H58" s="175">
        <f t="shared" si="19"/>
        <v>0</v>
      </c>
      <c r="I58" s="175">
        <f t="shared" si="20"/>
        <v>0</v>
      </c>
      <c r="J58" s="175">
        <f t="shared" si="21"/>
        <v>0</v>
      </c>
      <c r="K58" s="177">
        <f t="shared" si="22"/>
        <v>0</v>
      </c>
    </row>
    <row r="59" spans="2:11" s="167" customFormat="1" ht="20.25" customHeight="1">
      <c r="B59" s="173" t="s">
        <v>6</v>
      </c>
      <c r="C59" s="240" t="s">
        <v>136</v>
      </c>
      <c r="D59" s="241">
        <f t="shared" si="15"/>
        <v>0</v>
      </c>
      <c r="E59" s="175">
        <f t="shared" si="16"/>
        <v>0</v>
      </c>
      <c r="F59" s="175">
        <f t="shared" si="17"/>
        <v>0</v>
      </c>
      <c r="G59" s="175">
        <f t="shared" si="18"/>
        <v>0</v>
      </c>
      <c r="H59" s="175">
        <f t="shared" si="19"/>
        <v>0</v>
      </c>
      <c r="I59" s="175">
        <f t="shared" si="20"/>
        <v>0</v>
      </c>
      <c r="J59" s="175">
        <f t="shared" si="21"/>
        <v>0</v>
      </c>
      <c r="K59" s="177">
        <f t="shared" si="22"/>
        <v>0</v>
      </c>
    </row>
    <row r="60" spans="2:11" s="167" customFormat="1" ht="20.25" customHeight="1">
      <c r="B60" s="173" t="s">
        <v>7</v>
      </c>
      <c r="C60" s="242" t="s">
        <v>109</v>
      </c>
      <c r="D60" s="241">
        <f t="shared" si="15"/>
        <v>0</v>
      </c>
      <c r="E60" s="175">
        <f t="shared" si="16"/>
        <v>0</v>
      </c>
      <c r="F60" s="175">
        <f t="shared" si="17"/>
        <v>0</v>
      </c>
      <c r="G60" s="175">
        <f t="shared" si="18"/>
        <v>0</v>
      </c>
      <c r="H60" s="175">
        <f t="shared" si="19"/>
        <v>0</v>
      </c>
      <c r="I60" s="175">
        <f t="shared" si="20"/>
        <v>0</v>
      </c>
      <c r="J60" s="175">
        <f t="shared" si="21"/>
        <v>0</v>
      </c>
      <c r="K60" s="177">
        <f t="shared" si="22"/>
        <v>0</v>
      </c>
    </row>
    <row r="61" spans="2:11" s="167" customFormat="1" ht="20.25" customHeight="1">
      <c r="B61" s="173" t="s">
        <v>8</v>
      </c>
      <c r="C61" s="240" t="s">
        <v>137</v>
      </c>
      <c r="D61" s="241">
        <f t="shared" si="15"/>
        <v>0</v>
      </c>
      <c r="E61" s="175">
        <f t="shared" si="16"/>
        <v>0</v>
      </c>
      <c r="F61" s="175">
        <f t="shared" si="17"/>
        <v>0</v>
      </c>
      <c r="G61" s="175">
        <f t="shared" si="18"/>
        <v>0</v>
      </c>
      <c r="H61" s="175">
        <f t="shared" si="19"/>
        <v>0</v>
      </c>
      <c r="I61" s="175">
        <f t="shared" si="20"/>
        <v>0</v>
      </c>
      <c r="J61" s="175">
        <f t="shared" si="21"/>
        <v>0</v>
      </c>
      <c r="K61" s="177">
        <f t="shared" si="22"/>
        <v>0</v>
      </c>
    </row>
    <row r="62" spans="2:11" s="167" customFormat="1" ht="20.25" customHeight="1">
      <c r="B62" s="173" t="s">
        <v>9</v>
      </c>
      <c r="C62" s="242" t="s">
        <v>309</v>
      </c>
      <c r="D62" s="241">
        <f t="shared" si="15"/>
        <v>0</v>
      </c>
      <c r="E62" s="175">
        <f t="shared" si="16"/>
        <v>0</v>
      </c>
      <c r="F62" s="175">
        <f t="shared" si="17"/>
        <v>0</v>
      </c>
      <c r="G62" s="175">
        <f t="shared" si="18"/>
        <v>0</v>
      </c>
      <c r="H62" s="175">
        <f t="shared" si="19"/>
        <v>0</v>
      </c>
      <c r="I62" s="175">
        <f t="shared" si="20"/>
        <v>0</v>
      </c>
      <c r="J62" s="175">
        <f t="shared" si="21"/>
        <v>0</v>
      </c>
      <c r="K62" s="177">
        <f t="shared" si="22"/>
        <v>0</v>
      </c>
    </row>
    <row r="63" spans="2:11" s="167" customFormat="1" ht="20.25" customHeight="1">
      <c r="B63" s="173" t="s">
        <v>10</v>
      </c>
      <c r="C63" s="242" t="s">
        <v>587</v>
      </c>
      <c r="D63" s="241">
        <f t="shared" si="15"/>
        <v>0</v>
      </c>
      <c r="E63" s="175">
        <f t="shared" si="16"/>
        <v>0</v>
      </c>
      <c r="F63" s="175">
        <f t="shared" si="17"/>
        <v>0</v>
      </c>
      <c r="G63" s="175">
        <f t="shared" si="18"/>
        <v>0</v>
      </c>
      <c r="H63" s="175">
        <f t="shared" si="19"/>
        <v>0</v>
      </c>
      <c r="I63" s="175">
        <f t="shared" si="20"/>
        <v>0</v>
      </c>
      <c r="J63" s="175">
        <f t="shared" si="21"/>
        <v>0</v>
      </c>
      <c r="K63" s="177">
        <f t="shared" si="22"/>
        <v>0</v>
      </c>
    </row>
    <row r="64" spans="2:11" s="167" customFormat="1" ht="20.25" customHeight="1">
      <c r="B64" s="173" t="s">
        <v>11</v>
      </c>
      <c r="C64" s="240" t="s">
        <v>310</v>
      </c>
      <c r="D64" s="241">
        <f t="shared" si="15"/>
        <v>0</v>
      </c>
      <c r="E64" s="175">
        <f t="shared" si="16"/>
        <v>0</v>
      </c>
      <c r="F64" s="175">
        <f t="shared" si="17"/>
        <v>0</v>
      </c>
      <c r="G64" s="175">
        <f t="shared" si="18"/>
        <v>0</v>
      </c>
      <c r="H64" s="175">
        <f t="shared" si="19"/>
        <v>0</v>
      </c>
      <c r="I64" s="175">
        <f t="shared" si="20"/>
        <v>0</v>
      </c>
      <c r="J64" s="175">
        <f t="shared" si="21"/>
        <v>0</v>
      </c>
      <c r="K64" s="177">
        <f t="shared" si="22"/>
        <v>0</v>
      </c>
    </row>
    <row r="65" spans="2:11" s="167" customFormat="1" ht="20.25" customHeight="1">
      <c r="B65" s="173" t="s">
        <v>12</v>
      </c>
      <c r="C65" s="240" t="s">
        <v>138</v>
      </c>
      <c r="D65" s="241">
        <f t="shared" si="15"/>
        <v>0</v>
      </c>
      <c r="E65" s="175">
        <f t="shared" si="16"/>
        <v>0</v>
      </c>
      <c r="F65" s="175">
        <f t="shared" si="17"/>
        <v>0</v>
      </c>
      <c r="G65" s="175">
        <f t="shared" si="18"/>
        <v>0</v>
      </c>
      <c r="H65" s="175">
        <f t="shared" si="19"/>
        <v>0</v>
      </c>
      <c r="I65" s="175">
        <f t="shared" si="20"/>
        <v>0</v>
      </c>
      <c r="J65" s="175">
        <f t="shared" si="21"/>
        <v>0</v>
      </c>
      <c r="K65" s="177">
        <f t="shared" si="22"/>
        <v>0</v>
      </c>
    </row>
    <row r="66" spans="2:11" s="167" customFormat="1" ht="20.25" customHeight="1">
      <c r="B66" s="173" t="s">
        <v>13</v>
      </c>
      <c r="C66" s="240" t="s">
        <v>139</v>
      </c>
      <c r="D66" s="241">
        <f t="shared" si="15"/>
        <v>0</v>
      </c>
      <c r="E66" s="175">
        <f t="shared" si="16"/>
        <v>0</v>
      </c>
      <c r="F66" s="175">
        <f t="shared" si="17"/>
        <v>0</v>
      </c>
      <c r="G66" s="175">
        <f t="shared" si="18"/>
        <v>0</v>
      </c>
      <c r="H66" s="175">
        <f t="shared" si="19"/>
        <v>0</v>
      </c>
      <c r="I66" s="175">
        <f t="shared" si="20"/>
        <v>0</v>
      </c>
      <c r="J66" s="175">
        <f t="shared" si="21"/>
        <v>0</v>
      </c>
      <c r="K66" s="177">
        <f t="shared" si="22"/>
        <v>0</v>
      </c>
    </row>
    <row r="67" spans="2:11" s="167" customFormat="1" ht="20.25" customHeight="1">
      <c r="B67" s="173" t="s">
        <v>14</v>
      </c>
      <c r="C67" s="240" t="s">
        <v>140</v>
      </c>
      <c r="D67" s="241">
        <f t="shared" si="15"/>
        <v>0</v>
      </c>
      <c r="E67" s="175">
        <f t="shared" si="16"/>
        <v>0</v>
      </c>
      <c r="F67" s="175">
        <f t="shared" si="17"/>
        <v>0</v>
      </c>
      <c r="G67" s="175">
        <f t="shared" si="18"/>
        <v>0</v>
      </c>
      <c r="H67" s="175">
        <f t="shared" si="19"/>
        <v>0</v>
      </c>
      <c r="I67" s="175">
        <f t="shared" si="20"/>
        <v>0</v>
      </c>
      <c r="J67" s="175">
        <f t="shared" si="21"/>
        <v>0</v>
      </c>
      <c r="K67" s="177">
        <f t="shared" si="22"/>
        <v>0</v>
      </c>
    </row>
    <row r="68" spans="2:11" s="167" customFormat="1" ht="20.25" customHeight="1">
      <c r="B68" s="173" t="s">
        <v>28</v>
      </c>
      <c r="C68" s="240" t="s">
        <v>530</v>
      </c>
      <c r="D68" s="241">
        <f t="shared" si="15"/>
        <v>0</v>
      </c>
      <c r="E68" s="175">
        <f t="shared" si="16"/>
        <v>0</v>
      </c>
      <c r="F68" s="175">
        <f t="shared" si="17"/>
        <v>0</v>
      </c>
      <c r="G68" s="175">
        <f t="shared" si="18"/>
        <v>0</v>
      </c>
      <c r="H68" s="175">
        <f t="shared" si="19"/>
        <v>0</v>
      </c>
      <c r="I68" s="175">
        <f t="shared" si="20"/>
        <v>0</v>
      </c>
      <c r="J68" s="175">
        <f t="shared" si="21"/>
        <v>0</v>
      </c>
      <c r="K68" s="177">
        <f t="shared" si="22"/>
        <v>0</v>
      </c>
    </row>
    <row r="69" spans="2:11" s="167" customFormat="1" ht="20.25" customHeight="1">
      <c r="B69" s="173" t="s">
        <v>110</v>
      </c>
      <c r="C69" s="240" t="s">
        <v>531</v>
      </c>
      <c r="D69" s="241">
        <f t="shared" si="15"/>
        <v>0</v>
      </c>
      <c r="E69" s="175">
        <f t="shared" si="16"/>
        <v>0</v>
      </c>
      <c r="F69" s="175">
        <f t="shared" si="17"/>
        <v>0</v>
      </c>
      <c r="G69" s="175">
        <f t="shared" si="18"/>
        <v>0</v>
      </c>
      <c r="H69" s="175">
        <f t="shared" si="19"/>
        <v>0</v>
      </c>
      <c r="I69" s="175">
        <f t="shared" si="20"/>
        <v>0</v>
      </c>
      <c r="J69" s="175">
        <f t="shared" si="21"/>
        <v>0</v>
      </c>
      <c r="K69" s="177">
        <f t="shared" si="22"/>
        <v>0</v>
      </c>
    </row>
    <row r="70" spans="2:11" s="167" customFormat="1" ht="20.25" customHeight="1">
      <c r="B70" s="173" t="s">
        <v>111</v>
      </c>
      <c r="C70" s="240" t="s">
        <v>532</v>
      </c>
      <c r="D70" s="241">
        <f t="shared" si="15"/>
        <v>0</v>
      </c>
      <c r="E70" s="175">
        <f t="shared" si="16"/>
        <v>0</v>
      </c>
      <c r="F70" s="175">
        <f t="shared" si="17"/>
        <v>0</v>
      </c>
      <c r="G70" s="175">
        <f t="shared" si="18"/>
        <v>0</v>
      </c>
      <c r="H70" s="175">
        <f t="shared" si="19"/>
        <v>0</v>
      </c>
      <c r="I70" s="175">
        <f t="shared" si="20"/>
        <v>0</v>
      </c>
      <c r="J70" s="175">
        <f t="shared" si="21"/>
        <v>0</v>
      </c>
      <c r="K70" s="177">
        <f t="shared" si="22"/>
        <v>0</v>
      </c>
    </row>
    <row r="71" spans="2:11" s="167" customFormat="1" ht="20.25" customHeight="1">
      <c r="B71" s="173" t="s">
        <v>112</v>
      </c>
      <c r="C71" s="240" t="s">
        <v>533</v>
      </c>
      <c r="D71" s="241">
        <f t="shared" si="15"/>
        <v>0</v>
      </c>
      <c r="E71" s="175">
        <f t="shared" si="16"/>
        <v>0</v>
      </c>
      <c r="F71" s="175">
        <f t="shared" si="17"/>
        <v>0</v>
      </c>
      <c r="G71" s="175">
        <f t="shared" si="18"/>
        <v>0</v>
      </c>
      <c r="H71" s="175">
        <f t="shared" si="19"/>
        <v>0</v>
      </c>
      <c r="I71" s="175">
        <f t="shared" si="20"/>
        <v>0</v>
      </c>
      <c r="J71" s="175">
        <f t="shared" si="21"/>
        <v>0</v>
      </c>
      <c r="K71" s="177">
        <f t="shared" si="22"/>
        <v>0</v>
      </c>
    </row>
    <row r="72" spans="2:11" s="167" customFormat="1" ht="20.25" customHeight="1">
      <c r="B72" s="173" t="s">
        <v>114</v>
      </c>
      <c r="C72" s="240" t="s">
        <v>534</v>
      </c>
      <c r="D72" s="241">
        <f t="shared" si="15"/>
        <v>0</v>
      </c>
      <c r="E72" s="175">
        <f t="shared" si="16"/>
        <v>0</v>
      </c>
      <c r="F72" s="175">
        <f t="shared" si="17"/>
        <v>0</v>
      </c>
      <c r="G72" s="175">
        <f t="shared" si="18"/>
        <v>0</v>
      </c>
      <c r="H72" s="175">
        <f t="shared" si="19"/>
        <v>0</v>
      </c>
      <c r="I72" s="175">
        <f t="shared" si="20"/>
        <v>0</v>
      </c>
      <c r="J72" s="175">
        <f t="shared" si="21"/>
        <v>0</v>
      </c>
      <c r="K72" s="177">
        <f t="shared" si="22"/>
        <v>0</v>
      </c>
    </row>
    <row r="73" spans="2:11" s="167" customFormat="1" ht="20.25" customHeight="1">
      <c r="B73" s="173" t="s">
        <v>115</v>
      </c>
      <c r="C73" s="240" t="s">
        <v>588</v>
      </c>
      <c r="D73" s="241">
        <f t="shared" si="15"/>
        <v>0</v>
      </c>
      <c r="E73" s="175">
        <f t="shared" si="16"/>
        <v>0</v>
      </c>
      <c r="F73" s="175">
        <f t="shared" si="17"/>
        <v>0</v>
      </c>
      <c r="G73" s="175">
        <f t="shared" si="18"/>
        <v>0</v>
      </c>
      <c r="H73" s="175">
        <f t="shared" si="19"/>
        <v>0</v>
      </c>
      <c r="I73" s="175">
        <f t="shared" si="20"/>
        <v>0</v>
      </c>
      <c r="J73" s="175">
        <f t="shared" si="21"/>
        <v>0</v>
      </c>
      <c r="K73" s="177">
        <f t="shared" si="22"/>
        <v>0</v>
      </c>
    </row>
    <row r="74" spans="2:11" s="167" customFormat="1" ht="20.25" customHeight="1">
      <c r="B74" s="173" t="s">
        <v>116</v>
      </c>
      <c r="C74" s="240" t="s">
        <v>141</v>
      </c>
      <c r="D74" s="241">
        <f t="shared" si="15"/>
        <v>0</v>
      </c>
      <c r="E74" s="175">
        <f t="shared" si="16"/>
        <v>0</v>
      </c>
      <c r="F74" s="175">
        <f t="shared" si="17"/>
        <v>0</v>
      </c>
      <c r="G74" s="175">
        <f t="shared" si="18"/>
        <v>0</v>
      </c>
      <c r="H74" s="175">
        <f t="shared" si="19"/>
        <v>0</v>
      </c>
      <c r="I74" s="175">
        <f t="shared" si="20"/>
        <v>0</v>
      </c>
      <c r="J74" s="175">
        <f t="shared" si="21"/>
        <v>0</v>
      </c>
      <c r="K74" s="177">
        <f t="shared" si="22"/>
        <v>0</v>
      </c>
    </row>
    <row r="75" spans="2:11" s="167" customFormat="1" ht="20.25" customHeight="1">
      <c r="B75" s="173" t="s">
        <v>117</v>
      </c>
      <c r="C75" s="240" t="s">
        <v>113</v>
      </c>
      <c r="D75" s="241">
        <f t="shared" si="15"/>
        <v>0</v>
      </c>
      <c r="E75" s="175">
        <f t="shared" si="16"/>
        <v>0</v>
      </c>
      <c r="F75" s="175">
        <f t="shared" si="17"/>
        <v>0</v>
      </c>
      <c r="G75" s="175">
        <f t="shared" si="18"/>
        <v>0</v>
      </c>
      <c r="H75" s="175">
        <f t="shared" si="19"/>
        <v>0</v>
      </c>
      <c r="I75" s="175">
        <f t="shared" si="20"/>
        <v>0</v>
      </c>
      <c r="J75" s="175">
        <f t="shared" si="21"/>
        <v>0</v>
      </c>
      <c r="K75" s="177">
        <f t="shared" si="22"/>
        <v>0</v>
      </c>
    </row>
    <row r="76" spans="2:11" s="167" customFormat="1" ht="20.25" customHeight="1">
      <c r="B76" s="173" t="s">
        <v>118</v>
      </c>
      <c r="C76" s="240" t="s">
        <v>18</v>
      </c>
      <c r="D76" s="241">
        <f t="shared" si="15"/>
        <v>0</v>
      </c>
      <c r="E76" s="175">
        <f t="shared" si="16"/>
        <v>0</v>
      </c>
      <c r="F76" s="175">
        <f t="shared" si="17"/>
        <v>0</v>
      </c>
      <c r="G76" s="175">
        <f t="shared" si="18"/>
        <v>0</v>
      </c>
      <c r="H76" s="175">
        <f t="shared" si="19"/>
        <v>0</v>
      </c>
      <c r="I76" s="175">
        <f t="shared" si="20"/>
        <v>0</v>
      </c>
      <c r="J76" s="175">
        <f t="shared" si="21"/>
        <v>0</v>
      </c>
      <c r="K76" s="177">
        <f t="shared" si="22"/>
        <v>0</v>
      </c>
    </row>
    <row r="77" spans="2:11" s="167" customFormat="1" ht="20.25" customHeight="1">
      <c r="B77" s="173" t="s">
        <v>119</v>
      </c>
      <c r="C77" s="240" t="s">
        <v>142</v>
      </c>
      <c r="D77" s="241">
        <f t="shared" si="15"/>
        <v>0</v>
      </c>
      <c r="E77" s="175">
        <f t="shared" si="16"/>
        <v>0</v>
      </c>
      <c r="F77" s="175">
        <f t="shared" si="17"/>
        <v>0</v>
      </c>
      <c r="G77" s="175">
        <f t="shared" si="18"/>
        <v>0</v>
      </c>
      <c r="H77" s="175">
        <f t="shared" si="19"/>
        <v>0</v>
      </c>
      <c r="I77" s="175">
        <f t="shared" si="20"/>
        <v>0</v>
      </c>
      <c r="J77" s="175">
        <f t="shared" si="21"/>
        <v>0</v>
      </c>
      <c r="K77" s="177">
        <f t="shared" si="22"/>
        <v>0</v>
      </c>
    </row>
    <row r="78" spans="2:11" s="167" customFormat="1" ht="20.25" customHeight="1">
      <c r="B78" s="173" t="s">
        <v>120</v>
      </c>
      <c r="C78" s="240" t="s">
        <v>535</v>
      </c>
      <c r="D78" s="241">
        <f t="shared" si="15"/>
        <v>0</v>
      </c>
      <c r="E78" s="175">
        <f t="shared" si="16"/>
        <v>0</v>
      </c>
      <c r="F78" s="175">
        <f t="shared" si="17"/>
        <v>0</v>
      </c>
      <c r="G78" s="175">
        <f t="shared" si="18"/>
        <v>0</v>
      </c>
      <c r="H78" s="175">
        <f t="shared" si="19"/>
        <v>0</v>
      </c>
      <c r="I78" s="175">
        <f t="shared" si="20"/>
        <v>0</v>
      </c>
      <c r="J78" s="175">
        <f t="shared" si="21"/>
        <v>0</v>
      </c>
      <c r="K78" s="177">
        <f t="shared" si="22"/>
        <v>0</v>
      </c>
    </row>
    <row r="79" spans="2:11" s="167" customFormat="1" ht="20.25" customHeight="1">
      <c r="B79" s="173" t="s">
        <v>121</v>
      </c>
      <c r="C79" s="240" t="s">
        <v>536</v>
      </c>
      <c r="D79" s="241">
        <f t="shared" si="15"/>
        <v>0</v>
      </c>
      <c r="E79" s="175">
        <f t="shared" si="16"/>
        <v>0</v>
      </c>
      <c r="F79" s="175">
        <f t="shared" si="17"/>
        <v>0</v>
      </c>
      <c r="G79" s="175">
        <f t="shared" si="18"/>
        <v>0</v>
      </c>
      <c r="H79" s="175">
        <f t="shared" si="19"/>
        <v>0</v>
      </c>
      <c r="I79" s="175">
        <f t="shared" si="20"/>
        <v>0</v>
      </c>
      <c r="J79" s="175">
        <f t="shared" si="21"/>
        <v>0</v>
      </c>
      <c r="K79" s="177">
        <f t="shared" si="22"/>
        <v>0</v>
      </c>
    </row>
    <row r="80" spans="2:11" s="167" customFormat="1" ht="20.25" customHeight="1">
      <c r="B80" s="173" t="s">
        <v>122</v>
      </c>
      <c r="C80" s="240" t="s">
        <v>19</v>
      </c>
      <c r="D80" s="241">
        <f t="shared" si="15"/>
        <v>0</v>
      </c>
      <c r="E80" s="175">
        <f t="shared" si="16"/>
        <v>0</v>
      </c>
      <c r="F80" s="175">
        <f t="shared" si="17"/>
        <v>0</v>
      </c>
      <c r="G80" s="175">
        <f t="shared" si="18"/>
        <v>0</v>
      </c>
      <c r="H80" s="175">
        <f t="shared" si="19"/>
        <v>0</v>
      </c>
      <c r="I80" s="175">
        <f t="shared" si="20"/>
        <v>0</v>
      </c>
      <c r="J80" s="175">
        <f t="shared" si="21"/>
        <v>0</v>
      </c>
      <c r="K80" s="177">
        <f t="shared" si="22"/>
        <v>0</v>
      </c>
    </row>
    <row r="81" spans="2:14" s="167" customFormat="1" ht="20.25" customHeight="1">
      <c r="B81" s="173" t="s">
        <v>123</v>
      </c>
      <c r="C81" s="240" t="s">
        <v>20</v>
      </c>
      <c r="D81" s="241">
        <f t="shared" si="15"/>
        <v>0</v>
      </c>
      <c r="E81" s="175">
        <f t="shared" si="16"/>
        <v>0</v>
      </c>
      <c r="F81" s="175">
        <f t="shared" si="17"/>
        <v>0</v>
      </c>
      <c r="G81" s="175">
        <f t="shared" si="18"/>
        <v>0</v>
      </c>
      <c r="H81" s="175">
        <f t="shared" si="19"/>
        <v>0</v>
      </c>
      <c r="I81" s="175">
        <f t="shared" si="20"/>
        <v>0</v>
      </c>
      <c r="J81" s="175">
        <f t="shared" si="21"/>
        <v>0</v>
      </c>
      <c r="K81" s="177">
        <f t="shared" si="22"/>
        <v>0</v>
      </c>
    </row>
    <row r="82" spans="2:14" s="167" customFormat="1" ht="20.25" customHeight="1">
      <c r="B82" s="173" t="s">
        <v>124</v>
      </c>
      <c r="C82" s="240" t="s">
        <v>21</v>
      </c>
      <c r="D82" s="241">
        <f t="shared" si="15"/>
        <v>0</v>
      </c>
      <c r="E82" s="175">
        <f t="shared" si="16"/>
        <v>0</v>
      </c>
      <c r="F82" s="175">
        <f t="shared" si="17"/>
        <v>0</v>
      </c>
      <c r="G82" s="175">
        <f t="shared" si="18"/>
        <v>0</v>
      </c>
      <c r="H82" s="175">
        <f t="shared" si="19"/>
        <v>0</v>
      </c>
      <c r="I82" s="175">
        <f t="shared" si="20"/>
        <v>0</v>
      </c>
      <c r="J82" s="175">
        <f t="shared" si="21"/>
        <v>0</v>
      </c>
      <c r="K82" s="177">
        <f t="shared" si="22"/>
        <v>0</v>
      </c>
    </row>
    <row r="83" spans="2:14" s="167" customFormat="1" ht="20.25" customHeight="1">
      <c r="B83" s="173" t="s">
        <v>125</v>
      </c>
      <c r="C83" s="240" t="s">
        <v>537</v>
      </c>
      <c r="D83" s="241">
        <f t="shared" si="15"/>
        <v>0</v>
      </c>
      <c r="E83" s="175">
        <f t="shared" si="16"/>
        <v>0</v>
      </c>
      <c r="F83" s="175">
        <f t="shared" si="17"/>
        <v>0</v>
      </c>
      <c r="G83" s="175">
        <f t="shared" si="18"/>
        <v>0</v>
      </c>
      <c r="H83" s="175">
        <f t="shared" si="19"/>
        <v>0</v>
      </c>
      <c r="I83" s="175">
        <f t="shared" si="20"/>
        <v>0</v>
      </c>
      <c r="J83" s="175">
        <f t="shared" si="21"/>
        <v>0</v>
      </c>
      <c r="K83" s="177">
        <f t="shared" si="22"/>
        <v>0</v>
      </c>
    </row>
    <row r="84" spans="2:14" s="167" customFormat="1" ht="20.25" customHeight="1">
      <c r="B84" s="173" t="s">
        <v>126</v>
      </c>
      <c r="C84" s="240" t="s">
        <v>538</v>
      </c>
      <c r="D84" s="241">
        <f t="shared" si="15"/>
        <v>0</v>
      </c>
      <c r="E84" s="175">
        <f t="shared" si="16"/>
        <v>0</v>
      </c>
      <c r="F84" s="175">
        <f t="shared" si="17"/>
        <v>0</v>
      </c>
      <c r="G84" s="175">
        <f t="shared" si="18"/>
        <v>0</v>
      </c>
      <c r="H84" s="175">
        <f t="shared" si="19"/>
        <v>0</v>
      </c>
      <c r="I84" s="175">
        <f t="shared" si="20"/>
        <v>0</v>
      </c>
      <c r="J84" s="175">
        <f t="shared" si="21"/>
        <v>0</v>
      </c>
      <c r="K84" s="177">
        <f t="shared" si="22"/>
        <v>0</v>
      </c>
    </row>
    <row r="85" spans="2:14" s="167" customFormat="1" ht="20.25" customHeight="1">
      <c r="B85" s="173" t="s">
        <v>128</v>
      </c>
      <c r="C85" s="240" t="s">
        <v>22</v>
      </c>
      <c r="D85" s="241">
        <f t="shared" si="15"/>
        <v>0</v>
      </c>
      <c r="E85" s="175">
        <f t="shared" si="16"/>
        <v>0</v>
      </c>
      <c r="F85" s="175">
        <f t="shared" si="17"/>
        <v>0</v>
      </c>
      <c r="G85" s="175">
        <f t="shared" si="18"/>
        <v>0</v>
      </c>
      <c r="H85" s="175">
        <f t="shared" si="19"/>
        <v>0</v>
      </c>
      <c r="I85" s="175">
        <f t="shared" si="20"/>
        <v>0</v>
      </c>
      <c r="J85" s="175">
        <f t="shared" si="21"/>
        <v>0</v>
      </c>
      <c r="K85" s="177">
        <f t="shared" si="22"/>
        <v>0</v>
      </c>
    </row>
    <row r="86" spans="2:14" s="167" customFormat="1" ht="20.25" customHeight="1">
      <c r="B86" s="173" t="s">
        <v>130</v>
      </c>
      <c r="C86" s="240" t="s">
        <v>143</v>
      </c>
      <c r="D86" s="241">
        <f t="shared" si="15"/>
        <v>0</v>
      </c>
      <c r="E86" s="175">
        <f t="shared" si="16"/>
        <v>0</v>
      </c>
      <c r="F86" s="175">
        <f t="shared" si="17"/>
        <v>0</v>
      </c>
      <c r="G86" s="175">
        <f t="shared" si="18"/>
        <v>0</v>
      </c>
      <c r="H86" s="175">
        <f t="shared" si="19"/>
        <v>0</v>
      </c>
      <c r="I86" s="175">
        <f t="shared" si="20"/>
        <v>0</v>
      </c>
      <c r="J86" s="175">
        <f t="shared" si="21"/>
        <v>0</v>
      </c>
      <c r="K86" s="177">
        <f t="shared" si="22"/>
        <v>0</v>
      </c>
    </row>
    <row r="87" spans="2:14" s="167" customFormat="1" ht="20.25" customHeight="1">
      <c r="B87" s="173" t="s">
        <v>131</v>
      </c>
      <c r="C87" s="240" t="s">
        <v>539</v>
      </c>
      <c r="D87" s="241">
        <f t="shared" si="15"/>
        <v>0</v>
      </c>
      <c r="E87" s="175">
        <f t="shared" si="16"/>
        <v>0</v>
      </c>
      <c r="F87" s="175">
        <f t="shared" si="17"/>
        <v>0</v>
      </c>
      <c r="G87" s="175">
        <f t="shared" si="18"/>
        <v>0</v>
      </c>
      <c r="H87" s="175">
        <f t="shared" si="19"/>
        <v>0</v>
      </c>
      <c r="I87" s="175">
        <f t="shared" si="20"/>
        <v>0</v>
      </c>
      <c r="J87" s="175">
        <f t="shared" si="21"/>
        <v>0</v>
      </c>
      <c r="K87" s="177">
        <f t="shared" si="22"/>
        <v>0</v>
      </c>
    </row>
    <row r="88" spans="2:14" s="167" customFormat="1" ht="20.25" customHeight="1">
      <c r="B88" s="173" t="s">
        <v>15</v>
      </c>
      <c r="C88" s="240" t="s">
        <v>589</v>
      </c>
      <c r="D88" s="241">
        <f t="shared" si="15"/>
        <v>0</v>
      </c>
      <c r="E88" s="175">
        <f t="shared" si="16"/>
        <v>0</v>
      </c>
      <c r="F88" s="175">
        <f t="shared" si="17"/>
        <v>0</v>
      </c>
      <c r="G88" s="175">
        <f t="shared" si="18"/>
        <v>0</v>
      </c>
      <c r="H88" s="175">
        <f t="shared" si="19"/>
        <v>0</v>
      </c>
      <c r="I88" s="175">
        <f t="shared" si="20"/>
        <v>0</v>
      </c>
      <c r="J88" s="175">
        <f t="shared" si="21"/>
        <v>0</v>
      </c>
      <c r="K88" s="177">
        <f t="shared" si="22"/>
        <v>0</v>
      </c>
    </row>
    <row r="89" spans="2:14" s="167" customFormat="1" ht="20.25" customHeight="1">
      <c r="B89" s="173" t="s">
        <v>311</v>
      </c>
      <c r="C89" s="240" t="s">
        <v>127</v>
      </c>
      <c r="D89" s="241">
        <f t="shared" si="15"/>
        <v>0</v>
      </c>
      <c r="E89" s="175">
        <f t="shared" si="16"/>
        <v>0</v>
      </c>
      <c r="F89" s="175">
        <f t="shared" si="17"/>
        <v>0</v>
      </c>
      <c r="G89" s="175">
        <f t="shared" si="18"/>
        <v>0</v>
      </c>
      <c r="H89" s="175">
        <f t="shared" si="19"/>
        <v>0</v>
      </c>
      <c r="I89" s="175">
        <f t="shared" si="20"/>
        <v>0</v>
      </c>
      <c r="J89" s="175">
        <f t="shared" si="21"/>
        <v>0</v>
      </c>
      <c r="K89" s="177">
        <f t="shared" si="22"/>
        <v>0</v>
      </c>
    </row>
    <row r="90" spans="2:14" s="167" customFormat="1" ht="20.25" customHeight="1">
      <c r="B90" s="173" t="s">
        <v>29</v>
      </c>
      <c r="C90" s="240" t="s">
        <v>129</v>
      </c>
      <c r="D90" s="241">
        <f t="shared" si="15"/>
        <v>0</v>
      </c>
      <c r="E90" s="175">
        <f t="shared" si="16"/>
        <v>0</v>
      </c>
      <c r="F90" s="175">
        <f t="shared" si="17"/>
        <v>0</v>
      </c>
      <c r="G90" s="175">
        <f t="shared" si="18"/>
        <v>0</v>
      </c>
      <c r="H90" s="175">
        <f t="shared" si="19"/>
        <v>0</v>
      </c>
      <c r="I90" s="175">
        <f t="shared" si="20"/>
        <v>0</v>
      </c>
      <c r="J90" s="175">
        <f t="shared" si="21"/>
        <v>0</v>
      </c>
      <c r="K90" s="177">
        <f t="shared" si="22"/>
        <v>0</v>
      </c>
    </row>
    <row r="91" spans="2:14" s="167" customFormat="1" ht="20.25" customHeight="1">
      <c r="B91" s="173" t="s">
        <v>540</v>
      </c>
      <c r="C91" s="240" t="s">
        <v>144</v>
      </c>
      <c r="D91" s="241">
        <f t="shared" si="15"/>
        <v>0</v>
      </c>
      <c r="E91" s="175">
        <f t="shared" si="16"/>
        <v>0</v>
      </c>
      <c r="F91" s="175">
        <f t="shared" si="17"/>
        <v>0</v>
      </c>
      <c r="G91" s="175">
        <f t="shared" si="18"/>
        <v>0</v>
      </c>
      <c r="H91" s="175">
        <f t="shared" si="19"/>
        <v>0</v>
      </c>
      <c r="I91" s="175">
        <f t="shared" si="20"/>
        <v>0</v>
      </c>
      <c r="J91" s="175">
        <f t="shared" si="21"/>
        <v>0</v>
      </c>
      <c r="K91" s="177">
        <f t="shared" si="22"/>
        <v>0</v>
      </c>
    </row>
    <row r="92" spans="2:14" s="167" customFormat="1" ht="20.25" customHeight="1">
      <c r="B92" s="173" t="s">
        <v>31</v>
      </c>
      <c r="C92" s="240" t="s">
        <v>23</v>
      </c>
      <c r="D92" s="241">
        <f t="shared" si="15"/>
        <v>0</v>
      </c>
      <c r="E92" s="175">
        <f t="shared" si="16"/>
        <v>0</v>
      </c>
      <c r="F92" s="175">
        <f t="shared" si="17"/>
        <v>0</v>
      </c>
      <c r="G92" s="175">
        <f t="shared" si="18"/>
        <v>0</v>
      </c>
      <c r="H92" s="175">
        <f t="shared" si="19"/>
        <v>0</v>
      </c>
      <c r="I92" s="175">
        <f t="shared" si="20"/>
        <v>0</v>
      </c>
      <c r="J92" s="175">
        <f t="shared" si="21"/>
        <v>0</v>
      </c>
      <c r="K92" s="177">
        <f t="shared" si="22"/>
        <v>0</v>
      </c>
    </row>
    <row r="93" spans="2:14" s="167" customFormat="1" ht="20.25" customHeight="1">
      <c r="B93" s="179"/>
      <c r="C93" s="243" t="s">
        <v>60</v>
      </c>
      <c r="D93" s="244">
        <f>SUM(D54:D92)</f>
        <v>0</v>
      </c>
      <c r="E93" s="181">
        <f t="shared" ref="E93:K93" si="23">SUM(E54:E92)</f>
        <v>0</v>
      </c>
      <c r="F93" s="181">
        <f t="shared" si="23"/>
        <v>0</v>
      </c>
      <c r="G93" s="181">
        <f t="shared" si="23"/>
        <v>0</v>
      </c>
      <c r="H93" s="181">
        <f t="shared" si="23"/>
        <v>0</v>
      </c>
      <c r="I93" s="181">
        <f t="shared" si="23"/>
        <v>0</v>
      </c>
      <c r="J93" s="181">
        <f t="shared" si="23"/>
        <v>0</v>
      </c>
      <c r="K93" s="183">
        <f t="shared" si="23"/>
        <v>0</v>
      </c>
    </row>
    <row r="94" spans="2:14" s="167" customFormat="1" ht="20.25" customHeight="1">
      <c r="B94" s="247"/>
      <c r="C94" s="247"/>
      <c r="D94" s="248"/>
      <c r="E94" s="248"/>
      <c r="F94" s="248"/>
      <c r="G94" s="248"/>
      <c r="H94" s="248"/>
      <c r="I94" s="248"/>
      <c r="J94" s="248"/>
      <c r="K94" s="248"/>
    </row>
    <row r="95" spans="2:14" ht="20.25" customHeight="1">
      <c r="J95" s="150"/>
    </row>
    <row r="96" spans="2:14" ht="20.25" customHeight="1">
      <c r="B96" s="249"/>
      <c r="C96" s="250"/>
      <c r="D96" s="563" t="s">
        <v>286</v>
      </c>
      <c r="E96" s="564"/>
      <c r="F96" s="564"/>
      <c r="G96" s="564"/>
      <c r="H96" s="564"/>
      <c r="I96" s="564"/>
      <c r="J96" s="564"/>
      <c r="K96" s="564"/>
      <c r="L96" s="564"/>
      <c r="M96" s="564"/>
      <c r="N96" s="566"/>
    </row>
    <row r="97" spans="2:24" ht="36" customHeight="1">
      <c r="B97" s="251"/>
      <c r="C97" s="252"/>
      <c r="D97" s="253" t="s">
        <v>102</v>
      </c>
      <c r="E97" s="254" t="s">
        <v>175</v>
      </c>
      <c r="F97" s="254" t="s">
        <v>176</v>
      </c>
      <c r="G97" s="254" t="s">
        <v>37</v>
      </c>
      <c r="H97" s="254" t="s">
        <v>287</v>
      </c>
      <c r="I97" s="254" t="s">
        <v>64</v>
      </c>
      <c r="J97" s="255" t="s">
        <v>40</v>
      </c>
      <c r="K97" s="254" t="s">
        <v>372</v>
      </c>
      <c r="L97" s="255" t="s">
        <v>373</v>
      </c>
      <c r="M97" s="254" t="s">
        <v>584</v>
      </c>
      <c r="N97" s="373" t="s">
        <v>585</v>
      </c>
      <c r="P97" s="206"/>
      <c r="Q97" s="206"/>
      <c r="R97" s="361" t="s">
        <v>80</v>
      </c>
      <c r="S97" s="206"/>
    </row>
    <row r="98" spans="2:24" s="206" customFormat="1" ht="20.25" customHeight="1" thickBot="1">
      <c r="B98" s="200"/>
      <c r="C98" s="256"/>
      <c r="D98" s="257" t="s">
        <v>288</v>
      </c>
      <c r="E98" s="204" t="s">
        <v>289</v>
      </c>
      <c r="F98" s="204" t="s">
        <v>290</v>
      </c>
      <c r="G98" s="258" t="s">
        <v>291</v>
      </c>
      <c r="H98" s="258" t="s">
        <v>292</v>
      </c>
      <c r="I98" s="204" t="s">
        <v>293</v>
      </c>
      <c r="J98" s="259" t="s">
        <v>294</v>
      </c>
      <c r="K98" s="204" t="s">
        <v>374</v>
      </c>
      <c r="L98" s="369" t="s">
        <v>375</v>
      </c>
      <c r="M98" s="370" t="s">
        <v>582</v>
      </c>
      <c r="N98" s="305" t="s">
        <v>582</v>
      </c>
      <c r="P98" s="563" t="s">
        <v>511</v>
      </c>
      <c r="Q98" s="564"/>
      <c r="R98" s="565"/>
      <c r="S98" s="149"/>
    </row>
    <row r="99" spans="2:24" ht="20.25" customHeight="1">
      <c r="B99" s="173" t="s">
        <v>1</v>
      </c>
      <c r="C99" s="238" t="s">
        <v>16</v>
      </c>
      <c r="D99" s="260">
        <f>県内自給率!E6</f>
        <v>0.51620899999999992</v>
      </c>
      <c r="E99" s="210">
        <f t="array" ref="E99:E137">TRANSPOSE(投入係数!D52:AP52)</f>
        <v>0.51296200000000003</v>
      </c>
      <c r="F99" s="210">
        <f t="array" ref="F99:F137">TRANSPOSE(投入係数!D47:AP47)</f>
        <v>0.149426</v>
      </c>
      <c r="G99" s="559" t="s">
        <v>181</v>
      </c>
      <c r="H99" s="559" t="s">
        <v>181</v>
      </c>
      <c r="I99" s="561"/>
      <c r="J99" s="211">
        <f>消費パターン!E6</f>
        <v>1.1224E-2</v>
      </c>
      <c r="K99" s="211">
        <f>雇用表!L8</f>
        <v>0.23086499999999999</v>
      </c>
      <c r="L99" s="208">
        <f>雇用表!M8</f>
        <v>5.1589999999999997E-2</v>
      </c>
      <c r="M99" s="468">
        <v>0.43747799999999998</v>
      </c>
      <c r="N99" s="469">
        <v>4.5379999999999997E-2</v>
      </c>
      <c r="P99" s="262" t="s">
        <v>42</v>
      </c>
      <c r="Q99" s="379" t="s">
        <v>296</v>
      </c>
      <c r="R99" s="386"/>
    </row>
    <row r="100" spans="2:24" ht="20.25" customHeight="1" thickBot="1">
      <c r="B100" s="173" t="s">
        <v>2</v>
      </c>
      <c r="C100" s="240" t="s">
        <v>527</v>
      </c>
      <c r="D100" s="261">
        <f>県内自給率!E7</f>
        <v>0.73091600000000001</v>
      </c>
      <c r="E100" s="210">
        <v>0.62305299999999997</v>
      </c>
      <c r="F100" s="210">
        <v>0.22922999999999999</v>
      </c>
      <c r="G100" s="560"/>
      <c r="H100" s="560"/>
      <c r="I100" s="562"/>
      <c r="J100" s="211">
        <f>消費パターン!E7</f>
        <v>5.5800000000000001E-4</v>
      </c>
      <c r="K100" s="211">
        <f>雇用表!L9</f>
        <v>8.591E-2</v>
      </c>
      <c r="L100" s="211">
        <f>雇用表!M9</f>
        <v>8.0284999999999995E-2</v>
      </c>
      <c r="M100" s="468">
        <v>0.481184</v>
      </c>
      <c r="N100" s="469">
        <v>1.8371999999999999E-2</v>
      </c>
      <c r="P100" s="262" t="s">
        <v>41</v>
      </c>
      <c r="Q100" s="379" t="s">
        <v>297</v>
      </c>
      <c r="R100" s="387"/>
      <c r="W100" s="264"/>
    </row>
    <row r="101" spans="2:24" ht="20.25" customHeight="1">
      <c r="B101" s="173" t="s">
        <v>3</v>
      </c>
      <c r="C101" s="240" t="s">
        <v>528</v>
      </c>
      <c r="D101" s="261">
        <f>県内自給率!E8</f>
        <v>0.24327200000000004</v>
      </c>
      <c r="E101" s="210">
        <v>0.66085499999999997</v>
      </c>
      <c r="F101" s="210">
        <v>0.18427399999999999</v>
      </c>
      <c r="G101" s="560"/>
      <c r="H101" s="560"/>
      <c r="I101" s="562"/>
      <c r="J101" s="211">
        <f>消費パターン!E8</f>
        <v>9.7900000000000005E-4</v>
      </c>
      <c r="K101" s="211">
        <f>雇用表!L10</f>
        <v>0.20581199999999999</v>
      </c>
      <c r="L101" s="211">
        <f>雇用表!M10</f>
        <v>6.4273999999999998E-2</v>
      </c>
      <c r="M101" s="468">
        <v>0.478879</v>
      </c>
      <c r="N101" s="469">
        <v>2.9420999999999999E-2</v>
      </c>
      <c r="P101" s="265" t="s">
        <v>64</v>
      </c>
      <c r="Q101" s="266" t="s">
        <v>298</v>
      </c>
      <c r="R101" s="380" t="str">
        <f>IF(R99&gt;0,ROUND(R100/R99,6),"")</f>
        <v/>
      </c>
      <c r="S101" s="149" t="s">
        <v>295</v>
      </c>
      <c r="W101" s="264"/>
    </row>
    <row r="102" spans="2:24" ht="20.25" customHeight="1">
      <c r="B102" s="173" t="s">
        <v>4</v>
      </c>
      <c r="C102" s="240" t="s">
        <v>17</v>
      </c>
      <c r="D102" s="261">
        <f>県内自給率!E9</f>
        <v>4.134199999999999E-2</v>
      </c>
      <c r="E102" s="210">
        <v>0.568774</v>
      </c>
      <c r="F102" s="210">
        <v>0.18184800000000001</v>
      </c>
      <c r="G102" s="560"/>
      <c r="H102" s="560"/>
      <c r="I102" s="562"/>
      <c r="J102" s="211">
        <f>消費パターン!E9</f>
        <v>0</v>
      </c>
      <c r="K102" s="211">
        <f>雇用表!L11</f>
        <v>5.0134999999999999E-2</v>
      </c>
      <c r="L102" s="211">
        <f>雇用表!M11</f>
        <v>4.9055000000000001E-2</v>
      </c>
      <c r="M102" s="468">
        <v>0</v>
      </c>
      <c r="N102" s="469">
        <v>0</v>
      </c>
      <c r="Q102"/>
      <c r="R102"/>
      <c r="S102"/>
      <c r="X102" s="264"/>
    </row>
    <row r="103" spans="2:24" ht="20.25" customHeight="1">
      <c r="B103" s="173" t="s">
        <v>5</v>
      </c>
      <c r="C103" s="240" t="s">
        <v>529</v>
      </c>
      <c r="D103" s="261">
        <f>県内自給率!E10</f>
        <v>0.17811699999999997</v>
      </c>
      <c r="E103" s="210">
        <v>0.31477899999999998</v>
      </c>
      <c r="F103" s="210">
        <v>0.13731099999999999</v>
      </c>
      <c r="G103" s="560"/>
      <c r="H103" s="560"/>
      <c r="I103" s="562"/>
      <c r="J103" s="211">
        <f>消費パターン!E10</f>
        <v>9.0998999999999997E-2</v>
      </c>
      <c r="K103" s="211">
        <f>雇用表!L12</f>
        <v>7.6066999999999996E-2</v>
      </c>
      <c r="L103" s="211">
        <f>雇用表!M12</f>
        <v>7.6020000000000004E-2</v>
      </c>
      <c r="M103" s="468">
        <v>0.37437900000000002</v>
      </c>
      <c r="N103" s="469">
        <v>2.8480999999999999E-2</v>
      </c>
      <c r="P103" s="563" t="s">
        <v>513</v>
      </c>
      <c r="Q103" s="564"/>
      <c r="R103" s="566"/>
    </row>
    <row r="104" spans="2:24" ht="20.25" customHeight="1">
      <c r="B104" s="173" t="s">
        <v>6</v>
      </c>
      <c r="C104" s="240" t="s">
        <v>136</v>
      </c>
      <c r="D104" s="261">
        <f>県内自給率!E11</f>
        <v>4.8938000000000037E-2</v>
      </c>
      <c r="E104" s="210">
        <v>0.43597799999999998</v>
      </c>
      <c r="F104" s="210">
        <v>0.32128099999999998</v>
      </c>
      <c r="G104" s="560"/>
      <c r="H104" s="560"/>
      <c r="I104" s="562"/>
      <c r="J104" s="211">
        <f>消費パターン!E11</f>
        <v>1.8828000000000001E-2</v>
      </c>
      <c r="K104" s="211">
        <f>雇用表!L13</f>
        <v>0.105836</v>
      </c>
      <c r="L104" s="211">
        <f>雇用表!M13</f>
        <v>0.10580000000000001</v>
      </c>
      <c r="M104" s="468">
        <v>0.53972299999999995</v>
      </c>
      <c r="N104" s="469">
        <v>2.8927999999999999E-2</v>
      </c>
      <c r="P104" s="267" t="s">
        <v>493</v>
      </c>
      <c r="Q104" s="363" t="s">
        <v>64</v>
      </c>
      <c r="R104" s="362" t="s">
        <v>512</v>
      </c>
      <c r="T104" s="368"/>
      <c r="U104" s="368"/>
      <c r="V104" s="368"/>
      <c r="W104" s="368"/>
      <c r="X104" s="368"/>
    </row>
    <row r="105" spans="2:24" ht="20.25" customHeight="1">
      <c r="B105" s="173" t="s">
        <v>7</v>
      </c>
      <c r="C105" s="242" t="s">
        <v>109</v>
      </c>
      <c r="D105" s="261">
        <f>県内自給率!E12</f>
        <v>0.18819699999999995</v>
      </c>
      <c r="E105" s="210">
        <v>0.33929799999999999</v>
      </c>
      <c r="F105" s="210">
        <v>0.13960600000000001</v>
      </c>
      <c r="G105" s="560"/>
      <c r="H105" s="560"/>
      <c r="I105" s="562"/>
      <c r="J105" s="211">
        <f>消費パターン!E12</f>
        <v>1.2830000000000001E-3</v>
      </c>
      <c r="K105" s="211">
        <f>雇用表!L14</f>
        <v>3.2967999999999997E-2</v>
      </c>
      <c r="L105" s="211">
        <f>雇用表!M14</f>
        <v>3.295E-2</v>
      </c>
      <c r="M105" s="468">
        <v>0.61629599999999995</v>
      </c>
      <c r="N105" s="469">
        <v>4.3142E-2</v>
      </c>
      <c r="P105" s="516" t="s">
        <v>1074</v>
      </c>
      <c r="Q105" s="527">
        <f>ROUND(271886/485022,6)</f>
        <v>0.56056399999999995</v>
      </c>
      <c r="R105" s="517">
        <f t="shared" ref="R105:R114" si="24">AVERAGE(Q105:Q107)</f>
        <v>0.54255266666666657</v>
      </c>
      <c r="T105" s="368"/>
      <c r="U105" s="368"/>
      <c r="V105" s="368"/>
      <c r="W105" s="368"/>
      <c r="X105" s="368"/>
    </row>
    <row r="106" spans="2:24" ht="20.25" customHeight="1">
      <c r="B106" s="173" t="s">
        <v>8</v>
      </c>
      <c r="C106" s="240" t="s">
        <v>137</v>
      </c>
      <c r="D106" s="261">
        <f>県内自給率!E13</f>
        <v>3.4070999999999962E-2</v>
      </c>
      <c r="E106" s="210">
        <v>0.41248800000000002</v>
      </c>
      <c r="F106" s="210">
        <v>0.108401</v>
      </c>
      <c r="G106" s="560"/>
      <c r="H106" s="560"/>
      <c r="I106" s="562"/>
      <c r="J106" s="211">
        <f>消費パターン!E13</f>
        <v>1.2918000000000001E-2</v>
      </c>
      <c r="K106" s="211">
        <f>雇用表!L15</f>
        <v>2.7455E-2</v>
      </c>
      <c r="L106" s="211">
        <f>雇用表!M15</f>
        <v>2.7455E-2</v>
      </c>
      <c r="M106" s="468">
        <v>0.60450199999999998</v>
      </c>
      <c r="N106" s="469">
        <v>1.2071E-2</v>
      </c>
      <c r="P106" s="516" t="s">
        <v>1073</v>
      </c>
      <c r="Q106" s="210">
        <f>ROUND(272867/516111,6)</f>
        <v>0.528698</v>
      </c>
      <c r="R106" s="517">
        <f t="shared" si="24"/>
        <v>0.52093866666666666</v>
      </c>
      <c r="T106" s="368"/>
      <c r="U106" s="368"/>
      <c r="V106" s="368"/>
      <c r="W106" s="368"/>
      <c r="X106" s="368"/>
    </row>
    <row r="107" spans="2:24" ht="20.25" customHeight="1">
      <c r="B107" s="173" t="s">
        <v>9</v>
      </c>
      <c r="C107" s="242" t="s">
        <v>309</v>
      </c>
      <c r="D107" s="261">
        <f>県内自給率!E14</f>
        <v>5.0819999999999976E-2</v>
      </c>
      <c r="E107" s="210">
        <v>0.469225</v>
      </c>
      <c r="F107" s="210">
        <v>8.6463999999999999E-2</v>
      </c>
      <c r="G107" s="560"/>
      <c r="H107" s="560"/>
      <c r="I107" s="562"/>
      <c r="J107" s="211">
        <f>消費パターン!E14</f>
        <v>1.2262E-2</v>
      </c>
      <c r="K107" s="211">
        <f>雇用表!L16</f>
        <v>1.7052999999999999E-2</v>
      </c>
      <c r="L107" s="211">
        <f>雇用表!M16</f>
        <v>1.7052999999999999E-2</v>
      </c>
      <c r="M107" s="468">
        <v>0.322459</v>
      </c>
      <c r="N107" s="469">
        <v>1.7259E-2</v>
      </c>
      <c r="P107" s="516" t="s">
        <v>1071</v>
      </c>
      <c r="Q107" s="210">
        <f>ROUND(293133/544456,6)</f>
        <v>0.53839599999999999</v>
      </c>
      <c r="R107" s="517">
        <f t="shared" si="24"/>
        <v>0.52705199999999996</v>
      </c>
      <c r="T107" s="368"/>
      <c r="U107" s="368"/>
      <c r="V107" s="368"/>
      <c r="W107" s="368"/>
      <c r="X107" s="368"/>
    </row>
    <row r="108" spans="2:24" ht="20.25" customHeight="1">
      <c r="B108" s="173" t="s">
        <v>10</v>
      </c>
      <c r="C108" s="242" t="s">
        <v>587</v>
      </c>
      <c r="D108" s="261">
        <f>県内自給率!E15</f>
        <v>0.133884</v>
      </c>
      <c r="E108" s="210">
        <v>0.44791799999999998</v>
      </c>
      <c r="F108" s="210">
        <v>0.24796799999999999</v>
      </c>
      <c r="G108" s="560"/>
      <c r="H108" s="560"/>
      <c r="I108" s="562"/>
      <c r="J108" s="211">
        <f>消費パターン!E15</f>
        <v>2.7810000000000001E-3</v>
      </c>
      <c r="K108" s="211">
        <f>雇用表!L17</f>
        <v>7.5322E-2</v>
      </c>
      <c r="L108" s="211">
        <f>雇用表!M17</f>
        <v>7.5322E-2</v>
      </c>
      <c r="M108" s="468">
        <v>0.50628899999999999</v>
      </c>
      <c r="N108" s="469">
        <v>4.6819E-2</v>
      </c>
      <c r="P108" s="516" t="s">
        <v>1059</v>
      </c>
      <c r="Q108" s="210">
        <f>ROUND(255676/515765,6)</f>
        <v>0.495722</v>
      </c>
      <c r="R108" s="517">
        <f t="shared" si="24"/>
        <v>0.5316993333333333</v>
      </c>
      <c r="T108" s="368"/>
      <c r="U108" s="368"/>
      <c r="V108" s="368"/>
      <c r="W108" s="368"/>
      <c r="X108" s="368"/>
    </row>
    <row r="109" spans="2:24" ht="20.25" customHeight="1">
      <c r="B109" s="173" t="s">
        <v>11</v>
      </c>
      <c r="C109" s="240" t="s">
        <v>310</v>
      </c>
      <c r="D109" s="261">
        <f>県内自給率!E16</f>
        <v>0.34493600000000002</v>
      </c>
      <c r="E109" s="210">
        <v>0.51767799999999997</v>
      </c>
      <c r="F109" s="210">
        <v>0.23307</v>
      </c>
      <c r="G109" s="560"/>
      <c r="H109" s="560"/>
      <c r="I109" s="562"/>
      <c r="J109" s="211">
        <f>消費パターン!E16</f>
        <v>3.4099999999999999E-4</v>
      </c>
      <c r="K109" s="211">
        <f>雇用表!L18</f>
        <v>3.7969999999999997E-2</v>
      </c>
      <c r="L109" s="211">
        <f>雇用表!M18</f>
        <v>3.7969999999999997E-2</v>
      </c>
      <c r="M109" s="468">
        <v>0.55290899999999998</v>
      </c>
      <c r="N109" s="469">
        <v>2.511E-2</v>
      </c>
      <c r="P109" s="516" t="s">
        <v>1057</v>
      </c>
      <c r="Q109" s="210">
        <f>ROUND(291388/532665,6)</f>
        <v>0.54703800000000002</v>
      </c>
      <c r="R109" s="517">
        <f t="shared" si="24"/>
        <v>0.54704033333333335</v>
      </c>
    </row>
    <row r="110" spans="2:24" ht="20.25" customHeight="1">
      <c r="B110" s="173" t="s">
        <v>12</v>
      </c>
      <c r="C110" s="240" t="s">
        <v>138</v>
      </c>
      <c r="D110" s="261">
        <f>県内自給率!E17</f>
        <v>0.15676199999999996</v>
      </c>
      <c r="E110" s="210">
        <v>0.44448199999999999</v>
      </c>
      <c r="F110" s="210">
        <v>0.158583</v>
      </c>
      <c r="G110" s="560"/>
      <c r="H110" s="560"/>
      <c r="I110" s="562"/>
      <c r="J110" s="211">
        <f>消費パターン!E17</f>
        <v>2.1000000000000001E-4</v>
      </c>
      <c r="K110" s="211">
        <f>雇用表!L19</f>
        <v>4.1530999999999998E-2</v>
      </c>
      <c r="L110" s="211">
        <f>雇用表!M19</f>
        <v>4.1530999999999998E-2</v>
      </c>
      <c r="M110" s="468">
        <v>0</v>
      </c>
      <c r="N110" s="469">
        <v>0</v>
      </c>
      <c r="P110" s="516" t="s">
        <v>1058</v>
      </c>
      <c r="Q110" s="518">
        <f>ROUND(281663/509947,6)</f>
        <v>0.552338</v>
      </c>
      <c r="R110" s="517">
        <f t="shared" si="24"/>
        <v>0.58155666666666661</v>
      </c>
    </row>
    <row r="111" spans="2:24" ht="20.25" customHeight="1">
      <c r="B111" s="173" t="s">
        <v>13</v>
      </c>
      <c r="C111" s="240" t="s">
        <v>139</v>
      </c>
      <c r="D111" s="261">
        <f>県内自給率!E18</f>
        <v>1.9214999999999982E-2</v>
      </c>
      <c r="E111" s="210">
        <v>0.234567</v>
      </c>
      <c r="F111" s="210">
        <v>7.4335999999999999E-2</v>
      </c>
      <c r="G111" s="560"/>
      <c r="H111" s="560"/>
      <c r="I111" s="562"/>
      <c r="J111" s="211">
        <f>消費パターン!E18</f>
        <v>5.6800000000000004E-4</v>
      </c>
      <c r="K111" s="211">
        <f>雇用表!L20</f>
        <v>1.8825000000000001E-2</v>
      </c>
      <c r="L111" s="211">
        <f>雇用表!M20</f>
        <v>1.8825000000000001E-2</v>
      </c>
      <c r="M111" s="468">
        <v>0.57782299999999998</v>
      </c>
      <c r="N111" s="469">
        <v>1.567E-2</v>
      </c>
      <c r="P111" s="516" t="s">
        <v>581</v>
      </c>
      <c r="Q111" s="518">
        <f>ROUND(296141/546643,6)</f>
        <v>0.54174500000000003</v>
      </c>
      <c r="R111" s="517">
        <f t="shared" si="24"/>
        <v>0.60670499999999994</v>
      </c>
    </row>
    <row r="112" spans="2:24" ht="20.25" customHeight="1">
      <c r="B112" s="173" t="s">
        <v>14</v>
      </c>
      <c r="C112" s="240" t="s">
        <v>140</v>
      </c>
      <c r="D112" s="261">
        <f>県内自給率!E19</f>
        <v>0.21021199999999995</v>
      </c>
      <c r="E112" s="210">
        <v>0.50836499999999996</v>
      </c>
      <c r="F112" s="210">
        <v>0.29224800000000001</v>
      </c>
      <c r="G112" s="560"/>
      <c r="H112" s="560"/>
      <c r="I112" s="562"/>
      <c r="J112" s="211">
        <f>消費パターン!E19</f>
        <v>8.2899999999999998E-4</v>
      </c>
      <c r="K112" s="211">
        <f>雇用表!L21</f>
        <v>6.2030000000000002E-2</v>
      </c>
      <c r="L112" s="211">
        <f>雇用表!M21</f>
        <v>6.2030000000000002E-2</v>
      </c>
      <c r="M112" s="468">
        <v>0.51708799999999999</v>
      </c>
      <c r="N112" s="469">
        <v>2.3061999999999999E-2</v>
      </c>
      <c r="P112" s="516" t="s">
        <v>579</v>
      </c>
      <c r="Q112" s="518">
        <f>ROUND(272054/418167,6)</f>
        <v>0.65058700000000003</v>
      </c>
      <c r="R112" s="517">
        <f t="shared" si="24"/>
        <v>0.62639833333333339</v>
      </c>
    </row>
    <row r="113" spans="2:18" ht="20.25" customHeight="1">
      <c r="B113" s="173" t="s">
        <v>28</v>
      </c>
      <c r="C113" s="240" t="s">
        <v>530</v>
      </c>
      <c r="D113" s="261">
        <f>県内自給率!E20</f>
        <v>1.6699999999999493E-3</v>
      </c>
      <c r="E113" s="210">
        <v>0.49989099999999997</v>
      </c>
      <c r="F113" s="210">
        <v>0.31005199999999999</v>
      </c>
      <c r="G113" s="560"/>
      <c r="H113" s="560"/>
      <c r="I113" s="562"/>
      <c r="J113" s="211">
        <f>消費パターン!E20</f>
        <v>4.1999999999999998E-5</v>
      </c>
      <c r="K113" s="211">
        <f>雇用表!L22</f>
        <v>8.3876999999999993E-2</v>
      </c>
      <c r="L113" s="211">
        <f>雇用表!M22</f>
        <v>8.3876999999999993E-2</v>
      </c>
      <c r="M113" s="468">
        <v>0.49161500000000002</v>
      </c>
      <c r="N113" s="469">
        <v>9.4330000000000004E-3</v>
      </c>
      <c r="P113" s="516" t="s">
        <v>515</v>
      </c>
      <c r="Q113" s="518">
        <v>0.62778299999999998</v>
      </c>
      <c r="R113" s="517">
        <f t="shared" si="24"/>
        <v>0.63088999999999995</v>
      </c>
    </row>
    <row r="114" spans="2:18" ht="20.25" customHeight="1">
      <c r="B114" s="173" t="s">
        <v>110</v>
      </c>
      <c r="C114" s="240" t="s">
        <v>531</v>
      </c>
      <c r="D114" s="261">
        <f>県内自給率!E21</f>
        <v>0.11378500000000003</v>
      </c>
      <c r="E114" s="210">
        <v>0.46971499999999999</v>
      </c>
      <c r="F114" s="210">
        <v>0.29608200000000001</v>
      </c>
      <c r="G114" s="560"/>
      <c r="H114" s="560"/>
      <c r="I114" s="562"/>
      <c r="J114" s="211">
        <f>消費パターン!E21</f>
        <v>1.9000000000000001E-5</v>
      </c>
      <c r="K114" s="211">
        <f>雇用表!L23</f>
        <v>6.4284999999999995E-2</v>
      </c>
      <c r="L114" s="211">
        <f>雇用表!M23</f>
        <v>6.4270999999999995E-2</v>
      </c>
      <c r="M114" s="468">
        <v>0.72975100000000004</v>
      </c>
      <c r="N114" s="469">
        <v>5.169E-3</v>
      </c>
      <c r="P114" s="516" t="s">
        <v>516</v>
      </c>
      <c r="Q114" s="519">
        <v>0.60082500000000005</v>
      </c>
      <c r="R114" s="520">
        <f t="shared" si="24"/>
        <v>0.64752366666666672</v>
      </c>
    </row>
    <row r="115" spans="2:18" ht="20.25" customHeight="1">
      <c r="B115" s="173" t="s">
        <v>111</v>
      </c>
      <c r="C115" s="240" t="s">
        <v>532</v>
      </c>
      <c r="D115" s="261">
        <f>県内自給率!E22</f>
        <v>0.103379</v>
      </c>
      <c r="E115" s="210">
        <v>0.38527600000000001</v>
      </c>
      <c r="F115" s="210">
        <v>0.29391499999999998</v>
      </c>
      <c r="G115" s="560"/>
      <c r="H115" s="560"/>
      <c r="I115" s="562"/>
      <c r="J115" s="211">
        <f>消費パターン!E22</f>
        <v>2.92E-4</v>
      </c>
      <c r="K115" s="211">
        <f>雇用表!L24</f>
        <v>4.6435999999999998E-2</v>
      </c>
      <c r="L115" s="211">
        <f>雇用表!M24</f>
        <v>4.6435999999999998E-2</v>
      </c>
      <c r="M115" s="468">
        <v>0.72611400000000004</v>
      </c>
      <c r="N115" s="469">
        <v>5.6100000000000004E-3</v>
      </c>
      <c r="P115" s="516" t="s">
        <v>517</v>
      </c>
      <c r="Q115" s="518">
        <v>0.66406200000000004</v>
      </c>
      <c r="R115" s="521"/>
    </row>
    <row r="116" spans="2:18" ht="20.25" customHeight="1">
      <c r="B116" s="173" t="s">
        <v>112</v>
      </c>
      <c r="C116" s="240" t="s">
        <v>533</v>
      </c>
      <c r="D116" s="261">
        <f>県内自給率!E23</f>
        <v>0.12775899999999996</v>
      </c>
      <c r="E116" s="210">
        <v>0.33567000000000002</v>
      </c>
      <c r="F116" s="210">
        <v>0.246309</v>
      </c>
      <c r="G116" s="560"/>
      <c r="H116" s="560"/>
      <c r="I116" s="562"/>
      <c r="J116" s="211">
        <f>消費パターン!E23</f>
        <v>1.07E-4</v>
      </c>
      <c r="K116" s="211">
        <f>雇用表!L25</f>
        <v>3.6773E-2</v>
      </c>
      <c r="L116" s="211">
        <f>雇用表!M25</f>
        <v>3.6773E-2</v>
      </c>
      <c r="M116" s="468">
        <v>0.51190599999999997</v>
      </c>
      <c r="N116" s="469">
        <v>9.9439999999999997E-3</v>
      </c>
      <c r="P116" s="516" t="s">
        <v>518</v>
      </c>
      <c r="Q116" s="518">
        <v>0.67768399999999995</v>
      </c>
      <c r="R116" s="520"/>
    </row>
    <row r="117" spans="2:18" ht="20.25" customHeight="1">
      <c r="B117" s="173" t="s">
        <v>114</v>
      </c>
      <c r="C117" s="240" t="s">
        <v>534</v>
      </c>
      <c r="D117" s="261">
        <f>県内自給率!E24</f>
        <v>1.2999999999996348E-4</v>
      </c>
      <c r="E117" s="210">
        <v>0.353829</v>
      </c>
      <c r="F117" s="210">
        <v>0.19761400000000001</v>
      </c>
      <c r="G117" s="560"/>
      <c r="H117" s="560"/>
      <c r="I117" s="562"/>
      <c r="J117" s="211">
        <f>消費パターン!E24</f>
        <v>1.1495999999999999E-2</v>
      </c>
      <c r="K117" s="211">
        <f>雇用表!L26</f>
        <v>7.4369000000000005E-2</v>
      </c>
      <c r="L117" s="211">
        <f>雇用表!M26</f>
        <v>7.4369000000000005E-2</v>
      </c>
      <c r="M117" s="468">
        <v>0.397121</v>
      </c>
      <c r="N117" s="469">
        <v>7.7470000000000004E-3</v>
      </c>
      <c r="P117" s="516" t="s">
        <v>519</v>
      </c>
      <c r="Q117" s="518">
        <v>0.62573400000000001</v>
      </c>
      <c r="R117" s="520"/>
    </row>
    <row r="118" spans="2:18" ht="20.25" customHeight="1">
      <c r="B118" s="173" t="s">
        <v>115</v>
      </c>
      <c r="C118" s="240" t="s">
        <v>588</v>
      </c>
      <c r="D118" s="261">
        <f>県内自給率!E25</f>
        <v>0</v>
      </c>
      <c r="E118" s="210">
        <v>0.385791</v>
      </c>
      <c r="F118" s="210">
        <v>0.21624699999999999</v>
      </c>
      <c r="G118" s="560"/>
      <c r="H118" s="560"/>
      <c r="I118" s="562"/>
      <c r="J118" s="211">
        <f>消費パターン!E25</f>
        <v>1.1963E-2</v>
      </c>
      <c r="K118" s="211">
        <f>雇用表!L27</f>
        <v>0.12510599999999999</v>
      </c>
      <c r="L118" s="211">
        <f>雇用表!M27</f>
        <v>0.12510599999999999</v>
      </c>
      <c r="M118" s="468">
        <v>0.277694</v>
      </c>
      <c r="N118" s="469">
        <v>8.4119999999999993E-3</v>
      </c>
      <c r="P118" s="516" t="s">
        <v>516</v>
      </c>
      <c r="Q118" s="518">
        <v>0.62355400000000005</v>
      </c>
      <c r="R118" s="520"/>
    </row>
    <row r="119" spans="2:18" ht="20.25" customHeight="1">
      <c r="B119" s="173" t="s">
        <v>116</v>
      </c>
      <c r="C119" s="240" t="s">
        <v>141</v>
      </c>
      <c r="D119" s="261">
        <f>県内自給率!E26</f>
        <v>5.4920000000000524E-3</v>
      </c>
      <c r="E119" s="210">
        <v>0.263013</v>
      </c>
      <c r="F119" s="210">
        <v>0.19570399999999999</v>
      </c>
      <c r="G119" s="560"/>
      <c r="H119" s="560"/>
      <c r="I119" s="562"/>
      <c r="J119" s="211">
        <f>消費パターン!E26</f>
        <v>1.8232000000000002E-2</v>
      </c>
      <c r="K119" s="211">
        <f>雇用表!L28</f>
        <v>4.5523000000000001E-2</v>
      </c>
      <c r="L119" s="211">
        <f>雇用表!M28</f>
        <v>4.5523000000000001E-2</v>
      </c>
      <c r="M119" s="468">
        <v>0.34811700000000001</v>
      </c>
      <c r="N119" s="469">
        <v>1.7246000000000001E-2</v>
      </c>
      <c r="P119" s="516" t="s">
        <v>520</v>
      </c>
      <c r="Q119" s="518">
        <v>0.63372200000000001</v>
      </c>
      <c r="R119" s="520"/>
    </row>
    <row r="120" spans="2:18" ht="20.25" customHeight="1">
      <c r="B120" s="173" t="s">
        <v>117</v>
      </c>
      <c r="C120" s="240" t="s">
        <v>113</v>
      </c>
      <c r="D120" s="261">
        <f>県内自給率!E27</f>
        <v>0.15450900000000001</v>
      </c>
      <c r="E120" s="210">
        <v>0.44815300000000002</v>
      </c>
      <c r="F120" s="210">
        <v>0.28448200000000001</v>
      </c>
      <c r="G120" s="560"/>
      <c r="H120" s="560"/>
      <c r="I120" s="562"/>
      <c r="J120" s="211">
        <f>消費パターン!E27</f>
        <v>8.541E-3</v>
      </c>
      <c r="K120" s="211">
        <f>雇用表!L29</f>
        <v>9.5101000000000005E-2</v>
      </c>
      <c r="L120" s="211">
        <f>雇用表!M29</f>
        <v>9.4006000000000006E-2</v>
      </c>
      <c r="M120" s="468">
        <v>0.53820400000000002</v>
      </c>
      <c r="N120" s="469">
        <v>2.358E-2</v>
      </c>
      <c r="P120" s="516" t="s">
        <v>521</v>
      </c>
      <c r="Q120" s="518">
        <v>0.65362699999999996</v>
      </c>
      <c r="R120" s="520"/>
    </row>
    <row r="121" spans="2:18" ht="20.25" customHeight="1">
      <c r="B121" s="173" t="s">
        <v>118</v>
      </c>
      <c r="C121" s="240" t="s">
        <v>18</v>
      </c>
      <c r="D121" s="261">
        <f>県内自給率!E28</f>
        <v>1</v>
      </c>
      <c r="E121" s="210">
        <v>0.49907600000000002</v>
      </c>
      <c r="F121" s="210">
        <v>0.34902100000000003</v>
      </c>
      <c r="G121" s="560"/>
      <c r="H121" s="560"/>
      <c r="I121" s="562"/>
      <c r="J121" s="211">
        <f>消費パターン!E28</f>
        <v>0</v>
      </c>
      <c r="K121" s="211">
        <f>雇用表!L30</f>
        <v>7.9978999999999995E-2</v>
      </c>
      <c r="L121" s="211">
        <f>雇用表!M30</f>
        <v>6.7444000000000004E-2</v>
      </c>
      <c r="M121" s="468">
        <v>0</v>
      </c>
      <c r="N121" s="469">
        <v>0</v>
      </c>
      <c r="P121" s="516" t="s">
        <v>522</v>
      </c>
      <c r="Q121" s="518">
        <v>0.65875700000000004</v>
      </c>
      <c r="R121" s="520"/>
    </row>
    <row r="122" spans="2:18" ht="20.25" customHeight="1">
      <c r="B122" s="173" t="s">
        <v>119</v>
      </c>
      <c r="C122" s="240" t="s">
        <v>142</v>
      </c>
      <c r="D122" s="261">
        <f>県内自給率!E29</f>
        <v>0.80632999999999999</v>
      </c>
      <c r="E122" s="210">
        <v>0.46501599999999998</v>
      </c>
      <c r="F122" s="210">
        <v>7.6690999999999995E-2</v>
      </c>
      <c r="G122" s="560"/>
      <c r="H122" s="560"/>
      <c r="I122" s="562"/>
      <c r="J122" s="211">
        <f>消費パターン!E29</f>
        <v>2.0920000000000001E-2</v>
      </c>
      <c r="K122" s="211">
        <f>雇用表!L31</f>
        <v>5.6129999999999999E-3</v>
      </c>
      <c r="L122" s="211">
        <f>雇用表!M31</f>
        <v>5.6129999999999999E-3</v>
      </c>
      <c r="M122" s="468">
        <v>0</v>
      </c>
      <c r="N122" s="469">
        <v>0</v>
      </c>
      <c r="P122" s="516" t="s">
        <v>523</v>
      </c>
      <c r="Q122" s="518">
        <v>0.60351500000000002</v>
      </c>
      <c r="R122" s="520"/>
    </row>
    <row r="123" spans="2:18" ht="20.25" customHeight="1">
      <c r="B123" s="173" t="s">
        <v>120</v>
      </c>
      <c r="C123" s="240" t="s">
        <v>535</v>
      </c>
      <c r="D123" s="261">
        <f>県内自給率!E30</f>
        <v>0.99995000000000001</v>
      </c>
      <c r="E123" s="210">
        <v>0.47894700000000001</v>
      </c>
      <c r="F123" s="210">
        <v>0.119759</v>
      </c>
      <c r="G123" s="560"/>
      <c r="H123" s="560"/>
      <c r="I123" s="562"/>
      <c r="J123" s="211">
        <f>消費パターン!E30</f>
        <v>9.2099999999999994E-3</v>
      </c>
      <c r="K123" s="211">
        <f>雇用表!L32</f>
        <v>1.0496999999999999E-2</v>
      </c>
      <c r="L123" s="211">
        <f>雇用表!M32</f>
        <v>1.0496999999999999E-2</v>
      </c>
      <c r="M123" s="468">
        <v>0</v>
      </c>
      <c r="N123" s="469">
        <v>0</v>
      </c>
      <c r="P123" s="516" t="s">
        <v>524</v>
      </c>
      <c r="Q123" s="518">
        <v>0.56442700000000001</v>
      </c>
      <c r="R123" s="520"/>
    </row>
    <row r="124" spans="2:18" ht="20.25" customHeight="1">
      <c r="B124" s="173" t="s">
        <v>121</v>
      </c>
      <c r="C124" s="240" t="s">
        <v>536</v>
      </c>
      <c r="D124" s="261">
        <f>県内自給率!E31</f>
        <v>0.952762</v>
      </c>
      <c r="E124" s="210">
        <v>0.652617</v>
      </c>
      <c r="F124" s="210">
        <v>0.45719799999999999</v>
      </c>
      <c r="G124" s="560"/>
      <c r="H124" s="560"/>
      <c r="I124" s="562"/>
      <c r="J124" s="211">
        <f>消費パターン!E31</f>
        <v>1.0758999999999999E-2</v>
      </c>
      <c r="K124" s="211">
        <f>雇用表!L33</f>
        <v>5.5663999999999998E-2</v>
      </c>
      <c r="L124" s="211">
        <f>雇用表!M33</f>
        <v>5.1702999999999999E-2</v>
      </c>
      <c r="M124" s="468">
        <v>0</v>
      </c>
      <c r="N124" s="469">
        <v>0</v>
      </c>
      <c r="P124" s="522" t="s">
        <v>525</v>
      </c>
      <c r="Q124" s="518">
        <v>0.55764999999999998</v>
      </c>
      <c r="R124" s="520"/>
    </row>
    <row r="125" spans="2:18" ht="20.25" customHeight="1">
      <c r="B125" s="173" t="s">
        <v>122</v>
      </c>
      <c r="C125" s="240" t="s">
        <v>19</v>
      </c>
      <c r="D125" s="261">
        <f>県内自給率!E32</f>
        <v>0.53067500000000001</v>
      </c>
      <c r="E125" s="210">
        <v>0.61299400000000004</v>
      </c>
      <c r="F125" s="210">
        <v>0.39685999999999999</v>
      </c>
      <c r="G125" s="560"/>
      <c r="H125" s="560"/>
      <c r="I125" s="562"/>
      <c r="J125" s="211">
        <f>消費パターン!E32</f>
        <v>0.14466399999999999</v>
      </c>
      <c r="K125" s="211">
        <f>雇用表!L34</f>
        <v>0.150866</v>
      </c>
      <c r="L125" s="211">
        <f>雇用表!M34</f>
        <v>0.135293</v>
      </c>
      <c r="M125" s="468">
        <v>0</v>
      </c>
      <c r="N125" s="469">
        <v>0</v>
      </c>
      <c r="P125" s="523" t="s">
        <v>526</v>
      </c>
      <c r="Q125" s="524">
        <v>0.60202299999999997</v>
      </c>
      <c r="R125" s="525"/>
    </row>
    <row r="126" spans="2:18" ht="20.25" customHeight="1">
      <c r="B126" s="173" t="s">
        <v>123</v>
      </c>
      <c r="C126" s="240" t="s">
        <v>20</v>
      </c>
      <c r="D126" s="261">
        <f>県内自給率!E33</f>
        <v>0.81060500000000002</v>
      </c>
      <c r="E126" s="210">
        <v>0.63050700000000004</v>
      </c>
      <c r="F126" s="210">
        <v>0.30407299999999998</v>
      </c>
      <c r="G126" s="560"/>
      <c r="H126" s="560"/>
      <c r="I126" s="562"/>
      <c r="J126" s="211">
        <f>消費パターン!E33</f>
        <v>5.8931999999999998E-2</v>
      </c>
      <c r="K126" s="211">
        <f>雇用表!L35</f>
        <v>2.0900999999999999E-2</v>
      </c>
      <c r="L126" s="211">
        <f>雇用表!M35</f>
        <v>1.9324000000000001E-2</v>
      </c>
      <c r="M126" s="468">
        <v>0</v>
      </c>
      <c r="N126" s="469">
        <v>0</v>
      </c>
      <c r="P126" s="526" t="s">
        <v>514</v>
      </c>
    </row>
    <row r="127" spans="2:18" ht="20.25" customHeight="1">
      <c r="B127" s="173" t="s">
        <v>124</v>
      </c>
      <c r="C127" s="240" t="s">
        <v>21</v>
      </c>
      <c r="D127" s="261">
        <f>県内自給率!E34</f>
        <v>0.88586200000000004</v>
      </c>
      <c r="E127" s="210">
        <v>0.84993399999999997</v>
      </c>
      <c r="F127" s="210">
        <v>2.6121999999999999E-2</v>
      </c>
      <c r="G127" s="560"/>
      <c r="H127" s="560"/>
      <c r="I127" s="562"/>
      <c r="J127" s="211">
        <f>消費パターン!E34</f>
        <v>0.219054</v>
      </c>
      <c r="K127" s="211">
        <f>雇用表!L36</f>
        <v>9.0830000000000008E-3</v>
      </c>
      <c r="L127" s="211">
        <f>雇用表!M36</f>
        <v>7.3889999999999997E-3</v>
      </c>
      <c r="M127" s="468">
        <v>0</v>
      </c>
      <c r="N127" s="469">
        <v>0</v>
      </c>
    </row>
    <row r="128" spans="2:18" ht="20.25" customHeight="1">
      <c r="B128" s="173" t="s">
        <v>125</v>
      </c>
      <c r="C128" s="240" t="s">
        <v>537</v>
      </c>
      <c r="D128" s="261">
        <f>県内自給率!E35</f>
        <v>0.68113699999999999</v>
      </c>
      <c r="E128" s="210">
        <v>0.45240599999999997</v>
      </c>
      <c r="F128" s="210">
        <v>0.30842999999999998</v>
      </c>
      <c r="G128" s="560"/>
      <c r="H128" s="560"/>
      <c r="I128" s="562"/>
      <c r="J128" s="211">
        <f>消費パターン!E35</f>
        <v>3.3269E-2</v>
      </c>
      <c r="K128" s="211">
        <f>雇用表!L37</f>
        <v>6.3157000000000005E-2</v>
      </c>
      <c r="L128" s="211">
        <f>雇用表!M37</f>
        <v>6.2574000000000005E-2</v>
      </c>
      <c r="M128" s="468">
        <v>0</v>
      </c>
      <c r="N128" s="469">
        <v>0</v>
      </c>
    </row>
    <row r="129" spans="2:15" ht="20.25" customHeight="1">
      <c r="B129" s="173" t="s">
        <v>126</v>
      </c>
      <c r="C129" s="240" t="s">
        <v>538</v>
      </c>
      <c r="D129" s="261">
        <f>県内自給率!E36</f>
        <v>0.57168700000000006</v>
      </c>
      <c r="E129" s="210">
        <v>0.48500799999999999</v>
      </c>
      <c r="F129" s="210">
        <v>0.14447299999999999</v>
      </c>
      <c r="G129" s="560"/>
      <c r="H129" s="560"/>
      <c r="I129" s="562"/>
      <c r="J129" s="211">
        <f>消費パターン!E36</f>
        <v>5.1503E-2</v>
      </c>
      <c r="K129" s="211">
        <f>雇用表!L38</f>
        <v>2.0421999999999999E-2</v>
      </c>
      <c r="L129" s="211">
        <f>雇用表!M38</f>
        <v>1.9474999999999999E-2</v>
      </c>
      <c r="M129" s="468">
        <v>8.6449999999999999E-2</v>
      </c>
      <c r="N129" s="469">
        <v>8.8369999999999994E-3</v>
      </c>
    </row>
    <row r="130" spans="2:15" ht="20.25" customHeight="1">
      <c r="B130" s="173" t="s">
        <v>128</v>
      </c>
      <c r="C130" s="240" t="s">
        <v>22</v>
      </c>
      <c r="D130" s="261">
        <f>県内自給率!E37</f>
        <v>1</v>
      </c>
      <c r="E130" s="210">
        <v>0.72101499999999996</v>
      </c>
      <c r="F130" s="210">
        <v>0.344167</v>
      </c>
      <c r="G130" s="560"/>
      <c r="H130" s="560"/>
      <c r="I130" s="562"/>
      <c r="J130" s="211">
        <f>消費パターン!E37</f>
        <v>3.7399999999999998E-3</v>
      </c>
      <c r="K130" s="211">
        <f>雇用表!L39</f>
        <v>6.5609000000000001E-2</v>
      </c>
      <c r="L130" s="211">
        <f>雇用表!M39</f>
        <v>6.5609000000000001E-2</v>
      </c>
      <c r="M130" s="468">
        <v>0</v>
      </c>
      <c r="N130" s="469">
        <v>0</v>
      </c>
    </row>
    <row r="131" spans="2:15" ht="20.25" customHeight="1">
      <c r="B131" s="173" t="s">
        <v>130</v>
      </c>
      <c r="C131" s="240" t="s">
        <v>143</v>
      </c>
      <c r="D131" s="261">
        <f>県内自給率!E38</f>
        <v>0.86503099999999999</v>
      </c>
      <c r="E131" s="210">
        <v>0.71847000000000005</v>
      </c>
      <c r="F131" s="210">
        <v>0.478045</v>
      </c>
      <c r="G131" s="560"/>
      <c r="H131" s="560"/>
      <c r="I131" s="562"/>
      <c r="J131" s="211">
        <f>消費パターン!E38</f>
        <v>3.2432999999999997E-2</v>
      </c>
      <c r="K131" s="211">
        <f>雇用表!L40</f>
        <v>4.7759999999999997E-2</v>
      </c>
      <c r="L131" s="211">
        <f>雇用表!M40</f>
        <v>4.5555999999999999E-2</v>
      </c>
      <c r="M131" s="468">
        <v>0</v>
      </c>
      <c r="N131" s="469">
        <v>0</v>
      </c>
    </row>
    <row r="132" spans="2:15" ht="20.25" customHeight="1">
      <c r="B132" s="173" t="s">
        <v>131</v>
      </c>
      <c r="C132" s="240" t="s">
        <v>539</v>
      </c>
      <c r="D132" s="261">
        <f>県内自給率!E39</f>
        <v>0.96843100000000004</v>
      </c>
      <c r="E132" s="210">
        <v>0.59179499999999996</v>
      </c>
      <c r="F132" s="210">
        <v>0.51492800000000005</v>
      </c>
      <c r="G132" s="560"/>
      <c r="H132" s="560"/>
      <c r="I132" s="562"/>
      <c r="J132" s="211">
        <f>消費パターン!E39</f>
        <v>7.9316999999999999E-2</v>
      </c>
      <c r="K132" s="211">
        <f>雇用表!L41</f>
        <v>0.10686</v>
      </c>
      <c r="L132" s="211">
        <f>雇用表!M41</f>
        <v>0.104764</v>
      </c>
      <c r="M132" s="468">
        <v>0</v>
      </c>
      <c r="N132" s="469">
        <v>0</v>
      </c>
    </row>
    <row r="133" spans="2:15" ht="20.25" customHeight="1">
      <c r="B133" s="173" t="s">
        <v>15</v>
      </c>
      <c r="C133" s="240" t="s">
        <v>589</v>
      </c>
      <c r="D133" s="261">
        <f>県内自給率!E40</f>
        <v>0.994452</v>
      </c>
      <c r="E133" s="210">
        <v>0.59497299999999997</v>
      </c>
      <c r="F133" s="210">
        <v>0.525088</v>
      </c>
      <c r="G133" s="560"/>
      <c r="H133" s="560"/>
      <c r="I133" s="562"/>
      <c r="J133" s="211">
        <f>消費パターン!E40</f>
        <v>2.0087000000000001E-2</v>
      </c>
      <c r="K133" s="211">
        <f>雇用表!L42</f>
        <v>0.12709500000000001</v>
      </c>
      <c r="L133" s="211">
        <f>雇用表!M42</f>
        <v>0.1197</v>
      </c>
      <c r="M133" s="468">
        <v>0</v>
      </c>
      <c r="N133" s="469">
        <v>0</v>
      </c>
    </row>
    <row r="134" spans="2:15" ht="20.25" customHeight="1">
      <c r="B134" s="173" t="s">
        <v>311</v>
      </c>
      <c r="C134" s="240" t="s">
        <v>127</v>
      </c>
      <c r="D134" s="261">
        <f>県内自給率!E41</f>
        <v>0.52847699999999997</v>
      </c>
      <c r="E134" s="210">
        <v>0.59412600000000004</v>
      </c>
      <c r="F134" s="210">
        <v>0.36177799999999999</v>
      </c>
      <c r="G134" s="560"/>
      <c r="H134" s="560"/>
      <c r="I134" s="562"/>
      <c r="J134" s="211">
        <f>消費パターン!E41</f>
        <v>1.4847000000000001E-2</v>
      </c>
      <c r="K134" s="211">
        <f>雇用表!L43</f>
        <v>9.7421999999999995E-2</v>
      </c>
      <c r="L134" s="211">
        <f>雇用表!M43</f>
        <v>8.5857000000000003E-2</v>
      </c>
      <c r="M134" s="468">
        <v>0</v>
      </c>
      <c r="N134" s="469">
        <v>0</v>
      </c>
    </row>
    <row r="135" spans="2:15" ht="20.25" customHeight="1">
      <c r="B135" s="173" t="s">
        <v>29</v>
      </c>
      <c r="C135" s="240" t="s">
        <v>129</v>
      </c>
      <c r="D135" s="261">
        <f>県内自給率!E42</f>
        <v>0.73982799999999993</v>
      </c>
      <c r="E135" s="210">
        <v>0.54114399999999996</v>
      </c>
      <c r="F135" s="210">
        <v>0.31149300000000002</v>
      </c>
      <c r="G135" s="364"/>
      <c r="H135" s="364"/>
      <c r="I135" s="562"/>
      <c r="J135" s="211">
        <f>消費パターン!E42</f>
        <v>9.6326999999999996E-2</v>
      </c>
      <c r="K135" s="211">
        <f>雇用表!L44</f>
        <v>0.23658799999999999</v>
      </c>
      <c r="L135" s="211">
        <f>雇用表!M44</f>
        <v>0.18510499999999999</v>
      </c>
      <c r="M135" s="468">
        <v>0</v>
      </c>
      <c r="N135" s="469">
        <v>0</v>
      </c>
    </row>
    <row r="136" spans="2:15" ht="20.25" customHeight="1">
      <c r="B136" s="173" t="s">
        <v>540</v>
      </c>
      <c r="C136" s="240" t="s">
        <v>144</v>
      </c>
      <c r="D136" s="261">
        <f>県内自給率!E43</f>
        <v>1</v>
      </c>
      <c r="E136" s="210">
        <v>0</v>
      </c>
      <c r="F136" s="210">
        <v>0</v>
      </c>
      <c r="G136" s="364"/>
      <c r="H136" s="364"/>
      <c r="I136" s="562"/>
      <c r="J136" s="211">
        <f>消費パターン!E43</f>
        <v>0</v>
      </c>
      <c r="K136" s="211">
        <f>雇用表!L45</f>
        <v>0</v>
      </c>
      <c r="L136" s="211">
        <f>雇用表!M45</f>
        <v>0</v>
      </c>
      <c r="M136" s="468">
        <v>0</v>
      </c>
      <c r="N136" s="469">
        <v>0</v>
      </c>
    </row>
    <row r="137" spans="2:15" ht="20.25" customHeight="1" thickBot="1">
      <c r="B137" s="173" t="s">
        <v>31</v>
      </c>
      <c r="C137" s="240" t="s">
        <v>23</v>
      </c>
      <c r="D137" s="261">
        <f>県内自給率!E44</f>
        <v>0.64418399999999998</v>
      </c>
      <c r="E137" s="210">
        <v>0.65032500000000004</v>
      </c>
      <c r="F137" s="210">
        <v>7.4260000000000003E-3</v>
      </c>
      <c r="G137" s="364"/>
      <c r="H137" s="364"/>
      <c r="I137" s="562"/>
      <c r="J137" s="211">
        <f>消費パターン!E44</f>
        <v>4.66E-4</v>
      </c>
      <c r="K137" s="211">
        <f>雇用表!L46</f>
        <v>0.25379499999999999</v>
      </c>
      <c r="L137" s="211">
        <f>雇用表!M46</f>
        <v>0.20743200000000001</v>
      </c>
      <c r="M137" s="468">
        <v>2.9791000000000002E-2</v>
      </c>
      <c r="N137" s="469">
        <v>6.7527000000000004E-2</v>
      </c>
      <c r="O137" s="149" t="s">
        <v>1083</v>
      </c>
    </row>
    <row r="138" spans="2:15" ht="20.25" customHeight="1" thickBot="1">
      <c r="B138" s="179"/>
      <c r="C138" s="243" t="s">
        <v>60</v>
      </c>
      <c r="D138" s="268" t="s">
        <v>177</v>
      </c>
      <c r="E138" s="213" t="s">
        <v>177</v>
      </c>
      <c r="F138" s="213" t="s">
        <v>177</v>
      </c>
      <c r="G138" s="213" t="s">
        <v>177</v>
      </c>
      <c r="H138" s="378" t="s">
        <v>177</v>
      </c>
      <c r="I138" s="388">
        <f>Q105</f>
        <v>0.56056399999999995</v>
      </c>
      <c r="J138" s="533">
        <f>消費パターン!E45</f>
        <v>0.99999999999999989</v>
      </c>
      <c r="K138" s="215">
        <f>雇用表!L47</f>
        <v>7.8061000000000005E-2</v>
      </c>
      <c r="L138" s="215">
        <f>雇用表!M47</f>
        <v>6.5894999999999995E-2</v>
      </c>
      <c r="M138" s="371" t="s">
        <v>583</v>
      </c>
      <c r="N138" s="372" t="s">
        <v>583</v>
      </c>
    </row>
  </sheetData>
  <sheetProtection selectLockedCells="1" selectUnlockedCells="1"/>
  <mergeCells count="28">
    <mergeCell ref="P98:R98"/>
    <mergeCell ref="P103:R103"/>
    <mergeCell ref="D96:N96"/>
    <mergeCell ref="D50:E50"/>
    <mergeCell ref="F50:G50"/>
    <mergeCell ref="J50:K50"/>
    <mergeCell ref="H50:I50"/>
    <mergeCell ref="B52:C52"/>
    <mergeCell ref="B53:C53"/>
    <mergeCell ref="G99:G134"/>
    <mergeCell ref="H99:H134"/>
    <mergeCell ref="I99:I137"/>
    <mergeCell ref="N8:N46"/>
    <mergeCell ref="M8:M46"/>
    <mergeCell ref="T4:V4"/>
    <mergeCell ref="N4:N5"/>
    <mergeCell ref="H4:H5"/>
    <mergeCell ref="I4:I5"/>
    <mergeCell ref="J4:L4"/>
    <mergeCell ref="M4:M5"/>
    <mergeCell ref="Q4:S4"/>
    <mergeCell ref="O4:O5"/>
    <mergeCell ref="P4:P5"/>
    <mergeCell ref="B2:C2"/>
    <mergeCell ref="B6:C6"/>
    <mergeCell ref="B7:C7"/>
    <mergeCell ref="E4:G4"/>
    <mergeCell ref="D4:D5"/>
  </mergeCells>
  <phoneticPr fontId="1"/>
  <pageMargins left="0.78740157480314965" right="0.78740157480314965" top="0.78740157480314965" bottom="0.78740157480314965" header="0" footer="0.19685039370078741"/>
  <pageSetup paperSize="8" scale="81" fitToHeight="2" orientation="landscape" useFirstPageNumber="1" r:id="rId1"/>
  <headerFooter alignWithMargins="0">
    <oddFooter>&amp;C&amp;P / 3 ﾍﾟｰｼﾞ</oddFooter>
  </headerFooter>
  <rowBreaks count="2" manualBreakCount="2">
    <brk id="48" min="1" max="24" man="1"/>
    <brk id="94" min="1" max="24"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B2:X44"/>
  <sheetViews>
    <sheetView showGridLines="0" view="pageBreakPreview" topLeftCell="A23" zoomScale="130" zoomScaleNormal="100" zoomScaleSheetLayoutView="130" workbookViewId="0">
      <selection activeCell="D7" sqref="D7"/>
    </sheetView>
  </sheetViews>
  <sheetFormatPr defaultColWidth="10.125" defaultRowHeight="15" customHeight="1"/>
  <cols>
    <col min="1" max="1" width="1.625" style="206" customWidth="1"/>
    <col min="2" max="2" width="4.625" style="206" customWidth="1"/>
    <col min="3" max="3" width="27.25" style="206" bestFit="1" customWidth="1"/>
    <col min="4" max="4" width="10.625" style="206" customWidth="1"/>
    <col min="5" max="18" width="10.125" style="206" customWidth="1"/>
    <col min="19" max="24" width="10.125" style="206" hidden="1" customWidth="1"/>
    <col min="25" max="16384" width="10.125" style="206"/>
  </cols>
  <sheetData>
    <row r="2" spans="2:24" ht="20.25" customHeight="1">
      <c r="B2" s="546" t="s">
        <v>108</v>
      </c>
      <c r="C2" s="547"/>
    </row>
    <row r="3" spans="2:24" ht="18.75" customHeight="1">
      <c r="D3" s="270" t="s">
        <v>0</v>
      </c>
    </row>
    <row r="4" spans="2:24" ht="18.75" customHeight="1">
      <c r="B4" s="706"/>
      <c r="C4" s="706"/>
      <c r="D4" s="331"/>
    </row>
    <row r="5" spans="2:24" s="233" customFormat="1" ht="36" customHeight="1">
      <c r="B5" s="707"/>
      <c r="C5" s="707"/>
      <c r="D5" s="332" t="s">
        <v>57</v>
      </c>
      <c r="S5" s="306" t="s">
        <v>24</v>
      </c>
      <c r="T5" s="306"/>
      <c r="U5" s="306" t="s">
        <v>25</v>
      </c>
      <c r="V5" s="306"/>
      <c r="W5" s="306" t="s">
        <v>26</v>
      </c>
      <c r="X5" s="307"/>
    </row>
    <row r="6" spans="2:24" ht="18.75" customHeight="1">
      <c r="B6" s="173" t="s">
        <v>1</v>
      </c>
      <c r="C6" s="238" t="s">
        <v>16</v>
      </c>
      <c r="D6" s="333">
        <f t="array" ref="D6:D44">MMULT(開放経済型逆行列係数!D6:AP44,'（入力）作業ｼｰﾄ'!P8:P46)</f>
        <v>0</v>
      </c>
      <c r="S6" s="311">
        <v>113706</v>
      </c>
      <c r="T6" s="312" t="s">
        <v>27</v>
      </c>
      <c r="U6" s="311">
        <v>124135</v>
      </c>
      <c r="V6" s="312" t="s">
        <v>27</v>
      </c>
      <c r="W6" s="311">
        <v>237841</v>
      </c>
      <c r="X6" s="312" t="s">
        <v>27</v>
      </c>
    </row>
    <row r="7" spans="2:24" ht="18.75" customHeight="1">
      <c r="B7" s="173" t="s">
        <v>2</v>
      </c>
      <c r="C7" s="240" t="s">
        <v>527</v>
      </c>
      <c r="D7" s="334">
        <v>0</v>
      </c>
      <c r="S7" s="311"/>
      <c r="T7" s="312"/>
      <c r="U7" s="311"/>
      <c r="V7" s="312"/>
      <c r="W7" s="311"/>
      <c r="X7" s="312"/>
    </row>
    <row r="8" spans="2:24" ht="18.75" customHeight="1">
      <c r="B8" s="173" t="s">
        <v>3</v>
      </c>
      <c r="C8" s="240" t="s">
        <v>528</v>
      </c>
      <c r="D8" s="334">
        <v>0</v>
      </c>
      <c r="S8" s="311"/>
      <c r="T8" s="312"/>
      <c r="U8" s="311"/>
      <c r="V8" s="312"/>
      <c r="W8" s="311"/>
      <c r="X8" s="312"/>
    </row>
    <row r="9" spans="2:24" ht="18.75" customHeight="1">
      <c r="B9" s="173" t="s">
        <v>4</v>
      </c>
      <c r="C9" s="240" t="s">
        <v>17</v>
      </c>
      <c r="D9" s="334">
        <v>0</v>
      </c>
      <c r="S9" s="311"/>
      <c r="T9" s="312"/>
      <c r="U9" s="311"/>
      <c r="V9" s="312"/>
      <c r="W9" s="311"/>
      <c r="X9" s="312"/>
    </row>
    <row r="10" spans="2:24" ht="18.75" customHeight="1">
      <c r="B10" s="173" t="s">
        <v>5</v>
      </c>
      <c r="C10" s="240" t="s">
        <v>529</v>
      </c>
      <c r="D10" s="334">
        <v>0</v>
      </c>
      <c r="S10" s="311"/>
      <c r="T10" s="312"/>
      <c r="U10" s="311"/>
      <c r="V10" s="312"/>
      <c r="W10" s="311"/>
      <c r="X10" s="312"/>
    </row>
    <row r="11" spans="2:24" ht="18.75" customHeight="1">
      <c r="B11" s="173" t="s">
        <v>6</v>
      </c>
      <c r="C11" s="240" t="s">
        <v>136</v>
      </c>
      <c r="D11" s="334">
        <v>0</v>
      </c>
      <c r="S11" s="311"/>
      <c r="T11" s="312"/>
      <c r="U11" s="311"/>
      <c r="V11" s="312"/>
      <c r="W11" s="311"/>
      <c r="X11" s="312"/>
    </row>
    <row r="12" spans="2:24" ht="18.75" customHeight="1">
      <c r="B12" s="173" t="s">
        <v>7</v>
      </c>
      <c r="C12" s="242" t="s">
        <v>109</v>
      </c>
      <c r="D12" s="334">
        <v>0</v>
      </c>
      <c r="S12" s="311"/>
      <c r="T12" s="312"/>
      <c r="U12" s="311"/>
      <c r="V12" s="312"/>
      <c r="W12" s="311"/>
      <c r="X12" s="312"/>
    </row>
    <row r="13" spans="2:24" ht="18.75" customHeight="1">
      <c r="B13" s="173" t="s">
        <v>8</v>
      </c>
      <c r="C13" s="240" t="s">
        <v>137</v>
      </c>
      <c r="D13" s="334">
        <v>0</v>
      </c>
      <c r="S13" s="311"/>
      <c r="T13" s="312"/>
      <c r="U13" s="311"/>
      <c r="V13" s="312"/>
      <c r="W13" s="311"/>
      <c r="X13" s="312"/>
    </row>
    <row r="14" spans="2:24" ht="18.75" customHeight="1">
      <c r="B14" s="173" t="s">
        <v>9</v>
      </c>
      <c r="C14" s="242" t="s">
        <v>309</v>
      </c>
      <c r="D14" s="334">
        <v>0</v>
      </c>
      <c r="S14" s="311"/>
      <c r="T14" s="312"/>
      <c r="U14" s="311"/>
      <c r="V14" s="312"/>
      <c r="W14" s="311"/>
      <c r="X14" s="312"/>
    </row>
    <row r="15" spans="2:24" ht="18.75" customHeight="1">
      <c r="B15" s="173" t="s">
        <v>10</v>
      </c>
      <c r="C15" s="242" t="s">
        <v>587</v>
      </c>
      <c r="D15" s="334">
        <v>0</v>
      </c>
      <c r="S15" s="311"/>
      <c r="T15" s="312"/>
      <c r="U15" s="311"/>
      <c r="V15" s="312"/>
      <c r="W15" s="311"/>
      <c r="X15" s="312"/>
    </row>
    <row r="16" spans="2:24" ht="18.75" customHeight="1">
      <c r="B16" s="173" t="s">
        <v>11</v>
      </c>
      <c r="C16" s="240" t="s">
        <v>310</v>
      </c>
      <c r="D16" s="334">
        <v>0</v>
      </c>
      <c r="S16" s="311"/>
      <c r="T16" s="312"/>
      <c r="U16" s="311"/>
      <c r="V16" s="312"/>
      <c r="W16" s="311"/>
      <c r="X16" s="312"/>
    </row>
    <row r="17" spans="2:24" ht="18.75" customHeight="1">
      <c r="B17" s="173" t="s">
        <v>12</v>
      </c>
      <c r="C17" s="240" t="s">
        <v>138</v>
      </c>
      <c r="D17" s="334">
        <v>0</v>
      </c>
      <c r="S17" s="311"/>
      <c r="T17" s="312"/>
      <c r="U17" s="311"/>
      <c r="V17" s="312"/>
      <c r="W17" s="311"/>
      <c r="X17" s="312"/>
    </row>
    <row r="18" spans="2:24" ht="18.75" customHeight="1">
      <c r="B18" s="173" t="s">
        <v>13</v>
      </c>
      <c r="C18" s="240" t="s">
        <v>139</v>
      </c>
      <c r="D18" s="334">
        <v>0</v>
      </c>
      <c r="S18" s="311"/>
      <c r="T18" s="312"/>
      <c r="U18" s="311"/>
      <c r="V18" s="312"/>
      <c r="W18" s="311"/>
      <c r="X18" s="312"/>
    </row>
    <row r="19" spans="2:24" ht="18.75" customHeight="1">
      <c r="B19" s="173" t="s">
        <v>14</v>
      </c>
      <c r="C19" s="240" t="s">
        <v>140</v>
      </c>
      <c r="D19" s="334">
        <v>0</v>
      </c>
      <c r="S19" s="311"/>
      <c r="T19" s="312"/>
      <c r="U19" s="311"/>
      <c r="V19" s="312"/>
      <c r="W19" s="311"/>
      <c r="X19" s="312"/>
    </row>
    <row r="20" spans="2:24" ht="18.75" customHeight="1">
      <c r="B20" s="173" t="s">
        <v>28</v>
      </c>
      <c r="C20" s="240" t="s">
        <v>530</v>
      </c>
      <c r="D20" s="334">
        <v>0</v>
      </c>
      <c r="S20" s="311"/>
      <c r="T20" s="312"/>
      <c r="U20" s="311"/>
      <c r="V20" s="312"/>
      <c r="W20" s="311"/>
      <c r="X20" s="312"/>
    </row>
    <row r="21" spans="2:24" ht="18.75" customHeight="1">
      <c r="B21" s="173" t="s">
        <v>110</v>
      </c>
      <c r="C21" s="240" t="s">
        <v>531</v>
      </c>
      <c r="D21" s="334">
        <v>0</v>
      </c>
      <c r="S21" s="311"/>
      <c r="T21" s="312"/>
      <c r="U21" s="311"/>
      <c r="V21" s="312"/>
      <c r="W21" s="311"/>
      <c r="X21" s="312"/>
    </row>
    <row r="22" spans="2:24" ht="18.75" customHeight="1">
      <c r="B22" s="173" t="s">
        <v>111</v>
      </c>
      <c r="C22" s="240" t="s">
        <v>532</v>
      </c>
      <c r="D22" s="334">
        <v>0</v>
      </c>
      <c r="S22" s="311"/>
      <c r="T22" s="312"/>
      <c r="U22" s="311"/>
      <c r="V22" s="312"/>
      <c r="W22" s="311"/>
      <c r="X22" s="312"/>
    </row>
    <row r="23" spans="2:24" ht="18.75" customHeight="1">
      <c r="B23" s="173" t="s">
        <v>112</v>
      </c>
      <c r="C23" s="240" t="s">
        <v>533</v>
      </c>
      <c r="D23" s="334">
        <v>0</v>
      </c>
      <c r="S23" s="311"/>
      <c r="T23" s="312"/>
      <c r="U23" s="311"/>
      <c r="V23" s="312"/>
      <c r="W23" s="311"/>
      <c r="X23" s="312"/>
    </row>
    <row r="24" spans="2:24" ht="18.75" customHeight="1">
      <c r="B24" s="173" t="s">
        <v>114</v>
      </c>
      <c r="C24" s="240" t="s">
        <v>534</v>
      </c>
      <c r="D24" s="334">
        <v>0</v>
      </c>
      <c r="S24" s="311"/>
      <c r="T24" s="312"/>
      <c r="U24" s="311"/>
      <c r="V24" s="312"/>
      <c r="W24" s="311"/>
      <c r="X24" s="312"/>
    </row>
    <row r="25" spans="2:24" ht="18.75" customHeight="1">
      <c r="B25" s="173" t="s">
        <v>115</v>
      </c>
      <c r="C25" s="240" t="s">
        <v>588</v>
      </c>
      <c r="D25" s="334">
        <v>0</v>
      </c>
      <c r="S25" s="311"/>
      <c r="T25" s="312"/>
      <c r="U25" s="311"/>
      <c r="V25" s="312"/>
      <c r="W25" s="311"/>
      <c r="X25" s="312"/>
    </row>
    <row r="26" spans="2:24" ht="18.75" customHeight="1">
      <c r="B26" s="173" t="s">
        <v>116</v>
      </c>
      <c r="C26" s="240" t="s">
        <v>141</v>
      </c>
      <c r="D26" s="334">
        <v>0</v>
      </c>
      <c r="S26" s="311">
        <v>23686</v>
      </c>
      <c r="T26" s="312" t="s">
        <v>27</v>
      </c>
      <c r="U26" s="311">
        <v>19464</v>
      </c>
      <c r="V26" s="312" t="s">
        <v>27</v>
      </c>
      <c r="W26" s="311">
        <v>43150</v>
      </c>
      <c r="X26" s="312" t="s">
        <v>27</v>
      </c>
    </row>
    <row r="27" spans="2:24" ht="18.75" customHeight="1">
      <c r="B27" s="173" t="s">
        <v>117</v>
      </c>
      <c r="C27" s="240" t="s">
        <v>113</v>
      </c>
      <c r="D27" s="334">
        <v>0</v>
      </c>
      <c r="S27" s="311">
        <v>5652</v>
      </c>
      <c r="T27" s="312" t="s">
        <v>27</v>
      </c>
      <c r="U27" s="311">
        <v>63</v>
      </c>
      <c r="V27" s="312" t="s">
        <v>27</v>
      </c>
      <c r="W27" s="311">
        <v>5715</v>
      </c>
      <c r="X27" s="312" t="s">
        <v>27</v>
      </c>
    </row>
    <row r="28" spans="2:24" ht="18.75" customHeight="1">
      <c r="B28" s="173" t="s">
        <v>118</v>
      </c>
      <c r="C28" s="240" t="s">
        <v>18</v>
      </c>
      <c r="D28" s="334">
        <v>0</v>
      </c>
      <c r="S28" s="311">
        <v>58066</v>
      </c>
      <c r="T28" s="312" t="s">
        <v>27</v>
      </c>
      <c r="U28" s="311">
        <v>-31758</v>
      </c>
      <c r="V28" s="312" t="s">
        <v>27</v>
      </c>
      <c r="W28" s="311">
        <v>26308</v>
      </c>
      <c r="X28" s="312" t="s">
        <v>27</v>
      </c>
    </row>
    <row r="29" spans="2:24" ht="18.75" customHeight="1">
      <c r="B29" s="173" t="s">
        <v>119</v>
      </c>
      <c r="C29" s="240" t="s">
        <v>142</v>
      </c>
      <c r="D29" s="334">
        <v>0</v>
      </c>
      <c r="S29" s="311">
        <v>1243603</v>
      </c>
      <c r="T29" s="312" t="s">
        <v>27</v>
      </c>
      <c r="U29" s="311">
        <v>592005</v>
      </c>
      <c r="V29" s="312" t="s">
        <v>27</v>
      </c>
      <c r="W29" s="311">
        <v>1835608</v>
      </c>
      <c r="X29" s="312" t="s">
        <v>27</v>
      </c>
    </row>
    <row r="30" spans="2:24" ht="18.75" customHeight="1">
      <c r="B30" s="173" t="s">
        <v>120</v>
      </c>
      <c r="C30" s="240" t="s">
        <v>535</v>
      </c>
      <c r="D30" s="334">
        <v>0</v>
      </c>
      <c r="S30" s="311">
        <v>72778</v>
      </c>
      <c r="T30" s="312" t="s">
        <v>27</v>
      </c>
      <c r="U30" s="311">
        <v>743586</v>
      </c>
      <c r="V30" s="312" t="s">
        <v>27</v>
      </c>
      <c r="W30" s="311">
        <v>816364</v>
      </c>
      <c r="X30" s="312" t="s">
        <v>27</v>
      </c>
    </row>
    <row r="31" spans="2:24" ht="18.75" customHeight="1">
      <c r="B31" s="173" t="s">
        <v>121</v>
      </c>
      <c r="C31" s="240" t="s">
        <v>536</v>
      </c>
      <c r="D31" s="334">
        <v>0</v>
      </c>
      <c r="S31" s="311">
        <v>135809</v>
      </c>
      <c r="T31" s="312" t="s">
        <v>27</v>
      </c>
      <c r="U31" s="311">
        <v>135205</v>
      </c>
      <c r="V31" s="312" t="s">
        <v>27</v>
      </c>
      <c r="W31" s="311">
        <v>271014</v>
      </c>
      <c r="X31" s="312" t="s">
        <v>27</v>
      </c>
    </row>
    <row r="32" spans="2:24" ht="18.75" customHeight="1">
      <c r="B32" s="173" t="s">
        <v>122</v>
      </c>
      <c r="C32" s="240" t="s">
        <v>19</v>
      </c>
      <c r="D32" s="334">
        <v>0</v>
      </c>
      <c r="S32" s="311">
        <v>256366</v>
      </c>
      <c r="T32" s="312" t="s">
        <v>27</v>
      </c>
      <c r="U32" s="311">
        <v>477880</v>
      </c>
      <c r="V32" s="312" t="s">
        <v>27</v>
      </c>
      <c r="W32" s="311">
        <v>734246</v>
      </c>
      <c r="X32" s="312" t="s">
        <v>27</v>
      </c>
    </row>
    <row r="33" spans="2:24" ht="18.75" customHeight="1">
      <c r="B33" s="173" t="s">
        <v>123</v>
      </c>
      <c r="C33" s="240" t="s">
        <v>20</v>
      </c>
      <c r="D33" s="334">
        <v>0</v>
      </c>
      <c r="S33" s="311">
        <v>196941</v>
      </c>
      <c r="T33" s="312" t="s">
        <v>27</v>
      </c>
      <c r="U33" s="311">
        <v>65423</v>
      </c>
      <c r="V33" s="312" t="s">
        <v>27</v>
      </c>
      <c r="W33" s="311">
        <v>262364</v>
      </c>
      <c r="X33" s="312" t="s">
        <v>27</v>
      </c>
    </row>
    <row r="34" spans="2:24" ht="18.75" customHeight="1">
      <c r="B34" s="173" t="s">
        <v>124</v>
      </c>
      <c r="C34" s="240" t="s">
        <v>21</v>
      </c>
      <c r="D34" s="334">
        <v>0</v>
      </c>
      <c r="S34" s="311">
        <v>60876</v>
      </c>
      <c r="T34" s="312" t="s">
        <v>27</v>
      </c>
      <c r="U34" s="311">
        <v>441564</v>
      </c>
      <c r="V34" s="312" t="s">
        <v>27</v>
      </c>
      <c r="W34" s="311">
        <v>502440</v>
      </c>
      <c r="X34" s="312" t="s">
        <v>27</v>
      </c>
    </row>
    <row r="35" spans="2:24" ht="18.75" customHeight="1">
      <c r="B35" s="173" t="s">
        <v>125</v>
      </c>
      <c r="C35" s="240" t="s">
        <v>537</v>
      </c>
      <c r="D35" s="334">
        <v>0</v>
      </c>
      <c r="S35" s="311">
        <v>226431</v>
      </c>
      <c r="T35" s="312" t="s">
        <v>27</v>
      </c>
      <c r="U35" s="311">
        <v>77818</v>
      </c>
      <c r="V35" s="312" t="s">
        <v>27</v>
      </c>
      <c r="W35" s="311">
        <v>304249</v>
      </c>
      <c r="X35" s="312" t="s">
        <v>27</v>
      </c>
    </row>
    <row r="36" spans="2:24" ht="18.75" customHeight="1">
      <c r="B36" s="173" t="s">
        <v>126</v>
      </c>
      <c r="C36" s="240" t="s">
        <v>538</v>
      </c>
      <c r="D36" s="334">
        <v>0</v>
      </c>
      <c r="S36" s="311">
        <v>97660</v>
      </c>
      <c r="T36" s="312" t="s">
        <v>27</v>
      </c>
      <c r="U36" s="311">
        <v>47107</v>
      </c>
      <c r="V36" s="312" t="s">
        <v>27</v>
      </c>
      <c r="W36" s="311">
        <v>144767</v>
      </c>
      <c r="X36" s="312" t="s">
        <v>27</v>
      </c>
    </row>
    <row r="37" spans="2:24" ht="18.75" customHeight="1">
      <c r="B37" s="173" t="s">
        <v>128</v>
      </c>
      <c r="C37" s="240" t="s">
        <v>22</v>
      </c>
      <c r="D37" s="334">
        <v>0</v>
      </c>
      <c r="S37" s="311">
        <v>4654</v>
      </c>
      <c r="T37" s="312" t="s">
        <v>27</v>
      </c>
      <c r="U37" s="311">
        <v>348871</v>
      </c>
      <c r="V37" s="312" t="s">
        <v>27</v>
      </c>
      <c r="W37" s="311">
        <v>353525</v>
      </c>
      <c r="X37" s="312" t="s">
        <v>27</v>
      </c>
    </row>
    <row r="38" spans="2:24" ht="18.75" customHeight="1">
      <c r="B38" s="173" t="s">
        <v>130</v>
      </c>
      <c r="C38" s="240" t="s">
        <v>143</v>
      </c>
      <c r="D38" s="334">
        <v>0</v>
      </c>
      <c r="S38" s="311">
        <v>560973</v>
      </c>
      <c r="T38" s="312" t="s">
        <v>27</v>
      </c>
      <c r="U38" s="311">
        <v>902791</v>
      </c>
      <c r="V38" s="312" t="s">
        <v>27</v>
      </c>
      <c r="W38" s="311">
        <v>1463764</v>
      </c>
      <c r="X38" s="312" t="s">
        <v>27</v>
      </c>
    </row>
    <row r="39" spans="2:24" ht="18.75" customHeight="1">
      <c r="B39" s="173" t="s">
        <v>131</v>
      </c>
      <c r="C39" s="240" t="s">
        <v>539</v>
      </c>
      <c r="D39" s="334">
        <v>0</v>
      </c>
      <c r="S39" s="311">
        <v>38423</v>
      </c>
      <c r="T39" s="312" t="s">
        <v>27</v>
      </c>
      <c r="U39" s="311">
        <v>-10674</v>
      </c>
      <c r="V39" s="312" t="s">
        <v>27</v>
      </c>
      <c r="W39" s="311">
        <v>27749</v>
      </c>
      <c r="X39" s="312" t="s">
        <v>27</v>
      </c>
    </row>
    <row r="40" spans="2:24" ht="18.75" customHeight="1">
      <c r="B40" s="173" t="s">
        <v>15</v>
      </c>
      <c r="C40" s="240" t="s">
        <v>589</v>
      </c>
      <c r="D40" s="334">
        <v>0</v>
      </c>
    </row>
    <row r="41" spans="2:24" ht="18.75" customHeight="1">
      <c r="B41" s="173" t="s">
        <v>311</v>
      </c>
      <c r="C41" s="240" t="s">
        <v>127</v>
      </c>
      <c r="D41" s="334">
        <v>0</v>
      </c>
    </row>
    <row r="42" spans="2:24" ht="18.75" customHeight="1">
      <c r="B42" s="173">
        <v>37</v>
      </c>
      <c r="C42" s="240" t="s">
        <v>129</v>
      </c>
      <c r="D42" s="334">
        <v>0</v>
      </c>
    </row>
    <row r="43" spans="2:24" ht="18.75" customHeight="1">
      <c r="B43" s="173">
        <v>38</v>
      </c>
      <c r="C43" s="240" t="s">
        <v>144</v>
      </c>
      <c r="D43" s="334">
        <v>0</v>
      </c>
    </row>
    <row r="44" spans="2:24" ht="15" customHeight="1">
      <c r="B44" s="335">
        <v>39</v>
      </c>
      <c r="C44" s="336" t="s">
        <v>23</v>
      </c>
      <c r="D44" s="337">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pageSetUpPr autoPageBreaks="0"/>
  </sheetPr>
  <dimension ref="B1:AF47"/>
  <sheetViews>
    <sheetView showGridLines="0" view="pageBreakPreview" zoomScale="175" zoomScaleNormal="100" zoomScaleSheetLayoutView="175" workbookViewId="0">
      <selection activeCell="I18" sqref="I18"/>
    </sheetView>
  </sheetViews>
  <sheetFormatPr defaultColWidth="10.125" defaultRowHeight="15" customHeight="1"/>
  <cols>
    <col min="1" max="1" width="1.625" style="339" customWidth="1"/>
    <col min="2" max="2" width="2.625" style="206" bestFit="1" customWidth="1"/>
    <col min="3" max="3" width="28.875" style="206" bestFit="1" customWidth="1"/>
    <col min="4" max="13" width="10.625" style="339" customWidth="1"/>
    <col min="14" max="26" width="10.125" style="339" customWidth="1"/>
    <col min="27" max="32" width="10.125" style="339" hidden="1" customWidth="1"/>
    <col min="33" max="16384" width="10.125" style="339"/>
  </cols>
  <sheetData>
    <row r="1" spans="2:32" ht="15" customHeight="1">
      <c r="D1" s="338"/>
    </row>
    <row r="2" spans="2:32" ht="15" customHeight="1">
      <c r="B2" s="546" t="s">
        <v>376</v>
      </c>
      <c r="C2" s="547"/>
      <c r="M2" s="340"/>
    </row>
    <row r="3" spans="2:32" ht="15" customHeight="1">
      <c r="B3" s="341"/>
      <c r="C3" s="341"/>
      <c r="M3" s="340" t="s">
        <v>377</v>
      </c>
    </row>
    <row r="4" spans="2:32" s="346" customFormat="1" ht="18" customHeight="1">
      <c r="B4" s="342"/>
      <c r="C4" s="343"/>
      <c r="D4" s="713" t="s">
        <v>378</v>
      </c>
      <c r="E4" s="344"/>
      <c r="F4" s="344"/>
      <c r="G4" s="345"/>
      <c r="H4" s="344"/>
      <c r="I4" s="344"/>
      <c r="J4" s="345"/>
      <c r="K4" s="344"/>
      <c r="L4" s="728" t="s">
        <v>600</v>
      </c>
      <c r="M4" s="718" t="s">
        <v>601</v>
      </c>
      <c r="AA4" s="347"/>
      <c r="AB4" s="347"/>
      <c r="AC4" s="347"/>
      <c r="AD4" s="347"/>
      <c r="AE4" s="347"/>
    </row>
    <row r="5" spans="2:32" s="346" customFormat="1" ht="18" customHeight="1">
      <c r="B5" s="348"/>
      <c r="C5" s="349"/>
      <c r="D5" s="714"/>
      <c r="E5" s="715" t="s">
        <v>379</v>
      </c>
      <c r="F5" s="715" t="s">
        <v>380</v>
      </c>
      <c r="G5" s="721" t="s">
        <v>381</v>
      </c>
      <c r="H5" s="350"/>
      <c r="I5" s="350"/>
      <c r="J5" s="351"/>
      <c r="K5" s="350"/>
      <c r="L5" s="728"/>
      <c r="M5" s="719"/>
      <c r="AA5" s="347"/>
      <c r="AB5" s="347"/>
      <c r="AC5" s="347"/>
      <c r="AD5" s="347"/>
      <c r="AE5" s="347"/>
    </row>
    <row r="6" spans="2:32" s="346" customFormat="1" ht="18" customHeight="1">
      <c r="B6" s="710"/>
      <c r="C6" s="712"/>
      <c r="D6" s="714"/>
      <c r="E6" s="716"/>
      <c r="F6" s="716"/>
      <c r="G6" s="722"/>
      <c r="H6" s="724" t="s">
        <v>382</v>
      </c>
      <c r="I6" s="726" t="s">
        <v>383</v>
      </c>
      <c r="J6" s="351"/>
      <c r="K6" s="352"/>
      <c r="L6" s="728"/>
      <c r="M6" s="719"/>
      <c r="AA6" s="347"/>
      <c r="AB6" s="347"/>
      <c r="AC6" s="347"/>
      <c r="AD6" s="347"/>
      <c r="AE6" s="347"/>
    </row>
    <row r="7" spans="2:32" s="346" customFormat="1" ht="18" customHeight="1">
      <c r="B7" s="710"/>
      <c r="C7" s="712"/>
      <c r="D7" s="714"/>
      <c r="E7" s="717"/>
      <c r="F7" s="717"/>
      <c r="G7" s="723"/>
      <c r="H7" s="725"/>
      <c r="I7" s="727"/>
      <c r="J7" s="353" t="s">
        <v>384</v>
      </c>
      <c r="K7" s="354" t="s">
        <v>580</v>
      </c>
      <c r="L7" s="729"/>
      <c r="M7" s="720"/>
      <c r="AA7" s="347"/>
      <c r="AB7" s="347"/>
      <c r="AC7" s="347"/>
      <c r="AD7" s="347"/>
      <c r="AE7" s="347"/>
    </row>
    <row r="8" spans="2:32" ht="15" customHeight="1">
      <c r="B8" s="168" t="s">
        <v>1</v>
      </c>
      <c r="C8" s="355" t="s">
        <v>16</v>
      </c>
      <c r="D8" s="504">
        <v>48997</v>
      </c>
      <c r="E8" s="505">
        <v>22225</v>
      </c>
      <c r="F8" s="505">
        <v>15823</v>
      </c>
      <c r="G8" s="506">
        <v>10949</v>
      </c>
      <c r="H8" s="505">
        <v>1870</v>
      </c>
      <c r="I8" s="506">
        <v>9079</v>
      </c>
      <c r="J8" s="505">
        <v>4341</v>
      </c>
      <c r="K8" s="505">
        <v>4738</v>
      </c>
      <c r="L8" s="507">
        <v>0.23086499999999999</v>
      </c>
      <c r="M8" s="508">
        <v>5.1589999999999997E-2</v>
      </c>
      <c r="AA8" s="356">
        <v>113706</v>
      </c>
      <c r="AB8" s="357" t="s">
        <v>27</v>
      </c>
      <c r="AC8" s="356">
        <v>124135</v>
      </c>
      <c r="AD8" s="357" t="s">
        <v>27</v>
      </c>
      <c r="AE8" s="356">
        <v>237841</v>
      </c>
      <c r="AF8" s="357" t="s">
        <v>27</v>
      </c>
    </row>
    <row r="9" spans="2:32" ht="15" customHeight="1">
      <c r="B9" s="173" t="s">
        <v>2</v>
      </c>
      <c r="C9" s="358" t="s">
        <v>527</v>
      </c>
      <c r="D9" s="509">
        <v>2520</v>
      </c>
      <c r="E9" s="510">
        <v>129</v>
      </c>
      <c r="F9" s="510">
        <v>36</v>
      </c>
      <c r="G9" s="511">
        <v>2355</v>
      </c>
      <c r="H9" s="510">
        <v>236</v>
      </c>
      <c r="I9" s="511">
        <v>2119</v>
      </c>
      <c r="J9" s="510">
        <v>2050</v>
      </c>
      <c r="K9" s="510">
        <v>69</v>
      </c>
      <c r="L9" s="512">
        <v>8.591E-2</v>
      </c>
      <c r="M9" s="513">
        <v>8.0284999999999995E-2</v>
      </c>
      <c r="AA9" s="356">
        <v>23686</v>
      </c>
      <c r="AB9" s="357" t="s">
        <v>27</v>
      </c>
      <c r="AC9" s="356">
        <v>19464</v>
      </c>
      <c r="AD9" s="357" t="s">
        <v>27</v>
      </c>
      <c r="AE9" s="356">
        <v>43150</v>
      </c>
      <c r="AF9" s="357" t="s">
        <v>27</v>
      </c>
    </row>
    <row r="10" spans="2:32" ht="15" customHeight="1">
      <c r="B10" s="173" t="s">
        <v>3</v>
      </c>
      <c r="C10" s="358" t="s">
        <v>528</v>
      </c>
      <c r="D10" s="509">
        <v>602</v>
      </c>
      <c r="E10" s="510">
        <v>324</v>
      </c>
      <c r="F10" s="510">
        <v>90</v>
      </c>
      <c r="G10" s="511">
        <v>188</v>
      </c>
      <c r="H10" s="510">
        <v>21</v>
      </c>
      <c r="I10" s="511">
        <v>167</v>
      </c>
      <c r="J10" s="510">
        <v>135</v>
      </c>
      <c r="K10" s="510">
        <v>32</v>
      </c>
      <c r="L10" s="512">
        <v>0.20581199999999999</v>
      </c>
      <c r="M10" s="513">
        <v>6.4273999999999998E-2</v>
      </c>
      <c r="AA10" s="356">
        <v>5652</v>
      </c>
      <c r="AB10" s="357" t="s">
        <v>27</v>
      </c>
      <c r="AC10" s="356">
        <v>63</v>
      </c>
      <c r="AD10" s="357" t="s">
        <v>27</v>
      </c>
      <c r="AE10" s="356">
        <v>5715</v>
      </c>
      <c r="AF10" s="357" t="s">
        <v>27</v>
      </c>
    </row>
    <row r="11" spans="2:32" ht="15" customHeight="1">
      <c r="B11" s="173" t="s">
        <v>4</v>
      </c>
      <c r="C11" s="358" t="s">
        <v>17</v>
      </c>
      <c r="D11" s="509">
        <v>464</v>
      </c>
      <c r="E11" s="510">
        <v>10</v>
      </c>
      <c r="F11" s="510">
        <v>0</v>
      </c>
      <c r="G11" s="511">
        <v>454</v>
      </c>
      <c r="H11" s="510">
        <v>41</v>
      </c>
      <c r="I11" s="511">
        <v>413</v>
      </c>
      <c r="J11" s="510">
        <v>396</v>
      </c>
      <c r="K11" s="510">
        <v>17</v>
      </c>
      <c r="L11" s="512">
        <v>5.0134999999999999E-2</v>
      </c>
      <c r="M11" s="513">
        <v>4.9055000000000001E-2</v>
      </c>
      <c r="AA11" s="356">
        <v>58066</v>
      </c>
      <c r="AB11" s="357" t="s">
        <v>27</v>
      </c>
      <c r="AC11" s="356">
        <v>-31758</v>
      </c>
      <c r="AD11" s="357" t="s">
        <v>27</v>
      </c>
      <c r="AE11" s="356">
        <v>26308</v>
      </c>
      <c r="AF11" s="357" t="s">
        <v>27</v>
      </c>
    </row>
    <row r="12" spans="2:32" ht="15" customHeight="1">
      <c r="B12" s="173" t="s">
        <v>5</v>
      </c>
      <c r="C12" s="358" t="s">
        <v>529</v>
      </c>
      <c r="D12" s="509">
        <v>9704</v>
      </c>
      <c r="E12" s="510">
        <v>4</v>
      </c>
      <c r="F12" s="510">
        <v>2</v>
      </c>
      <c r="G12" s="511">
        <v>9698</v>
      </c>
      <c r="H12" s="510">
        <v>793</v>
      </c>
      <c r="I12" s="511">
        <v>8905</v>
      </c>
      <c r="J12" s="510">
        <v>8645</v>
      </c>
      <c r="K12" s="510">
        <v>260</v>
      </c>
      <c r="L12" s="512">
        <v>7.6066999999999996E-2</v>
      </c>
      <c r="M12" s="513">
        <v>7.6020000000000004E-2</v>
      </c>
      <c r="AA12" s="356">
        <v>1243603</v>
      </c>
      <c r="AB12" s="357" t="s">
        <v>27</v>
      </c>
      <c r="AC12" s="356">
        <v>592005</v>
      </c>
      <c r="AD12" s="357" t="s">
        <v>27</v>
      </c>
      <c r="AE12" s="356">
        <v>1835608</v>
      </c>
      <c r="AF12" s="357" t="s">
        <v>27</v>
      </c>
    </row>
    <row r="13" spans="2:32" ht="15" customHeight="1">
      <c r="B13" s="173" t="s">
        <v>6</v>
      </c>
      <c r="C13" s="358" t="s">
        <v>136</v>
      </c>
      <c r="D13" s="509">
        <v>5781</v>
      </c>
      <c r="E13" s="510">
        <v>1</v>
      </c>
      <c r="F13" s="510">
        <v>1</v>
      </c>
      <c r="G13" s="511">
        <v>5779</v>
      </c>
      <c r="H13" s="510">
        <v>272</v>
      </c>
      <c r="I13" s="511">
        <v>5507</v>
      </c>
      <c r="J13" s="510">
        <v>5472</v>
      </c>
      <c r="K13" s="510">
        <v>35</v>
      </c>
      <c r="L13" s="512">
        <v>0.105836</v>
      </c>
      <c r="M13" s="513">
        <v>0.10580000000000001</v>
      </c>
      <c r="AA13" s="356">
        <v>72778</v>
      </c>
      <c r="AB13" s="357" t="s">
        <v>27</v>
      </c>
      <c r="AC13" s="356">
        <v>743586</v>
      </c>
      <c r="AD13" s="357" t="s">
        <v>27</v>
      </c>
      <c r="AE13" s="356">
        <v>816364</v>
      </c>
      <c r="AF13" s="357" t="s">
        <v>27</v>
      </c>
    </row>
    <row r="14" spans="2:32" ht="15" customHeight="1">
      <c r="B14" s="173" t="s">
        <v>7</v>
      </c>
      <c r="C14" s="359" t="s">
        <v>109</v>
      </c>
      <c r="D14" s="509">
        <v>3810</v>
      </c>
      <c r="E14" s="510">
        <v>2</v>
      </c>
      <c r="F14" s="510">
        <v>0</v>
      </c>
      <c r="G14" s="511">
        <v>3808</v>
      </c>
      <c r="H14" s="510">
        <v>313</v>
      </c>
      <c r="I14" s="511">
        <v>3495</v>
      </c>
      <c r="J14" s="510">
        <v>3473</v>
      </c>
      <c r="K14" s="510">
        <v>22</v>
      </c>
      <c r="L14" s="512">
        <v>3.2967999999999997E-2</v>
      </c>
      <c r="M14" s="513">
        <v>3.295E-2</v>
      </c>
      <c r="AA14" s="356">
        <v>135809</v>
      </c>
      <c r="AB14" s="357" t="s">
        <v>27</v>
      </c>
      <c r="AC14" s="356">
        <v>135205</v>
      </c>
      <c r="AD14" s="357" t="s">
        <v>27</v>
      </c>
      <c r="AE14" s="356">
        <v>271014</v>
      </c>
      <c r="AF14" s="357" t="s">
        <v>27</v>
      </c>
    </row>
    <row r="15" spans="2:32" ht="15" customHeight="1">
      <c r="B15" s="173" t="s">
        <v>8</v>
      </c>
      <c r="C15" s="358" t="s">
        <v>137</v>
      </c>
      <c r="D15" s="509">
        <v>1819</v>
      </c>
      <c r="E15" s="510">
        <v>0</v>
      </c>
      <c r="F15" s="510">
        <v>0</v>
      </c>
      <c r="G15" s="511">
        <v>1819</v>
      </c>
      <c r="H15" s="510">
        <v>29</v>
      </c>
      <c r="I15" s="511">
        <v>1790</v>
      </c>
      <c r="J15" s="510">
        <v>1790</v>
      </c>
      <c r="K15" s="510">
        <v>0</v>
      </c>
      <c r="L15" s="512">
        <v>2.7455E-2</v>
      </c>
      <c r="M15" s="513">
        <v>2.7455E-2</v>
      </c>
      <c r="AA15" s="356">
        <v>256366</v>
      </c>
      <c r="AB15" s="357" t="s">
        <v>27</v>
      </c>
      <c r="AC15" s="356">
        <v>477880</v>
      </c>
      <c r="AD15" s="357" t="s">
        <v>27</v>
      </c>
      <c r="AE15" s="356">
        <v>734246</v>
      </c>
      <c r="AF15" s="357" t="s">
        <v>27</v>
      </c>
    </row>
    <row r="16" spans="2:32" ht="15" customHeight="1">
      <c r="B16" s="173" t="s">
        <v>9</v>
      </c>
      <c r="C16" s="359" t="s">
        <v>309</v>
      </c>
      <c r="D16" s="509">
        <v>128</v>
      </c>
      <c r="E16" s="510">
        <v>0</v>
      </c>
      <c r="F16" s="510">
        <v>0</v>
      </c>
      <c r="G16" s="511">
        <v>128</v>
      </c>
      <c r="H16" s="510">
        <v>8</v>
      </c>
      <c r="I16" s="511">
        <v>120</v>
      </c>
      <c r="J16" s="510">
        <v>118</v>
      </c>
      <c r="K16" s="510">
        <v>2</v>
      </c>
      <c r="L16" s="512">
        <v>1.7052999999999999E-2</v>
      </c>
      <c r="M16" s="513">
        <v>1.7052999999999999E-2</v>
      </c>
      <c r="AA16" s="356">
        <v>196941</v>
      </c>
      <c r="AB16" s="357" t="s">
        <v>27</v>
      </c>
      <c r="AC16" s="356">
        <v>65423</v>
      </c>
      <c r="AD16" s="357" t="s">
        <v>27</v>
      </c>
      <c r="AE16" s="356">
        <v>262364</v>
      </c>
      <c r="AF16" s="357" t="s">
        <v>27</v>
      </c>
    </row>
    <row r="17" spans="2:32" ht="15" customHeight="1">
      <c r="B17" s="173" t="s">
        <v>10</v>
      </c>
      <c r="C17" s="359" t="s">
        <v>587</v>
      </c>
      <c r="D17" s="509">
        <v>2400</v>
      </c>
      <c r="E17" s="510">
        <v>0</v>
      </c>
      <c r="F17" s="510">
        <v>0</v>
      </c>
      <c r="G17" s="511">
        <v>2400</v>
      </c>
      <c r="H17" s="510">
        <v>98</v>
      </c>
      <c r="I17" s="511">
        <v>2302</v>
      </c>
      <c r="J17" s="510">
        <v>2299</v>
      </c>
      <c r="K17" s="510">
        <v>3</v>
      </c>
      <c r="L17" s="512">
        <v>7.5322E-2</v>
      </c>
      <c r="M17" s="513">
        <v>7.5322E-2</v>
      </c>
      <c r="AA17" s="356">
        <v>60876</v>
      </c>
      <c r="AB17" s="357" t="s">
        <v>27</v>
      </c>
      <c r="AC17" s="356">
        <v>441564</v>
      </c>
      <c r="AD17" s="357" t="s">
        <v>27</v>
      </c>
      <c r="AE17" s="356">
        <v>502440</v>
      </c>
      <c r="AF17" s="357" t="s">
        <v>27</v>
      </c>
    </row>
    <row r="18" spans="2:32" ht="15" customHeight="1">
      <c r="B18" s="173" t="s">
        <v>11</v>
      </c>
      <c r="C18" s="358" t="s">
        <v>310</v>
      </c>
      <c r="D18" s="509">
        <v>1598</v>
      </c>
      <c r="E18" s="510">
        <v>0</v>
      </c>
      <c r="F18" s="510">
        <v>0</v>
      </c>
      <c r="G18" s="511">
        <v>1598</v>
      </c>
      <c r="H18" s="510">
        <v>90</v>
      </c>
      <c r="I18" s="511">
        <v>1508</v>
      </c>
      <c r="J18" s="510">
        <v>1460</v>
      </c>
      <c r="K18" s="510">
        <v>48</v>
      </c>
      <c r="L18" s="512">
        <v>3.7969999999999997E-2</v>
      </c>
      <c r="M18" s="513">
        <v>3.7969999999999997E-2</v>
      </c>
      <c r="AA18" s="356">
        <v>226431</v>
      </c>
      <c r="AB18" s="357" t="s">
        <v>27</v>
      </c>
      <c r="AC18" s="356">
        <v>77818</v>
      </c>
      <c r="AD18" s="357" t="s">
        <v>27</v>
      </c>
      <c r="AE18" s="356">
        <v>304249</v>
      </c>
      <c r="AF18" s="357" t="s">
        <v>27</v>
      </c>
    </row>
    <row r="19" spans="2:32" ht="15" customHeight="1">
      <c r="B19" s="173" t="s">
        <v>12</v>
      </c>
      <c r="C19" s="358" t="s">
        <v>138</v>
      </c>
      <c r="D19" s="509">
        <v>870</v>
      </c>
      <c r="E19" s="510">
        <v>0</v>
      </c>
      <c r="F19" s="510">
        <v>0</v>
      </c>
      <c r="G19" s="511">
        <v>870</v>
      </c>
      <c r="H19" s="510">
        <v>39</v>
      </c>
      <c r="I19" s="511">
        <v>831</v>
      </c>
      <c r="J19" s="510">
        <v>829</v>
      </c>
      <c r="K19" s="510">
        <v>2</v>
      </c>
      <c r="L19" s="512">
        <v>4.1530999999999998E-2</v>
      </c>
      <c r="M19" s="513">
        <v>4.1530999999999998E-2</v>
      </c>
      <c r="AA19" s="356">
        <v>97660</v>
      </c>
      <c r="AB19" s="357" t="s">
        <v>27</v>
      </c>
      <c r="AC19" s="356">
        <v>47107</v>
      </c>
      <c r="AD19" s="357" t="s">
        <v>27</v>
      </c>
      <c r="AE19" s="356">
        <v>144767</v>
      </c>
      <c r="AF19" s="357" t="s">
        <v>27</v>
      </c>
    </row>
    <row r="20" spans="2:32" ht="15" customHeight="1">
      <c r="B20" s="173" t="s">
        <v>13</v>
      </c>
      <c r="C20" s="358" t="s">
        <v>139</v>
      </c>
      <c r="D20" s="509">
        <v>1640</v>
      </c>
      <c r="E20" s="510">
        <v>0</v>
      </c>
      <c r="F20" s="510">
        <v>0</v>
      </c>
      <c r="G20" s="511">
        <v>1640</v>
      </c>
      <c r="H20" s="510">
        <v>30</v>
      </c>
      <c r="I20" s="511">
        <v>1610</v>
      </c>
      <c r="J20" s="510">
        <v>1610</v>
      </c>
      <c r="K20" s="510">
        <v>0</v>
      </c>
      <c r="L20" s="512">
        <v>1.8825000000000001E-2</v>
      </c>
      <c r="M20" s="513">
        <v>1.8825000000000001E-2</v>
      </c>
      <c r="AA20" s="356">
        <v>4654</v>
      </c>
      <c r="AB20" s="357" t="s">
        <v>27</v>
      </c>
      <c r="AC20" s="356">
        <v>348871</v>
      </c>
      <c r="AD20" s="357" t="s">
        <v>27</v>
      </c>
      <c r="AE20" s="356">
        <v>353525</v>
      </c>
      <c r="AF20" s="357" t="s">
        <v>27</v>
      </c>
    </row>
    <row r="21" spans="2:32" ht="15" customHeight="1">
      <c r="B21" s="173" t="s">
        <v>14</v>
      </c>
      <c r="C21" s="358" t="s">
        <v>140</v>
      </c>
      <c r="D21" s="509">
        <v>3704</v>
      </c>
      <c r="E21" s="510">
        <v>0</v>
      </c>
      <c r="F21" s="510">
        <v>0</v>
      </c>
      <c r="G21" s="511">
        <v>3704</v>
      </c>
      <c r="H21" s="510">
        <v>247</v>
      </c>
      <c r="I21" s="511">
        <v>3457</v>
      </c>
      <c r="J21" s="510">
        <v>3447</v>
      </c>
      <c r="K21" s="510">
        <v>10</v>
      </c>
      <c r="L21" s="512">
        <v>6.2030000000000002E-2</v>
      </c>
      <c r="M21" s="513">
        <v>6.2030000000000002E-2</v>
      </c>
      <c r="AA21" s="356">
        <v>560973</v>
      </c>
      <c r="AB21" s="357" t="s">
        <v>27</v>
      </c>
      <c r="AC21" s="356">
        <v>902791</v>
      </c>
      <c r="AD21" s="357" t="s">
        <v>27</v>
      </c>
      <c r="AE21" s="356">
        <v>1463764</v>
      </c>
      <c r="AF21" s="357" t="s">
        <v>27</v>
      </c>
    </row>
    <row r="22" spans="2:32" ht="15" customHeight="1">
      <c r="B22" s="173" t="s">
        <v>28</v>
      </c>
      <c r="C22" s="358" t="s">
        <v>530</v>
      </c>
      <c r="D22" s="509">
        <v>771</v>
      </c>
      <c r="E22" s="510">
        <v>0</v>
      </c>
      <c r="F22" s="510">
        <v>0</v>
      </c>
      <c r="G22" s="511">
        <v>771</v>
      </c>
      <c r="H22" s="510">
        <v>39</v>
      </c>
      <c r="I22" s="511">
        <v>732</v>
      </c>
      <c r="J22" s="510">
        <v>730</v>
      </c>
      <c r="K22" s="510">
        <v>2</v>
      </c>
      <c r="L22" s="512">
        <v>8.3876999999999993E-2</v>
      </c>
      <c r="M22" s="513">
        <v>8.3876999999999993E-2</v>
      </c>
      <c r="AA22" s="356">
        <v>38423</v>
      </c>
      <c r="AB22" s="357" t="s">
        <v>27</v>
      </c>
      <c r="AC22" s="356">
        <v>-10674</v>
      </c>
      <c r="AD22" s="357" t="s">
        <v>27</v>
      </c>
      <c r="AE22" s="356">
        <v>27749</v>
      </c>
      <c r="AF22" s="357" t="s">
        <v>27</v>
      </c>
    </row>
    <row r="23" spans="2:32" ht="15" customHeight="1">
      <c r="B23" s="173" t="s">
        <v>110</v>
      </c>
      <c r="C23" s="358" t="s">
        <v>531</v>
      </c>
      <c r="D23" s="509">
        <v>4863</v>
      </c>
      <c r="E23" s="510">
        <v>1</v>
      </c>
      <c r="F23" s="510">
        <v>0</v>
      </c>
      <c r="G23" s="511">
        <v>4862</v>
      </c>
      <c r="H23" s="510">
        <v>251</v>
      </c>
      <c r="I23" s="511">
        <v>4611</v>
      </c>
      <c r="J23" s="510">
        <v>4595</v>
      </c>
      <c r="K23" s="510">
        <v>16</v>
      </c>
      <c r="L23" s="512">
        <v>6.4284999999999995E-2</v>
      </c>
      <c r="M23" s="513">
        <v>6.4270999999999995E-2</v>
      </c>
      <c r="AA23" s="356">
        <v>3095624</v>
      </c>
      <c r="AB23" s="357" t="s">
        <v>27</v>
      </c>
      <c r="AC23" s="356">
        <v>3933480</v>
      </c>
      <c r="AD23" s="357" t="s">
        <v>27</v>
      </c>
      <c r="AE23" s="356">
        <v>7029104</v>
      </c>
      <c r="AF23" s="357" t="s">
        <v>27</v>
      </c>
    </row>
    <row r="24" spans="2:32" ht="15" customHeight="1">
      <c r="B24" s="173" t="s">
        <v>111</v>
      </c>
      <c r="C24" s="358" t="s">
        <v>532</v>
      </c>
      <c r="D24" s="509">
        <v>3657</v>
      </c>
      <c r="E24" s="510">
        <v>0</v>
      </c>
      <c r="F24" s="510">
        <v>0</v>
      </c>
      <c r="G24" s="511">
        <v>3657</v>
      </c>
      <c r="H24" s="510">
        <v>36</v>
      </c>
      <c r="I24" s="511">
        <v>3621</v>
      </c>
      <c r="J24" s="510">
        <v>3619</v>
      </c>
      <c r="K24" s="510">
        <v>2</v>
      </c>
      <c r="L24" s="512">
        <v>4.6435999999999998E-2</v>
      </c>
      <c r="M24" s="513">
        <v>4.6435999999999998E-2</v>
      </c>
    </row>
    <row r="25" spans="2:32" ht="15" customHeight="1">
      <c r="B25" s="173" t="s">
        <v>112</v>
      </c>
      <c r="C25" s="358" t="s">
        <v>533</v>
      </c>
      <c r="D25" s="509">
        <v>12440</v>
      </c>
      <c r="E25" s="510">
        <v>0</v>
      </c>
      <c r="F25" s="510">
        <v>0</v>
      </c>
      <c r="G25" s="511">
        <v>12440</v>
      </c>
      <c r="H25" s="510">
        <v>113</v>
      </c>
      <c r="I25" s="511">
        <v>12327</v>
      </c>
      <c r="J25" s="510">
        <v>12272</v>
      </c>
      <c r="K25" s="510">
        <v>55</v>
      </c>
      <c r="L25" s="512">
        <v>3.6773E-2</v>
      </c>
      <c r="M25" s="513">
        <v>3.6773E-2</v>
      </c>
    </row>
    <row r="26" spans="2:32" ht="15" customHeight="1">
      <c r="B26" s="173" t="s">
        <v>114</v>
      </c>
      <c r="C26" s="358" t="s">
        <v>534</v>
      </c>
      <c r="D26" s="509">
        <v>2188</v>
      </c>
      <c r="E26" s="510">
        <v>0</v>
      </c>
      <c r="F26" s="510">
        <v>0</v>
      </c>
      <c r="G26" s="511">
        <v>2188</v>
      </c>
      <c r="H26" s="510">
        <v>90</v>
      </c>
      <c r="I26" s="511">
        <v>2098</v>
      </c>
      <c r="J26" s="510">
        <v>2091</v>
      </c>
      <c r="K26" s="510">
        <v>7</v>
      </c>
      <c r="L26" s="512">
        <v>7.4369000000000005E-2</v>
      </c>
      <c r="M26" s="513">
        <v>7.4369000000000005E-2</v>
      </c>
    </row>
    <row r="27" spans="2:32" ht="15" customHeight="1">
      <c r="B27" s="173" t="s">
        <v>115</v>
      </c>
      <c r="C27" s="358" t="s">
        <v>588</v>
      </c>
      <c r="D27" s="509">
        <v>442</v>
      </c>
      <c r="E27" s="510">
        <v>0</v>
      </c>
      <c r="F27" s="510">
        <v>0</v>
      </c>
      <c r="G27" s="511">
        <v>442</v>
      </c>
      <c r="H27" s="510">
        <v>12</v>
      </c>
      <c r="I27" s="511">
        <v>430</v>
      </c>
      <c r="J27" s="510">
        <v>430</v>
      </c>
      <c r="K27" s="510">
        <v>0</v>
      </c>
      <c r="L27" s="512">
        <v>0.12510599999999999</v>
      </c>
      <c r="M27" s="513">
        <v>0.12510599999999999</v>
      </c>
    </row>
    <row r="28" spans="2:32" ht="15" customHeight="1">
      <c r="B28" s="173" t="s">
        <v>116</v>
      </c>
      <c r="C28" s="358" t="s">
        <v>141</v>
      </c>
      <c r="D28" s="509">
        <v>2378</v>
      </c>
      <c r="E28" s="510">
        <v>0</v>
      </c>
      <c r="F28" s="510">
        <v>0</v>
      </c>
      <c r="G28" s="511">
        <v>2378</v>
      </c>
      <c r="H28" s="510">
        <v>43</v>
      </c>
      <c r="I28" s="511">
        <v>2335</v>
      </c>
      <c r="J28" s="510">
        <v>2328</v>
      </c>
      <c r="K28" s="510">
        <v>7</v>
      </c>
      <c r="L28" s="512">
        <v>4.5523000000000001E-2</v>
      </c>
      <c r="M28" s="513">
        <v>4.5523000000000001E-2</v>
      </c>
    </row>
    <row r="29" spans="2:32" ht="15" customHeight="1">
      <c r="B29" s="173" t="s">
        <v>117</v>
      </c>
      <c r="C29" s="358" t="s">
        <v>113</v>
      </c>
      <c r="D29" s="509">
        <v>2778</v>
      </c>
      <c r="E29" s="510">
        <v>25</v>
      </c>
      <c r="F29" s="510">
        <v>7</v>
      </c>
      <c r="G29" s="511">
        <v>2746</v>
      </c>
      <c r="H29" s="510">
        <v>336</v>
      </c>
      <c r="I29" s="511">
        <v>2410</v>
      </c>
      <c r="J29" s="510">
        <v>2371</v>
      </c>
      <c r="K29" s="510">
        <v>39</v>
      </c>
      <c r="L29" s="512">
        <v>9.5101000000000005E-2</v>
      </c>
      <c r="M29" s="513">
        <v>9.4006000000000006E-2</v>
      </c>
    </row>
    <row r="30" spans="2:32" ht="15" customHeight="1">
      <c r="B30" s="173" t="s">
        <v>118</v>
      </c>
      <c r="C30" s="358" t="s">
        <v>18</v>
      </c>
      <c r="D30" s="509">
        <v>46647</v>
      </c>
      <c r="E30" s="510">
        <v>6491</v>
      </c>
      <c r="F30" s="510">
        <v>820</v>
      </c>
      <c r="G30" s="511">
        <v>39336</v>
      </c>
      <c r="H30" s="510">
        <v>5161</v>
      </c>
      <c r="I30" s="511">
        <v>34175</v>
      </c>
      <c r="J30" s="510">
        <v>32785</v>
      </c>
      <c r="K30" s="510">
        <v>1390</v>
      </c>
      <c r="L30" s="512">
        <v>7.9978999999999995E-2</v>
      </c>
      <c r="M30" s="513">
        <v>6.7444000000000004E-2</v>
      </c>
    </row>
    <row r="31" spans="2:32" ht="15" customHeight="1">
      <c r="B31" s="173" t="s">
        <v>119</v>
      </c>
      <c r="C31" s="358" t="s">
        <v>142</v>
      </c>
      <c r="D31" s="509">
        <v>2232</v>
      </c>
      <c r="E31" s="510">
        <v>0</v>
      </c>
      <c r="F31" s="510">
        <v>0</v>
      </c>
      <c r="G31" s="511">
        <v>2232</v>
      </c>
      <c r="H31" s="510">
        <v>34</v>
      </c>
      <c r="I31" s="511">
        <v>2198</v>
      </c>
      <c r="J31" s="510">
        <v>2198</v>
      </c>
      <c r="K31" s="510">
        <v>0</v>
      </c>
      <c r="L31" s="512">
        <v>5.6129999999999999E-3</v>
      </c>
      <c r="M31" s="513">
        <v>5.6129999999999999E-3</v>
      </c>
    </row>
    <row r="32" spans="2:32" ht="15" customHeight="1">
      <c r="B32" s="173" t="s">
        <v>120</v>
      </c>
      <c r="C32" s="358" t="s">
        <v>535</v>
      </c>
      <c r="D32" s="509">
        <v>357</v>
      </c>
      <c r="E32" s="510">
        <v>0</v>
      </c>
      <c r="F32" s="510">
        <v>0</v>
      </c>
      <c r="G32" s="511">
        <v>357</v>
      </c>
      <c r="H32" s="510">
        <v>9</v>
      </c>
      <c r="I32" s="511">
        <v>348</v>
      </c>
      <c r="J32" s="510">
        <v>348</v>
      </c>
      <c r="K32" s="510">
        <v>0</v>
      </c>
      <c r="L32" s="512">
        <v>1.0496999999999999E-2</v>
      </c>
      <c r="M32" s="513">
        <v>1.0496999999999999E-2</v>
      </c>
    </row>
    <row r="33" spans="2:13" ht="15" customHeight="1">
      <c r="B33" s="173" t="s">
        <v>121</v>
      </c>
      <c r="C33" s="358" t="s">
        <v>536</v>
      </c>
      <c r="D33" s="509">
        <v>3274</v>
      </c>
      <c r="E33" s="510">
        <v>197</v>
      </c>
      <c r="F33" s="510">
        <v>36</v>
      </c>
      <c r="G33" s="511">
        <v>3041</v>
      </c>
      <c r="H33" s="510">
        <v>367</v>
      </c>
      <c r="I33" s="511">
        <v>2674</v>
      </c>
      <c r="J33" s="510">
        <v>2612</v>
      </c>
      <c r="K33" s="510">
        <v>62</v>
      </c>
      <c r="L33" s="512">
        <v>5.5663999999999998E-2</v>
      </c>
      <c r="M33" s="513">
        <v>5.1702999999999999E-2</v>
      </c>
    </row>
    <row r="34" spans="2:13" ht="15" customHeight="1">
      <c r="B34" s="173" t="s">
        <v>122</v>
      </c>
      <c r="C34" s="358" t="s">
        <v>19</v>
      </c>
      <c r="D34" s="509">
        <v>77392</v>
      </c>
      <c r="E34" s="510">
        <v>5391</v>
      </c>
      <c r="F34" s="510">
        <v>2598</v>
      </c>
      <c r="G34" s="511">
        <v>69403</v>
      </c>
      <c r="H34" s="510">
        <v>5591</v>
      </c>
      <c r="I34" s="511">
        <v>63812</v>
      </c>
      <c r="J34" s="510">
        <v>62057</v>
      </c>
      <c r="K34" s="510">
        <v>1755</v>
      </c>
      <c r="L34" s="512">
        <v>0.150866</v>
      </c>
      <c r="M34" s="513">
        <v>0.135293</v>
      </c>
    </row>
    <row r="35" spans="2:13" ht="15" customHeight="1">
      <c r="B35" s="173" t="s">
        <v>123</v>
      </c>
      <c r="C35" s="358" t="s">
        <v>20</v>
      </c>
      <c r="D35" s="509">
        <v>3778</v>
      </c>
      <c r="E35" s="510">
        <v>264</v>
      </c>
      <c r="F35" s="510">
        <v>21</v>
      </c>
      <c r="G35" s="511">
        <v>3493</v>
      </c>
      <c r="H35" s="510">
        <v>393</v>
      </c>
      <c r="I35" s="511">
        <v>3100</v>
      </c>
      <c r="J35" s="510">
        <v>3089</v>
      </c>
      <c r="K35" s="510">
        <v>11</v>
      </c>
      <c r="L35" s="512">
        <v>2.0900999999999999E-2</v>
      </c>
      <c r="M35" s="513">
        <v>1.9324000000000001E-2</v>
      </c>
    </row>
    <row r="36" spans="2:13" ht="15" customHeight="1">
      <c r="B36" s="173" t="s">
        <v>124</v>
      </c>
      <c r="C36" s="358" t="s">
        <v>21</v>
      </c>
      <c r="D36" s="509">
        <v>3748</v>
      </c>
      <c r="E36" s="510">
        <v>568</v>
      </c>
      <c r="F36" s="510">
        <v>131</v>
      </c>
      <c r="G36" s="511">
        <v>3049</v>
      </c>
      <c r="H36" s="510">
        <v>1143</v>
      </c>
      <c r="I36" s="511">
        <v>1906</v>
      </c>
      <c r="J36" s="510">
        <v>1828</v>
      </c>
      <c r="K36" s="510">
        <v>78</v>
      </c>
      <c r="L36" s="512">
        <v>9.0830000000000008E-3</v>
      </c>
      <c r="M36" s="513">
        <v>7.3889999999999997E-3</v>
      </c>
    </row>
    <row r="37" spans="2:13" ht="15" customHeight="1">
      <c r="B37" s="173" t="s">
        <v>125</v>
      </c>
      <c r="C37" s="358" t="s">
        <v>537</v>
      </c>
      <c r="D37" s="509">
        <v>18526</v>
      </c>
      <c r="E37" s="510">
        <v>142</v>
      </c>
      <c r="F37" s="510">
        <v>29</v>
      </c>
      <c r="G37" s="511">
        <v>18355</v>
      </c>
      <c r="H37" s="510">
        <v>681</v>
      </c>
      <c r="I37" s="511">
        <v>17674</v>
      </c>
      <c r="J37" s="510">
        <v>17481</v>
      </c>
      <c r="K37" s="510">
        <v>193</v>
      </c>
      <c r="L37" s="512">
        <v>6.3157000000000005E-2</v>
      </c>
      <c r="M37" s="513">
        <v>6.2574000000000005E-2</v>
      </c>
    </row>
    <row r="38" spans="2:13" ht="15" customHeight="1">
      <c r="B38" s="173" t="s">
        <v>126</v>
      </c>
      <c r="C38" s="358" t="s">
        <v>538</v>
      </c>
      <c r="D38" s="509">
        <v>3731</v>
      </c>
      <c r="E38" s="510">
        <v>167</v>
      </c>
      <c r="F38" s="510">
        <v>6</v>
      </c>
      <c r="G38" s="511">
        <v>3558</v>
      </c>
      <c r="H38" s="510">
        <v>204</v>
      </c>
      <c r="I38" s="511">
        <v>3354</v>
      </c>
      <c r="J38" s="510">
        <v>3328</v>
      </c>
      <c r="K38" s="510">
        <v>26</v>
      </c>
      <c r="L38" s="512">
        <v>2.0421999999999999E-2</v>
      </c>
      <c r="M38" s="513">
        <v>1.9474999999999999E-2</v>
      </c>
    </row>
    <row r="39" spans="2:13" ht="15" customHeight="1">
      <c r="B39" s="173" t="s">
        <v>128</v>
      </c>
      <c r="C39" s="358" t="s">
        <v>22</v>
      </c>
      <c r="D39" s="509">
        <v>22406</v>
      </c>
      <c r="E39" s="510">
        <v>0</v>
      </c>
      <c r="F39" s="510">
        <v>0</v>
      </c>
      <c r="G39" s="511">
        <v>22406</v>
      </c>
      <c r="H39" s="510">
        <v>0</v>
      </c>
      <c r="I39" s="511">
        <v>22406</v>
      </c>
      <c r="J39" s="510">
        <v>22372</v>
      </c>
      <c r="K39" s="510">
        <v>34</v>
      </c>
      <c r="L39" s="512">
        <v>6.5609000000000001E-2</v>
      </c>
      <c r="M39" s="513">
        <v>6.5609000000000001E-2</v>
      </c>
    </row>
    <row r="40" spans="2:13" ht="15" customHeight="1">
      <c r="B40" s="173" t="s">
        <v>130</v>
      </c>
      <c r="C40" s="358" t="s">
        <v>143</v>
      </c>
      <c r="D40" s="509">
        <v>16013</v>
      </c>
      <c r="E40" s="510">
        <v>659</v>
      </c>
      <c r="F40" s="510">
        <v>80</v>
      </c>
      <c r="G40" s="511">
        <v>15274</v>
      </c>
      <c r="H40" s="510">
        <v>285</v>
      </c>
      <c r="I40" s="511">
        <v>14989</v>
      </c>
      <c r="J40" s="510">
        <v>14073</v>
      </c>
      <c r="K40" s="510">
        <v>916</v>
      </c>
      <c r="L40" s="512">
        <v>4.7759999999999997E-2</v>
      </c>
      <c r="M40" s="513">
        <v>4.5555999999999999E-2</v>
      </c>
    </row>
    <row r="41" spans="2:13" ht="15" customHeight="1">
      <c r="B41" s="173" t="s">
        <v>131</v>
      </c>
      <c r="C41" s="358" t="s">
        <v>539</v>
      </c>
      <c r="D41" s="509">
        <v>68285</v>
      </c>
      <c r="E41" s="510">
        <v>1190</v>
      </c>
      <c r="F41" s="510">
        <v>149</v>
      </c>
      <c r="G41" s="511">
        <v>66946</v>
      </c>
      <c r="H41" s="510">
        <v>2112</v>
      </c>
      <c r="I41" s="511">
        <v>64834</v>
      </c>
      <c r="J41" s="510">
        <v>63917</v>
      </c>
      <c r="K41" s="510">
        <v>917</v>
      </c>
      <c r="L41" s="512">
        <v>0.10686</v>
      </c>
      <c r="M41" s="513">
        <v>0.104764</v>
      </c>
    </row>
    <row r="42" spans="2:13" ht="15" customHeight="1">
      <c r="B42" s="173" t="s">
        <v>15</v>
      </c>
      <c r="C42" s="358" t="s">
        <v>589</v>
      </c>
      <c r="D42" s="509">
        <v>5294</v>
      </c>
      <c r="E42" s="510">
        <v>209</v>
      </c>
      <c r="F42" s="510">
        <v>99</v>
      </c>
      <c r="G42" s="511">
        <v>4986</v>
      </c>
      <c r="H42" s="510">
        <v>1211</v>
      </c>
      <c r="I42" s="511">
        <v>3775</v>
      </c>
      <c r="J42" s="510">
        <v>3566</v>
      </c>
      <c r="K42" s="510">
        <v>209</v>
      </c>
      <c r="L42" s="512">
        <v>0.12709500000000001</v>
      </c>
      <c r="M42" s="513">
        <v>0.1197</v>
      </c>
    </row>
    <row r="43" spans="2:13" ht="15" customHeight="1">
      <c r="B43" s="173" t="s">
        <v>311</v>
      </c>
      <c r="C43" s="358" t="s">
        <v>127</v>
      </c>
      <c r="D43" s="509">
        <v>30915</v>
      </c>
      <c r="E43" s="510">
        <v>3310</v>
      </c>
      <c r="F43" s="510">
        <v>360</v>
      </c>
      <c r="G43" s="511">
        <v>27245</v>
      </c>
      <c r="H43" s="510">
        <v>1703</v>
      </c>
      <c r="I43" s="511">
        <v>25542</v>
      </c>
      <c r="J43" s="510">
        <v>24439</v>
      </c>
      <c r="K43" s="510">
        <v>1103</v>
      </c>
      <c r="L43" s="512">
        <v>9.7421999999999995E-2</v>
      </c>
      <c r="M43" s="513">
        <v>8.5857000000000003E-2</v>
      </c>
    </row>
    <row r="44" spans="2:13" ht="15" customHeight="1">
      <c r="B44" s="173">
        <v>37</v>
      </c>
      <c r="C44" s="174" t="s">
        <v>129</v>
      </c>
      <c r="D44" s="509">
        <v>49415</v>
      </c>
      <c r="E44" s="510">
        <v>9071</v>
      </c>
      <c r="F44" s="510">
        <v>1682</v>
      </c>
      <c r="G44" s="511">
        <v>38662</v>
      </c>
      <c r="H44" s="510">
        <v>1807</v>
      </c>
      <c r="I44" s="511">
        <v>36855</v>
      </c>
      <c r="J44" s="510">
        <v>34505</v>
      </c>
      <c r="K44" s="510">
        <v>2350</v>
      </c>
      <c r="L44" s="512">
        <v>0.23658799999999999</v>
      </c>
      <c r="M44" s="513">
        <v>0.18510499999999999</v>
      </c>
    </row>
    <row r="45" spans="2:13" ht="15" customHeight="1">
      <c r="B45" s="173">
        <v>38</v>
      </c>
      <c r="C45" s="174" t="s">
        <v>144</v>
      </c>
      <c r="D45" s="509">
        <v>0</v>
      </c>
      <c r="E45" s="510">
        <v>0</v>
      </c>
      <c r="F45" s="510">
        <v>0</v>
      </c>
      <c r="G45" s="511">
        <v>0</v>
      </c>
      <c r="H45" s="510">
        <v>0</v>
      </c>
      <c r="I45" s="511">
        <v>0</v>
      </c>
      <c r="J45" s="510">
        <v>0</v>
      </c>
      <c r="K45" s="510">
        <v>0</v>
      </c>
      <c r="L45" s="512">
        <v>0</v>
      </c>
      <c r="M45" s="513">
        <v>0</v>
      </c>
    </row>
    <row r="46" spans="2:13" ht="15" customHeight="1">
      <c r="B46" s="324">
        <v>39</v>
      </c>
      <c r="C46" s="326" t="s">
        <v>23</v>
      </c>
      <c r="D46" s="509">
        <v>7724</v>
      </c>
      <c r="E46" s="510">
        <v>1086</v>
      </c>
      <c r="F46" s="510">
        <v>325</v>
      </c>
      <c r="G46" s="511">
        <v>6313</v>
      </c>
      <c r="H46" s="510">
        <v>94</v>
      </c>
      <c r="I46" s="511">
        <v>6219</v>
      </c>
      <c r="J46" s="510">
        <v>2837</v>
      </c>
      <c r="K46" s="510">
        <v>3382</v>
      </c>
      <c r="L46" s="512">
        <v>0.25379499999999999</v>
      </c>
      <c r="M46" s="513">
        <v>0.20743200000000001</v>
      </c>
    </row>
    <row r="47" spans="2:13" ht="15" customHeight="1">
      <c r="B47" s="335"/>
      <c r="C47" s="360" t="s">
        <v>385</v>
      </c>
      <c r="D47" s="531">
        <v>473291</v>
      </c>
      <c r="E47" s="532">
        <v>51466</v>
      </c>
      <c r="F47" s="532">
        <v>22295</v>
      </c>
      <c r="G47" s="532">
        <v>399530</v>
      </c>
      <c r="H47" s="532">
        <v>25802</v>
      </c>
      <c r="I47" s="532">
        <v>373728</v>
      </c>
      <c r="J47" s="532">
        <v>355936</v>
      </c>
      <c r="K47" s="532">
        <v>17792</v>
      </c>
      <c r="L47" s="514">
        <v>7.8061000000000005E-2</v>
      </c>
      <c r="M47" s="515">
        <v>6.5894999999999995E-2</v>
      </c>
    </row>
  </sheetData>
  <sheetProtection sheet="1" selectLockedCells="1" selectUnlockedCells="1"/>
  <mergeCells count="10">
    <mergeCell ref="B2:C2"/>
    <mergeCell ref="B6:C7"/>
    <mergeCell ref="D4:D7"/>
    <mergeCell ref="E5:E7"/>
    <mergeCell ref="M4:M7"/>
    <mergeCell ref="F5:F7"/>
    <mergeCell ref="G5:G7"/>
    <mergeCell ref="H6:H7"/>
    <mergeCell ref="I6:I7"/>
    <mergeCell ref="L4:L7"/>
  </mergeCells>
  <phoneticPr fontId="1"/>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K52"/>
  <sheetViews>
    <sheetView showGridLines="0" view="pageBreakPreview" zoomScale="160" zoomScaleNormal="100" zoomScaleSheetLayoutView="160" workbookViewId="0">
      <selection activeCell="C39" sqref="C39"/>
    </sheetView>
  </sheetViews>
  <sheetFormatPr defaultColWidth="9" defaultRowHeight="20.25" customHeight="1"/>
  <cols>
    <col min="1" max="1" width="1.625" style="13" customWidth="1"/>
    <col min="2" max="2" width="17.375" style="13" customWidth="1"/>
    <col min="3" max="3" width="11.25" style="13" customWidth="1"/>
    <col min="4" max="8" width="11.625" style="13" customWidth="1"/>
    <col min="9" max="10" width="9.125" style="13" bestFit="1" customWidth="1"/>
    <col min="11" max="11" width="11.25" style="13" bestFit="1" customWidth="1"/>
    <col min="12" max="16384" width="9" style="13"/>
  </cols>
  <sheetData>
    <row r="1" spans="2:8" ht="15" customHeight="1"/>
    <row r="2" spans="2:8" ht="20.25" customHeight="1">
      <c r="B2" s="381" t="s">
        <v>61</v>
      </c>
    </row>
    <row r="3" spans="2:8" ht="20.25" customHeight="1" thickBot="1">
      <c r="F3" s="14"/>
      <c r="G3" s="581">
        <f ca="1">TODAY()</f>
        <v>46225</v>
      </c>
      <c r="H3" s="581"/>
    </row>
    <row r="4" spans="2:8" ht="20.25" customHeight="1" thickTop="1">
      <c r="B4" s="15" t="s">
        <v>590</v>
      </c>
      <c r="C4" s="16"/>
      <c r="D4" s="16"/>
      <c r="E4" s="16"/>
      <c r="F4" s="16"/>
      <c r="G4" s="16"/>
      <c r="H4" s="17"/>
    </row>
    <row r="5" spans="2:8" ht="20.25" customHeight="1">
      <c r="B5" s="582" t="s">
        <v>1055</v>
      </c>
      <c r="C5" s="583"/>
      <c r="D5" s="583"/>
      <c r="E5" s="583"/>
      <c r="F5" s="583"/>
      <c r="G5" s="583"/>
      <c r="H5" s="584"/>
    </row>
    <row r="6" spans="2:8" ht="20.25" customHeight="1" thickBot="1">
      <c r="B6" s="585"/>
      <c r="C6" s="586"/>
      <c r="D6" s="586"/>
      <c r="E6" s="586"/>
      <c r="F6" s="586"/>
      <c r="G6" s="586"/>
      <c r="H6" s="587"/>
    </row>
    <row r="7" spans="2:8" ht="20.25" customHeight="1" thickTop="1">
      <c r="B7" s="18"/>
      <c r="C7" s="18"/>
      <c r="D7" s="18"/>
      <c r="E7" s="18"/>
      <c r="F7" s="18"/>
    </row>
    <row r="8" spans="2:8" ht="20.25" customHeight="1">
      <c r="B8" s="13" t="s">
        <v>62</v>
      </c>
    </row>
    <row r="9" spans="2:8" ht="20.25" customHeight="1">
      <c r="B9" s="19" t="s">
        <v>82</v>
      </c>
      <c r="C9" s="588"/>
      <c r="D9" s="589"/>
      <c r="E9" s="589"/>
      <c r="F9" s="589"/>
      <c r="G9" s="589"/>
      <c r="H9" s="590"/>
    </row>
    <row r="10" spans="2:8" ht="20.25" customHeight="1">
      <c r="B10" s="20" t="s">
        <v>69</v>
      </c>
      <c r="C10" s="591"/>
      <c r="D10" s="592"/>
      <c r="E10" s="592"/>
      <c r="F10" s="592"/>
      <c r="G10" s="592"/>
      <c r="H10" s="593"/>
    </row>
    <row r="11" spans="2:8" ht="20.25" customHeight="1">
      <c r="B11" s="21" t="s">
        <v>66</v>
      </c>
      <c r="C11" s="596"/>
      <c r="D11" s="597"/>
      <c r="E11" s="597"/>
      <c r="F11" s="597"/>
      <c r="G11" s="597"/>
      <c r="H11" s="598"/>
    </row>
    <row r="12" spans="2:8" ht="20.25" customHeight="1">
      <c r="B12" s="18"/>
      <c r="C12" s="18"/>
      <c r="D12" s="18"/>
      <c r="E12" s="18"/>
    </row>
    <row r="13" spans="2:8" ht="20.25" customHeight="1">
      <c r="B13" s="18" t="s">
        <v>358</v>
      </c>
      <c r="C13" s="18"/>
      <c r="D13" s="22" t="s">
        <v>63</v>
      </c>
      <c r="E13" s="18"/>
    </row>
    <row r="14" spans="2:8" ht="20.25" customHeight="1">
      <c r="B14" s="613" t="s">
        <v>205</v>
      </c>
      <c r="C14" s="614"/>
      <c r="D14" s="23">
        <f>'（入力）作業ｼｰﾄ'!D47</f>
        <v>0</v>
      </c>
      <c r="E14" s="18"/>
    </row>
    <row r="15" spans="2:8" ht="20.25" customHeight="1">
      <c r="B15" s="615" t="s">
        <v>313</v>
      </c>
      <c r="C15" s="616"/>
      <c r="D15" s="24">
        <f>'（入力）作業ｼｰﾄ'!E47</f>
        <v>0</v>
      </c>
      <c r="E15" s="18"/>
    </row>
    <row r="16" spans="2:8" ht="20.25" customHeight="1">
      <c r="B16" s="609" t="s">
        <v>359</v>
      </c>
      <c r="C16" s="610"/>
      <c r="D16" s="25">
        <f>'（入力）作業ｼｰﾄ'!I138</f>
        <v>0.56056399999999995</v>
      </c>
      <c r="E16" s="18"/>
    </row>
    <row r="17" spans="2:8" ht="20.25" customHeight="1">
      <c r="B17" s="389" t="s">
        <v>1063</v>
      </c>
      <c r="C17" s="18"/>
      <c r="D17" s="18"/>
      <c r="E17" s="18"/>
    </row>
    <row r="18" spans="2:8" ht="20.25" customHeight="1">
      <c r="B18" s="18"/>
      <c r="C18" s="18"/>
      <c r="D18" s="18"/>
      <c r="E18" s="18"/>
    </row>
    <row r="19" spans="2:8" ht="20.25" customHeight="1">
      <c r="B19" s="13" t="s">
        <v>1012</v>
      </c>
      <c r="F19" s="22"/>
      <c r="H19" s="22" t="s">
        <v>360</v>
      </c>
    </row>
    <row r="20" spans="2:8" ht="12" customHeight="1">
      <c r="B20" s="603"/>
      <c r="C20" s="604"/>
      <c r="D20" s="26"/>
      <c r="E20" s="27"/>
      <c r="F20" s="27"/>
      <c r="G20" s="28"/>
      <c r="H20" s="29"/>
    </row>
    <row r="21" spans="2:8" ht="12" customHeight="1">
      <c r="B21" s="605"/>
      <c r="C21" s="606"/>
      <c r="D21" s="30"/>
      <c r="E21" s="31"/>
      <c r="F21" s="32"/>
      <c r="G21" s="33"/>
      <c r="H21" s="34"/>
    </row>
    <row r="22" spans="2:8" ht="26.25" customHeight="1">
      <c r="B22" s="607"/>
      <c r="C22" s="608"/>
      <c r="D22" s="35" t="s">
        <v>361</v>
      </c>
      <c r="E22" s="36" t="s">
        <v>362</v>
      </c>
      <c r="F22" s="37" t="s">
        <v>363</v>
      </c>
      <c r="G22" s="38" t="s">
        <v>364</v>
      </c>
      <c r="H22" s="39" t="s">
        <v>365</v>
      </c>
    </row>
    <row r="23" spans="2:8" ht="20.25" customHeight="1">
      <c r="B23" s="611" t="s">
        <v>366</v>
      </c>
      <c r="C23" s="612"/>
      <c r="D23" s="40">
        <f>'（入力）作業ｼｰﾄ'!E47</f>
        <v>0</v>
      </c>
      <c r="E23" s="41">
        <f>'（入力）作業ｼｰﾄ'!F47</f>
        <v>0</v>
      </c>
      <c r="F23" s="42">
        <f>'（入力）作業ｼｰﾄ'!G47</f>
        <v>0</v>
      </c>
      <c r="G23" s="43">
        <f>'（入力）作業ｼｰﾄ'!D93</f>
        <v>0</v>
      </c>
      <c r="H23" s="42">
        <f>'（入力）作業ｼｰﾄ'!E93</f>
        <v>0</v>
      </c>
    </row>
    <row r="24" spans="2:8" ht="20.25" customHeight="1">
      <c r="B24" s="599" t="s">
        <v>67</v>
      </c>
      <c r="C24" s="600"/>
      <c r="D24" s="44">
        <f>'（入力）作業ｼｰﾄ'!J47</f>
        <v>0</v>
      </c>
      <c r="E24" s="45">
        <f>'（入力）作業ｼｰﾄ'!K47</f>
        <v>0</v>
      </c>
      <c r="F24" s="46">
        <f>'（入力）作業ｼｰﾄ'!L47</f>
        <v>0</v>
      </c>
      <c r="G24" s="47">
        <f>'（入力）作業ｼｰﾄ'!F93</f>
        <v>0</v>
      </c>
      <c r="H24" s="48">
        <f>'（入力）作業ｼｰﾄ'!G93</f>
        <v>0</v>
      </c>
    </row>
    <row r="25" spans="2:8" ht="20.25" customHeight="1">
      <c r="B25" s="599" t="s">
        <v>68</v>
      </c>
      <c r="C25" s="600"/>
      <c r="D25" s="44">
        <f>'（入力）作業ｼｰﾄ'!Q47</f>
        <v>0</v>
      </c>
      <c r="E25" s="45">
        <f>'（入力）作業ｼｰﾄ'!R47</f>
        <v>0</v>
      </c>
      <c r="F25" s="46">
        <f>'（入力）作業ｼｰﾄ'!S47</f>
        <v>0</v>
      </c>
      <c r="G25" s="47">
        <f>'（入力）作業ｼｰﾄ'!H93</f>
        <v>0</v>
      </c>
      <c r="H25" s="48">
        <f>'（入力）作業ｼｰﾄ'!I93</f>
        <v>0</v>
      </c>
    </row>
    <row r="26" spans="2:8" ht="20.25" customHeight="1">
      <c r="B26" s="601" t="s">
        <v>367</v>
      </c>
      <c r="C26" s="602"/>
      <c r="D26" s="49">
        <f>'（入力）作業ｼｰﾄ'!T47</f>
        <v>0</v>
      </c>
      <c r="E26" s="50">
        <f>'（入力）作業ｼｰﾄ'!U47</f>
        <v>0</v>
      </c>
      <c r="F26" s="51">
        <f>'（入力）作業ｼｰﾄ'!V47</f>
        <v>0</v>
      </c>
      <c r="G26" s="52">
        <f>'（入力）作業ｼｰﾄ'!J93</f>
        <v>0</v>
      </c>
      <c r="H26" s="53">
        <f>'（入力）作業ｼｰﾄ'!K93</f>
        <v>0</v>
      </c>
    </row>
    <row r="27" spans="2:8" ht="20.25" customHeight="1">
      <c r="B27" s="594" t="s">
        <v>368</v>
      </c>
      <c r="C27" s="595"/>
      <c r="D27" s="54" t="str">
        <f>IF(D14=0,"",ROUND(D26/D14,2))</f>
        <v/>
      </c>
      <c r="E27" s="55"/>
      <c r="F27" s="55"/>
    </row>
    <row r="28" spans="2:8" ht="20.25" customHeight="1">
      <c r="B28" s="13" t="s">
        <v>369</v>
      </c>
    </row>
    <row r="29" spans="2:8" ht="20.25" customHeight="1">
      <c r="B29" s="13" t="s">
        <v>489</v>
      </c>
    </row>
    <row r="30" spans="2:8" ht="20.25" customHeight="1">
      <c r="B30" s="13" t="s">
        <v>490</v>
      </c>
    </row>
    <row r="31" spans="2:8" ht="20.25" customHeight="1">
      <c r="B31" s="13" t="s">
        <v>371</v>
      </c>
    </row>
    <row r="32" spans="2:8" ht="20.25" customHeight="1">
      <c r="B32" s="382" t="s">
        <v>1027</v>
      </c>
    </row>
    <row r="33" spans="2:11" ht="20.25" customHeight="1">
      <c r="B33" s="382" t="s">
        <v>1028</v>
      </c>
    </row>
    <row r="35" spans="2:11" ht="20.25" customHeight="1" thickBot="1">
      <c r="B35" s="13" t="s">
        <v>1013</v>
      </c>
    </row>
    <row r="36" spans="2:11" ht="30.75" customHeight="1">
      <c r="B36" s="416" t="s">
        <v>603</v>
      </c>
      <c r="C36" s="417" t="s">
        <v>1017</v>
      </c>
      <c r="D36" s="417" t="s">
        <v>1018</v>
      </c>
      <c r="E36" s="417" t="s">
        <v>1015</v>
      </c>
      <c r="F36" s="417" t="s">
        <v>1016</v>
      </c>
      <c r="G36" s="418" t="s">
        <v>606</v>
      </c>
      <c r="H36" s="420" t="s">
        <v>607</v>
      </c>
      <c r="I36" s="421"/>
      <c r="J36" s="421"/>
      <c r="K36" s="422"/>
    </row>
    <row r="37" spans="2:11" ht="17.25" customHeight="1">
      <c r="B37" s="413" t="s">
        <v>624</v>
      </c>
      <c r="C37" s="414" t="s">
        <v>1023</v>
      </c>
      <c r="D37" s="414" t="s">
        <v>1023</v>
      </c>
      <c r="E37" s="414" t="s">
        <v>1024</v>
      </c>
      <c r="F37" s="414" t="s">
        <v>1024</v>
      </c>
      <c r="G37" s="414" t="s">
        <v>1024</v>
      </c>
      <c r="H37" s="415" t="s">
        <v>1024</v>
      </c>
      <c r="I37" s="423"/>
      <c r="J37" s="423"/>
      <c r="K37" s="423"/>
    </row>
    <row r="38" spans="2:11" ht="20.25" customHeight="1" thickBot="1">
      <c r="B38" s="464">
        <f>消費量・排出量算出!C42</f>
        <v>0</v>
      </c>
      <c r="C38" s="465">
        <f>消費量・排出量算出!D42</f>
        <v>0</v>
      </c>
      <c r="D38" s="465">
        <f>消費量・排出量算出!E42</f>
        <v>0</v>
      </c>
      <c r="E38" s="465">
        <f>消費量・排出量算出!F42</f>
        <v>0</v>
      </c>
      <c r="F38" s="465">
        <f>消費量・排出量算出!G42</f>
        <v>0</v>
      </c>
      <c r="G38" s="465">
        <f>消費量・排出量算出!H42</f>
        <v>0</v>
      </c>
      <c r="H38" s="466">
        <f>消費量・排出量算出!I42</f>
        <v>0</v>
      </c>
      <c r="I38" s="424"/>
      <c r="J38" s="424"/>
      <c r="K38" s="424"/>
    </row>
    <row r="39" spans="2:11" ht="20.25" customHeight="1">
      <c r="B39" s="13" t="s">
        <v>1046</v>
      </c>
      <c r="F39" s="425" t="s">
        <v>1021</v>
      </c>
      <c r="G39" s="419" t="s">
        <v>1022</v>
      </c>
      <c r="H39" s="420" t="s">
        <v>610</v>
      </c>
    </row>
    <row r="40" spans="2:11" ht="20.25" customHeight="1">
      <c r="B40" s="13" t="s">
        <v>1026</v>
      </c>
      <c r="F40" s="426" t="s">
        <v>1024</v>
      </c>
      <c r="G40" s="414" t="s">
        <v>1024</v>
      </c>
      <c r="H40" s="415" t="s">
        <v>1024</v>
      </c>
    </row>
    <row r="41" spans="2:11" ht="20.25" customHeight="1" thickBot="1">
      <c r="B41" s="382" t="s">
        <v>1025</v>
      </c>
      <c r="F41" s="467">
        <f>消費量・排出量算出!J42</f>
        <v>0</v>
      </c>
      <c r="G41" s="465">
        <f>消費量・排出量算出!K42</f>
        <v>0</v>
      </c>
      <c r="H41" s="466">
        <f>消費量・排出量算出!L42</f>
        <v>0</v>
      </c>
    </row>
    <row r="42" spans="2:11" ht="20.25" customHeight="1">
      <c r="B42" s="382" t="s">
        <v>1029</v>
      </c>
    </row>
    <row r="43" spans="2:11" ht="20.25" customHeight="1">
      <c r="B43" s="382" t="s">
        <v>1030</v>
      </c>
    </row>
    <row r="45" spans="2:11" ht="20.25" customHeight="1">
      <c r="B45" s="13" t="s">
        <v>314</v>
      </c>
    </row>
    <row r="46" spans="2:11" ht="20.25" customHeight="1">
      <c r="B46" s="572"/>
      <c r="C46" s="573"/>
      <c r="D46" s="573"/>
      <c r="E46" s="573"/>
      <c r="F46" s="573"/>
      <c r="G46" s="573"/>
      <c r="H46" s="574"/>
    </row>
    <row r="47" spans="2:11" ht="20.25" customHeight="1">
      <c r="B47" s="575"/>
      <c r="C47" s="576"/>
      <c r="D47" s="576"/>
      <c r="E47" s="576"/>
      <c r="F47" s="576"/>
      <c r="G47" s="576"/>
      <c r="H47" s="577"/>
    </row>
    <row r="48" spans="2:11" ht="20.25" customHeight="1">
      <c r="B48" s="575"/>
      <c r="C48" s="576"/>
      <c r="D48" s="576"/>
      <c r="E48" s="576"/>
      <c r="F48" s="576"/>
      <c r="G48" s="576"/>
      <c r="H48" s="577"/>
    </row>
    <row r="49" spans="2:8" ht="20.25" customHeight="1">
      <c r="B49" s="575"/>
      <c r="C49" s="576"/>
      <c r="D49" s="576"/>
      <c r="E49" s="576"/>
      <c r="F49" s="576"/>
      <c r="G49" s="576"/>
      <c r="H49" s="577"/>
    </row>
    <row r="50" spans="2:8" ht="20.25" customHeight="1">
      <c r="B50" s="575"/>
      <c r="C50" s="576"/>
      <c r="D50" s="576"/>
      <c r="E50" s="576"/>
      <c r="F50" s="576"/>
      <c r="G50" s="576"/>
      <c r="H50" s="577"/>
    </row>
    <row r="51" spans="2:8" ht="20.25" customHeight="1">
      <c r="B51" s="575"/>
      <c r="C51" s="576"/>
      <c r="D51" s="576"/>
      <c r="E51" s="576"/>
      <c r="F51" s="576"/>
      <c r="G51" s="576"/>
      <c r="H51" s="577"/>
    </row>
    <row r="52" spans="2:8" ht="20.25" customHeight="1">
      <c r="B52" s="578"/>
      <c r="C52" s="579"/>
      <c r="D52" s="579"/>
      <c r="E52" s="579"/>
      <c r="F52" s="579"/>
      <c r="G52" s="579"/>
      <c r="H52" s="580"/>
    </row>
  </sheetData>
  <sheetProtection sheet="1" selectLockedCells="1" selectUnlockedCells="1"/>
  <mergeCells count="15">
    <mergeCell ref="B46:H52"/>
    <mergeCell ref="G3:H3"/>
    <mergeCell ref="B5:H6"/>
    <mergeCell ref="C9:H9"/>
    <mergeCell ref="C10:H10"/>
    <mergeCell ref="B27:C27"/>
    <mergeCell ref="C11:H11"/>
    <mergeCell ref="B24:C24"/>
    <mergeCell ref="B25:C25"/>
    <mergeCell ref="B26:C26"/>
    <mergeCell ref="B20:C22"/>
    <mergeCell ref="B16:C16"/>
    <mergeCell ref="B23:C23"/>
    <mergeCell ref="B14:C14"/>
    <mergeCell ref="B15:C15"/>
  </mergeCells>
  <phoneticPr fontId="12"/>
  <pageMargins left="0.78740157480314965" right="0.78740157480314965" top="0.78740157480314965" bottom="0.78740157480314965" header="0" footer="0.19685039370078741"/>
  <pageSetup paperSize="9" scale="74"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W91"/>
  <sheetViews>
    <sheetView showGridLines="0" view="pageBreakPreview" topLeftCell="A27" zoomScale="145" zoomScaleNormal="100" zoomScaleSheetLayoutView="145" workbookViewId="0">
      <selection activeCell="H9" sqref="H9"/>
    </sheetView>
  </sheetViews>
  <sheetFormatPr defaultColWidth="9" defaultRowHeight="25.5" customHeight="1"/>
  <cols>
    <col min="1" max="1" width="1.625" style="56" customWidth="1"/>
    <col min="2" max="2" width="3.5" style="56" customWidth="1"/>
    <col min="3" max="3" width="29.625" style="56" customWidth="1"/>
    <col min="4" max="6" width="17.625" style="56" customWidth="1"/>
    <col min="7" max="16384" width="9" style="56"/>
  </cols>
  <sheetData>
    <row r="1" spans="2:23" ht="15" customHeight="1"/>
    <row r="2" spans="2:23" ht="20.25" customHeight="1">
      <c r="B2" s="540" t="s">
        <v>133</v>
      </c>
      <c r="C2" s="541"/>
      <c r="D2" s="57"/>
    </row>
    <row r="3" spans="2:23" ht="20.25" customHeight="1">
      <c r="F3" s="58" t="s">
        <v>0</v>
      </c>
    </row>
    <row r="4" spans="2:23" ht="22.5" customHeight="1">
      <c r="B4" s="617" t="s">
        <v>132</v>
      </c>
      <c r="C4" s="618"/>
      <c r="D4" s="621" t="s">
        <v>315</v>
      </c>
      <c r="E4" s="623"/>
      <c r="F4" s="622"/>
    </row>
    <row r="5" spans="2:23" s="65" customFormat="1" ht="22.5" customHeight="1">
      <c r="B5" s="619"/>
      <c r="C5" s="620"/>
      <c r="D5" s="59" t="s">
        <v>59</v>
      </c>
      <c r="E5" s="60" t="s">
        <v>134</v>
      </c>
      <c r="F5" s="61" t="s">
        <v>135</v>
      </c>
      <c r="G5" s="62"/>
      <c r="H5" s="63"/>
      <c r="I5" s="63"/>
      <c r="J5" s="63"/>
      <c r="K5" s="63"/>
      <c r="L5" s="62"/>
      <c r="M5" s="62"/>
      <c r="N5" s="62"/>
      <c r="O5" s="62"/>
      <c r="P5" s="62"/>
      <c r="Q5" s="62"/>
      <c r="R5" s="62"/>
      <c r="S5" s="62"/>
      <c r="T5" s="64"/>
      <c r="U5" s="64"/>
      <c r="V5" s="64"/>
      <c r="W5" s="64"/>
    </row>
    <row r="6" spans="2:23" s="71" customFormat="1" ht="20.25" customHeight="1">
      <c r="B6" s="66" t="s">
        <v>1</v>
      </c>
      <c r="C6" s="67" t="s">
        <v>16</v>
      </c>
      <c r="D6" s="68">
        <f>'（入力）作業ｼｰﾄ'!T8</f>
        <v>0</v>
      </c>
      <c r="E6" s="69">
        <f>'（入力）作業ｼｰﾄ'!U8</f>
        <v>0</v>
      </c>
      <c r="F6" s="70">
        <f>'（入力）作業ｼｰﾄ'!V8</f>
        <v>0</v>
      </c>
    </row>
    <row r="7" spans="2:23" s="71" customFormat="1" ht="20.25" customHeight="1">
      <c r="B7" s="72" t="s">
        <v>2</v>
      </c>
      <c r="C7" s="73" t="s">
        <v>527</v>
      </c>
      <c r="D7" s="74">
        <f>'（入力）作業ｼｰﾄ'!T9</f>
        <v>0</v>
      </c>
      <c r="E7" s="75">
        <f>'（入力）作業ｼｰﾄ'!U9</f>
        <v>0</v>
      </c>
      <c r="F7" s="76">
        <f>'（入力）作業ｼｰﾄ'!V9</f>
        <v>0</v>
      </c>
    </row>
    <row r="8" spans="2:23" s="71" customFormat="1" ht="20.25" customHeight="1">
      <c r="B8" s="72" t="s">
        <v>3</v>
      </c>
      <c r="C8" s="73" t="s">
        <v>528</v>
      </c>
      <c r="D8" s="74">
        <f>'（入力）作業ｼｰﾄ'!T10</f>
        <v>0</v>
      </c>
      <c r="E8" s="75">
        <f>'（入力）作業ｼｰﾄ'!U10</f>
        <v>0</v>
      </c>
      <c r="F8" s="76">
        <f>'（入力）作業ｼｰﾄ'!V10</f>
        <v>0</v>
      </c>
    </row>
    <row r="9" spans="2:23" s="71" customFormat="1" ht="20.25" customHeight="1">
      <c r="B9" s="72" t="s">
        <v>4</v>
      </c>
      <c r="C9" s="73" t="s">
        <v>17</v>
      </c>
      <c r="D9" s="74">
        <f>'（入力）作業ｼｰﾄ'!T11</f>
        <v>0</v>
      </c>
      <c r="E9" s="75">
        <f>'（入力）作業ｼｰﾄ'!U11</f>
        <v>0</v>
      </c>
      <c r="F9" s="76">
        <f>'（入力）作業ｼｰﾄ'!V11</f>
        <v>0</v>
      </c>
    </row>
    <row r="10" spans="2:23" s="71" customFormat="1" ht="20.25" customHeight="1">
      <c r="B10" s="72" t="s">
        <v>5</v>
      </c>
      <c r="C10" s="73" t="s">
        <v>529</v>
      </c>
      <c r="D10" s="74">
        <f>'（入力）作業ｼｰﾄ'!T12</f>
        <v>0</v>
      </c>
      <c r="E10" s="75">
        <f>'（入力）作業ｼｰﾄ'!U12</f>
        <v>0</v>
      </c>
      <c r="F10" s="76">
        <f>'（入力）作業ｼｰﾄ'!V12</f>
        <v>0</v>
      </c>
    </row>
    <row r="11" spans="2:23" s="71" customFormat="1" ht="20.25" customHeight="1">
      <c r="B11" s="72" t="s">
        <v>6</v>
      </c>
      <c r="C11" s="73" t="s">
        <v>136</v>
      </c>
      <c r="D11" s="74">
        <f>'（入力）作業ｼｰﾄ'!T13</f>
        <v>0</v>
      </c>
      <c r="E11" s="75">
        <f>'（入力）作業ｼｰﾄ'!U13</f>
        <v>0</v>
      </c>
      <c r="F11" s="76">
        <f>'（入力）作業ｼｰﾄ'!V13</f>
        <v>0</v>
      </c>
    </row>
    <row r="12" spans="2:23" s="71" customFormat="1" ht="20.25" customHeight="1">
      <c r="B12" s="72" t="s">
        <v>7</v>
      </c>
      <c r="C12" s="77" t="s">
        <v>109</v>
      </c>
      <c r="D12" s="74">
        <f>'（入力）作業ｼｰﾄ'!T14</f>
        <v>0</v>
      </c>
      <c r="E12" s="75">
        <f>'（入力）作業ｼｰﾄ'!U14</f>
        <v>0</v>
      </c>
      <c r="F12" s="76">
        <f>'（入力）作業ｼｰﾄ'!V14</f>
        <v>0</v>
      </c>
    </row>
    <row r="13" spans="2:23" s="71" customFormat="1" ht="20.25" customHeight="1">
      <c r="B13" s="72" t="s">
        <v>8</v>
      </c>
      <c r="C13" s="73" t="s">
        <v>137</v>
      </c>
      <c r="D13" s="74">
        <f>'（入力）作業ｼｰﾄ'!T15</f>
        <v>0</v>
      </c>
      <c r="E13" s="75">
        <f>'（入力）作業ｼｰﾄ'!U15</f>
        <v>0</v>
      </c>
      <c r="F13" s="76">
        <f>'（入力）作業ｼｰﾄ'!V15</f>
        <v>0</v>
      </c>
    </row>
    <row r="14" spans="2:23" s="71" customFormat="1" ht="20.25" customHeight="1">
      <c r="B14" s="72" t="s">
        <v>9</v>
      </c>
      <c r="C14" s="73" t="s">
        <v>309</v>
      </c>
      <c r="D14" s="74">
        <f>'（入力）作業ｼｰﾄ'!T16</f>
        <v>0</v>
      </c>
      <c r="E14" s="75">
        <f>'（入力）作業ｼｰﾄ'!U16</f>
        <v>0</v>
      </c>
      <c r="F14" s="76">
        <f>'（入力）作業ｼｰﾄ'!V16</f>
        <v>0</v>
      </c>
    </row>
    <row r="15" spans="2:23" s="71" customFormat="1" ht="20.25" customHeight="1">
      <c r="B15" s="72" t="s">
        <v>10</v>
      </c>
      <c r="C15" s="73" t="s">
        <v>587</v>
      </c>
      <c r="D15" s="74">
        <f>'（入力）作業ｼｰﾄ'!T17</f>
        <v>0</v>
      </c>
      <c r="E15" s="75">
        <f>'（入力）作業ｼｰﾄ'!U17</f>
        <v>0</v>
      </c>
      <c r="F15" s="76">
        <f>'（入力）作業ｼｰﾄ'!V17</f>
        <v>0</v>
      </c>
    </row>
    <row r="16" spans="2:23" s="71" customFormat="1" ht="20.25" customHeight="1">
      <c r="B16" s="72" t="s">
        <v>11</v>
      </c>
      <c r="C16" s="73" t="s">
        <v>310</v>
      </c>
      <c r="D16" s="74">
        <f>'（入力）作業ｼｰﾄ'!T18</f>
        <v>0</v>
      </c>
      <c r="E16" s="75">
        <f>'（入力）作業ｼｰﾄ'!U18</f>
        <v>0</v>
      </c>
      <c r="F16" s="76">
        <f>'（入力）作業ｼｰﾄ'!V18</f>
        <v>0</v>
      </c>
    </row>
    <row r="17" spans="2:6" s="71" customFormat="1" ht="20.25" customHeight="1">
      <c r="B17" s="72" t="s">
        <v>12</v>
      </c>
      <c r="C17" s="73" t="s">
        <v>138</v>
      </c>
      <c r="D17" s="74">
        <f>'（入力）作業ｼｰﾄ'!T19</f>
        <v>0</v>
      </c>
      <c r="E17" s="75">
        <f>'（入力）作業ｼｰﾄ'!U19</f>
        <v>0</v>
      </c>
      <c r="F17" s="76">
        <f>'（入力）作業ｼｰﾄ'!V19</f>
        <v>0</v>
      </c>
    </row>
    <row r="18" spans="2:6" s="71" customFormat="1" ht="20.25" customHeight="1">
      <c r="B18" s="72" t="s">
        <v>13</v>
      </c>
      <c r="C18" s="73" t="s">
        <v>139</v>
      </c>
      <c r="D18" s="74">
        <f>'（入力）作業ｼｰﾄ'!T20</f>
        <v>0</v>
      </c>
      <c r="E18" s="75">
        <f>'（入力）作業ｼｰﾄ'!U20</f>
        <v>0</v>
      </c>
      <c r="F18" s="76">
        <f>'（入力）作業ｼｰﾄ'!V20</f>
        <v>0</v>
      </c>
    </row>
    <row r="19" spans="2:6" s="71" customFormat="1" ht="20.25" customHeight="1">
      <c r="B19" s="72" t="s">
        <v>14</v>
      </c>
      <c r="C19" s="73" t="s">
        <v>140</v>
      </c>
      <c r="D19" s="74">
        <f>'（入力）作業ｼｰﾄ'!T21</f>
        <v>0</v>
      </c>
      <c r="E19" s="75">
        <f>'（入力）作業ｼｰﾄ'!U21</f>
        <v>0</v>
      </c>
      <c r="F19" s="76">
        <f>'（入力）作業ｼｰﾄ'!V21</f>
        <v>0</v>
      </c>
    </row>
    <row r="20" spans="2:6" s="71" customFormat="1" ht="20.25" customHeight="1">
      <c r="B20" s="72" t="s">
        <v>28</v>
      </c>
      <c r="C20" s="73" t="s">
        <v>530</v>
      </c>
      <c r="D20" s="74">
        <f>'（入力）作業ｼｰﾄ'!T22</f>
        <v>0</v>
      </c>
      <c r="E20" s="75">
        <f>'（入力）作業ｼｰﾄ'!U22</f>
        <v>0</v>
      </c>
      <c r="F20" s="76">
        <f>'（入力）作業ｼｰﾄ'!V22</f>
        <v>0</v>
      </c>
    </row>
    <row r="21" spans="2:6" s="71" customFormat="1" ht="20.25" customHeight="1">
      <c r="B21" s="66" t="s">
        <v>110</v>
      </c>
      <c r="C21" s="67" t="s">
        <v>531</v>
      </c>
      <c r="D21" s="68">
        <f>'（入力）作業ｼｰﾄ'!T23</f>
        <v>0</v>
      </c>
      <c r="E21" s="69">
        <f>'（入力）作業ｼｰﾄ'!U23</f>
        <v>0</v>
      </c>
      <c r="F21" s="70">
        <f>'（入力）作業ｼｰﾄ'!V23</f>
        <v>0</v>
      </c>
    </row>
    <row r="22" spans="2:6" s="71" customFormat="1" ht="20.25" customHeight="1">
      <c r="B22" s="72" t="s">
        <v>111</v>
      </c>
      <c r="C22" s="73" t="s">
        <v>532</v>
      </c>
      <c r="D22" s="74">
        <f>'（入力）作業ｼｰﾄ'!T24</f>
        <v>0</v>
      </c>
      <c r="E22" s="75">
        <f>'（入力）作業ｼｰﾄ'!U24</f>
        <v>0</v>
      </c>
      <c r="F22" s="76">
        <f>'（入力）作業ｼｰﾄ'!V24</f>
        <v>0</v>
      </c>
    </row>
    <row r="23" spans="2:6" s="71" customFormat="1" ht="20.25" customHeight="1">
      <c r="B23" s="72" t="s">
        <v>112</v>
      </c>
      <c r="C23" s="73" t="s">
        <v>533</v>
      </c>
      <c r="D23" s="74">
        <f>'（入力）作業ｼｰﾄ'!T25</f>
        <v>0</v>
      </c>
      <c r="E23" s="75">
        <f>'（入力）作業ｼｰﾄ'!U25</f>
        <v>0</v>
      </c>
      <c r="F23" s="76">
        <f>'（入力）作業ｼｰﾄ'!V25</f>
        <v>0</v>
      </c>
    </row>
    <row r="24" spans="2:6" s="71" customFormat="1" ht="20.25" customHeight="1">
      <c r="B24" s="72" t="s">
        <v>114</v>
      </c>
      <c r="C24" s="73" t="s">
        <v>534</v>
      </c>
      <c r="D24" s="74">
        <f>'（入力）作業ｼｰﾄ'!T26</f>
        <v>0</v>
      </c>
      <c r="E24" s="75">
        <f>'（入力）作業ｼｰﾄ'!U26</f>
        <v>0</v>
      </c>
      <c r="F24" s="76">
        <f>'（入力）作業ｼｰﾄ'!V26</f>
        <v>0</v>
      </c>
    </row>
    <row r="25" spans="2:6" s="71" customFormat="1" ht="20.25" customHeight="1">
      <c r="B25" s="72" t="s">
        <v>115</v>
      </c>
      <c r="C25" s="73" t="s">
        <v>588</v>
      </c>
      <c r="D25" s="74">
        <f>'（入力）作業ｼｰﾄ'!T27</f>
        <v>0</v>
      </c>
      <c r="E25" s="75">
        <f>'（入力）作業ｼｰﾄ'!U27</f>
        <v>0</v>
      </c>
      <c r="F25" s="76">
        <f>'（入力）作業ｼｰﾄ'!V27</f>
        <v>0</v>
      </c>
    </row>
    <row r="26" spans="2:6" s="71" customFormat="1" ht="20.25" customHeight="1">
      <c r="B26" s="72" t="s">
        <v>116</v>
      </c>
      <c r="C26" s="73" t="s">
        <v>141</v>
      </c>
      <c r="D26" s="74">
        <f>'（入力）作業ｼｰﾄ'!T28</f>
        <v>0</v>
      </c>
      <c r="E26" s="75">
        <f>'（入力）作業ｼｰﾄ'!U28</f>
        <v>0</v>
      </c>
      <c r="F26" s="76">
        <f>'（入力）作業ｼｰﾄ'!V28</f>
        <v>0</v>
      </c>
    </row>
    <row r="27" spans="2:6" s="71" customFormat="1" ht="20.25" customHeight="1">
      <c r="B27" s="72" t="s">
        <v>117</v>
      </c>
      <c r="C27" s="77" t="s">
        <v>113</v>
      </c>
      <c r="D27" s="74">
        <f>'（入力）作業ｼｰﾄ'!T29</f>
        <v>0</v>
      </c>
      <c r="E27" s="75">
        <f>'（入力）作業ｼｰﾄ'!U29</f>
        <v>0</v>
      </c>
      <c r="F27" s="76">
        <f>'（入力）作業ｼｰﾄ'!V29</f>
        <v>0</v>
      </c>
    </row>
    <row r="28" spans="2:6" s="71" customFormat="1" ht="20.25" customHeight="1">
      <c r="B28" s="72" t="s">
        <v>118</v>
      </c>
      <c r="C28" s="73" t="s">
        <v>18</v>
      </c>
      <c r="D28" s="74">
        <f>'（入力）作業ｼｰﾄ'!T30</f>
        <v>0</v>
      </c>
      <c r="E28" s="75">
        <f>'（入力）作業ｼｰﾄ'!U30</f>
        <v>0</v>
      </c>
      <c r="F28" s="76">
        <f>'（入力）作業ｼｰﾄ'!V30</f>
        <v>0</v>
      </c>
    </row>
    <row r="29" spans="2:6" s="71" customFormat="1" ht="20.25" customHeight="1">
      <c r="B29" s="72" t="s">
        <v>119</v>
      </c>
      <c r="C29" s="73" t="s">
        <v>142</v>
      </c>
      <c r="D29" s="74">
        <f>'（入力）作業ｼｰﾄ'!T31</f>
        <v>0</v>
      </c>
      <c r="E29" s="75">
        <f>'（入力）作業ｼｰﾄ'!U31</f>
        <v>0</v>
      </c>
      <c r="F29" s="76">
        <f>'（入力）作業ｼｰﾄ'!V31</f>
        <v>0</v>
      </c>
    </row>
    <row r="30" spans="2:6" s="71" customFormat="1" ht="20.25" customHeight="1">
      <c r="B30" s="72" t="s">
        <v>120</v>
      </c>
      <c r="C30" s="73" t="s">
        <v>535</v>
      </c>
      <c r="D30" s="74">
        <f>'（入力）作業ｼｰﾄ'!T32</f>
        <v>0</v>
      </c>
      <c r="E30" s="75">
        <f>'（入力）作業ｼｰﾄ'!U32</f>
        <v>0</v>
      </c>
      <c r="F30" s="76">
        <f>'（入力）作業ｼｰﾄ'!V32</f>
        <v>0</v>
      </c>
    </row>
    <row r="31" spans="2:6" s="71" customFormat="1" ht="20.25" customHeight="1">
      <c r="B31" s="72" t="s">
        <v>121</v>
      </c>
      <c r="C31" s="73" t="s">
        <v>536</v>
      </c>
      <c r="D31" s="74">
        <f>'（入力）作業ｼｰﾄ'!T33</f>
        <v>0</v>
      </c>
      <c r="E31" s="75">
        <f>'（入力）作業ｼｰﾄ'!U33</f>
        <v>0</v>
      </c>
      <c r="F31" s="76">
        <f>'（入力）作業ｼｰﾄ'!V33</f>
        <v>0</v>
      </c>
    </row>
    <row r="32" spans="2:6" s="71" customFormat="1" ht="20.25" customHeight="1">
      <c r="B32" s="72" t="s">
        <v>122</v>
      </c>
      <c r="C32" s="73" t="s">
        <v>19</v>
      </c>
      <c r="D32" s="74">
        <f>'（入力）作業ｼｰﾄ'!T34</f>
        <v>0</v>
      </c>
      <c r="E32" s="75">
        <f>'（入力）作業ｼｰﾄ'!U34</f>
        <v>0</v>
      </c>
      <c r="F32" s="76">
        <f>'（入力）作業ｼｰﾄ'!V34</f>
        <v>0</v>
      </c>
    </row>
    <row r="33" spans="2:6" s="71" customFormat="1" ht="20.25" customHeight="1">
      <c r="B33" s="72" t="s">
        <v>123</v>
      </c>
      <c r="C33" s="73" t="s">
        <v>20</v>
      </c>
      <c r="D33" s="74">
        <f>'（入力）作業ｼｰﾄ'!T35</f>
        <v>0</v>
      </c>
      <c r="E33" s="75">
        <f>'（入力）作業ｼｰﾄ'!U35</f>
        <v>0</v>
      </c>
      <c r="F33" s="76">
        <f>'（入力）作業ｼｰﾄ'!V35</f>
        <v>0</v>
      </c>
    </row>
    <row r="34" spans="2:6" s="71" customFormat="1" ht="20.25" customHeight="1">
      <c r="B34" s="72" t="s">
        <v>124</v>
      </c>
      <c r="C34" s="73" t="s">
        <v>21</v>
      </c>
      <c r="D34" s="74">
        <f>'（入力）作業ｼｰﾄ'!T36</f>
        <v>0</v>
      </c>
      <c r="E34" s="75">
        <f>'（入力）作業ｼｰﾄ'!U36</f>
        <v>0</v>
      </c>
      <c r="F34" s="76">
        <f>'（入力）作業ｼｰﾄ'!V36</f>
        <v>0</v>
      </c>
    </row>
    <row r="35" spans="2:6" s="71" customFormat="1" ht="20.25" customHeight="1">
      <c r="B35" s="72" t="s">
        <v>125</v>
      </c>
      <c r="C35" s="73" t="s">
        <v>537</v>
      </c>
      <c r="D35" s="74">
        <f>'（入力）作業ｼｰﾄ'!T37</f>
        <v>0</v>
      </c>
      <c r="E35" s="75">
        <f>'（入力）作業ｼｰﾄ'!U37</f>
        <v>0</v>
      </c>
      <c r="F35" s="76">
        <f>'（入力）作業ｼｰﾄ'!V37</f>
        <v>0</v>
      </c>
    </row>
    <row r="36" spans="2:6" s="71" customFormat="1" ht="20.25" customHeight="1">
      <c r="B36" s="72" t="s">
        <v>126</v>
      </c>
      <c r="C36" s="73" t="s">
        <v>538</v>
      </c>
      <c r="D36" s="74">
        <f>'（入力）作業ｼｰﾄ'!T38</f>
        <v>0</v>
      </c>
      <c r="E36" s="75">
        <f>'（入力）作業ｼｰﾄ'!U38</f>
        <v>0</v>
      </c>
      <c r="F36" s="76">
        <f>'（入力）作業ｼｰﾄ'!V38</f>
        <v>0</v>
      </c>
    </row>
    <row r="37" spans="2:6" s="71" customFormat="1" ht="20.25" customHeight="1">
      <c r="B37" s="72" t="s">
        <v>128</v>
      </c>
      <c r="C37" s="73" t="s">
        <v>22</v>
      </c>
      <c r="D37" s="74">
        <f>'（入力）作業ｼｰﾄ'!T39</f>
        <v>0</v>
      </c>
      <c r="E37" s="75">
        <f>'（入力）作業ｼｰﾄ'!U39</f>
        <v>0</v>
      </c>
      <c r="F37" s="76">
        <f>'（入力）作業ｼｰﾄ'!V39</f>
        <v>0</v>
      </c>
    </row>
    <row r="38" spans="2:6" s="71" customFormat="1" ht="20.25" customHeight="1">
      <c r="B38" s="72" t="s">
        <v>130</v>
      </c>
      <c r="C38" s="73" t="s">
        <v>143</v>
      </c>
      <c r="D38" s="74">
        <f>'（入力）作業ｼｰﾄ'!T40</f>
        <v>0</v>
      </c>
      <c r="E38" s="75">
        <f>'（入力）作業ｼｰﾄ'!U40</f>
        <v>0</v>
      </c>
      <c r="F38" s="76">
        <f>'（入力）作業ｼｰﾄ'!V40</f>
        <v>0</v>
      </c>
    </row>
    <row r="39" spans="2:6" s="71" customFormat="1" ht="20.25" customHeight="1">
      <c r="B39" s="78" t="s">
        <v>131</v>
      </c>
      <c r="C39" s="79" t="s">
        <v>539</v>
      </c>
      <c r="D39" s="80">
        <f>'（入力）作業ｼｰﾄ'!T41</f>
        <v>0</v>
      </c>
      <c r="E39" s="81">
        <f>'（入力）作業ｼｰﾄ'!U41</f>
        <v>0</v>
      </c>
      <c r="F39" s="82">
        <f>'（入力）作業ｼｰﾄ'!V41</f>
        <v>0</v>
      </c>
    </row>
    <row r="40" spans="2:6" s="71" customFormat="1" ht="20.25" customHeight="1">
      <c r="B40" s="72" t="s">
        <v>15</v>
      </c>
      <c r="C40" s="73" t="s">
        <v>589</v>
      </c>
      <c r="D40" s="74">
        <f>'（入力）作業ｼｰﾄ'!T42</f>
        <v>0</v>
      </c>
      <c r="E40" s="75">
        <f>'（入力）作業ｼｰﾄ'!U42</f>
        <v>0</v>
      </c>
      <c r="F40" s="76">
        <f>'（入力）作業ｼｰﾄ'!V42</f>
        <v>0</v>
      </c>
    </row>
    <row r="41" spans="2:6" s="71" customFormat="1" ht="20.25" customHeight="1">
      <c r="B41" s="66" t="s">
        <v>311</v>
      </c>
      <c r="C41" s="67" t="s">
        <v>127</v>
      </c>
      <c r="D41" s="68">
        <f>'（入力）作業ｼｰﾄ'!T43</f>
        <v>0</v>
      </c>
      <c r="E41" s="69">
        <f>'（入力）作業ｼｰﾄ'!U43</f>
        <v>0</v>
      </c>
      <c r="F41" s="70">
        <f>'（入力）作業ｼｰﾄ'!V43</f>
        <v>0</v>
      </c>
    </row>
    <row r="42" spans="2:6" s="71" customFormat="1" ht="20.25" customHeight="1">
      <c r="B42" s="72" t="s">
        <v>29</v>
      </c>
      <c r="C42" s="73" t="s">
        <v>129</v>
      </c>
      <c r="D42" s="74">
        <f>'（入力）作業ｼｰﾄ'!T44</f>
        <v>0</v>
      </c>
      <c r="E42" s="75">
        <f>'（入力）作業ｼｰﾄ'!U44</f>
        <v>0</v>
      </c>
      <c r="F42" s="76">
        <f>'（入力）作業ｼｰﾄ'!V44</f>
        <v>0</v>
      </c>
    </row>
    <row r="43" spans="2:6" s="71" customFormat="1" ht="20.25" customHeight="1">
      <c r="B43" s="72" t="s">
        <v>540</v>
      </c>
      <c r="C43" s="73" t="s">
        <v>144</v>
      </c>
      <c r="D43" s="74">
        <f>'（入力）作業ｼｰﾄ'!T45</f>
        <v>0</v>
      </c>
      <c r="E43" s="75">
        <f>'（入力）作業ｼｰﾄ'!U45</f>
        <v>0</v>
      </c>
      <c r="F43" s="76">
        <f>'（入力）作業ｼｰﾄ'!V45</f>
        <v>0</v>
      </c>
    </row>
    <row r="44" spans="2:6" s="71" customFormat="1" ht="20.25" customHeight="1">
      <c r="B44" s="66" t="s">
        <v>31</v>
      </c>
      <c r="C44" s="67" t="s">
        <v>23</v>
      </c>
      <c r="D44" s="68">
        <f>'（入力）作業ｼｰﾄ'!T46</f>
        <v>0</v>
      </c>
      <c r="E44" s="69">
        <f>'（入力）作業ｼｰﾄ'!U46</f>
        <v>0</v>
      </c>
      <c r="F44" s="70">
        <f>'（入力）作業ｼｰﾄ'!V46</f>
        <v>0</v>
      </c>
    </row>
    <row r="45" spans="2:6" s="71" customFormat="1" ht="20.25" customHeight="1">
      <c r="B45" s="83"/>
      <c r="C45" s="84" t="s">
        <v>60</v>
      </c>
      <c r="D45" s="85">
        <f>SUM(D6:D44)</f>
        <v>0</v>
      </c>
      <c r="E45" s="86">
        <f>SUM(E6:E44)</f>
        <v>0</v>
      </c>
      <c r="F45" s="87">
        <f>SUM(F6:F44)</f>
        <v>0</v>
      </c>
    </row>
    <row r="46" spans="2:6" ht="20.25" customHeight="1">
      <c r="B46" s="56" t="s">
        <v>478</v>
      </c>
    </row>
    <row r="47" spans="2:6" ht="20.25" customHeight="1"/>
    <row r="48" spans="2:6" ht="20.25" customHeight="1">
      <c r="B48" s="540" t="s">
        <v>479</v>
      </c>
      <c r="C48" s="541"/>
      <c r="D48" s="57"/>
    </row>
    <row r="49" spans="2:5" ht="20.25" customHeight="1">
      <c r="E49" s="58" t="s">
        <v>480</v>
      </c>
    </row>
    <row r="50" spans="2:5" ht="20.25" customHeight="1">
      <c r="B50" s="617" t="s">
        <v>481</v>
      </c>
      <c r="C50" s="618"/>
      <c r="D50" s="621" t="s">
        <v>482</v>
      </c>
      <c r="E50" s="622"/>
    </row>
    <row r="51" spans="2:5" ht="20.25" customHeight="1">
      <c r="B51" s="619"/>
      <c r="C51" s="620"/>
      <c r="D51" s="59" t="s">
        <v>483</v>
      </c>
      <c r="E51" s="61" t="s">
        <v>484</v>
      </c>
    </row>
    <row r="52" spans="2:5" ht="20.25" customHeight="1">
      <c r="B52" s="66" t="s">
        <v>1</v>
      </c>
      <c r="C52" s="67" t="s">
        <v>16</v>
      </c>
      <c r="D52" s="68">
        <f>'（入力）作業ｼｰﾄ'!J54</f>
        <v>0</v>
      </c>
      <c r="E52" s="70">
        <f>'（入力）作業ｼｰﾄ'!K54</f>
        <v>0</v>
      </c>
    </row>
    <row r="53" spans="2:5" ht="20.25" customHeight="1">
      <c r="B53" s="72" t="s">
        <v>2</v>
      </c>
      <c r="C53" s="73" t="s">
        <v>527</v>
      </c>
      <c r="D53" s="74">
        <f>'（入力）作業ｼｰﾄ'!J55</f>
        <v>0</v>
      </c>
      <c r="E53" s="76">
        <f>'（入力）作業ｼｰﾄ'!K55</f>
        <v>0</v>
      </c>
    </row>
    <row r="54" spans="2:5" ht="20.25" customHeight="1">
      <c r="B54" s="72" t="s">
        <v>3</v>
      </c>
      <c r="C54" s="73" t="s">
        <v>528</v>
      </c>
      <c r="D54" s="74">
        <f>'（入力）作業ｼｰﾄ'!J56</f>
        <v>0</v>
      </c>
      <c r="E54" s="76">
        <f>'（入力）作業ｼｰﾄ'!K56</f>
        <v>0</v>
      </c>
    </row>
    <row r="55" spans="2:5" ht="20.25" customHeight="1">
      <c r="B55" s="72" t="s">
        <v>4</v>
      </c>
      <c r="C55" s="73" t="s">
        <v>17</v>
      </c>
      <c r="D55" s="74">
        <f>'（入力）作業ｼｰﾄ'!J57</f>
        <v>0</v>
      </c>
      <c r="E55" s="76">
        <f>'（入力）作業ｼｰﾄ'!K57</f>
        <v>0</v>
      </c>
    </row>
    <row r="56" spans="2:5" ht="20.25" customHeight="1">
      <c r="B56" s="72" t="s">
        <v>5</v>
      </c>
      <c r="C56" s="73" t="s">
        <v>529</v>
      </c>
      <c r="D56" s="74">
        <f>'（入力）作業ｼｰﾄ'!J58</f>
        <v>0</v>
      </c>
      <c r="E56" s="76">
        <f>'（入力）作業ｼｰﾄ'!K58</f>
        <v>0</v>
      </c>
    </row>
    <row r="57" spans="2:5" ht="20.25" customHeight="1">
      <c r="B57" s="72" t="s">
        <v>6</v>
      </c>
      <c r="C57" s="73" t="s">
        <v>136</v>
      </c>
      <c r="D57" s="74">
        <f>'（入力）作業ｼｰﾄ'!J59</f>
        <v>0</v>
      </c>
      <c r="E57" s="76">
        <f>'（入力）作業ｼｰﾄ'!K59</f>
        <v>0</v>
      </c>
    </row>
    <row r="58" spans="2:5" ht="20.25" customHeight="1">
      <c r="B58" s="72" t="s">
        <v>7</v>
      </c>
      <c r="C58" s="77" t="s">
        <v>109</v>
      </c>
      <c r="D58" s="74">
        <f>'（入力）作業ｼｰﾄ'!J60</f>
        <v>0</v>
      </c>
      <c r="E58" s="76">
        <f>'（入力）作業ｼｰﾄ'!K60</f>
        <v>0</v>
      </c>
    </row>
    <row r="59" spans="2:5" ht="20.25" customHeight="1">
      <c r="B59" s="72" t="s">
        <v>8</v>
      </c>
      <c r="C59" s="73" t="s">
        <v>137</v>
      </c>
      <c r="D59" s="74">
        <f>'（入力）作業ｼｰﾄ'!J61</f>
        <v>0</v>
      </c>
      <c r="E59" s="76">
        <f>'（入力）作業ｼｰﾄ'!K61</f>
        <v>0</v>
      </c>
    </row>
    <row r="60" spans="2:5" ht="20.25" customHeight="1">
      <c r="B60" s="72" t="s">
        <v>9</v>
      </c>
      <c r="C60" s="73" t="s">
        <v>309</v>
      </c>
      <c r="D60" s="74">
        <f>'（入力）作業ｼｰﾄ'!J62</f>
        <v>0</v>
      </c>
      <c r="E60" s="76">
        <f>'（入力）作業ｼｰﾄ'!K62</f>
        <v>0</v>
      </c>
    </row>
    <row r="61" spans="2:5" ht="20.25" customHeight="1">
      <c r="B61" s="72" t="s">
        <v>10</v>
      </c>
      <c r="C61" s="73" t="s">
        <v>587</v>
      </c>
      <c r="D61" s="74">
        <f>'（入力）作業ｼｰﾄ'!J63</f>
        <v>0</v>
      </c>
      <c r="E61" s="76">
        <f>'（入力）作業ｼｰﾄ'!K63</f>
        <v>0</v>
      </c>
    </row>
    <row r="62" spans="2:5" ht="20.25" customHeight="1">
      <c r="B62" s="72" t="s">
        <v>11</v>
      </c>
      <c r="C62" s="73" t="s">
        <v>310</v>
      </c>
      <c r="D62" s="74">
        <f>'（入力）作業ｼｰﾄ'!J64</f>
        <v>0</v>
      </c>
      <c r="E62" s="76">
        <f>'（入力）作業ｼｰﾄ'!K64</f>
        <v>0</v>
      </c>
    </row>
    <row r="63" spans="2:5" ht="20.25" customHeight="1">
      <c r="B63" s="72" t="s">
        <v>12</v>
      </c>
      <c r="C63" s="73" t="s">
        <v>138</v>
      </c>
      <c r="D63" s="74">
        <f>'（入力）作業ｼｰﾄ'!J65</f>
        <v>0</v>
      </c>
      <c r="E63" s="76">
        <f>'（入力）作業ｼｰﾄ'!K65</f>
        <v>0</v>
      </c>
    </row>
    <row r="64" spans="2:5" ht="20.25" customHeight="1">
      <c r="B64" s="72" t="s">
        <v>13</v>
      </c>
      <c r="C64" s="73" t="s">
        <v>139</v>
      </c>
      <c r="D64" s="74">
        <f>'（入力）作業ｼｰﾄ'!J66</f>
        <v>0</v>
      </c>
      <c r="E64" s="76">
        <f>'（入力）作業ｼｰﾄ'!K66</f>
        <v>0</v>
      </c>
    </row>
    <row r="65" spans="2:5" ht="20.25" customHeight="1">
      <c r="B65" s="72" t="s">
        <v>14</v>
      </c>
      <c r="C65" s="73" t="s">
        <v>140</v>
      </c>
      <c r="D65" s="74">
        <f>'（入力）作業ｼｰﾄ'!J67</f>
        <v>0</v>
      </c>
      <c r="E65" s="76">
        <f>'（入力）作業ｼｰﾄ'!K67</f>
        <v>0</v>
      </c>
    </row>
    <row r="66" spans="2:5" ht="20.25" customHeight="1">
      <c r="B66" s="72" t="s">
        <v>28</v>
      </c>
      <c r="C66" s="73" t="s">
        <v>530</v>
      </c>
      <c r="D66" s="74">
        <f>'（入力）作業ｼｰﾄ'!J68</f>
        <v>0</v>
      </c>
      <c r="E66" s="76">
        <f>'（入力）作業ｼｰﾄ'!K68</f>
        <v>0</v>
      </c>
    </row>
    <row r="67" spans="2:5" ht="20.25" customHeight="1">
      <c r="B67" s="66" t="s">
        <v>110</v>
      </c>
      <c r="C67" s="67" t="s">
        <v>531</v>
      </c>
      <c r="D67" s="68">
        <f>'（入力）作業ｼｰﾄ'!J69</f>
        <v>0</v>
      </c>
      <c r="E67" s="70">
        <f>'（入力）作業ｼｰﾄ'!K69</f>
        <v>0</v>
      </c>
    </row>
    <row r="68" spans="2:5" ht="20.25" customHeight="1">
      <c r="B68" s="72" t="s">
        <v>111</v>
      </c>
      <c r="C68" s="73" t="s">
        <v>532</v>
      </c>
      <c r="D68" s="74">
        <f>'（入力）作業ｼｰﾄ'!J70</f>
        <v>0</v>
      </c>
      <c r="E68" s="76">
        <f>'（入力）作業ｼｰﾄ'!K70</f>
        <v>0</v>
      </c>
    </row>
    <row r="69" spans="2:5" ht="20.25" customHeight="1">
      <c r="B69" s="72" t="s">
        <v>112</v>
      </c>
      <c r="C69" s="73" t="s">
        <v>533</v>
      </c>
      <c r="D69" s="74">
        <f>'（入力）作業ｼｰﾄ'!J71</f>
        <v>0</v>
      </c>
      <c r="E69" s="76">
        <f>'（入力）作業ｼｰﾄ'!K71</f>
        <v>0</v>
      </c>
    </row>
    <row r="70" spans="2:5" ht="20.25" customHeight="1">
      <c r="B70" s="72" t="s">
        <v>114</v>
      </c>
      <c r="C70" s="73" t="s">
        <v>534</v>
      </c>
      <c r="D70" s="74">
        <f>'（入力）作業ｼｰﾄ'!J72</f>
        <v>0</v>
      </c>
      <c r="E70" s="76">
        <f>'（入力）作業ｼｰﾄ'!K72</f>
        <v>0</v>
      </c>
    </row>
    <row r="71" spans="2:5" ht="20.25" customHeight="1">
      <c r="B71" s="72" t="s">
        <v>115</v>
      </c>
      <c r="C71" s="73" t="s">
        <v>588</v>
      </c>
      <c r="D71" s="74">
        <f>'（入力）作業ｼｰﾄ'!J73</f>
        <v>0</v>
      </c>
      <c r="E71" s="76">
        <f>'（入力）作業ｼｰﾄ'!K73</f>
        <v>0</v>
      </c>
    </row>
    <row r="72" spans="2:5" ht="20.25" customHeight="1">
      <c r="B72" s="72" t="s">
        <v>116</v>
      </c>
      <c r="C72" s="73" t="s">
        <v>141</v>
      </c>
      <c r="D72" s="74">
        <f>'（入力）作業ｼｰﾄ'!J74</f>
        <v>0</v>
      </c>
      <c r="E72" s="76">
        <f>'（入力）作業ｼｰﾄ'!K74</f>
        <v>0</v>
      </c>
    </row>
    <row r="73" spans="2:5" ht="20.25" customHeight="1">
      <c r="B73" s="72" t="s">
        <v>117</v>
      </c>
      <c r="C73" s="77" t="s">
        <v>113</v>
      </c>
      <c r="D73" s="74">
        <f>'（入力）作業ｼｰﾄ'!J75</f>
        <v>0</v>
      </c>
      <c r="E73" s="76">
        <f>'（入力）作業ｼｰﾄ'!K75</f>
        <v>0</v>
      </c>
    </row>
    <row r="74" spans="2:5" ht="20.25" customHeight="1">
      <c r="B74" s="72" t="s">
        <v>118</v>
      </c>
      <c r="C74" s="73" t="s">
        <v>18</v>
      </c>
      <c r="D74" s="74">
        <f>'（入力）作業ｼｰﾄ'!J76</f>
        <v>0</v>
      </c>
      <c r="E74" s="76">
        <f>'（入力）作業ｼｰﾄ'!K76</f>
        <v>0</v>
      </c>
    </row>
    <row r="75" spans="2:5" ht="20.25" customHeight="1">
      <c r="B75" s="72" t="s">
        <v>119</v>
      </c>
      <c r="C75" s="73" t="s">
        <v>142</v>
      </c>
      <c r="D75" s="74">
        <f>'（入力）作業ｼｰﾄ'!J77</f>
        <v>0</v>
      </c>
      <c r="E75" s="76">
        <f>'（入力）作業ｼｰﾄ'!K77</f>
        <v>0</v>
      </c>
    </row>
    <row r="76" spans="2:5" ht="20.25" customHeight="1">
      <c r="B76" s="72" t="s">
        <v>120</v>
      </c>
      <c r="C76" s="73" t="s">
        <v>535</v>
      </c>
      <c r="D76" s="74">
        <f>'（入力）作業ｼｰﾄ'!J78</f>
        <v>0</v>
      </c>
      <c r="E76" s="76">
        <f>'（入力）作業ｼｰﾄ'!K78</f>
        <v>0</v>
      </c>
    </row>
    <row r="77" spans="2:5" ht="20.25" customHeight="1">
      <c r="B77" s="72" t="s">
        <v>121</v>
      </c>
      <c r="C77" s="73" t="s">
        <v>536</v>
      </c>
      <c r="D77" s="74">
        <f>'（入力）作業ｼｰﾄ'!J79</f>
        <v>0</v>
      </c>
      <c r="E77" s="76">
        <f>'（入力）作業ｼｰﾄ'!K79</f>
        <v>0</v>
      </c>
    </row>
    <row r="78" spans="2:5" ht="20.25" customHeight="1">
      <c r="B78" s="72" t="s">
        <v>122</v>
      </c>
      <c r="C78" s="73" t="s">
        <v>19</v>
      </c>
      <c r="D78" s="74">
        <f>'（入力）作業ｼｰﾄ'!J80</f>
        <v>0</v>
      </c>
      <c r="E78" s="76">
        <f>'（入力）作業ｼｰﾄ'!K80</f>
        <v>0</v>
      </c>
    </row>
    <row r="79" spans="2:5" ht="20.25" customHeight="1">
      <c r="B79" s="72" t="s">
        <v>123</v>
      </c>
      <c r="C79" s="73" t="s">
        <v>20</v>
      </c>
      <c r="D79" s="74">
        <f>'（入力）作業ｼｰﾄ'!J81</f>
        <v>0</v>
      </c>
      <c r="E79" s="76">
        <f>'（入力）作業ｼｰﾄ'!K81</f>
        <v>0</v>
      </c>
    </row>
    <row r="80" spans="2:5" ht="20.25" customHeight="1">
      <c r="B80" s="72" t="s">
        <v>124</v>
      </c>
      <c r="C80" s="73" t="s">
        <v>21</v>
      </c>
      <c r="D80" s="74">
        <f>'（入力）作業ｼｰﾄ'!J82</f>
        <v>0</v>
      </c>
      <c r="E80" s="76">
        <f>'（入力）作業ｼｰﾄ'!K82</f>
        <v>0</v>
      </c>
    </row>
    <row r="81" spans="2:5" ht="20.25" customHeight="1">
      <c r="B81" s="72" t="s">
        <v>125</v>
      </c>
      <c r="C81" s="73" t="s">
        <v>537</v>
      </c>
      <c r="D81" s="74">
        <f>'（入力）作業ｼｰﾄ'!J83</f>
        <v>0</v>
      </c>
      <c r="E81" s="76">
        <f>'（入力）作業ｼｰﾄ'!K83</f>
        <v>0</v>
      </c>
    </row>
    <row r="82" spans="2:5" ht="20.25" customHeight="1">
      <c r="B82" s="72" t="s">
        <v>126</v>
      </c>
      <c r="C82" s="73" t="s">
        <v>538</v>
      </c>
      <c r="D82" s="74">
        <f>'（入力）作業ｼｰﾄ'!J84</f>
        <v>0</v>
      </c>
      <c r="E82" s="76">
        <f>'（入力）作業ｼｰﾄ'!K84</f>
        <v>0</v>
      </c>
    </row>
    <row r="83" spans="2:5" ht="20.25" customHeight="1">
      <c r="B83" s="72" t="s">
        <v>128</v>
      </c>
      <c r="C83" s="73" t="s">
        <v>22</v>
      </c>
      <c r="D83" s="74">
        <f>'（入力）作業ｼｰﾄ'!J85</f>
        <v>0</v>
      </c>
      <c r="E83" s="76">
        <f>'（入力）作業ｼｰﾄ'!K85</f>
        <v>0</v>
      </c>
    </row>
    <row r="84" spans="2:5" ht="20.25" customHeight="1">
      <c r="B84" s="72" t="s">
        <v>130</v>
      </c>
      <c r="C84" s="73" t="s">
        <v>143</v>
      </c>
      <c r="D84" s="74">
        <f>'（入力）作業ｼｰﾄ'!J86</f>
        <v>0</v>
      </c>
      <c r="E84" s="76">
        <f>'（入力）作業ｼｰﾄ'!K86</f>
        <v>0</v>
      </c>
    </row>
    <row r="85" spans="2:5" ht="20.25" customHeight="1">
      <c r="B85" s="78" t="s">
        <v>131</v>
      </c>
      <c r="C85" s="79" t="s">
        <v>539</v>
      </c>
      <c r="D85" s="80">
        <f>'（入力）作業ｼｰﾄ'!J87</f>
        <v>0</v>
      </c>
      <c r="E85" s="82">
        <f>'（入力）作業ｼｰﾄ'!K87</f>
        <v>0</v>
      </c>
    </row>
    <row r="86" spans="2:5" ht="20.25" customHeight="1">
      <c r="B86" s="72" t="s">
        <v>15</v>
      </c>
      <c r="C86" s="73" t="s">
        <v>589</v>
      </c>
      <c r="D86" s="74">
        <f>'（入力）作業ｼｰﾄ'!J88</f>
        <v>0</v>
      </c>
      <c r="E86" s="76">
        <f>'（入力）作業ｼｰﾄ'!K88</f>
        <v>0</v>
      </c>
    </row>
    <row r="87" spans="2:5" ht="20.25" customHeight="1">
      <c r="B87" s="66" t="s">
        <v>311</v>
      </c>
      <c r="C87" s="67" t="s">
        <v>127</v>
      </c>
      <c r="D87" s="68">
        <f>'（入力）作業ｼｰﾄ'!J89</f>
        <v>0</v>
      </c>
      <c r="E87" s="70">
        <f>'（入力）作業ｼｰﾄ'!K89</f>
        <v>0</v>
      </c>
    </row>
    <row r="88" spans="2:5" ht="20.25" customHeight="1">
      <c r="B88" s="72" t="s">
        <v>29</v>
      </c>
      <c r="C88" s="73" t="s">
        <v>129</v>
      </c>
      <c r="D88" s="74">
        <f>'（入力）作業ｼｰﾄ'!J90</f>
        <v>0</v>
      </c>
      <c r="E88" s="76">
        <f>'（入力）作業ｼｰﾄ'!K90</f>
        <v>0</v>
      </c>
    </row>
    <row r="89" spans="2:5" ht="20.25" customHeight="1">
      <c r="B89" s="72" t="s">
        <v>540</v>
      </c>
      <c r="C89" s="73" t="s">
        <v>144</v>
      </c>
      <c r="D89" s="74">
        <f>'（入力）作業ｼｰﾄ'!J91</f>
        <v>0</v>
      </c>
      <c r="E89" s="76">
        <f>'（入力）作業ｼｰﾄ'!K91</f>
        <v>0</v>
      </c>
    </row>
    <row r="90" spans="2:5" ht="20.25" customHeight="1">
      <c r="B90" s="66" t="s">
        <v>31</v>
      </c>
      <c r="C90" s="67" t="s">
        <v>23</v>
      </c>
      <c r="D90" s="68">
        <f>'（入力）作業ｼｰﾄ'!J92</f>
        <v>0</v>
      </c>
      <c r="E90" s="70">
        <f>'（入力）作業ｼｰﾄ'!K92</f>
        <v>0</v>
      </c>
    </row>
    <row r="91" spans="2:5" ht="20.25" customHeight="1">
      <c r="B91" s="83"/>
      <c r="C91" s="84" t="s">
        <v>60</v>
      </c>
      <c r="D91" s="85">
        <f>SUM(D52:D90)</f>
        <v>0</v>
      </c>
      <c r="E91" s="87">
        <f>SUM(E52:E90)</f>
        <v>0</v>
      </c>
    </row>
  </sheetData>
  <sheetProtection sheet="1" selectLockedCells="1" selectUnlockedCells="1"/>
  <mergeCells count="6">
    <mergeCell ref="B2:C2"/>
    <mergeCell ref="B48:C48"/>
    <mergeCell ref="B50:C51"/>
    <mergeCell ref="D50:E50"/>
    <mergeCell ref="B4:C5"/>
    <mergeCell ref="D4:F4"/>
  </mergeCells>
  <phoneticPr fontId="12"/>
  <pageMargins left="0.78740157480314965" right="0.78740157480314965" top="0.78740157480314965" bottom="0.78740157480314965" header="0" footer="0.19685039370078741"/>
  <pageSetup paperSize="9" scale="83" firstPageNumber="2" orientation="portrait" useFirstPageNumber="1" r:id="rId1"/>
  <headerFooter alignWithMargins="0">
    <oddFooter>&amp;P ページ</oddFooter>
  </headerFooter>
  <rowBreaks count="1" manualBreakCount="1">
    <brk id="47"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showGridLines="0" view="pageBreakPreview" zoomScale="145" zoomScaleNormal="100" zoomScaleSheetLayoutView="145" workbookViewId="0">
      <selection activeCell="J20" sqref="J20"/>
    </sheetView>
  </sheetViews>
  <sheetFormatPr defaultColWidth="2.625" defaultRowHeight="15.75" customHeight="1"/>
  <cols>
    <col min="1" max="1" width="1.625" style="88" customWidth="1"/>
    <col min="2" max="16384" width="2.625" style="88"/>
  </cols>
  <sheetData>
    <row r="1" spans="2:33" ht="15" customHeight="1"/>
    <row r="2" spans="2:33" ht="20.25" customHeight="1">
      <c r="B2" s="540" t="s">
        <v>204</v>
      </c>
      <c r="C2" s="650"/>
      <c r="D2" s="650"/>
      <c r="E2" s="650"/>
      <c r="F2" s="650"/>
      <c r="G2" s="650"/>
      <c r="H2" s="650"/>
      <c r="I2" s="650"/>
      <c r="J2" s="650"/>
      <c r="K2" s="650"/>
      <c r="L2" s="541"/>
    </row>
    <row r="3" spans="2:33" ht="9" customHeight="1">
      <c r="B3" s="89"/>
    </row>
    <row r="4" spans="2:33" ht="16.5" customHeight="1">
      <c r="B4" s="90"/>
      <c r="C4" s="90"/>
      <c r="D4" s="90"/>
      <c r="E4" s="90"/>
      <c r="F4" s="90"/>
      <c r="G4" s="90"/>
      <c r="H4" s="90"/>
      <c r="I4" s="90"/>
      <c r="J4" s="90"/>
      <c r="K4" s="90"/>
      <c r="M4" s="90"/>
      <c r="N4" s="90"/>
      <c r="AG4" s="91" t="s">
        <v>70</v>
      </c>
    </row>
    <row r="5" spans="2:33" ht="16.5" customHeight="1">
      <c r="B5" s="90"/>
      <c r="C5" s="644" t="s">
        <v>205</v>
      </c>
      <c r="D5" s="645"/>
      <c r="E5" s="645"/>
      <c r="F5" s="645"/>
      <c r="G5" s="645"/>
      <c r="H5" s="645"/>
      <c r="I5" s="645"/>
      <c r="J5" s="645"/>
      <c r="K5" s="645"/>
      <c r="L5" s="645"/>
      <c r="M5" s="645"/>
      <c r="N5" s="645"/>
      <c r="O5" s="645"/>
      <c r="P5" s="645"/>
      <c r="Q5" s="645"/>
      <c r="R5" s="645"/>
      <c r="S5" s="645"/>
      <c r="T5" s="645"/>
      <c r="U5" s="645"/>
      <c r="V5" s="645"/>
      <c r="W5" s="645"/>
      <c r="X5" s="645"/>
      <c r="Y5" s="645"/>
      <c r="Z5" s="645"/>
      <c r="AA5" s="645"/>
      <c r="AB5" s="645"/>
      <c r="AC5" s="645"/>
      <c r="AD5" s="645"/>
      <c r="AE5" s="645"/>
      <c r="AF5" s="645"/>
      <c r="AG5" s="646"/>
    </row>
    <row r="6" spans="2:33" ht="16.5" customHeight="1">
      <c r="B6" s="90"/>
      <c r="C6" s="647"/>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9"/>
    </row>
    <row r="7" spans="2:33" ht="16.5" customHeight="1">
      <c r="B7" s="90"/>
      <c r="C7" s="636">
        <f>'（入力）作業ｼｰﾄ'!D47</f>
        <v>0</v>
      </c>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3"/>
    </row>
    <row r="8" spans="2:33" ht="16.5" customHeight="1">
      <c r="B8" s="90"/>
      <c r="C8" s="90"/>
      <c r="D8" s="94"/>
      <c r="E8" s="94"/>
      <c r="F8" s="95"/>
      <c r="G8" s="94"/>
      <c r="H8" s="94"/>
      <c r="I8" s="94"/>
      <c r="J8" s="94"/>
      <c r="K8" s="94"/>
      <c r="L8" s="90"/>
      <c r="M8" s="90"/>
      <c r="N8" s="90"/>
    </row>
    <row r="9" spans="2:33" ht="16.5" customHeight="1">
      <c r="C9" s="94"/>
      <c r="D9" s="96"/>
      <c r="E9" s="94"/>
      <c r="F9" s="94"/>
      <c r="G9" s="94"/>
      <c r="H9" s="90"/>
      <c r="I9" s="94"/>
      <c r="J9" s="94"/>
      <c r="K9" s="94"/>
      <c r="L9" s="94"/>
      <c r="M9" s="90"/>
      <c r="N9" s="90"/>
      <c r="Q9" s="90" t="s">
        <v>206</v>
      </c>
    </row>
    <row r="10" spans="2:33" ht="16.5" customHeight="1">
      <c r="B10" s="109" t="s">
        <v>65</v>
      </c>
      <c r="C10" s="110"/>
      <c r="D10" s="110"/>
      <c r="E10" s="110"/>
      <c r="F10" s="110"/>
      <c r="G10" s="110"/>
      <c r="H10" s="110"/>
      <c r="I10" s="110"/>
      <c r="J10" s="110"/>
      <c r="K10" s="110"/>
      <c r="L10" s="110"/>
      <c r="M10" s="111"/>
      <c r="N10" s="111"/>
      <c r="O10" s="112"/>
      <c r="P10" s="112"/>
      <c r="Q10" s="112"/>
      <c r="R10" s="112"/>
      <c r="S10" s="112"/>
      <c r="T10" s="112"/>
      <c r="U10" s="112"/>
      <c r="V10" s="112"/>
      <c r="W10" s="112"/>
      <c r="X10" s="112"/>
      <c r="Y10" s="112"/>
      <c r="Z10" s="112"/>
      <c r="AA10" s="112"/>
      <c r="AB10" s="112"/>
      <c r="AC10" s="112"/>
      <c r="AD10" s="112"/>
      <c r="AE10" s="112"/>
      <c r="AF10" s="112"/>
      <c r="AG10" s="112"/>
    </row>
    <row r="11" spans="2:33" ht="16.5" customHeight="1">
      <c r="B11" s="111"/>
      <c r="C11" s="644" t="s">
        <v>207</v>
      </c>
      <c r="D11" s="645"/>
      <c r="E11" s="645"/>
      <c r="F11" s="645"/>
      <c r="G11" s="645"/>
      <c r="H11" s="645"/>
      <c r="I11" s="645"/>
      <c r="J11" s="645"/>
      <c r="K11" s="645"/>
      <c r="L11" s="645"/>
      <c r="M11" s="645"/>
      <c r="N11" s="645"/>
      <c r="O11" s="645"/>
      <c r="P11" s="645"/>
      <c r="Q11" s="645"/>
      <c r="R11" s="645"/>
      <c r="S11" s="645"/>
      <c r="T11" s="645"/>
      <c r="U11" s="645"/>
      <c r="V11" s="645"/>
      <c r="W11" s="645"/>
      <c r="X11" s="645"/>
      <c r="Y11" s="645"/>
      <c r="Z11" s="645"/>
      <c r="AA11" s="645"/>
      <c r="AB11" s="645"/>
      <c r="AC11" s="645"/>
      <c r="AD11" s="645"/>
      <c r="AE11" s="645"/>
      <c r="AF11" s="646"/>
      <c r="AG11" s="112"/>
    </row>
    <row r="12" spans="2:33" ht="16.5" customHeight="1">
      <c r="B12" s="111"/>
      <c r="C12" s="647"/>
      <c r="D12" s="648"/>
      <c r="E12" s="648"/>
      <c r="F12" s="648"/>
      <c r="G12" s="648"/>
      <c r="H12" s="648"/>
      <c r="I12" s="648"/>
      <c r="J12" s="648"/>
      <c r="K12" s="648"/>
      <c r="L12" s="648"/>
      <c r="M12" s="648"/>
      <c r="N12" s="648"/>
      <c r="O12" s="648"/>
      <c r="P12" s="648"/>
      <c r="Q12" s="648"/>
      <c r="R12" s="648"/>
      <c r="S12" s="648"/>
      <c r="T12" s="648"/>
      <c r="U12" s="648"/>
      <c r="V12" s="648"/>
      <c r="W12" s="648"/>
      <c r="X12" s="648"/>
      <c r="Y12" s="648"/>
      <c r="Z12" s="648"/>
      <c r="AA12" s="648"/>
      <c r="AB12" s="648"/>
      <c r="AC12" s="648"/>
      <c r="AD12" s="648"/>
      <c r="AE12" s="648"/>
      <c r="AF12" s="649"/>
      <c r="AG12" s="112"/>
    </row>
    <row r="13" spans="2:33" ht="16.5" customHeight="1">
      <c r="B13" s="111"/>
      <c r="C13" s="636">
        <f>'（入力）作業ｼｰﾄ'!E47</f>
        <v>0</v>
      </c>
      <c r="D13" s="642"/>
      <c r="E13" s="642"/>
      <c r="F13" s="642"/>
      <c r="G13" s="642"/>
      <c r="H13" s="642"/>
      <c r="I13" s="642"/>
      <c r="J13" s="642"/>
      <c r="K13" s="642"/>
      <c r="L13" s="642"/>
      <c r="M13" s="642"/>
      <c r="N13" s="642"/>
      <c r="O13" s="642"/>
      <c r="P13" s="642"/>
      <c r="Q13" s="642"/>
      <c r="R13" s="642"/>
      <c r="S13" s="642"/>
      <c r="T13" s="642"/>
      <c r="U13" s="642"/>
      <c r="V13" s="642"/>
      <c r="W13" s="642"/>
      <c r="X13" s="642"/>
      <c r="Y13" s="642"/>
      <c r="Z13" s="642"/>
      <c r="AA13" s="642"/>
      <c r="AB13" s="642"/>
      <c r="AC13" s="642"/>
      <c r="AD13" s="642"/>
      <c r="AE13" s="642"/>
      <c r="AF13" s="643"/>
      <c r="AG13" s="112"/>
    </row>
    <row r="14" spans="2:33" ht="16.5" customHeight="1">
      <c r="B14" s="111"/>
      <c r="C14" s="110"/>
      <c r="D14" s="110"/>
      <c r="E14" s="110"/>
      <c r="F14" s="110"/>
      <c r="G14" s="110"/>
      <c r="H14" s="110"/>
      <c r="I14" s="110"/>
      <c r="J14" s="110"/>
      <c r="K14" s="110"/>
      <c r="L14" s="110"/>
      <c r="M14" s="111"/>
      <c r="N14" s="111"/>
      <c r="O14" s="112"/>
      <c r="P14" s="112"/>
      <c r="Q14" s="112"/>
      <c r="R14" s="112"/>
      <c r="S14" s="112"/>
      <c r="T14" s="112"/>
      <c r="U14" s="112"/>
      <c r="V14" s="112"/>
      <c r="W14" s="112"/>
      <c r="X14" s="112"/>
      <c r="Y14" s="112"/>
      <c r="Z14" s="112"/>
      <c r="AA14" s="112"/>
      <c r="AB14" s="112"/>
      <c r="AC14" s="112"/>
      <c r="AD14" s="112"/>
      <c r="AE14" s="112"/>
      <c r="AF14" s="112"/>
      <c r="AG14" s="112"/>
    </row>
    <row r="15" spans="2:33" ht="16.5" customHeight="1">
      <c r="B15" s="90"/>
      <c r="C15" s="94"/>
      <c r="D15" s="96"/>
      <c r="E15" s="94"/>
      <c r="F15" s="94"/>
      <c r="G15" s="90"/>
      <c r="H15" s="94"/>
      <c r="I15" s="94"/>
      <c r="J15" s="94" t="s">
        <v>451</v>
      </c>
      <c r="K15" s="94"/>
      <c r="L15" s="94"/>
      <c r="M15" s="90"/>
      <c r="N15" s="90"/>
      <c r="R15" s="94"/>
      <c r="S15" s="112"/>
      <c r="T15" s="110" t="s">
        <v>452</v>
      </c>
      <c r="U15" s="112"/>
      <c r="V15" s="112"/>
      <c r="W15" s="110"/>
      <c r="X15" s="110"/>
      <c r="Y15" s="112"/>
      <c r="Z15" s="112"/>
      <c r="AA15" s="110" t="s">
        <v>453</v>
      </c>
      <c r="AB15" s="112"/>
      <c r="AC15" s="112"/>
      <c r="AD15" s="112"/>
      <c r="AE15" s="112"/>
      <c r="AF15" s="112"/>
      <c r="AG15" s="112"/>
    </row>
    <row r="16" spans="2:33" ht="16.5" customHeight="1">
      <c r="B16" s="90"/>
      <c r="C16" s="94"/>
      <c r="D16" s="94"/>
      <c r="E16" s="94"/>
      <c r="F16" s="94"/>
      <c r="G16" s="94"/>
      <c r="H16" s="94"/>
      <c r="I16" s="94"/>
      <c r="J16" s="94"/>
      <c r="K16" s="94"/>
      <c r="L16" s="94"/>
      <c r="M16" s="90"/>
      <c r="N16" s="90"/>
      <c r="S16" s="112"/>
      <c r="T16" s="112"/>
      <c r="U16" s="112"/>
      <c r="V16" s="112"/>
      <c r="W16" s="112"/>
      <c r="X16" s="112"/>
      <c r="Y16" s="112"/>
      <c r="Z16" s="112"/>
      <c r="AA16" s="112"/>
      <c r="AB16" s="112"/>
      <c r="AC16" s="112"/>
      <c r="AD16" s="112"/>
      <c r="AE16" s="112"/>
      <c r="AF16" s="112"/>
      <c r="AG16" s="112"/>
    </row>
    <row r="17" spans="2:33" ht="16.5" customHeight="1">
      <c r="B17" s="90"/>
      <c r="C17" s="627" t="s">
        <v>208</v>
      </c>
      <c r="D17" s="628"/>
      <c r="E17" s="628"/>
      <c r="F17" s="628"/>
      <c r="G17" s="628"/>
      <c r="H17" s="628"/>
      <c r="I17" s="628"/>
      <c r="J17" s="628"/>
      <c r="K17" s="628"/>
      <c r="L17" s="628"/>
      <c r="M17" s="628"/>
      <c r="N17" s="628"/>
      <c r="O17" s="628"/>
      <c r="P17" s="628"/>
      <c r="Q17" s="628"/>
      <c r="R17" s="651"/>
      <c r="S17" s="653" t="s">
        <v>454</v>
      </c>
      <c r="T17" s="625"/>
      <c r="U17" s="625"/>
      <c r="V17" s="625"/>
      <c r="W17" s="625"/>
      <c r="X17" s="625"/>
      <c r="Y17" s="625"/>
      <c r="Z17" s="625"/>
      <c r="AA17" s="625"/>
      <c r="AB17" s="625"/>
      <c r="AC17" s="625"/>
      <c r="AD17" s="625"/>
      <c r="AE17" s="625"/>
      <c r="AF17" s="626"/>
      <c r="AG17" s="111"/>
    </row>
    <row r="18" spans="2:33" ht="16.5" customHeight="1">
      <c r="B18" s="90"/>
      <c r="C18" s="630"/>
      <c r="D18" s="631"/>
      <c r="E18" s="631"/>
      <c r="F18" s="631"/>
      <c r="G18" s="631"/>
      <c r="H18" s="631"/>
      <c r="I18" s="631"/>
      <c r="J18" s="631"/>
      <c r="K18" s="631"/>
      <c r="L18" s="631"/>
      <c r="M18" s="631"/>
      <c r="N18" s="631"/>
      <c r="O18" s="631"/>
      <c r="P18" s="631"/>
      <c r="Q18" s="631"/>
      <c r="R18" s="652"/>
      <c r="S18" s="99"/>
      <c r="T18" s="100"/>
      <c r="U18" s="638" t="s">
        <v>455</v>
      </c>
      <c r="V18" s="639"/>
      <c r="W18" s="639"/>
      <c r="X18" s="639"/>
      <c r="Y18" s="639"/>
      <c r="Z18" s="639"/>
      <c r="AA18" s="639"/>
      <c r="AB18" s="639"/>
      <c r="AC18" s="639"/>
      <c r="AD18" s="639"/>
      <c r="AE18" s="639"/>
      <c r="AF18" s="640"/>
      <c r="AG18" s="111"/>
    </row>
    <row r="19" spans="2:33" s="101" customFormat="1" ht="16.5" customHeight="1">
      <c r="B19" s="528"/>
      <c r="C19" s="636">
        <f>'（入力）作業ｼｰﾄ'!H47</f>
        <v>0</v>
      </c>
      <c r="D19" s="642"/>
      <c r="E19" s="642"/>
      <c r="F19" s="642"/>
      <c r="G19" s="642"/>
      <c r="H19" s="642"/>
      <c r="I19" s="642"/>
      <c r="J19" s="642"/>
      <c r="K19" s="642"/>
      <c r="L19" s="642"/>
      <c r="M19" s="642"/>
      <c r="N19" s="642"/>
      <c r="O19" s="642"/>
      <c r="P19" s="642"/>
      <c r="Q19" s="642"/>
      <c r="R19" s="637"/>
      <c r="S19" s="641">
        <f>'（入力）作業ｼｰﾄ'!F47</f>
        <v>0</v>
      </c>
      <c r="T19" s="637"/>
      <c r="U19" s="641">
        <f>'（入力）作業ｼｰﾄ'!G47</f>
        <v>0</v>
      </c>
      <c r="V19" s="642"/>
      <c r="W19" s="642"/>
      <c r="X19" s="642"/>
      <c r="Y19" s="642"/>
      <c r="Z19" s="642"/>
      <c r="AA19" s="642"/>
      <c r="AB19" s="642"/>
      <c r="AC19" s="642"/>
      <c r="AD19" s="642"/>
      <c r="AE19" s="642"/>
      <c r="AF19" s="643"/>
      <c r="AG19" s="113"/>
    </row>
    <row r="20" spans="2:33" ht="16.5" customHeight="1">
      <c r="B20" s="90"/>
      <c r="C20" s="94"/>
      <c r="D20" s="94"/>
      <c r="E20" s="94"/>
      <c r="F20" s="94"/>
      <c r="G20" s="94"/>
      <c r="H20" s="94"/>
      <c r="I20" s="94"/>
      <c r="J20" s="94"/>
      <c r="K20" s="94"/>
      <c r="L20" s="94"/>
      <c r="M20" s="90"/>
      <c r="N20" s="90"/>
      <c r="S20" s="112"/>
      <c r="T20" s="112"/>
      <c r="U20" s="112"/>
      <c r="V20" s="112"/>
      <c r="W20" s="112"/>
      <c r="X20" s="112"/>
      <c r="Y20" s="112"/>
      <c r="Z20" s="112"/>
      <c r="AA20" s="112"/>
      <c r="AB20" s="112"/>
      <c r="AC20" s="112"/>
      <c r="AD20" s="112"/>
      <c r="AE20" s="112"/>
      <c r="AF20" s="112"/>
      <c r="AG20" s="112"/>
    </row>
    <row r="21" spans="2:33" ht="16.5" customHeight="1">
      <c r="B21" s="90"/>
      <c r="C21" s="90"/>
      <c r="D21" s="90"/>
      <c r="E21" s="90"/>
      <c r="F21" s="90"/>
      <c r="G21" s="90"/>
      <c r="H21" s="90"/>
      <c r="I21" s="90"/>
      <c r="J21" s="90" t="s">
        <v>456</v>
      </c>
      <c r="K21" s="90"/>
      <c r="L21" s="90"/>
      <c r="M21" s="90"/>
      <c r="N21" s="90"/>
    </row>
    <row r="22" spans="2:33" ht="16.5" customHeight="1">
      <c r="B22" s="90"/>
      <c r="C22" s="90"/>
      <c r="D22" s="90"/>
      <c r="E22" s="90"/>
      <c r="F22" s="90"/>
      <c r="G22" s="90"/>
      <c r="H22" s="90"/>
      <c r="I22" s="90"/>
      <c r="J22" s="90"/>
      <c r="K22" s="90"/>
      <c r="L22" s="90"/>
      <c r="M22" s="90"/>
      <c r="N22" s="90"/>
    </row>
    <row r="23" spans="2:33" ht="16.5" customHeight="1">
      <c r="B23" s="90"/>
      <c r="C23" s="627" t="s">
        <v>209</v>
      </c>
      <c r="D23" s="628"/>
      <c r="E23" s="628"/>
      <c r="F23" s="628"/>
      <c r="G23" s="628"/>
      <c r="H23" s="628"/>
      <c r="I23" s="628"/>
      <c r="J23" s="628"/>
      <c r="K23" s="628"/>
      <c r="L23" s="628"/>
      <c r="M23" s="628"/>
      <c r="N23" s="628"/>
      <c r="O23" s="628"/>
      <c r="P23" s="628"/>
      <c r="Q23" s="651"/>
      <c r="R23" s="654" t="s">
        <v>457</v>
      </c>
      <c r="S23" s="94"/>
      <c r="T23" s="94"/>
      <c r="U23" s="90"/>
      <c r="V23" s="627" t="s">
        <v>72</v>
      </c>
      <c r="W23" s="628"/>
      <c r="X23" s="628"/>
      <c r="Y23" s="628"/>
      <c r="Z23" s="628"/>
      <c r="AA23" s="628"/>
      <c r="AB23" s="628"/>
      <c r="AC23" s="628"/>
      <c r="AD23" s="628"/>
      <c r="AE23" s="628"/>
      <c r="AF23" s="628"/>
      <c r="AG23" s="629"/>
    </row>
    <row r="24" spans="2:33" ht="16.5" customHeight="1">
      <c r="B24" s="90"/>
      <c r="C24" s="630"/>
      <c r="D24" s="631"/>
      <c r="E24" s="631"/>
      <c r="F24" s="631"/>
      <c r="G24" s="631"/>
      <c r="H24" s="631"/>
      <c r="I24" s="631"/>
      <c r="J24" s="631"/>
      <c r="K24" s="631"/>
      <c r="L24" s="631"/>
      <c r="M24" s="631"/>
      <c r="N24" s="631"/>
      <c r="O24" s="631"/>
      <c r="P24" s="631"/>
      <c r="Q24" s="652"/>
      <c r="R24" s="655"/>
      <c r="S24" s="94"/>
      <c r="T24" s="94"/>
      <c r="U24" s="90"/>
      <c r="V24" s="630"/>
      <c r="W24" s="631"/>
      <c r="X24" s="631"/>
      <c r="Y24" s="631"/>
      <c r="Z24" s="631"/>
      <c r="AA24" s="631"/>
      <c r="AB24" s="631"/>
      <c r="AC24" s="631"/>
      <c r="AD24" s="631"/>
      <c r="AE24" s="631"/>
      <c r="AF24" s="631"/>
      <c r="AG24" s="632"/>
    </row>
    <row r="25" spans="2:33" ht="16.5" customHeight="1">
      <c r="B25" s="90"/>
      <c r="C25" s="636">
        <f>'（入力）作業ｼｰﾄ'!I47</f>
        <v>0</v>
      </c>
      <c r="D25" s="642"/>
      <c r="E25" s="642"/>
      <c r="F25" s="642"/>
      <c r="G25" s="642"/>
      <c r="H25" s="642"/>
      <c r="I25" s="642"/>
      <c r="J25" s="642"/>
      <c r="K25" s="642"/>
      <c r="L25" s="642"/>
      <c r="M25" s="642"/>
      <c r="N25" s="642"/>
      <c r="O25" s="642"/>
      <c r="P25" s="642"/>
      <c r="Q25" s="637"/>
      <c r="R25" s="656"/>
      <c r="S25" s="94"/>
      <c r="T25" s="94"/>
      <c r="U25" s="90"/>
      <c r="V25" s="636">
        <f>'（入力）作業ｼｰﾄ'!M47</f>
        <v>0</v>
      </c>
      <c r="W25" s="642"/>
      <c r="X25" s="642"/>
      <c r="Y25" s="642"/>
      <c r="Z25" s="642"/>
      <c r="AA25" s="642"/>
      <c r="AB25" s="642"/>
      <c r="AC25" s="642"/>
      <c r="AD25" s="642"/>
      <c r="AE25" s="642"/>
      <c r="AF25" s="642"/>
      <c r="AG25" s="643"/>
    </row>
    <row r="26" spans="2:33" ht="16.5" customHeight="1">
      <c r="B26" s="90"/>
      <c r="C26" s="94"/>
      <c r="D26" s="94"/>
      <c r="E26" s="94"/>
      <c r="F26" s="94"/>
      <c r="G26" s="94"/>
      <c r="H26" s="94"/>
      <c r="I26" s="94"/>
      <c r="J26" s="90"/>
      <c r="K26" s="90"/>
      <c r="L26" s="90"/>
      <c r="M26" s="90"/>
      <c r="N26" s="90"/>
    </row>
    <row r="27" spans="2:33" ht="16.5" customHeight="1">
      <c r="C27" s="96"/>
      <c r="D27" s="96"/>
      <c r="E27" s="94"/>
      <c r="F27" s="94"/>
      <c r="G27" s="94"/>
      <c r="H27" s="94"/>
      <c r="I27" s="94"/>
      <c r="J27" s="94" t="s">
        <v>210</v>
      </c>
      <c r="K27" s="90"/>
      <c r="L27" s="90"/>
      <c r="M27" s="90"/>
      <c r="N27" s="90"/>
      <c r="AB27" s="90" t="s">
        <v>458</v>
      </c>
    </row>
    <row r="28" spans="2:33" ht="16.5" customHeight="1">
      <c r="B28" s="109" t="s">
        <v>67</v>
      </c>
      <c r="C28" s="110"/>
      <c r="D28" s="110"/>
      <c r="E28" s="110"/>
      <c r="F28" s="110"/>
      <c r="G28" s="110"/>
      <c r="H28" s="110"/>
      <c r="I28" s="110"/>
      <c r="J28" s="111"/>
      <c r="K28" s="111"/>
      <c r="L28" s="111"/>
      <c r="M28" s="111"/>
      <c r="N28" s="111"/>
      <c r="O28" s="111"/>
      <c r="P28" s="112"/>
      <c r="Q28" s="112"/>
      <c r="R28" s="112"/>
      <c r="S28" s="112"/>
    </row>
    <row r="29" spans="2:33" ht="16.5" customHeight="1">
      <c r="B29" s="110"/>
      <c r="C29" s="644" t="s">
        <v>71</v>
      </c>
      <c r="D29" s="645"/>
      <c r="E29" s="645"/>
      <c r="F29" s="645"/>
      <c r="G29" s="645"/>
      <c r="H29" s="645"/>
      <c r="I29" s="645"/>
      <c r="J29" s="645"/>
      <c r="K29" s="645"/>
      <c r="L29" s="645"/>
      <c r="M29" s="645"/>
      <c r="N29" s="645"/>
      <c r="O29" s="645"/>
      <c r="P29" s="645"/>
      <c r="Q29" s="645"/>
      <c r="R29" s="646"/>
      <c r="S29" s="111"/>
      <c r="T29" s="90"/>
      <c r="U29" s="90"/>
      <c r="V29" s="90"/>
      <c r="W29" s="644" t="s">
        <v>73</v>
      </c>
      <c r="X29" s="645"/>
      <c r="Y29" s="645"/>
      <c r="Z29" s="645"/>
      <c r="AA29" s="645"/>
      <c r="AB29" s="645"/>
      <c r="AC29" s="645"/>
      <c r="AD29" s="645"/>
      <c r="AE29" s="645"/>
      <c r="AF29" s="645"/>
      <c r="AG29" s="646"/>
    </row>
    <row r="30" spans="2:33" ht="16.5" customHeight="1">
      <c r="B30" s="110"/>
      <c r="C30" s="647"/>
      <c r="D30" s="648"/>
      <c r="E30" s="648"/>
      <c r="F30" s="648"/>
      <c r="G30" s="648"/>
      <c r="H30" s="648"/>
      <c r="I30" s="648"/>
      <c r="J30" s="648"/>
      <c r="K30" s="648"/>
      <c r="L30" s="648"/>
      <c r="M30" s="648"/>
      <c r="N30" s="648"/>
      <c r="O30" s="648"/>
      <c r="P30" s="648"/>
      <c r="Q30" s="648"/>
      <c r="R30" s="649"/>
      <c r="S30" s="111"/>
      <c r="T30" s="90"/>
      <c r="U30" s="90"/>
      <c r="V30" s="90"/>
      <c r="W30" s="647"/>
      <c r="X30" s="648"/>
      <c r="Y30" s="648"/>
      <c r="Z30" s="648"/>
      <c r="AA30" s="648"/>
      <c r="AB30" s="648"/>
      <c r="AC30" s="648"/>
      <c r="AD30" s="648"/>
      <c r="AE30" s="648"/>
      <c r="AF30" s="648"/>
      <c r="AG30" s="649"/>
    </row>
    <row r="31" spans="2:33" ht="16.5" customHeight="1">
      <c r="B31" s="110"/>
      <c r="C31" s="636">
        <f>'（入力）作業ｼｰﾄ'!J47</f>
        <v>0</v>
      </c>
      <c r="D31" s="642"/>
      <c r="E31" s="642"/>
      <c r="F31" s="642"/>
      <c r="G31" s="642"/>
      <c r="H31" s="642"/>
      <c r="I31" s="642"/>
      <c r="J31" s="642"/>
      <c r="K31" s="642"/>
      <c r="L31" s="642"/>
      <c r="M31" s="642"/>
      <c r="N31" s="642"/>
      <c r="O31" s="642"/>
      <c r="P31" s="642"/>
      <c r="Q31" s="642"/>
      <c r="R31" s="643"/>
      <c r="S31" s="110"/>
      <c r="T31" s="94"/>
      <c r="U31" s="90"/>
      <c r="V31" s="90"/>
      <c r="W31" s="636">
        <f>'（入力）作業ｼｰﾄ'!N47</f>
        <v>0</v>
      </c>
      <c r="X31" s="642"/>
      <c r="Y31" s="642"/>
      <c r="Z31" s="642"/>
      <c r="AA31" s="642"/>
      <c r="AB31" s="642"/>
      <c r="AC31" s="642"/>
      <c r="AD31" s="642"/>
      <c r="AE31" s="642"/>
      <c r="AF31" s="642"/>
      <c r="AG31" s="643"/>
    </row>
    <row r="32" spans="2:33" ht="16.5" customHeight="1">
      <c r="B32" s="110"/>
      <c r="C32" s="110"/>
      <c r="D32" s="110"/>
      <c r="E32" s="110"/>
      <c r="F32" s="110"/>
      <c r="G32" s="110"/>
      <c r="H32" s="110"/>
      <c r="I32" s="110"/>
      <c r="J32" s="110"/>
      <c r="K32" s="111"/>
      <c r="L32" s="111"/>
      <c r="M32" s="111"/>
      <c r="N32" s="111"/>
      <c r="O32" s="111"/>
      <c r="P32" s="111"/>
      <c r="Q32" s="112"/>
      <c r="R32" s="112"/>
      <c r="S32" s="112"/>
    </row>
    <row r="33" spans="2:33" ht="16.5" customHeight="1">
      <c r="B33" s="110"/>
      <c r="C33" s="110"/>
      <c r="D33" s="110"/>
      <c r="E33" s="110" t="s">
        <v>459</v>
      </c>
      <c r="F33" s="110"/>
      <c r="G33" s="110"/>
      <c r="H33" s="110"/>
      <c r="I33" s="110"/>
      <c r="J33" s="111"/>
      <c r="K33" s="111"/>
      <c r="L33" s="110" t="s">
        <v>460</v>
      </c>
      <c r="M33" s="111"/>
      <c r="N33" s="111"/>
      <c r="O33" s="111"/>
      <c r="P33" s="111"/>
      <c r="Q33" s="112"/>
      <c r="R33" s="112"/>
      <c r="S33" s="112"/>
      <c r="AB33" s="90" t="s">
        <v>461</v>
      </c>
    </row>
    <row r="34" spans="2:33" ht="16.5" customHeight="1">
      <c r="B34" s="110"/>
      <c r="C34" s="110"/>
      <c r="D34" s="110"/>
      <c r="E34" s="110"/>
      <c r="F34" s="110"/>
      <c r="G34" s="110"/>
      <c r="H34" s="110"/>
      <c r="I34" s="110"/>
      <c r="J34" s="111"/>
      <c r="K34" s="111"/>
      <c r="L34" s="111"/>
      <c r="M34" s="111"/>
      <c r="N34" s="111"/>
      <c r="O34" s="111"/>
      <c r="P34" s="111"/>
      <c r="Q34" s="112"/>
      <c r="R34" s="112"/>
      <c r="S34" s="112"/>
    </row>
    <row r="35" spans="2:33" ht="16.5" customHeight="1">
      <c r="B35" s="110"/>
      <c r="C35" s="624" t="s">
        <v>211</v>
      </c>
      <c r="D35" s="625"/>
      <c r="E35" s="625"/>
      <c r="F35" s="625"/>
      <c r="G35" s="625"/>
      <c r="H35" s="625"/>
      <c r="I35" s="625"/>
      <c r="J35" s="625"/>
      <c r="K35" s="625"/>
      <c r="L35" s="625"/>
      <c r="M35" s="625"/>
      <c r="N35" s="625"/>
      <c r="O35" s="625"/>
      <c r="P35" s="625"/>
      <c r="Q35" s="626"/>
      <c r="R35" s="110"/>
      <c r="S35" s="111"/>
      <c r="T35" s="90"/>
      <c r="W35" s="627" t="s">
        <v>299</v>
      </c>
      <c r="X35" s="628"/>
      <c r="Y35" s="628"/>
      <c r="Z35" s="628"/>
      <c r="AA35" s="628"/>
      <c r="AB35" s="628"/>
      <c r="AC35" s="628"/>
      <c r="AD35" s="628"/>
      <c r="AE35" s="628"/>
      <c r="AF35" s="628"/>
      <c r="AG35" s="629"/>
    </row>
    <row r="36" spans="2:33" ht="16.5" customHeight="1">
      <c r="B36" s="110"/>
      <c r="C36" s="97"/>
      <c r="D36" s="98"/>
      <c r="E36" s="633" t="s">
        <v>212</v>
      </c>
      <c r="F36" s="634"/>
      <c r="G36" s="634"/>
      <c r="H36" s="634"/>
      <c r="I36" s="634"/>
      <c r="J36" s="634"/>
      <c r="K36" s="634"/>
      <c r="L36" s="634"/>
      <c r="M36" s="634"/>
      <c r="N36" s="634"/>
      <c r="O36" s="634"/>
      <c r="P36" s="634"/>
      <c r="Q36" s="635"/>
      <c r="R36" s="110"/>
      <c r="S36" s="111"/>
      <c r="T36" s="90"/>
      <c r="W36" s="630"/>
      <c r="X36" s="631"/>
      <c r="Y36" s="631"/>
      <c r="Z36" s="631"/>
      <c r="AA36" s="631"/>
      <c r="AB36" s="631"/>
      <c r="AC36" s="631"/>
      <c r="AD36" s="631"/>
      <c r="AE36" s="631"/>
      <c r="AF36" s="631"/>
      <c r="AG36" s="632"/>
    </row>
    <row r="37" spans="2:33" ht="16.5" customHeight="1">
      <c r="B37" s="110"/>
      <c r="C37" s="636">
        <f>'（入力）作業ｼｰﾄ'!K47</f>
        <v>0</v>
      </c>
      <c r="D37" s="637"/>
      <c r="E37" s="641">
        <f>'（入力）作業ｼｰﾄ'!L47</f>
        <v>0</v>
      </c>
      <c r="F37" s="642"/>
      <c r="G37" s="642"/>
      <c r="H37" s="642"/>
      <c r="I37" s="642"/>
      <c r="J37" s="642"/>
      <c r="K37" s="642"/>
      <c r="L37" s="642"/>
      <c r="M37" s="642"/>
      <c r="N37" s="642"/>
      <c r="O37" s="642"/>
      <c r="P37" s="642"/>
      <c r="Q37" s="643"/>
      <c r="R37" s="110"/>
      <c r="S37" s="111"/>
      <c r="T37" s="90"/>
      <c r="W37" s="636">
        <f>'（入力）作業ｼｰﾄ'!O47</f>
        <v>0</v>
      </c>
      <c r="X37" s="642"/>
      <c r="Y37" s="642"/>
      <c r="Z37" s="642"/>
      <c r="AA37" s="642"/>
      <c r="AB37" s="642"/>
      <c r="AC37" s="642"/>
      <c r="AD37" s="642"/>
      <c r="AE37" s="642"/>
      <c r="AF37" s="642"/>
      <c r="AG37" s="643"/>
    </row>
    <row r="38" spans="2:33" ht="16.5" customHeight="1">
      <c r="B38" s="110"/>
      <c r="C38" s="110"/>
      <c r="D38" s="110"/>
      <c r="E38" s="110"/>
      <c r="F38" s="110"/>
      <c r="G38" s="110"/>
      <c r="H38" s="110"/>
      <c r="I38" s="110"/>
      <c r="J38" s="110"/>
      <c r="K38" s="111"/>
      <c r="L38" s="111"/>
      <c r="M38" s="111"/>
      <c r="N38" s="111"/>
      <c r="O38" s="111"/>
      <c r="P38" s="112"/>
      <c r="Q38" s="112"/>
      <c r="R38" s="112"/>
      <c r="S38" s="112"/>
    </row>
    <row r="39" spans="2:33" ht="16.5" customHeight="1">
      <c r="C39" s="96"/>
      <c r="D39" s="94"/>
      <c r="E39" s="94"/>
      <c r="F39" s="94"/>
      <c r="G39" s="94"/>
      <c r="H39" s="94"/>
      <c r="I39" s="90"/>
      <c r="J39" s="90"/>
      <c r="AB39" s="90" t="s">
        <v>462</v>
      </c>
    </row>
    <row r="40" spans="2:33" ht="16.5" customHeight="1">
      <c r="B40" s="109" t="s">
        <v>68</v>
      </c>
      <c r="C40" s="110"/>
      <c r="D40" s="110"/>
      <c r="E40" s="110"/>
      <c r="F40" s="110"/>
      <c r="G40" s="110"/>
      <c r="H40" s="110"/>
      <c r="I40" s="111"/>
      <c r="J40" s="111"/>
      <c r="K40" s="112"/>
      <c r="L40" s="112"/>
      <c r="M40" s="112"/>
      <c r="N40" s="112"/>
    </row>
    <row r="41" spans="2:33" ht="16.5" customHeight="1">
      <c r="B41" s="110"/>
      <c r="C41" s="644" t="s">
        <v>74</v>
      </c>
      <c r="D41" s="645"/>
      <c r="E41" s="645"/>
      <c r="F41" s="645"/>
      <c r="G41" s="645"/>
      <c r="H41" s="645"/>
      <c r="I41" s="645"/>
      <c r="J41" s="645"/>
      <c r="K41" s="645"/>
      <c r="L41" s="645"/>
      <c r="M41" s="646"/>
      <c r="N41" s="111"/>
      <c r="O41" s="648"/>
      <c r="P41" s="648"/>
      <c r="Q41" s="648"/>
      <c r="R41" s="648"/>
      <c r="S41" s="648"/>
      <c r="T41" s="648"/>
      <c r="U41" s="648"/>
      <c r="V41" s="649"/>
      <c r="W41" s="627" t="s">
        <v>213</v>
      </c>
      <c r="X41" s="628"/>
      <c r="Y41" s="628"/>
      <c r="Z41" s="628"/>
      <c r="AA41" s="628"/>
      <c r="AB41" s="628"/>
      <c r="AC41" s="628"/>
      <c r="AD41" s="628"/>
      <c r="AE41" s="628"/>
      <c r="AF41" s="651"/>
      <c r="AG41" s="654" t="s">
        <v>457</v>
      </c>
    </row>
    <row r="42" spans="2:33" ht="16.5" customHeight="1">
      <c r="B42" s="110"/>
      <c r="C42" s="647"/>
      <c r="D42" s="648"/>
      <c r="E42" s="648"/>
      <c r="F42" s="648"/>
      <c r="G42" s="648"/>
      <c r="H42" s="648"/>
      <c r="I42" s="648"/>
      <c r="J42" s="648"/>
      <c r="K42" s="648"/>
      <c r="L42" s="648"/>
      <c r="M42" s="649"/>
      <c r="N42" s="111"/>
      <c r="P42" s="102" t="s">
        <v>214</v>
      </c>
      <c r="R42" s="93"/>
      <c r="S42" s="93"/>
      <c r="T42" s="93"/>
      <c r="U42" s="93"/>
      <c r="V42" s="93"/>
      <c r="W42" s="630"/>
      <c r="X42" s="631"/>
      <c r="Y42" s="631"/>
      <c r="Z42" s="631"/>
      <c r="AA42" s="631"/>
      <c r="AB42" s="631"/>
      <c r="AC42" s="631"/>
      <c r="AD42" s="631"/>
      <c r="AE42" s="631"/>
      <c r="AF42" s="652"/>
      <c r="AG42" s="655"/>
    </row>
    <row r="43" spans="2:33" ht="16.5" customHeight="1">
      <c r="B43" s="110"/>
      <c r="C43" s="636">
        <f>'（入力）作業ｼｰﾄ'!Q47</f>
        <v>0</v>
      </c>
      <c r="D43" s="642"/>
      <c r="E43" s="642"/>
      <c r="F43" s="642"/>
      <c r="G43" s="642"/>
      <c r="H43" s="642"/>
      <c r="I43" s="642"/>
      <c r="J43" s="642"/>
      <c r="K43" s="642"/>
      <c r="L43" s="642"/>
      <c r="M43" s="643"/>
      <c r="N43" s="110"/>
      <c r="O43" s="90"/>
      <c r="P43" s="95"/>
      <c r="Q43" s="94" t="s">
        <v>463</v>
      </c>
      <c r="R43" s="90"/>
      <c r="S43" s="90"/>
      <c r="W43" s="636">
        <f>'（入力）作業ｼｰﾄ'!P47</f>
        <v>0</v>
      </c>
      <c r="X43" s="642"/>
      <c r="Y43" s="642"/>
      <c r="Z43" s="642"/>
      <c r="AA43" s="642"/>
      <c r="AB43" s="642"/>
      <c r="AC43" s="642"/>
      <c r="AD43" s="642"/>
      <c r="AE43" s="642"/>
      <c r="AF43" s="637"/>
      <c r="AG43" s="656"/>
    </row>
    <row r="44" spans="2:33" ht="16.5" customHeight="1">
      <c r="B44" s="110"/>
      <c r="C44" s="110"/>
      <c r="D44" s="110"/>
      <c r="E44" s="110"/>
      <c r="F44" s="110"/>
      <c r="G44" s="110"/>
      <c r="H44" s="110"/>
      <c r="I44" s="110"/>
      <c r="J44" s="110"/>
      <c r="K44" s="110"/>
      <c r="L44" s="111"/>
      <c r="M44" s="114"/>
      <c r="N44" s="110"/>
      <c r="O44" s="90"/>
      <c r="P44" s="90"/>
    </row>
    <row r="45" spans="2:33" ht="16.5" customHeight="1">
      <c r="B45" s="110"/>
      <c r="C45" s="110"/>
      <c r="D45" s="110" t="s">
        <v>459</v>
      </c>
      <c r="E45" s="110"/>
      <c r="F45" s="110"/>
      <c r="G45" s="110"/>
      <c r="H45" s="110"/>
      <c r="I45" s="110"/>
      <c r="J45" s="110"/>
      <c r="K45" s="111"/>
      <c r="L45" s="110" t="s">
        <v>460</v>
      </c>
      <c r="M45" s="110"/>
      <c r="N45" s="111"/>
      <c r="O45" s="90"/>
      <c r="P45" s="90"/>
      <c r="AB45" s="94"/>
    </row>
    <row r="46" spans="2:33" ht="16.5" customHeight="1">
      <c r="B46" s="110"/>
      <c r="C46" s="110"/>
      <c r="D46" s="110"/>
      <c r="E46" s="110"/>
      <c r="F46" s="110"/>
      <c r="G46" s="110"/>
      <c r="H46" s="110"/>
      <c r="I46" s="110"/>
      <c r="J46" s="110"/>
      <c r="K46" s="111"/>
      <c r="L46" s="111"/>
      <c r="M46" s="111"/>
      <c r="N46" s="111"/>
      <c r="O46" s="90"/>
      <c r="P46" s="90"/>
    </row>
    <row r="47" spans="2:33" ht="16.5" customHeight="1">
      <c r="B47" s="110"/>
      <c r="C47" s="624" t="s">
        <v>215</v>
      </c>
      <c r="D47" s="625"/>
      <c r="E47" s="625"/>
      <c r="F47" s="625"/>
      <c r="G47" s="625"/>
      <c r="H47" s="625"/>
      <c r="I47" s="625"/>
      <c r="J47" s="625"/>
      <c r="K47" s="625"/>
      <c r="L47" s="626"/>
      <c r="M47" s="110"/>
      <c r="N47" s="111"/>
      <c r="O47" s="90"/>
      <c r="P47" s="90"/>
      <c r="Q47" s="90"/>
      <c r="R47" s="90"/>
    </row>
    <row r="48" spans="2:33" ht="16.5" customHeight="1">
      <c r="B48" s="110"/>
      <c r="C48" s="92"/>
      <c r="D48" s="93"/>
      <c r="E48" s="638" t="s">
        <v>216</v>
      </c>
      <c r="F48" s="639"/>
      <c r="G48" s="639"/>
      <c r="H48" s="639"/>
      <c r="I48" s="639"/>
      <c r="J48" s="639"/>
      <c r="K48" s="639"/>
      <c r="L48" s="640"/>
      <c r="M48" s="110"/>
      <c r="N48" s="115"/>
      <c r="O48" s="90"/>
      <c r="P48" s="90"/>
      <c r="Q48" s="90"/>
      <c r="R48" s="90"/>
    </row>
    <row r="49" spans="2:33" ht="16.5" customHeight="1">
      <c r="B49" s="110"/>
      <c r="C49" s="636">
        <f>'（入力）作業ｼｰﾄ'!R47</f>
        <v>0</v>
      </c>
      <c r="D49" s="637"/>
      <c r="E49" s="641">
        <f>'（入力）作業ｼｰﾄ'!S47</f>
        <v>0</v>
      </c>
      <c r="F49" s="642"/>
      <c r="G49" s="642"/>
      <c r="H49" s="642"/>
      <c r="I49" s="642"/>
      <c r="J49" s="642"/>
      <c r="K49" s="642"/>
      <c r="L49" s="643"/>
      <c r="M49" s="110"/>
      <c r="N49" s="111"/>
      <c r="O49" s="90"/>
      <c r="P49" s="90"/>
      <c r="Q49" s="90"/>
      <c r="R49" s="90"/>
    </row>
    <row r="50" spans="2:33" ht="16.5" customHeight="1">
      <c r="B50" s="110"/>
      <c r="C50" s="110"/>
      <c r="D50" s="110"/>
      <c r="E50" s="110"/>
      <c r="F50" s="110"/>
      <c r="G50" s="110"/>
      <c r="H50" s="110"/>
      <c r="I50" s="111"/>
      <c r="J50" s="111"/>
      <c r="K50" s="111"/>
      <c r="L50" s="111"/>
      <c r="M50" s="111"/>
      <c r="N50" s="111"/>
    </row>
    <row r="51" spans="2:33" ht="16.5" customHeight="1">
      <c r="B51" s="94"/>
      <c r="C51" s="94"/>
      <c r="D51" s="94"/>
      <c r="E51" s="94"/>
      <c r="F51" s="94"/>
      <c r="G51" s="94"/>
      <c r="H51" s="94"/>
      <c r="I51" s="90"/>
      <c r="J51" s="90"/>
      <c r="K51" s="90"/>
      <c r="L51" s="90"/>
      <c r="M51" s="90"/>
      <c r="N51" s="90"/>
    </row>
    <row r="52" spans="2:33" ht="20.25" customHeight="1">
      <c r="B52" s="540" t="s">
        <v>464</v>
      </c>
      <c r="C52" s="650"/>
      <c r="D52" s="650"/>
      <c r="E52" s="650"/>
      <c r="F52" s="650"/>
      <c r="G52" s="650"/>
      <c r="H52" s="650"/>
      <c r="I52" s="650"/>
      <c r="J52" s="650"/>
      <c r="K52" s="650"/>
      <c r="L52" s="541"/>
    </row>
    <row r="53" spans="2:33" ht="9" customHeight="1">
      <c r="B53" s="89"/>
    </row>
    <row r="54" spans="2:33" ht="15.75" customHeight="1">
      <c r="B54" s="90"/>
      <c r="C54" s="90"/>
      <c r="D54" s="90"/>
      <c r="E54" s="90"/>
      <c r="F54" s="90"/>
      <c r="G54" s="90"/>
      <c r="H54" s="90"/>
      <c r="I54" s="90"/>
      <c r="J54" s="90"/>
      <c r="K54" s="90"/>
      <c r="M54" s="90"/>
      <c r="N54" s="90"/>
      <c r="AG54" s="91" t="s">
        <v>465</v>
      </c>
    </row>
    <row r="55" spans="2:33" ht="15.75" customHeight="1">
      <c r="B55" s="90"/>
      <c r="C55" s="90"/>
      <c r="D55" s="90"/>
      <c r="E55" s="90"/>
      <c r="F55" s="90"/>
      <c r="G55" s="90"/>
      <c r="H55" s="90"/>
      <c r="I55" s="90"/>
      <c r="J55" s="90"/>
      <c r="K55" s="90"/>
      <c r="M55" s="90"/>
      <c r="N55" s="90"/>
      <c r="AG55" s="91"/>
    </row>
    <row r="56" spans="2:33" ht="15.75" customHeight="1">
      <c r="B56" s="90"/>
      <c r="C56" s="90"/>
      <c r="D56" s="90"/>
      <c r="E56" s="90"/>
      <c r="F56" s="90"/>
      <c r="G56" s="90"/>
      <c r="H56" s="90"/>
      <c r="I56" s="90"/>
      <c r="J56" s="90"/>
      <c r="K56" s="90"/>
      <c r="M56" s="90"/>
      <c r="N56" s="90"/>
      <c r="AG56" s="91"/>
    </row>
    <row r="57" spans="2:33" ht="15.75" customHeight="1">
      <c r="B57" s="90"/>
      <c r="C57" s="644" t="s">
        <v>205</v>
      </c>
      <c r="D57" s="645"/>
      <c r="E57" s="645"/>
      <c r="F57" s="645"/>
      <c r="G57" s="645"/>
      <c r="H57" s="645"/>
      <c r="I57" s="645"/>
      <c r="J57" s="645"/>
      <c r="K57" s="645"/>
      <c r="L57" s="645"/>
      <c r="M57" s="645"/>
      <c r="N57" s="645"/>
      <c r="O57" s="646"/>
      <c r="P57" s="94"/>
      <c r="Q57" s="94"/>
      <c r="R57" s="94"/>
      <c r="AG57" s="91"/>
    </row>
    <row r="58" spans="2:33" ht="15.75" customHeight="1">
      <c r="B58" s="90"/>
      <c r="C58" s="647"/>
      <c r="D58" s="648"/>
      <c r="E58" s="648"/>
      <c r="F58" s="648"/>
      <c r="G58" s="648"/>
      <c r="H58" s="648"/>
      <c r="I58" s="648"/>
      <c r="J58" s="648"/>
      <c r="K58" s="648"/>
      <c r="L58" s="648"/>
      <c r="M58" s="648"/>
      <c r="N58" s="648"/>
      <c r="O58" s="649"/>
      <c r="P58" s="94"/>
      <c r="Q58" s="94"/>
      <c r="R58" s="94"/>
      <c r="AG58" s="91"/>
    </row>
    <row r="59" spans="2:33" ht="15.75" customHeight="1">
      <c r="B59" s="90"/>
      <c r="C59" s="636">
        <f>'（入力）作業ｼｰﾄ'!D47</f>
        <v>0</v>
      </c>
      <c r="D59" s="642"/>
      <c r="E59" s="642"/>
      <c r="F59" s="642"/>
      <c r="G59" s="642"/>
      <c r="H59" s="642"/>
      <c r="I59" s="642"/>
      <c r="J59" s="642"/>
      <c r="K59" s="642"/>
      <c r="L59" s="642"/>
      <c r="M59" s="642"/>
      <c r="N59" s="642"/>
      <c r="O59" s="643"/>
      <c r="P59" s="103"/>
      <c r="Q59" s="103"/>
      <c r="R59" s="103"/>
      <c r="S59" s="94"/>
      <c r="T59" s="94"/>
      <c r="U59" s="94"/>
      <c r="V59" s="94"/>
      <c r="W59" s="94"/>
      <c r="X59" s="94"/>
      <c r="Y59" s="94"/>
      <c r="Z59" s="94"/>
      <c r="AA59" s="94"/>
      <c r="AB59" s="94"/>
      <c r="AC59" s="94"/>
      <c r="AD59" s="94"/>
      <c r="AE59" s="94"/>
      <c r="AF59" s="94"/>
      <c r="AG59" s="94"/>
    </row>
    <row r="60" spans="2:33" ht="15.75" customHeight="1">
      <c r="B60" s="90"/>
      <c r="S60" s="94"/>
      <c r="T60" s="94"/>
      <c r="U60" s="94"/>
      <c r="V60" s="94"/>
      <c r="W60" s="94"/>
      <c r="X60" s="94"/>
      <c r="Y60" s="94"/>
      <c r="Z60" s="94"/>
      <c r="AA60" s="94"/>
      <c r="AB60" s="94"/>
      <c r="AC60" s="94"/>
      <c r="AD60" s="94"/>
      <c r="AE60" s="94"/>
      <c r="AF60" s="94"/>
      <c r="AG60" s="94"/>
    </row>
    <row r="61" spans="2:33" ht="15.75" customHeight="1">
      <c r="B61" s="90"/>
      <c r="S61" s="103"/>
      <c r="T61" s="103"/>
      <c r="U61" s="103"/>
      <c r="V61" s="103"/>
      <c r="W61" s="103"/>
      <c r="X61" s="103"/>
      <c r="Y61" s="103"/>
      <c r="Z61" s="103"/>
      <c r="AA61" s="103"/>
      <c r="AB61" s="103"/>
      <c r="AC61" s="103"/>
      <c r="AD61" s="103"/>
      <c r="AE61" s="103"/>
      <c r="AF61" s="103"/>
      <c r="AG61" s="103"/>
    </row>
    <row r="62" spans="2:33" ht="15.75" customHeight="1">
      <c r="B62" s="90"/>
      <c r="C62" s="90"/>
      <c r="D62" s="94"/>
      <c r="E62" s="94"/>
      <c r="F62" s="95"/>
      <c r="G62" s="94"/>
      <c r="H62" s="94"/>
      <c r="I62" s="94"/>
      <c r="J62" s="94"/>
      <c r="K62" s="94"/>
      <c r="L62" s="90"/>
      <c r="M62" s="90"/>
      <c r="N62" s="90"/>
    </row>
    <row r="63" spans="2:33" ht="15.75" customHeight="1">
      <c r="C63" s="94"/>
      <c r="D63" s="96"/>
      <c r="E63" s="94"/>
      <c r="F63" s="94"/>
      <c r="G63" s="94"/>
      <c r="H63" s="90"/>
      <c r="I63" s="94"/>
      <c r="J63" s="94"/>
      <c r="K63" s="94"/>
      <c r="L63" s="94"/>
      <c r="M63" s="90"/>
      <c r="N63" s="90"/>
      <c r="Q63" s="90"/>
    </row>
    <row r="64" spans="2:33" ht="15.75" customHeight="1">
      <c r="B64" s="109" t="s">
        <v>65</v>
      </c>
      <c r="C64" s="110"/>
      <c r="D64" s="110"/>
      <c r="E64" s="110"/>
      <c r="F64" s="110"/>
      <c r="G64" s="110"/>
      <c r="H64" s="110"/>
      <c r="I64" s="110"/>
      <c r="J64" s="110"/>
      <c r="K64" s="110"/>
      <c r="L64" s="110"/>
      <c r="M64" s="110"/>
      <c r="N64" s="110"/>
      <c r="O64" s="116"/>
      <c r="P64" s="116"/>
      <c r="Q64" s="104"/>
      <c r="R64" s="104"/>
      <c r="Y64" s="90"/>
      <c r="AA64" s="90"/>
    </row>
    <row r="65" spans="2:33" ht="15.75" customHeight="1">
      <c r="B65" s="110"/>
      <c r="C65" s="644" t="s">
        <v>207</v>
      </c>
      <c r="D65" s="645"/>
      <c r="E65" s="645"/>
      <c r="F65" s="645"/>
      <c r="G65" s="645"/>
      <c r="H65" s="645"/>
      <c r="I65" s="645"/>
      <c r="J65" s="645"/>
      <c r="K65" s="645"/>
      <c r="L65" s="645"/>
      <c r="M65" s="645"/>
      <c r="N65" s="645"/>
      <c r="O65" s="646"/>
      <c r="P65" s="110"/>
      <c r="Q65" s="94"/>
      <c r="R65" s="94"/>
      <c r="S65" s="94"/>
      <c r="T65" s="94"/>
      <c r="U65" s="94"/>
      <c r="V65" s="94"/>
      <c r="W65" s="94"/>
      <c r="X65" s="94"/>
      <c r="Y65" s="90"/>
      <c r="Z65" s="94"/>
      <c r="AA65" s="94"/>
      <c r="AB65" s="94"/>
      <c r="AC65" s="94"/>
      <c r="AD65" s="94"/>
      <c r="AE65" s="94"/>
      <c r="AF65" s="94"/>
    </row>
    <row r="66" spans="2:33" ht="15.75" customHeight="1">
      <c r="B66" s="110"/>
      <c r="C66" s="647"/>
      <c r="D66" s="648"/>
      <c r="E66" s="648"/>
      <c r="F66" s="648"/>
      <c r="G66" s="648"/>
      <c r="H66" s="648"/>
      <c r="I66" s="648"/>
      <c r="J66" s="648"/>
      <c r="K66" s="648"/>
      <c r="L66" s="648"/>
      <c r="M66" s="648"/>
      <c r="N66" s="648"/>
      <c r="O66" s="649"/>
      <c r="P66" s="110"/>
      <c r="Q66" s="94"/>
      <c r="R66" s="94"/>
      <c r="S66" s="94"/>
      <c r="T66" s="94"/>
      <c r="U66" s="94"/>
      <c r="V66" s="94"/>
      <c r="W66" s="94"/>
      <c r="X66" s="94"/>
      <c r="Y66" s="94"/>
      <c r="Z66" s="94"/>
      <c r="AA66" s="94"/>
      <c r="AB66" s="94"/>
      <c r="AC66" s="94"/>
      <c r="AD66" s="94"/>
      <c r="AE66" s="94"/>
      <c r="AF66" s="94"/>
    </row>
    <row r="67" spans="2:33" ht="15.75" customHeight="1">
      <c r="B67" s="110"/>
      <c r="C67" s="636">
        <f>'（入力）作業ｼｰﾄ'!E47</f>
        <v>0</v>
      </c>
      <c r="D67" s="642"/>
      <c r="E67" s="642"/>
      <c r="F67" s="642"/>
      <c r="G67" s="642"/>
      <c r="H67" s="642"/>
      <c r="I67" s="642"/>
      <c r="J67" s="642"/>
      <c r="K67" s="642"/>
      <c r="L67" s="642"/>
      <c r="M67" s="642"/>
      <c r="N67" s="642"/>
      <c r="O67" s="643"/>
      <c r="P67" s="117"/>
      <c r="Q67" s="103"/>
      <c r="R67" s="90" t="s">
        <v>466</v>
      </c>
      <c r="S67" s="103"/>
      <c r="T67" s="103"/>
      <c r="U67" s="90"/>
      <c r="V67" s="90"/>
      <c r="W67" s="90"/>
      <c r="X67" s="90"/>
      <c r="Y67" s="103"/>
      <c r="Z67" s="103"/>
      <c r="AA67" s="103"/>
      <c r="AB67" s="90" t="s">
        <v>467</v>
      </c>
      <c r="AC67" s="103"/>
      <c r="AD67" s="103"/>
      <c r="AE67" s="103"/>
      <c r="AF67" s="103"/>
    </row>
    <row r="68" spans="2:33" ht="15.75" customHeight="1">
      <c r="B68" s="110"/>
      <c r="C68" s="110"/>
      <c r="D68" s="110"/>
      <c r="E68" s="110"/>
      <c r="F68" s="110"/>
      <c r="G68" s="110"/>
      <c r="H68" s="110"/>
      <c r="I68" s="110"/>
      <c r="J68" s="110"/>
      <c r="K68" s="110"/>
      <c r="L68" s="110"/>
      <c r="M68" s="110"/>
      <c r="N68" s="110"/>
      <c r="O68" s="116"/>
      <c r="P68" s="116"/>
      <c r="Q68" s="104"/>
      <c r="R68" s="90"/>
    </row>
    <row r="69" spans="2:33" ht="15.75" customHeight="1">
      <c r="B69" s="90"/>
      <c r="C69" s="94"/>
      <c r="D69" s="96"/>
      <c r="E69" s="94"/>
      <c r="F69" s="94"/>
      <c r="G69" s="90"/>
      <c r="H69" s="94"/>
      <c r="I69" s="94"/>
      <c r="J69" s="94"/>
      <c r="K69" s="94"/>
      <c r="L69" s="94"/>
      <c r="M69" s="90"/>
      <c r="N69" s="90"/>
      <c r="R69" s="94"/>
      <c r="T69" s="94"/>
    </row>
    <row r="70" spans="2:33" ht="15.75" customHeight="1">
      <c r="B70" s="94"/>
      <c r="C70" s="94"/>
      <c r="D70" s="94"/>
      <c r="E70" s="94"/>
      <c r="F70" s="94"/>
      <c r="G70" s="94"/>
      <c r="H70" s="94"/>
      <c r="I70" s="94"/>
      <c r="J70" s="94"/>
      <c r="K70" s="94"/>
      <c r="L70" s="94"/>
      <c r="M70" s="94"/>
      <c r="N70" s="94"/>
      <c r="O70" s="104"/>
      <c r="P70" s="104"/>
      <c r="Q70" s="104"/>
      <c r="R70" s="118" t="s">
        <v>65</v>
      </c>
      <c r="S70" s="120"/>
      <c r="T70" s="119"/>
      <c r="U70" s="119"/>
      <c r="V70" s="119"/>
      <c r="W70" s="119"/>
      <c r="X70" s="119"/>
      <c r="Y70" s="119"/>
      <c r="Z70" s="119"/>
      <c r="AA70" s="119"/>
      <c r="AB70" s="119"/>
      <c r="AC70" s="119"/>
      <c r="AD70" s="119"/>
      <c r="AE70" s="119"/>
      <c r="AF70" s="119"/>
      <c r="AG70" s="119"/>
    </row>
    <row r="71" spans="2:33" ht="15.75" customHeight="1">
      <c r="B71" s="94"/>
      <c r="C71" s="105"/>
      <c r="D71" s="105"/>
      <c r="E71" s="105"/>
      <c r="F71" s="105"/>
      <c r="G71" s="105"/>
      <c r="H71" s="105"/>
      <c r="I71" s="105"/>
      <c r="J71" s="105"/>
      <c r="K71" s="105"/>
      <c r="L71" s="105"/>
      <c r="M71" s="105"/>
      <c r="N71" s="105"/>
      <c r="O71" s="105"/>
      <c r="P71" s="105"/>
      <c r="Q71" s="105"/>
      <c r="R71" s="121"/>
      <c r="S71" s="657" t="s">
        <v>468</v>
      </c>
      <c r="T71" s="658"/>
      <c r="U71" s="658"/>
      <c r="V71" s="658"/>
      <c r="W71" s="658"/>
      <c r="X71" s="658"/>
      <c r="Y71" s="658"/>
      <c r="Z71" s="658"/>
      <c r="AA71" s="658"/>
      <c r="AB71" s="658"/>
      <c r="AC71" s="658"/>
      <c r="AD71" s="658"/>
      <c r="AE71" s="658"/>
      <c r="AF71" s="659"/>
      <c r="AG71" s="119"/>
    </row>
    <row r="72" spans="2:33" ht="15.75" customHeight="1">
      <c r="B72" s="94"/>
      <c r="C72" s="105"/>
      <c r="D72" s="105"/>
      <c r="E72" s="105"/>
      <c r="F72" s="105"/>
      <c r="G72" s="105"/>
      <c r="H72" s="105"/>
      <c r="I72" s="105"/>
      <c r="J72" s="105"/>
      <c r="K72" s="105"/>
      <c r="L72" s="105"/>
      <c r="M72" s="105"/>
      <c r="N72" s="105"/>
      <c r="O72" s="105"/>
      <c r="P72" s="105"/>
      <c r="Q72" s="105"/>
      <c r="R72" s="120"/>
      <c r="S72" s="106"/>
      <c r="T72" s="104"/>
      <c r="U72" s="660" t="s">
        <v>469</v>
      </c>
      <c r="V72" s="661"/>
      <c r="W72" s="661"/>
      <c r="X72" s="661"/>
      <c r="Y72" s="661"/>
      <c r="Z72" s="661"/>
      <c r="AA72" s="661"/>
      <c r="AB72" s="661"/>
      <c r="AC72" s="661"/>
      <c r="AD72" s="661"/>
      <c r="AE72" s="661"/>
      <c r="AF72" s="662"/>
      <c r="AG72" s="119"/>
    </row>
    <row r="73" spans="2:33" ht="15.75" customHeight="1">
      <c r="B73" s="94"/>
      <c r="C73" s="105"/>
      <c r="D73" s="105"/>
      <c r="E73" s="105"/>
      <c r="F73" s="105"/>
      <c r="G73" s="105"/>
      <c r="H73" s="105"/>
      <c r="I73" s="105"/>
      <c r="J73" s="105"/>
      <c r="K73" s="105"/>
      <c r="L73" s="105"/>
      <c r="M73" s="105"/>
      <c r="N73" s="105"/>
      <c r="O73" s="105"/>
      <c r="P73" s="105"/>
      <c r="Q73" s="105"/>
      <c r="R73" s="121"/>
      <c r="S73" s="663">
        <f>'（入力）作業ｼｰﾄ'!D93</f>
        <v>0</v>
      </c>
      <c r="T73" s="664"/>
      <c r="U73" s="665">
        <f>'（入力）作業ｼｰﾄ'!E93</f>
        <v>0</v>
      </c>
      <c r="V73" s="666"/>
      <c r="W73" s="666"/>
      <c r="X73" s="666"/>
      <c r="Y73" s="666"/>
      <c r="Z73" s="666"/>
      <c r="AA73" s="666"/>
      <c r="AB73" s="666"/>
      <c r="AC73" s="666"/>
      <c r="AD73" s="666"/>
      <c r="AE73" s="666"/>
      <c r="AF73" s="667"/>
      <c r="AG73" s="119"/>
    </row>
    <row r="74" spans="2:33" ht="15.75" customHeight="1">
      <c r="B74" s="94"/>
      <c r="C74" s="105"/>
      <c r="D74" s="105"/>
      <c r="E74" s="105"/>
      <c r="F74" s="105"/>
      <c r="G74" s="105"/>
      <c r="H74" s="105"/>
      <c r="I74" s="105"/>
      <c r="J74" s="105"/>
      <c r="K74" s="105"/>
      <c r="L74" s="105"/>
      <c r="M74" s="105"/>
      <c r="N74" s="105"/>
      <c r="O74" s="105"/>
      <c r="P74" s="105"/>
      <c r="Q74" s="105"/>
      <c r="R74" s="121"/>
      <c r="S74" s="121"/>
      <c r="T74" s="121"/>
      <c r="U74" s="121"/>
      <c r="V74" s="121"/>
      <c r="W74" s="121"/>
      <c r="X74" s="121"/>
      <c r="Y74" s="121"/>
      <c r="Z74" s="121"/>
      <c r="AA74" s="121"/>
      <c r="AB74" s="121"/>
      <c r="AC74" s="121"/>
      <c r="AD74" s="121"/>
      <c r="AE74" s="121"/>
      <c r="AF74" s="123"/>
      <c r="AG74" s="119"/>
    </row>
    <row r="75" spans="2:33" ht="15.75" customHeight="1">
      <c r="T75" s="105"/>
      <c r="U75" s="105"/>
      <c r="V75" s="105"/>
      <c r="W75" s="105"/>
      <c r="X75" s="105"/>
      <c r="Y75" s="105"/>
      <c r="Z75" s="105"/>
      <c r="AA75" s="105"/>
      <c r="AB75" s="105"/>
      <c r="AC75" s="105"/>
      <c r="AD75" s="105"/>
      <c r="AE75" s="105"/>
      <c r="AF75" s="105"/>
      <c r="AG75" s="94"/>
    </row>
    <row r="76" spans="2:33" ht="15.75" customHeight="1">
      <c r="B76" s="109" t="s">
        <v>470</v>
      </c>
      <c r="C76" s="110"/>
      <c r="D76" s="110"/>
      <c r="E76" s="110"/>
      <c r="F76" s="110"/>
      <c r="G76" s="110"/>
      <c r="H76" s="110"/>
      <c r="I76" s="110"/>
      <c r="J76" s="110"/>
      <c r="K76" s="110"/>
      <c r="L76" s="110"/>
      <c r="M76" s="111"/>
      <c r="N76" s="111"/>
      <c r="R76" s="94"/>
      <c r="S76" s="94"/>
      <c r="T76" s="105"/>
      <c r="U76" s="105"/>
      <c r="V76" s="105"/>
      <c r="W76" s="105"/>
      <c r="X76" s="105"/>
      <c r="Y76" s="90"/>
      <c r="Z76" s="105"/>
      <c r="AA76" s="90"/>
      <c r="AB76" s="105"/>
      <c r="AC76" s="105"/>
      <c r="AD76" s="105"/>
      <c r="AE76" s="105"/>
      <c r="AF76" s="105"/>
      <c r="AG76" s="94"/>
    </row>
    <row r="77" spans="2:33" ht="15.75" customHeight="1">
      <c r="B77" s="111"/>
      <c r="C77" s="644" t="s">
        <v>471</v>
      </c>
      <c r="D77" s="645"/>
      <c r="E77" s="645"/>
      <c r="F77" s="645"/>
      <c r="G77" s="645"/>
      <c r="H77" s="645"/>
      <c r="I77" s="645"/>
      <c r="J77" s="645"/>
      <c r="K77" s="645"/>
      <c r="L77" s="645"/>
      <c r="M77" s="646"/>
      <c r="N77" s="110"/>
      <c r="O77" s="94"/>
      <c r="P77" s="94"/>
      <c r="Q77" s="94"/>
      <c r="R77" s="94"/>
      <c r="S77" s="94"/>
      <c r="T77" s="105"/>
      <c r="U77" s="105"/>
      <c r="V77" s="105"/>
      <c r="W77" s="105"/>
      <c r="X77" s="105"/>
      <c r="Y77" s="90"/>
      <c r="Z77" s="105"/>
      <c r="AA77" s="105"/>
      <c r="AB77" s="105"/>
      <c r="AC77" s="105"/>
      <c r="AD77" s="105"/>
      <c r="AE77" s="105"/>
      <c r="AF77" s="105"/>
      <c r="AG77" s="94"/>
    </row>
    <row r="78" spans="2:33" ht="15.75" customHeight="1">
      <c r="B78" s="111"/>
      <c r="C78" s="647"/>
      <c r="D78" s="648"/>
      <c r="E78" s="648"/>
      <c r="F78" s="648"/>
      <c r="G78" s="648"/>
      <c r="H78" s="648"/>
      <c r="I78" s="648"/>
      <c r="J78" s="648"/>
      <c r="K78" s="648"/>
      <c r="L78" s="648"/>
      <c r="M78" s="649"/>
      <c r="N78" s="110"/>
      <c r="O78" s="94"/>
      <c r="P78" s="94"/>
      <c r="Q78" s="94"/>
      <c r="R78" s="103"/>
      <c r="S78" s="103"/>
      <c r="T78" s="105"/>
      <c r="U78" s="105"/>
      <c r="V78" s="105"/>
      <c r="W78" s="105"/>
      <c r="X78" s="105"/>
      <c r="Y78" s="105"/>
      <c r="Z78" s="105"/>
      <c r="AA78" s="105"/>
      <c r="AB78" s="105"/>
      <c r="AC78" s="105"/>
      <c r="AD78" s="105"/>
      <c r="AE78" s="105"/>
      <c r="AF78" s="105"/>
      <c r="AG78" s="94"/>
    </row>
    <row r="79" spans="2:33" ht="15.75" customHeight="1">
      <c r="B79" s="111"/>
      <c r="C79" s="636">
        <f>'（入力）作業ｼｰﾄ'!J47</f>
        <v>0</v>
      </c>
      <c r="D79" s="642"/>
      <c r="E79" s="642"/>
      <c r="F79" s="642"/>
      <c r="G79" s="642"/>
      <c r="H79" s="642"/>
      <c r="I79" s="642"/>
      <c r="J79" s="642"/>
      <c r="K79" s="642"/>
      <c r="L79" s="642"/>
      <c r="M79" s="643"/>
      <c r="N79" s="117"/>
      <c r="O79" s="103"/>
      <c r="P79" s="103"/>
      <c r="Q79" s="103"/>
      <c r="R79" s="90" t="s">
        <v>466</v>
      </c>
      <c r="T79" s="105"/>
      <c r="U79" s="90"/>
      <c r="V79" s="105"/>
      <c r="W79" s="90"/>
      <c r="X79" s="90"/>
      <c r="Y79" s="105"/>
      <c r="Z79" s="105"/>
      <c r="AA79" s="105"/>
      <c r="AB79" s="90" t="s">
        <v>467</v>
      </c>
      <c r="AC79" s="105"/>
      <c r="AD79" s="105"/>
      <c r="AE79" s="105"/>
      <c r="AF79" s="105"/>
      <c r="AG79" s="94"/>
    </row>
    <row r="80" spans="2:33" ht="15.75" customHeight="1">
      <c r="B80" s="111"/>
      <c r="C80" s="110"/>
      <c r="D80" s="110"/>
      <c r="E80" s="110"/>
      <c r="F80" s="110"/>
      <c r="G80" s="110"/>
      <c r="H80" s="110"/>
      <c r="I80" s="110"/>
      <c r="J80" s="110"/>
      <c r="K80" s="110"/>
      <c r="L80" s="110"/>
      <c r="M80" s="111"/>
      <c r="N80" s="111"/>
      <c r="R80" s="90"/>
      <c r="S80" s="105"/>
      <c r="T80" s="105"/>
      <c r="U80" s="105"/>
      <c r="V80" s="105"/>
      <c r="W80" s="105"/>
      <c r="X80" s="105"/>
      <c r="Y80" s="105"/>
      <c r="Z80" s="105"/>
      <c r="AA80" s="105"/>
      <c r="AB80" s="105"/>
      <c r="AC80" s="105"/>
      <c r="AD80" s="105"/>
      <c r="AE80" s="105"/>
      <c r="AF80" s="105"/>
      <c r="AG80" s="94"/>
    </row>
    <row r="81" spans="2:34" ht="15.75" customHeight="1">
      <c r="B81" s="107"/>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7"/>
      <c r="AH81" s="101"/>
    </row>
    <row r="82" spans="2:34" ht="15.75" customHeight="1">
      <c r="B82" s="107"/>
      <c r="C82" s="103"/>
      <c r="D82" s="103"/>
      <c r="E82" s="103"/>
      <c r="F82" s="103"/>
      <c r="G82" s="103"/>
      <c r="H82" s="103"/>
      <c r="I82" s="103"/>
      <c r="J82" s="103"/>
      <c r="K82" s="103"/>
      <c r="L82" s="103"/>
      <c r="M82" s="103"/>
      <c r="N82" s="103"/>
      <c r="O82" s="103"/>
      <c r="P82" s="103"/>
      <c r="Q82" s="103"/>
      <c r="R82" s="118" t="s">
        <v>470</v>
      </c>
      <c r="S82" s="119"/>
      <c r="T82" s="119"/>
      <c r="U82" s="119"/>
      <c r="V82" s="119"/>
      <c r="W82" s="119"/>
      <c r="X82" s="119"/>
      <c r="Y82" s="119"/>
      <c r="Z82" s="119"/>
      <c r="AA82" s="119"/>
      <c r="AB82" s="119"/>
      <c r="AC82" s="119"/>
      <c r="AD82" s="119"/>
      <c r="AE82" s="119"/>
      <c r="AF82" s="101"/>
      <c r="AG82" s="101"/>
      <c r="AH82" s="101"/>
    </row>
    <row r="83" spans="2:34" ht="15.75" customHeight="1">
      <c r="B83" s="107"/>
      <c r="C83" s="103"/>
      <c r="D83" s="103"/>
      <c r="E83" s="103"/>
      <c r="F83" s="103"/>
      <c r="G83" s="103"/>
      <c r="H83" s="103"/>
      <c r="I83" s="103"/>
      <c r="J83" s="103"/>
      <c r="K83" s="103"/>
      <c r="L83" s="103"/>
      <c r="M83" s="103"/>
      <c r="N83" s="103"/>
      <c r="O83" s="103"/>
      <c r="P83" s="103"/>
      <c r="Q83" s="103"/>
      <c r="R83" s="119"/>
      <c r="S83" s="657" t="s">
        <v>472</v>
      </c>
      <c r="T83" s="658"/>
      <c r="U83" s="658"/>
      <c r="V83" s="658"/>
      <c r="W83" s="658"/>
      <c r="X83" s="658"/>
      <c r="Y83" s="658"/>
      <c r="Z83" s="658"/>
      <c r="AA83" s="658"/>
      <c r="AB83" s="658"/>
      <c r="AC83" s="658"/>
      <c r="AD83" s="659"/>
      <c r="AE83" s="119"/>
      <c r="AF83" s="101"/>
      <c r="AG83" s="101"/>
      <c r="AH83" s="101"/>
    </row>
    <row r="84" spans="2:34" ht="15.75" customHeight="1">
      <c r="B84" s="107"/>
      <c r="C84" s="103"/>
      <c r="D84" s="103"/>
      <c r="E84" s="103"/>
      <c r="F84" s="103"/>
      <c r="G84" s="103"/>
      <c r="H84" s="103"/>
      <c r="I84" s="103"/>
      <c r="J84" s="103"/>
      <c r="K84" s="103"/>
      <c r="L84" s="103"/>
      <c r="M84" s="103"/>
      <c r="N84" s="103"/>
      <c r="O84" s="103"/>
      <c r="P84" s="103"/>
      <c r="Q84" s="103"/>
      <c r="R84" s="120"/>
      <c r="S84" s="106"/>
      <c r="T84" s="104"/>
      <c r="U84" s="660" t="s">
        <v>473</v>
      </c>
      <c r="V84" s="661"/>
      <c r="W84" s="661"/>
      <c r="X84" s="661"/>
      <c r="Y84" s="661"/>
      <c r="Z84" s="661"/>
      <c r="AA84" s="661"/>
      <c r="AB84" s="661"/>
      <c r="AC84" s="661"/>
      <c r="AD84" s="662"/>
      <c r="AE84" s="119"/>
      <c r="AF84" s="101"/>
      <c r="AG84" s="101"/>
      <c r="AH84" s="101"/>
    </row>
    <row r="85" spans="2:34" ht="15.75" customHeight="1">
      <c r="B85" s="107"/>
      <c r="C85" s="103"/>
      <c r="D85" s="103"/>
      <c r="E85" s="103"/>
      <c r="F85" s="103"/>
      <c r="G85" s="103"/>
      <c r="H85" s="103"/>
      <c r="I85" s="103"/>
      <c r="J85" s="103"/>
      <c r="K85" s="103"/>
      <c r="L85" s="103"/>
      <c r="M85" s="103"/>
      <c r="N85" s="103"/>
      <c r="O85" s="103"/>
      <c r="P85" s="103"/>
      <c r="Q85" s="103"/>
      <c r="R85" s="121"/>
      <c r="S85" s="663">
        <f>'（入力）作業ｼｰﾄ'!F93</f>
        <v>0</v>
      </c>
      <c r="T85" s="664"/>
      <c r="U85" s="665">
        <f>'（入力）作業ｼｰﾄ'!G93</f>
        <v>0</v>
      </c>
      <c r="V85" s="666"/>
      <c r="W85" s="666"/>
      <c r="X85" s="666"/>
      <c r="Y85" s="666"/>
      <c r="Z85" s="666"/>
      <c r="AA85" s="666"/>
      <c r="AB85" s="666"/>
      <c r="AC85" s="666"/>
      <c r="AD85" s="667"/>
      <c r="AE85" s="119"/>
      <c r="AF85" s="101"/>
      <c r="AG85" s="101"/>
      <c r="AH85" s="101"/>
    </row>
    <row r="86" spans="2:34" ht="15.75" customHeight="1">
      <c r="B86" s="107"/>
      <c r="C86" s="103"/>
      <c r="D86" s="103"/>
      <c r="E86" s="103"/>
      <c r="F86" s="103"/>
      <c r="G86" s="103"/>
      <c r="H86" s="103"/>
      <c r="I86" s="103"/>
      <c r="J86" s="103"/>
      <c r="K86" s="103"/>
      <c r="L86" s="103"/>
      <c r="M86" s="103"/>
      <c r="N86" s="103"/>
      <c r="O86" s="103"/>
      <c r="P86" s="103"/>
      <c r="Q86" s="103"/>
      <c r="R86" s="121"/>
      <c r="S86" s="121"/>
      <c r="T86" s="121"/>
      <c r="U86" s="121"/>
      <c r="V86" s="121"/>
      <c r="W86" s="121"/>
      <c r="X86" s="121"/>
      <c r="Y86" s="121"/>
      <c r="Z86" s="121"/>
      <c r="AA86" s="121"/>
      <c r="AB86" s="121"/>
      <c r="AC86" s="121"/>
      <c r="AD86" s="123"/>
      <c r="AE86" s="119"/>
      <c r="AF86" s="101"/>
      <c r="AG86" s="101"/>
      <c r="AH86" s="101"/>
    </row>
    <row r="87" spans="2:34" ht="15.75" customHeight="1">
      <c r="B87" s="107"/>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7"/>
      <c r="AH87" s="101"/>
    </row>
    <row r="88" spans="2:34" ht="15.75" customHeight="1">
      <c r="B88" s="109" t="s">
        <v>474</v>
      </c>
      <c r="C88" s="110"/>
      <c r="D88" s="110"/>
      <c r="E88" s="110"/>
      <c r="F88" s="110"/>
      <c r="G88" s="110"/>
      <c r="H88" s="110"/>
      <c r="I88" s="110"/>
      <c r="J88" s="110"/>
      <c r="K88" s="110"/>
      <c r="L88" s="110"/>
      <c r="M88" s="90"/>
      <c r="N88" s="90"/>
      <c r="R88" s="94"/>
      <c r="S88" s="94"/>
      <c r="T88" s="105"/>
      <c r="U88" s="105"/>
      <c r="V88" s="105"/>
      <c r="W88" s="105"/>
      <c r="X88" s="105"/>
      <c r="Y88" s="90"/>
      <c r="Z88" s="105"/>
      <c r="AA88" s="90"/>
      <c r="AB88" s="105"/>
      <c r="AC88" s="105"/>
      <c r="AD88" s="105"/>
      <c r="AE88" s="105"/>
      <c r="AF88" s="105"/>
      <c r="AG88" s="94"/>
    </row>
    <row r="89" spans="2:34" ht="15.75" customHeight="1">
      <c r="B89" s="111"/>
      <c r="C89" s="644" t="s">
        <v>475</v>
      </c>
      <c r="D89" s="645"/>
      <c r="E89" s="645"/>
      <c r="F89" s="645"/>
      <c r="G89" s="645"/>
      <c r="H89" s="645"/>
      <c r="I89" s="645"/>
      <c r="J89" s="645"/>
      <c r="K89" s="646"/>
      <c r="L89" s="110"/>
      <c r="M89" s="94"/>
      <c r="N89" s="94"/>
      <c r="O89" s="94"/>
      <c r="P89" s="94"/>
      <c r="Q89" s="94"/>
      <c r="R89" s="94"/>
      <c r="S89" s="94"/>
      <c r="T89" s="105"/>
      <c r="U89" s="105"/>
      <c r="V89" s="105"/>
      <c r="W89" s="105"/>
      <c r="X89" s="105"/>
      <c r="Y89" s="90"/>
      <c r="Z89" s="105"/>
      <c r="AA89" s="105"/>
      <c r="AB89" s="105"/>
      <c r="AC89" s="105"/>
      <c r="AD89" s="105"/>
      <c r="AE89" s="105"/>
      <c r="AF89" s="105"/>
      <c r="AG89" s="94"/>
    </row>
    <row r="90" spans="2:34" ht="15.75" customHeight="1">
      <c r="B90" s="111"/>
      <c r="C90" s="647"/>
      <c r="D90" s="648"/>
      <c r="E90" s="648"/>
      <c r="F90" s="648"/>
      <c r="G90" s="648"/>
      <c r="H90" s="648"/>
      <c r="I90" s="648"/>
      <c r="J90" s="648"/>
      <c r="K90" s="649"/>
      <c r="L90" s="110"/>
      <c r="M90" s="94"/>
      <c r="N90" s="94"/>
      <c r="O90" s="94"/>
      <c r="P90" s="94"/>
      <c r="Q90" s="94"/>
      <c r="R90" s="103"/>
      <c r="S90" s="103"/>
      <c r="T90" s="105"/>
      <c r="U90" s="105"/>
      <c r="V90" s="105"/>
      <c r="W90" s="105"/>
      <c r="X90" s="105"/>
      <c r="Y90" s="105"/>
      <c r="Z90" s="105"/>
      <c r="AA90" s="105"/>
      <c r="AB90" s="105"/>
      <c r="AC90" s="105"/>
      <c r="AD90" s="105"/>
      <c r="AE90" s="105"/>
      <c r="AF90" s="105"/>
      <c r="AG90" s="94"/>
    </row>
    <row r="91" spans="2:34" ht="15.75" customHeight="1">
      <c r="B91" s="111"/>
      <c r="C91" s="636">
        <f>'（入力）作業ｼｰﾄ'!Q47</f>
        <v>0</v>
      </c>
      <c r="D91" s="642"/>
      <c r="E91" s="642"/>
      <c r="F91" s="642"/>
      <c r="G91" s="642"/>
      <c r="H91" s="642"/>
      <c r="I91" s="642"/>
      <c r="J91" s="642"/>
      <c r="K91" s="643"/>
      <c r="L91" s="117"/>
      <c r="M91" s="103"/>
      <c r="N91" s="103"/>
      <c r="O91" s="103"/>
      <c r="P91" s="103"/>
      <c r="Q91" s="103"/>
      <c r="R91" s="90" t="s">
        <v>466</v>
      </c>
      <c r="T91" s="105"/>
      <c r="U91" s="90"/>
      <c r="V91" s="105"/>
      <c r="W91" s="90"/>
      <c r="X91" s="90"/>
      <c r="Y91" s="105"/>
      <c r="Z91" s="105"/>
      <c r="AA91" s="105"/>
      <c r="AB91" s="90" t="s">
        <v>467</v>
      </c>
      <c r="AC91" s="105"/>
      <c r="AD91" s="105"/>
      <c r="AE91" s="105"/>
      <c r="AF91" s="105"/>
      <c r="AG91" s="94"/>
    </row>
    <row r="92" spans="2:34" ht="15.75" customHeight="1">
      <c r="B92" s="111"/>
      <c r="C92" s="110"/>
      <c r="D92" s="110"/>
      <c r="E92" s="110"/>
      <c r="F92" s="110"/>
      <c r="G92" s="110"/>
      <c r="H92" s="110"/>
      <c r="I92" s="110"/>
      <c r="J92" s="110"/>
      <c r="K92" s="110"/>
      <c r="L92" s="110"/>
      <c r="M92" s="90"/>
      <c r="N92" s="90"/>
      <c r="R92" s="90"/>
      <c r="S92" s="105"/>
      <c r="T92" s="105"/>
      <c r="U92" s="105"/>
      <c r="V92" s="105"/>
      <c r="W92" s="105"/>
      <c r="X92" s="105"/>
      <c r="Y92" s="105"/>
      <c r="Z92" s="105"/>
      <c r="AA92" s="105"/>
      <c r="AB92" s="105"/>
      <c r="AC92" s="105"/>
      <c r="AD92" s="105"/>
      <c r="AE92" s="105"/>
      <c r="AF92" s="105"/>
      <c r="AG92" s="94"/>
    </row>
    <row r="93" spans="2:34" ht="15.75" customHeight="1">
      <c r="B93" s="107"/>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7"/>
      <c r="AH93" s="101"/>
    </row>
    <row r="94" spans="2:34" ht="15.75" customHeight="1">
      <c r="B94" s="107"/>
      <c r="C94" s="103"/>
      <c r="D94" s="103"/>
      <c r="E94" s="103"/>
      <c r="F94" s="103"/>
      <c r="G94" s="103"/>
      <c r="H94" s="103"/>
      <c r="I94" s="103"/>
      <c r="J94" s="103"/>
      <c r="K94" s="103"/>
      <c r="L94" s="103"/>
      <c r="M94" s="103"/>
      <c r="N94" s="103"/>
      <c r="O94" s="103"/>
      <c r="P94" s="103"/>
      <c r="Q94" s="103"/>
      <c r="R94" s="118" t="s">
        <v>474</v>
      </c>
      <c r="S94" s="119"/>
      <c r="T94" s="119"/>
      <c r="U94" s="119"/>
      <c r="V94" s="119"/>
      <c r="W94" s="119"/>
      <c r="X94" s="119"/>
      <c r="Y94" s="119"/>
      <c r="Z94" s="119"/>
      <c r="AA94" s="119"/>
      <c r="AB94" s="119"/>
      <c r="AC94" s="119"/>
      <c r="AF94" s="101"/>
      <c r="AG94" s="101"/>
      <c r="AH94" s="101"/>
    </row>
    <row r="95" spans="2:34" ht="15.75" customHeight="1">
      <c r="B95" s="107"/>
      <c r="C95" s="103"/>
      <c r="D95" s="103"/>
      <c r="E95" s="103"/>
      <c r="F95" s="103"/>
      <c r="G95" s="103"/>
      <c r="H95" s="103"/>
      <c r="I95" s="103"/>
      <c r="J95" s="103"/>
      <c r="K95" s="103"/>
      <c r="L95" s="103"/>
      <c r="M95" s="103"/>
      <c r="N95" s="103"/>
      <c r="O95" s="103"/>
      <c r="P95" s="103"/>
      <c r="Q95" s="103"/>
      <c r="R95" s="119"/>
      <c r="S95" s="657" t="s">
        <v>476</v>
      </c>
      <c r="T95" s="658"/>
      <c r="U95" s="658"/>
      <c r="V95" s="658"/>
      <c r="W95" s="658"/>
      <c r="X95" s="658"/>
      <c r="Y95" s="658"/>
      <c r="Z95" s="658"/>
      <c r="AA95" s="658"/>
      <c r="AB95" s="659"/>
      <c r="AC95" s="120"/>
      <c r="AD95" s="104"/>
      <c r="AF95" s="101"/>
      <c r="AG95" s="101"/>
      <c r="AH95" s="101"/>
    </row>
    <row r="96" spans="2:34" ht="15.75" customHeight="1">
      <c r="B96" s="107"/>
      <c r="C96" s="103"/>
      <c r="D96" s="103"/>
      <c r="E96" s="103"/>
      <c r="F96" s="103"/>
      <c r="G96" s="103"/>
      <c r="H96" s="103"/>
      <c r="I96" s="103"/>
      <c r="J96" s="103"/>
      <c r="K96" s="103"/>
      <c r="L96" s="103"/>
      <c r="M96" s="103"/>
      <c r="N96" s="103"/>
      <c r="O96" s="103"/>
      <c r="P96" s="103"/>
      <c r="Q96" s="103"/>
      <c r="R96" s="120"/>
      <c r="S96" s="106"/>
      <c r="T96" s="104"/>
      <c r="U96" s="660" t="s">
        <v>477</v>
      </c>
      <c r="V96" s="661"/>
      <c r="W96" s="661"/>
      <c r="X96" s="661"/>
      <c r="Y96" s="661"/>
      <c r="Z96" s="661"/>
      <c r="AA96" s="661"/>
      <c r="AB96" s="662"/>
      <c r="AC96" s="120"/>
      <c r="AD96" s="104"/>
      <c r="AF96" s="101"/>
      <c r="AG96" s="101"/>
      <c r="AH96" s="101"/>
    </row>
    <row r="97" spans="2:34" ht="15.75" customHeight="1">
      <c r="B97" s="107"/>
      <c r="C97" s="103"/>
      <c r="D97" s="103"/>
      <c r="E97" s="103"/>
      <c r="F97" s="103"/>
      <c r="G97" s="103"/>
      <c r="H97" s="103"/>
      <c r="I97" s="103"/>
      <c r="J97" s="103"/>
      <c r="K97" s="103"/>
      <c r="L97" s="103"/>
      <c r="M97" s="103"/>
      <c r="N97" s="103"/>
      <c r="O97" s="103"/>
      <c r="P97" s="103"/>
      <c r="Q97" s="103"/>
      <c r="R97" s="121"/>
      <c r="S97" s="663">
        <f>'（入力）作業ｼｰﾄ'!H93</f>
        <v>0</v>
      </c>
      <c r="T97" s="666"/>
      <c r="U97" s="665">
        <f>'（入力）作業ｼｰﾄ'!I93</f>
        <v>0</v>
      </c>
      <c r="V97" s="666"/>
      <c r="W97" s="666"/>
      <c r="X97" s="666"/>
      <c r="Y97" s="666"/>
      <c r="Z97" s="666"/>
      <c r="AA97" s="666"/>
      <c r="AB97" s="667"/>
      <c r="AC97" s="122"/>
      <c r="AD97" s="108"/>
      <c r="AF97" s="101"/>
      <c r="AG97" s="101"/>
      <c r="AH97" s="101"/>
    </row>
    <row r="98" spans="2:34" ht="15.75" customHeight="1">
      <c r="B98" s="107"/>
      <c r="C98" s="103"/>
      <c r="D98" s="103"/>
      <c r="E98" s="103"/>
      <c r="F98" s="103"/>
      <c r="G98" s="103"/>
      <c r="H98" s="103"/>
      <c r="I98" s="103"/>
      <c r="J98" s="103"/>
      <c r="K98" s="103"/>
      <c r="L98" s="103"/>
      <c r="M98" s="103"/>
      <c r="N98" s="103"/>
      <c r="O98" s="103"/>
      <c r="P98" s="103"/>
      <c r="Q98" s="103"/>
      <c r="R98" s="121"/>
      <c r="S98" s="121"/>
      <c r="T98" s="121"/>
      <c r="U98" s="121"/>
      <c r="V98" s="121"/>
      <c r="W98" s="121"/>
      <c r="X98" s="121"/>
      <c r="Y98" s="121"/>
      <c r="Z98" s="121"/>
      <c r="AA98" s="121"/>
      <c r="AB98" s="121"/>
      <c r="AC98" s="121"/>
      <c r="AD98" s="94"/>
      <c r="AF98" s="101"/>
      <c r="AG98" s="101"/>
      <c r="AH98" s="101"/>
    </row>
    <row r="99" spans="2:34" ht="15.75" customHeight="1">
      <c r="B99" s="107"/>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7"/>
      <c r="AH99" s="101"/>
    </row>
    <row r="100" spans="2:34" ht="15.75" customHeight="1">
      <c r="B100" s="94"/>
      <c r="C100" s="94"/>
      <c r="D100" s="94"/>
      <c r="E100" s="94"/>
      <c r="F100" s="94"/>
      <c r="G100" s="94"/>
      <c r="H100" s="94"/>
      <c r="I100" s="94"/>
      <c r="J100" s="94"/>
      <c r="K100" s="94"/>
      <c r="L100" s="94"/>
      <c r="M100" s="94"/>
      <c r="N100" s="94"/>
      <c r="O100" s="104"/>
      <c r="P100" s="104"/>
      <c r="Q100" s="104"/>
      <c r="R100" s="104"/>
      <c r="S100" s="104"/>
      <c r="T100" s="104"/>
      <c r="U100" s="104"/>
      <c r="V100" s="104"/>
      <c r="W100" s="104"/>
      <c r="X100" s="104"/>
      <c r="Y100" s="104"/>
      <c r="Z100" s="104"/>
      <c r="AA100" s="104"/>
      <c r="AB100" s="104"/>
      <c r="AC100" s="104"/>
      <c r="AD100" s="104"/>
      <c r="AE100" s="104"/>
      <c r="AF100" s="104"/>
      <c r="AG100" s="104"/>
    </row>
  </sheetData>
  <sheetProtection sheet="1" selectLockedCells="1" selectUnlockedCells="1"/>
  <mergeCells count="57">
    <mergeCell ref="S95:AB95"/>
    <mergeCell ref="U96:AB96"/>
    <mergeCell ref="S97:T97"/>
    <mergeCell ref="U97:AB97"/>
    <mergeCell ref="S85:T85"/>
    <mergeCell ref="U85:AD85"/>
    <mergeCell ref="C89:K90"/>
    <mergeCell ref="C91:K91"/>
    <mergeCell ref="C77:M78"/>
    <mergeCell ref="C79:M79"/>
    <mergeCell ref="S83:AD83"/>
    <mergeCell ref="U84:AD84"/>
    <mergeCell ref="C67:O67"/>
    <mergeCell ref="S71:AF71"/>
    <mergeCell ref="U72:AF72"/>
    <mergeCell ref="S73:T73"/>
    <mergeCell ref="U73:AF73"/>
    <mergeCell ref="B52:L52"/>
    <mergeCell ref="C57:O58"/>
    <mergeCell ref="C59:O59"/>
    <mergeCell ref="C65:O66"/>
    <mergeCell ref="C7:AG7"/>
    <mergeCell ref="U18:AF18"/>
    <mergeCell ref="AG41:AG43"/>
    <mergeCell ref="W37:AG37"/>
    <mergeCell ref="W41:AF42"/>
    <mergeCell ref="W43:AF43"/>
    <mergeCell ref="C43:M43"/>
    <mergeCell ref="O41:V41"/>
    <mergeCell ref="C37:D37"/>
    <mergeCell ref="E37:Q37"/>
    <mergeCell ref="W31:AG31"/>
    <mergeCell ref="V23:AG24"/>
    <mergeCell ref="B2:L2"/>
    <mergeCell ref="C29:R30"/>
    <mergeCell ref="C31:R31"/>
    <mergeCell ref="C23:Q24"/>
    <mergeCell ref="C25:Q25"/>
    <mergeCell ref="C5:AG6"/>
    <mergeCell ref="C11:AF12"/>
    <mergeCell ref="C13:AF13"/>
    <mergeCell ref="C17:R18"/>
    <mergeCell ref="S17:AF17"/>
    <mergeCell ref="W29:AG30"/>
    <mergeCell ref="V25:AG25"/>
    <mergeCell ref="R23:R25"/>
    <mergeCell ref="U19:AF19"/>
    <mergeCell ref="C19:R19"/>
    <mergeCell ref="S19:T19"/>
    <mergeCell ref="C35:Q35"/>
    <mergeCell ref="W35:AG36"/>
    <mergeCell ref="E36:Q36"/>
    <mergeCell ref="C49:D49"/>
    <mergeCell ref="E48:L48"/>
    <mergeCell ref="E49:L49"/>
    <mergeCell ref="C47:L47"/>
    <mergeCell ref="C41:M42"/>
  </mergeCells>
  <phoneticPr fontId="12"/>
  <pageMargins left="0.78740157480314965" right="0.78740157480314965" top="0.78740157480314965" bottom="0.78740157480314965" header="0" footer="0.19685039370078741"/>
  <pageSetup paperSize="9" scale="95" firstPageNumber="4" orientation="portrait" useFirstPageNumber="1" r:id="rId1"/>
  <headerFooter alignWithMargins="0">
    <oddFooter>&amp;P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showGridLines="0" view="pageBreakPreview" topLeftCell="A8" zoomScale="145" zoomScaleNormal="100" zoomScaleSheetLayoutView="145" workbookViewId="0">
      <selection activeCell="C6" sqref="C6"/>
    </sheetView>
  </sheetViews>
  <sheetFormatPr defaultColWidth="9" defaultRowHeight="25.5" customHeight="1"/>
  <cols>
    <col min="1" max="1" width="1.625" style="124" customWidth="1"/>
    <col min="2" max="2" width="4.625" style="124" customWidth="1"/>
    <col min="3" max="3" width="40" style="124" customWidth="1"/>
    <col min="4" max="4" width="26.25" style="124" customWidth="1"/>
    <col min="5" max="5" width="14" style="125" customWidth="1"/>
    <col min="6" max="16384" width="9" style="124"/>
  </cols>
  <sheetData>
    <row r="1" spans="2:5" ht="15" customHeight="1"/>
    <row r="2" spans="2:5" ht="20.25" customHeight="1">
      <c r="B2" s="546" t="s">
        <v>415</v>
      </c>
      <c r="C2" s="547"/>
      <c r="D2" s="125"/>
      <c r="E2" s="124"/>
    </row>
    <row r="3" spans="2:5" ht="20.25" customHeight="1">
      <c r="B3" s="126"/>
    </row>
    <row r="4" spans="2:5" ht="20.25" customHeight="1">
      <c r="B4" s="127" t="s">
        <v>58</v>
      </c>
      <c r="C4" s="128" t="s">
        <v>76</v>
      </c>
      <c r="D4" s="128" t="s">
        <v>77</v>
      </c>
      <c r="E4" s="129" t="s">
        <v>75</v>
      </c>
    </row>
    <row r="5" spans="2:5" ht="39" customHeight="1">
      <c r="B5" s="130" t="s">
        <v>430</v>
      </c>
      <c r="C5" s="131" t="s">
        <v>185</v>
      </c>
      <c r="D5" s="132"/>
      <c r="E5" s="374"/>
    </row>
    <row r="6" spans="2:5" ht="39" customHeight="1">
      <c r="B6" s="130" t="s">
        <v>431</v>
      </c>
      <c r="C6" s="131" t="s">
        <v>186</v>
      </c>
      <c r="D6" s="132" t="s">
        <v>187</v>
      </c>
      <c r="E6" s="670" t="s">
        <v>78</v>
      </c>
    </row>
    <row r="7" spans="2:5" ht="39" customHeight="1">
      <c r="B7" s="130" t="s">
        <v>432</v>
      </c>
      <c r="C7" s="529" t="s">
        <v>1064</v>
      </c>
      <c r="D7" s="132" t="s">
        <v>188</v>
      </c>
      <c r="E7" s="671"/>
    </row>
    <row r="8" spans="2:5" ht="39" customHeight="1">
      <c r="B8" s="130" t="s">
        <v>433</v>
      </c>
      <c r="C8" s="135" t="s">
        <v>189</v>
      </c>
      <c r="D8" s="132" t="s">
        <v>190</v>
      </c>
      <c r="E8" s="672"/>
    </row>
    <row r="9" spans="2:5" ht="39" customHeight="1">
      <c r="B9" s="130" t="s">
        <v>434</v>
      </c>
      <c r="C9" s="135" t="s">
        <v>191</v>
      </c>
      <c r="D9" s="132" t="s">
        <v>192</v>
      </c>
      <c r="E9" s="134"/>
    </row>
    <row r="10" spans="2:5" ht="39" customHeight="1">
      <c r="B10" s="130" t="s">
        <v>43</v>
      </c>
      <c r="C10" s="529" t="s">
        <v>1065</v>
      </c>
      <c r="D10" s="132" t="s">
        <v>597</v>
      </c>
      <c r="E10" s="133"/>
    </row>
    <row r="11" spans="2:5" ht="39" customHeight="1">
      <c r="B11" s="130" t="s">
        <v>44</v>
      </c>
      <c r="C11" s="135" t="s">
        <v>85</v>
      </c>
      <c r="D11" s="132" t="s">
        <v>193</v>
      </c>
      <c r="E11" s="670" t="s">
        <v>83</v>
      </c>
    </row>
    <row r="12" spans="2:5" ht="39" customHeight="1">
      <c r="B12" s="130" t="s">
        <v>45</v>
      </c>
      <c r="C12" s="529" t="s">
        <v>1067</v>
      </c>
      <c r="D12" s="132" t="s">
        <v>194</v>
      </c>
      <c r="E12" s="671"/>
    </row>
    <row r="13" spans="2:5" ht="39" customHeight="1">
      <c r="B13" s="130" t="s">
        <v>46</v>
      </c>
      <c r="C13" s="529" t="s">
        <v>1068</v>
      </c>
      <c r="D13" s="132" t="s">
        <v>195</v>
      </c>
      <c r="E13" s="672"/>
    </row>
    <row r="14" spans="2:5" ht="39" customHeight="1">
      <c r="B14" s="130" t="s">
        <v>47</v>
      </c>
      <c r="C14" s="131" t="s">
        <v>86</v>
      </c>
      <c r="D14" s="132" t="s">
        <v>435</v>
      </c>
      <c r="E14" s="133"/>
    </row>
    <row r="15" spans="2:5" ht="39" customHeight="1">
      <c r="B15" s="130" t="s">
        <v>48</v>
      </c>
      <c r="C15" s="135" t="s">
        <v>87</v>
      </c>
      <c r="D15" s="132" t="s">
        <v>196</v>
      </c>
      <c r="E15" s="133"/>
    </row>
    <row r="16" spans="2:5" ht="39" customHeight="1">
      <c r="B16" s="130" t="s">
        <v>49</v>
      </c>
      <c r="C16" s="135" t="s">
        <v>197</v>
      </c>
      <c r="D16" s="132" t="s">
        <v>198</v>
      </c>
      <c r="E16" s="133"/>
    </row>
    <row r="17" spans="1:5" ht="39" customHeight="1">
      <c r="B17" s="130" t="s">
        <v>50</v>
      </c>
      <c r="C17" s="135" t="s">
        <v>199</v>
      </c>
      <c r="D17" s="132" t="s">
        <v>200</v>
      </c>
      <c r="E17" s="133"/>
    </row>
    <row r="18" spans="1:5" ht="39" customHeight="1">
      <c r="B18" s="130" t="s">
        <v>51</v>
      </c>
      <c r="C18" s="135" t="s">
        <v>88</v>
      </c>
      <c r="D18" s="132" t="s">
        <v>201</v>
      </c>
      <c r="E18" s="670" t="s">
        <v>84</v>
      </c>
    </row>
    <row r="19" spans="1:5" ht="39" customHeight="1">
      <c r="B19" s="130" t="s">
        <v>52</v>
      </c>
      <c r="C19" s="529" t="s">
        <v>1069</v>
      </c>
      <c r="D19" s="132" t="s">
        <v>202</v>
      </c>
      <c r="E19" s="671"/>
    </row>
    <row r="20" spans="1:5" ht="39" customHeight="1">
      <c r="B20" s="130" t="s">
        <v>53</v>
      </c>
      <c r="C20" s="529" t="s">
        <v>1070</v>
      </c>
      <c r="D20" s="132" t="s">
        <v>203</v>
      </c>
      <c r="E20" s="672"/>
    </row>
    <row r="21" spans="1:5" ht="39" customHeight="1">
      <c r="B21" s="130" t="s">
        <v>54</v>
      </c>
      <c r="C21" s="131" t="s">
        <v>89</v>
      </c>
      <c r="D21" s="132" t="s">
        <v>436</v>
      </c>
      <c r="E21" s="670" t="s">
        <v>79</v>
      </c>
    </row>
    <row r="22" spans="1:5" ht="39" customHeight="1">
      <c r="B22" s="130" t="s">
        <v>437</v>
      </c>
      <c r="C22" s="131" t="s">
        <v>90</v>
      </c>
      <c r="D22" s="132" t="s">
        <v>438</v>
      </c>
      <c r="E22" s="671"/>
    </row>
    <row r="23" spans="1:5" ht="39" customHeight="1">
      <c r="B23" s="136" t="s">
        <v>439</v>
      </c>
      <c r="C23" s="137" t="s">
        <v>91</v>
      </c>
      <c r="D23" s="138" t="s">
        <v>440</v>
      </c>
      <c r="E23" s="673"/>
    </row>
    <row r="24" spans="1:5" ht="39" customHeight="1">
      <c r="A24" s="139"/>
      <c r="B24" s="140"/>
      <c r="C24" s="141"/>
      <c r="D24" s="142"/>
      <c r="E24" s="143"/>
    </row>
    <row r="25" spans="1:5" ht="20.25" customHeight="1">
      <c r="B25" s="127" t="s">
        <v>58</v>
      </c>
      <c r="C25" s="128" t="s">
        <v>76</v>
      </c>
      <c r="D25" s="128" t="s">
        <v>77</v>
      </c>
      <c r="E25" s="129" t="s">
        <v>75</v>
      </c>
    </row>
    <row r="26" spans="1:5" ht="39" customHeight="1">
      <c r="B26" s="144" t="s">
        <v>441</v>
      </c>
      <c r="C26" s="145" t="s">
        <v>416</v>
      </c>
      <c r="D26" s="146" t="s">
        <v>417</v>
      </c>
      <c r="E26" s="672" t="s">
        <v>78</v>
      </c>
    </row>
    <row r="27" spans="1:5" ht="39" customHeight="1">
      <c r="B27" s="130" t="s">
        <v>442</v>
      </c>
      <c r="C27" s="135" t="s">
        <v>418</v>
      </c>
      <c r="D27" s="132" t="s">
        <v>419</v>
      </c>
      <c r="E27" s="668"/>
    </row>
    <row r="28" spans="1:5" ht="39" customHeight="1">
      <c r="B28" s="130" t="s">
        <v>443</v>
      </c>
      <c r="C28" s="135" t="s">
        <v>420</v>
      </c>
      <c r="D28" s="132" t="s">
        <v>421</v>
      </c>
      <c r="E28" s="668" t="s">
        <v>83</v>
      </c>
    </row>
    <row r="29" spans="1:5" ht="39" customHeight="1">
      <c r="B29" s="130" t="s">
        <v>444</v>
      </c>
      <c r="C29" s="135" t="s">
        <v>422</v>
      </c>
      <c r="D29" s="132" t="s">
        <v>423</v>
      </c>
      <c r="E29" s="668"/>
    </row>
    <row r="30" spans="1:5" ht="39" customHeight="1">
      <c r="B30" s="130" t="s">
        <v>445</v>
      </c>
      <c r="C30" s="135" t="s">
        <v>424</v>
      </c>
      <c r="D30" s="132" t="s">
        <v>425</v>
      </c>
      <c r="E30" s="668" t="s">
        <v>84</v>
      </c>
    </row>
    <row r="31" spans="1:5" ht="39" customHeight="1">
      <c r="B31" s="130" t="s">
        <v>446</v>
      </c>
      <c r="C31" s="135" t="s">
        <v>426</v>
      </c>
      <c r="D31" s="132" t="s">
        <v>427</v>
      </c>
      <c r="E31" s="668"/>
    </row>
    <row r="32" spans="1:5" ht="39" customHeight="1">
      <c r="B32" s="130" t="s">
        <v>447</v>
      </c>
      <c r="C32" s="135" t="s">
        <v>428</v>
      </c>
      <c r="D32" s="132" t="s">
        <v>448</v>
      </c>
      <c r="E32" s="668" t="s">
        <v>79</v>
      </c>
    </row>
    <row r="33" spans="2:5" ht="39" customHeight="1">
      <c r="B33" s="136" t="s">
        <v>449</v>
      </c>
      <c r="C33" s="147" t="s">
        <v>429</v>
      </c>
      <c r="D33" s="138" t="s">
        <v>450</v>
      </c>
      <c r="E33" s="669"/>
    </row>
    <row r="34" spans="2:5" ht="39" customHeight="1"/>
    <row r="35" spans="2:5" ht="39" customHeight="1"/>
    <row r="36" spans="2:5" ht="39" customHeight="1"/>
    <row r="37" spans="2:5" ht="39" customHeight="1"/>
  </sheetData>
  <sheetProtection sheet="1" selectLockedCells="1" selectUnlockedCells="1"/>
  <mergeCells count="9">
    <mergeCell ref="E30:E31"/>
    <mergeCell ref="E32:E33"/>
    <mergeCell ref="E6:E8"/>
    <mergeCell ref="E26:E27"/>
    <mergeCell ref="B2:C2"/>
    <mergeCell ref="E21:E23"/>
    <mergeCell ref="E18:E20"/>
    <mergeCell ref="E11:E13"/>
    <mergeCell ref="E28:E29"/>
  </mergeCells>
  <phoneticPr fontId="1"/>
  <pageMargins left="0.78740157480314965" right="0.78740157480314965" top="0.78740157480314965" bottom="0.78740157480314965" header="0" footer="0.19685039370078741"/>
  <pageSetup paperSize="9" scale="93" firstPageNumber="6" orientation="portrait" useFirstPageNumber="1" r:id="rId1"/>
  <headerFooter alignWithMargins="0">
    <oddFooter>&amp;P ページ</oddFooter>
  </headerFooter>
  <rowBreaks count="1" manualBreakCount="1">
    <brk id="23" min="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B1:W183"/>
  <sheetViews>
    <sheetView showGridLines="0" view="pageBreakPreview" zoomScale="160" zoomScaleNormal="100" zoomScaleSheetLayoutView="160" workbookViewId="0">
      <selection activeCell="F5" sqref="F5"/>
    </sheetView>
  </sheetViews>
  <sheetFormatPr defaultColWidth="9" defaultRowHeight="18.75" customHeight="1"/>
  <cols>
    <col min="1" max="1" width="1.625" style="148" customWidth="1"/>
    <col min="2" max="2" width="2.625" style="148" bestFit="1" customWidth="1"/>
    <col min="3" max="3" width="24.75" style="148" bestFit="1" customWidth="1"/>
    <col min="4" max="16384" width="9" style="148"/>
  </cols>
  <sheetData>
    <row r="1" spans="2:23" ht="15" customHeight="1"/>
    <row r="2" spans="2:23" ht="20.25" customHeight="1">
      <c r="B2" s="546" t="s">
        <v>485</v>
      </c>
      <c r="C2" s="547"/>
    </row>
    <row r="3" spans="2:23" s="149" customFormat="1" ht="18.75" customHeight="1">
      <c r="I3" s="150" t="s">
        <v>226</v>
      </c>
      <c r="W3" s="151"/>
    </row>
    <row r="4" spans="2:23" s="151" customFormat="1" ht="18.75" customHeight="1">
      <c r="B4" s="152"/>
      <c r="C4" s="153"/>
      <c r="D4" s="557" t="s">
        <v>217</v>
      </c>
      <c r="E4" s="680" t="s">
        <v>78</v>
      </c>
      <c r="F4" s="680"/>
      <c r="G4" s="569"/>
      <c r="H4" s="557" t="s">
        <v>184</v>
      </c>
      <c r="I4" s="678" t="s">
        <v>227</v>
      </c>
    </row>
    <row r="5" spans="2:23" s="158" customFormat="1" ht="36" customHeight="1">
      <c r="B5" s="154"/>
      <c r="C5" s="155"/>
      <c r="D5" s="558"/>
      <c r="E5" s="156" t="s">
        <v>218</v>
      </c>
      <c r="F5" s="156" t="s">
        <v>55</v>
      </c>
      <c r="G5" s="157" t="s">
        <v>56</v>
      </c>
      <c r="H5" s="558"/>
      <c r="I5" s="679"/>
    </row>
    <row r="6" spans="2:23" s="163" customFormat="1" ht="18.75" customHeight="1">
      <c r="B6" s="674" t="s">
        <v>58</v>
      </c>
      <c r="C6" s="675"/>
      <c r="D6" s="160" t="s">
        <v>219</v>
      </c>
      <c r="E6" s="160" t="s">
        <v>220</v>
      </c>
      <c r="F6" s="160" t="s">
        <v>221</v>
      </c>
      <c r="G6" s="161" t="s">
        <v>222</v>
      </c>
      <c r="H6" s="160" t="s">
        <v>228</v>
      </c>
      <c r="I6" s="162" t="s">
        <v>229</v>
      </c>
    </row>
    <row r="7" spans="2:23" s="167" customFormat="1" ht="18.75" customHeight="1">
      <c r="B7" s="676" t="s">
        <v>77</v>
      </c>
      <c r="C7" s="677"/>
      <c r="D7" s="164"/>
      <c r="E7" s="164" t="s">
        <v>223</v>
      </c>
      <c r="F7" s="164" t="s">
        <v>224</v>
      </c>
      <c r="G7" s="165" t="s">
        <v>225</v>
      </c>
      <c r="H7" s="164" t="s">
        <v>230</v>
      </c>
      <c r="I7" s="166" t="s">
        <v>231</v>
      </c>
    </row>
    <row r="8" spans="2:23" s="149" customFormat="1" ht="18.75" customHeight="1">
      <c r="B8" s="168" t="s">
        <v>1</v>
      </c>
      <c r="C8" s="169" t="s">
        <v>16</v>
      </c>
      <c r="D8" s="170">
        <f>'（入力）作業ｼｰﾄ'!D8</f>
        <v>0</v>
      </c>
      <c r="E8" s="170">
        <f>'（入力）作業ｼｰﾄ'!E8</f>
        <v>0</v>
      </c>
      <c r="F8" s="170">
        <f>'（入力）作業ｼｰﾄ'!F8</f>
        <v>0</v>
      </c>
      <c r="G8" s="171">
        <f>'（入力）作業ｼｰﾄ'!G8</f>
        <v>0</v>
      </c>
      <c r="H8" s="170">
        <f>'（入力）作業ｼｰﾄ'!H8</f>
        <v>0</v>
      </c>
      <c r="I8" s="172">
        <f>'（入力）作業ｼｰﾄ'!I8</f>
        <v>0</v>
      </c>
    </row>
    <row r="9" spans="2:23" s="149" customFormat="1" ht="18.75" customHeight="1">
      <c r="B9" s="173" t="s">
        <v>2</v>
      </c>
      <c r="C9" s="174" t="s">
        <v>527</v>
      </c>
      <c r="D9" s="175">
        <f>'（入力）作業ｼｰﾄ'!D9</f>
        <v>0</v>
      </c>
      <c r="E9" s="175">
        <f>'（入力）作業ｼｰﾄ'!E9</f>
        <v>0</v>
      </c>
      <c r="F9" s="175">
        <f>'（入力）作業ｼｰﾄ'!F9</f>
        <v>0</v>
      </c>
      <c r="G9" s="176">
        <f>'（入力）作業ｼｰﾄ'!G9</f>
        <v>0</v>
      </c>
      <c r="H9" s="175">
        <f>'（入力）作業ｼｰﾄ'!H9</f>
        <v>0</v>
      </c>
      <c r="I9" s="177">
        <f>'（入力）作業ｼｰﾄ'!I9</f>
        <v>0</v>
      </c>
    </row>
    <row r="10" spans="2:23" s="149" customFormat="1" ht="18.75" customHeight="1">
      <c r="B10" s="173" t="s">
        <v>3</v>
      </c>
      <c r="C10" s="174" t="s">
        <v>528</v>
      </c>
      <c r="D10" s="175">
        <f>'（入力）作業ｼｰﾄ'!D10</f>
        <v>0</v>
      </c>
      <c r="E10" s="175">
        <f>'（入力）作業ｼｰﾄ'!E10</f>
        <v>0</v>
      </c>
      <c r="F10" s="175">
        <f>'（入力）作業ｼｰﾄ'!F10</f>
        <v>0</v>
      </c>
      <c r="G10" s="176">
        <f>'（入力）作業ｼｰﾄ'!G10</f>
        <v>0</v>
      </c>
      <c r="H10" s="175">
        <f>'（入力）作業ｼｰﾄ'!H10</f>
        <v>0</v>
      </c>
      <c r="I10" s="177">
        <f>'（入力）作業ｼｰﾄ'!I10</f>
        <v>0</v>
      </c>
    </row>
    <row r="11" spans="2:23" s="149" customFormat="1" ht="18.75" customHeight="1">
      <c r="B11" s="173" t="s">
        <v>4</v>
      </c>
      <c r="C11" s="174" t="s">
        <v>17</v>
      </c>
      <c r="D11" s="175">
        <f>'（入力）作業ｼｰﾄ'!D11</f>
        <v>0</v>
      </c>
      <c r="E11" s="175">
        <f>'（入力）作業ｼｰﾄ'!E11</f>
        <v>0</v>
      </c>
      <c r="F11" s="175">
        <f>'（入力）作業ｼｰﾄ'!F11</f>
        <v>0</v>
      </c>
      <c r="G11" s="176">
        <f>'（入力）作業ｼｰﾄ'!G11</f>
        <v>0</v>
      </c>
      <c r="H11" s="175">
        <f>'（入力）作業ｼｰﾄ'!H11</f>
        <v>0</v>
      </c>
      <c r="I11" s="177">
        <f>'（入力）作業ｼｰﾄ'!I11</f>
        <v>0</v>
      </c>
    </row>
    <row r="12" spans="2:23" s="149" customFormat="1" ht="18.75" customHeight="1">
      <c r="B12" s="173" t="s">
        <v>5</v>
      </c>
      <c r="C12" s="174" t="s">
        <v>529</v>
      </c>
      <c r="D12" s="175">
        <f>'（入力）作業ｼｰﾄ'!D12</f>
        <v>0</v>
      </c>
      <c r="E12" s="175">
        <f>'（入力）作業ｼｰﾄ'!E12</f>
        <v>0</v>
      </c>
      <c r="F12" s="175">
        <f>'（入力）作業ｼｰﾄ'!F12</f>
        <v>0</v>
      </c>
      <c r="G12" s="176">
        <f>'（入力）作業ｼｰﾄ'!G12</f>
        <v>0</v>
      </c>
      <c r="H12" s="175">
        <f>'（入力）作業ｼｰﾄ'!H12</f>
        <v>0</v>
      </c>
      <c r="I12" s="177">
        <f>'（入力）作業ｼｰﾄ'!I12</f>
        <v>0</v>
      </c>
    </row>
    <row r="13" spans="2:23" s="149" customFormat="1" ht="18.75" customHeight="1">
      <c r="B13" s="173" t="s">
        <v>6</v>
      </c>
      <c r="C13" s="174" t="s">
        <v>136</v>
      </c>
      <c r="D13" s="175">
        <f>'（入力）作業ｼｰﾄ'!D13</f>
        <v>0</v>
      </c>
      <c r="E13" s="175">
        <f>'（入力）作業ｼｰﾄ'!E13</f>
        <v>0</v>
      </c>
      <c r="F13" s="175">
        <f>'（入力）作業ｼｰﾄ'!F13</f>
        <v>0</v>
      </c>
      <c r="G13" s="176">
        <f>'（入力）作業ｼｰﾄ'!G13</f>
        <v>0</v>
      </c>
      <c r="H13" s="175">
        <f>'（入力）作業ｼｰﾄ'!H13</f>
        <v>0</v>
      </c>
      <c r="I13" s="177">
        <f>'（入力）作業ｼｰﾄ'!I13</f>
        <v>0</v>
      </c>
    </row>
    <row r="14" spans="2:23" s="149" customFormat="1" ht="18.75" customHeight="1">
      <c r="B14" s="173" t="s">
        <v>7</v>
      </c>
      <c r="C14" s="178" t="s">
        <v>109</v>
      </c>
      <c r="D14" s="175">
        <f>'（入力）作業ｼｰﾄ'!D14</f>
        <v>0</v>
      </c>
      <c r="E14" s="175">
        <f>'（入力）作業ｼｰﾄ'!E14</f>
        <v>0</v>
      </c>
      <c r="F14" s="175">
        <f>'（入力）作業ｼｰﾄ'!F14</f>
        <v>0</v>
      </c>
      <c r="G14" s="176">
        <f>'（入力）作業ｼｰﾄ'!G14</f>
        <v>0</v>
      </c>
      <c r="H14" s="175">
        <f>'（入力）作業ｼｰﾄ'!H14</f>
        <v>0</v>
      </c>
      <c r="I14" s="177">
        <f>'（入力）作業ｼｰﾄ'!I14</f>
        <v>0</v>
      </c>
    </row>
    <row r="15" spans="2:23" s="149" customFormat="1" ht="18.75" customHeight="1">
      <c r="B15" s="173" t="s">
        <v>8</v>
      </c>
      <c r="C15" s="174" t="s">
        <v>137</v>
      </c>
      <c r="D15" s="175">
        <f>'（入力）作業ｼｰﾄ'!D15</f>
        <v>0</v>
      </c>
      <c r="E15" s="175">
        <f>'（入力）作業ｼｰﾄ'!E15</f>
        <v>0</v>
      </c>
      <c r="F15" s="175">
        <f>'（入力）作業ｼｰﾄ'!F15</f>
        <v>0</v>
      </c>
      <c r="G15" s="176">
        <f>'（入力）作業ｼｰﾄ'!G15</f>
        <v>0</v>
      </c>
      <c r="H15" s="175">
        <f>'（入力）作業ｼｰﾄ'!H15</f>
        <v>0</v>
      </c>
      <c r="I15" s="177">
        <f>'（入力）作業ｼｰﾄ'!I15</f>
        <v>0</v>
      </c>
    </row>
    <row r="16" spans="2:23" s="149" customFormat="1" ht="18.75" customHeight="1">
      <c r="B16" s="173" t="s">
        <v>9</v>
      </c>
      <c r="C16" s="178" t="s">
        <v>309</v>
      </c>
      <c r="D16" s="175">
        <f>'（入力）作業ｼｰﾄ'!D16</f>
        <v>0</v>
      </c>
      <c r="E16" s="175">
        <f>'（入力）作業ｼｰﾄ'!E16</f>
        <v>0</v>
      </c>
      <c r="F16" s="175">
        <f>'（入力）作業ｼｰﾄ'!F16</f>
        <v>0</v>
      </c>
      <c r="G16" s="176">
        <f>'（入力）作業ｼｰﾄ'!G16</f>
        <v>0</v>
      </c>
      <c r="H16" s="175">
        <f>'（入力）作業ｼｰﾄ'!H16</f>
        <v>0</v>
      </c>
      <c r="I16" s="177">
        <f>'（入力）作業ｼｰﾄ'!I16</f>
        <v>0</v>
      </c>
    </row>
    <row r="17" spans="2:9" s="149" customFormat="1" ht="18.75" customHeight="1">
      <c r="B17" s="173" t="s">
        <v>10</v>
      </c>
      <c r="C17" s="178" t="s">
        <v>587</v>
      </c>
      <c r="D17" s="175">
        <f>'（入力）作業ｼｰﾄ'!D17</f>
        <v>0</v>
      </c>
      <c r="E17" s="175">
        <f>'（入力）作業ｼｰﾄ'!E17</f>
        <v>0</v>
      </c>
      <c r="F17" s="175">
        <f>'（入力）作業ｼｰﾄ'!F17</f>
        <v>0</v>
      </c>
      <c r="G17" s="176">
        <f>'（入力）作業ｼｰﾄ'!G17</f>
        <v>0</v>
      </c>
      <c r="H17" s="175">
        <f>'（入力）作業ｼｰﾄ'!H17</f>
        <v>0</v>
      </c>
      <c r="I17" s="177">
        <f>'（入力）作業ｼｰﾄ'!I17</f>
        <v>0</v>
      </c>
    </row>
    <row r="18" spans="2:9" s="149" customFormat="1" ht="18.75" customHeight="1">
      <c r="B18" s="173" t="s">
        <v>11</v>
      </c>
      <c r="C18" s="174" t="s">
        <v>310</v>
      </c>
      <c r="D18" s="175">
        <f>'（入力）作業ｼｰﾄ'!D18</f>
        <v>0</v>
      </c>
      <c r="E18" s="175">
        <f>'（入力）作業ｼｰﾄ'!E18</f>
        <v>0</v>
      </c>
      <c r="F18" s="175">
        <f>'（入力）作業ｼｰﾄ'!F18</f>
        <v>0</v>
      </c>
      <c r="G18" s="176">
        <f>'（入力）作業ｼｰﾄ'!G18</f>
        <v>0</v>
      </c>
      <c r="H18" s="175">
        <f>'（入力）作業ｼｰﾄ'!H18</f>
        <v>0</v>
      </c>
      <c r="I18" s="177">
        <f>'（入力）作業ｼｰﾄ'!I18</f>
        <v>0</v>
      </c>
    </row>
    <row r="19" spans="2:9" s="149" customFormat="1" ht="18.75" customHeight="1">
      <c r="B19" s="173" t="s">
        <v>12</v>
      </c>
      <c r="C19" s="174" t="s">
        <v>138</v>
      </c>
      <c r="D19" s="175">
        <f>'（入力）作業ｼｰﾄ'!D19</f>
        <v>0</v>
      </c>
      <c r="E19" s="175">
        <f>'（入力）作業ｼｰﾄ'!E19</f>
        <v>0</v>
      </c>
      <c r="F19" s="175">
        <f>'（入力）作業ｼｰﾄ'!F19</f>
        <v>0</v>
      </c>
      <c r="G19" s="176">
        <f>'（入力）作業ｼｰﾄ'!G19</f>
        <v>0</v>
      </c>
      <c r="H19" s="175">
        <f>'（入力）作業ｼｰﾄ'!H19</f>
        <v>0</v>
      </c>
      <c r="I19" s="177">
        <f>'（入力）作業ｼｰﾄ'!I19</f>
        <v>0</v>
      </c>
    </row>
    <row r="20" spans="2:9" s="149" customFormat="1" ht="18.75" customHeight="1">
      <c r="B20" s="173" t="s">
        <v>13</v>
      </c>
      <c r="C20" s="174" t="s">
        <v>139</v>
      </c>
      <c r="D20" s="175">
        <f>'（入力）作業ｼｰﾄ'!D20</f>
        <v>0</v>
      </c>
      <c r="E20" s="175">
        <f>'（入力）作業ｼｰﾄ'!E20</f>
        <v>0</v>
      </c>
      <c r="F20" s="175">
        <f>'（入力）作業ｼｰﾄ'!F20</f>
        <v>0</v>
      </c>
      <c r="G20" s="176">
        <f>'（入力）作業ｼｰﾄ'!G20</f>
        <v>0</v>
      </c>
      <c r="H20" s="175">
        <f>'（入力）作業ｼｰﾄ'!H20</f>
        <v>0</v>
      </c>
      <c r="I20" s="177">
        <f>'（入力）作業ｼｰﾄ'!I20</f>
        <v>0</v>
      </c>
    </row>
    <row r="21" spans="2:9" s="149" customFormat="1" ht="18.75" customHeight="1">
      <c r="B21" s="173" t="s">
        <v>14</v>
      </c>
      <c r="C21" s="174" t="s">
        <v>140</v>
      </c>
      <c r="D21" s="175">
        <f>'（入力）作業ｼｰﾄ'!D21</f>
        <v>0</v>
      </c>
      <c r="E21" s="175">
        <f>'（入力）作業ｼｰﾄ'!E21</f>
        <v>0</v>
      </c>
      <c r="F21" s="175">
        <f>'（入力）作業ｼｰﾄ'!F21</f>
        <v>0</v>
      </c>
      <c r="G21" s="176">
        <f>'（入力）作業ｼｰﾄ'!G21</f>
        <v>0</v>
      </c>
      <c r="H21" s="175">
        <f>'（入力）作業ｼｰﾄ'!H21</f>
        <v>0</v>
      </c>
      <c r="I21" s="177">
        <f>'（入力）作業ｼｰﾄ'!I21</f>
        <v>0</v>
      </c>
    </row>
    <row r="22" spans="2:9" s="149" customFormat="1" ht="18.75" customHeight="1">
      <c r="B22" s="173" t="s">
        <v>28</v>
      </c>
      <c r="C22" s="174" t="s">
        <v>530</v>
      </c>
      <c r="D22" s="175">
        <f>'（入力）作業ｼｰﾄ'!D22</f>
        <v>0</v>
      </c>
      <c r="E22" s="175">
        <f>'（入力）作業ｼｰﾄ'!E22</f>
        <v>0</v>
      </c>
      <c r="F22" s="175">
        <f>'（入力）作業ｼｰﾄ'!F22</f>
        <v>0</v>
      </c>
      <c r="G22" s="176">
        <f>'（入力）作業ｼｰﾄ'!G22</f>
        <v>0</v>
      </c>
      <c r="H22" s="175">
        <f>'（入力）作業ｼｰﾄ'!H22</f>
        <v>0</v>
      </c>
      <c r="I22" s="177">
        <f>'（入力）作業ｼｰﾄ'!I22</f>
        <v>0</v>
      </c>
    </row>
    <row r="23" spans="2:9" s="149" customFormat="1" ht="18.75" customHeight="1">
      <c r="B23" s="173" t="s">
        <v>110</v>
      </c>
      <c r="C23" s="174" t="s">
        <v>531</v>
      </c>
      <c r="D23" s="175">
        <f>'（入力）作業ｼｰﾄ'!D23</f>
        <v>0</v>
      </c>
      <c r="E23" s="175">
        <f>'（入力）作業ｼｰﾄ'!E23</f>
        <v>0</v>
      </c>
      <c r="F23" s="175">
        <f>'（入力）作業ｼｰﾄ'!F23</f>
        <v>0</v>
      </c>
      <c r="G23" s="176">
        <f>'（入力）作業ｼｰﾄ'!G23</f>
        <v>0</v>
      </c>
      <c r="H23" s="175">
        <f>'（入力）作業ｼｰﾄ'!H23</f>
        <v>0</v>
      </c>
      <c r="I23" s="177">
        <f>'（入力）作業ｼｰﾄ'!I23</f>
        <v>0</v>
      </c>
    </row>
    <row r="24" spans="2:9" s="149" customFormat="1" ht="18.75" customHeight="1">
      <c r="B24" s="173" t="s">
        <v>111</v>
      </c>
      <c r="C24" s="174" t="s">
        <v>532</v>
      </c>
      <c r="D24" s="175">
        <f>'（入力）作業ｼｰﾄ'!D24</f>
        <v>0</v>
      </c>
      <c r="E24" s="175">
        <f>'（入力）作業ｼｰﾄ'!E24</f>
        <v>0</v>
      </c>
      <c r="F24" s="175">
        <f>'（入力）作業ｼｰﾄ'!F24</f>
        <v>0</v>
      </c>
      <c r="G24" s="176">
        <f>'（入力）作業ｼｰﾄ'!G24</f>
        <v>0</v>
      </c>
      <c r="H24" s="175">
        <f>'（入力）作業ｼｰﾄ'!H24</f>
        <v>0</v>
      </c>
      <c r="I24" s="177">
        <f>'（入力）作業ｼｰﾄ'!I24</f>
        <v>0</v>
      </c>
    </row>
    <row r="25" spans="2:9" s="149" customFormat="1" ht="18.75" customHeight="1">
      <c r="B25" s="173" t="s">
        <v>112</v>
      </c>
      <c r="C25" s="174" t="s">
        <v>533</v>
      </c>
      <c r="D25" s="175">
        <f>'（入力）作業ｼｰﾄ'!D25</f>
        <v>0</v>
      </c>
      <c r="E25" s="175">
        <f>'（入力）作業ｼｰﾄ'!E25</f>
        <v>0</v>
      </c>
      <c r="F25" s="175">
        <f>'（入力）作業ｼｰﾄ'!F25</f>
        <v>0</v>
      </c>
      <c r="G25" s="176">
        <f>'（入力）作業ｼｰﾄ'!G25</f>
        <v>0</v>
      </c>
      <c r="H25" s="175">
        <f>'（入力）作業ｼｰﾄ'!H25</f>
        <v>0</v>
      </c>
      <c r="I25" s="177">
        <f>'（入力）作業ｼｰﾄ'!I25</f>
        <v>0</v>
      </c>
    </row>
    <row r="26" spans="2:9" s="149" customFormat="1" ht="18.75" customHeight="1">
      <c r="B26" s="173" t="s">
        <v>114</v>
      </c>
      <c r="C26" s="174" t="s">
        <v>534</v>
      </c>
      <c r="D26" s="175">
        <f>'（入力）作業ｼｰﾄ'!D26</f>
        <v>0</v>
      </c>
      <c r="E26" s="175">
        <f>'（入力）作業ｼｰﾄ'!E26</f>
        <v>0</v>
      </c>
      <c r="F26" s="175">
        <f>'（入力）作業ｼｰﾄ'!F26</f>
        <v>0</v>
      </c>
      <c r="G26" s="176">
        <f>'（入力）作業ｼｰﾄ'!G26</f>
        <v>0</v>
      </c>
      <c r="H26" s="175">
        <f>'（入力）作業ｼｰﾄ'!H26</f>
        <v>0</v>
      </c>
      <c r="I26" s="177">
        <f>'（入力）作業ｼｰﾄ'!I26</f>
        <v>0</v>
      </c>
    </row>
    <row r="27" spans="2:9" s="149" customFormat="1" ht="18.75" customHeight="1">
      <c r="B27" s="173" t="s">
        <v>115</v>
      </c>
      <c r="C27" s="174" t="s">
        <v>588</v>
      </c>
      <c r="D27" s="175">
        <f>'（入力）作業ｼｰﾄ'!D27</f>
        <v>0</v>
      </c>
      <c r="E27" s="175">
        <f>'（入力）作業ｼｰﾄ'!E27</f>
        <v>0</v>
      </c>
      <c r="F27" s="175">
        <f>'（入力）作業ｼｰﾄ'!F27</f>
        <v>0</v>
      </c>
      <c r="G27" s="176">
        <f>'（入力）作業ｼｰﾄ'!G27</f>
        <v>0</v>
      </c>
      <c r="H27" s="175">
        <f>'（入力）作業ｼｰﾄ'!H27</f>
        <v>0</v>
      </c>
      <c r="I27" s="177">
        <f>'（入力）作業ｼｰﾄ'!I27</f>
        <v>0</v>
      </c>
    </row>
    <row r="28" spans="2:9" s="149" customFormat="1" ht="18.75" customHeight="1">
      <c r="B28" s="173" t="s">
        <v>116</v>
      </c>
      <c r="C28" s="174" t="s">
        <v>141</v>
      </c>
      <c r="D28" s="175">
        <f>'（入力）作業ｼｰﾄ'!D28</f>
        <v>0</v>
      </c>
      <c r="E28" s="175">
        <f>'（入力）作業ｼｰﾄ'!E28</f>
        <v>0</v>
      </c>
      <c r="F28" s="175">
        <f>'（入力）作業ｼｰﾄ'!F28</f>
        <v>0</v>
      </c>
      <c r="G28" s="176">
        <f>'（入力）作業ｼｰﾄ'!G28</f>
        <v>0</v>
      </c>
      <c r="H28" s="175">
        <f>'（入力）作業ｼｰﾄ'!H28</f>
        <v>0</v>
      </c>
      <c r="I28" s="177">
        <f>'（入力）作業ｼｰﾄ'!I28</f>
        <v>0</v>
      </c>
    </row>
    <row r="29" spans="2:9" s="149" customFormat="1" ht="18.75" customHeight="1">
      <c r="B29" s="173" t="s">
        <v>117</v>
      </c>
      <c r="C29" s="174" t="s">
        <v>113</v>
      </c>
      <c r="D29" s="175">
        <f>'（入力）作業ｼｰﾄ'!D29</f>
        <v>0</v>
      </c>
      <c r="E29" s="175">
        <f>'（入力）作業ｼｰﾄ'!E29</f>
        <v>0</v>
      </c>
      <c r="F29" s="175">
        <f>'（入力）作業ｼｰﾄ'!F29</f>
        <v>0</v>
      </c>
      <c r="G29" s="176">
        <f>'（入力）作業ｼｰﾄ'!G29</f>
        <v>0</v>
      </c>
      <c r="H29" s="175">
        <f>'（入力）作業ｼｰﾄ'!H29</f>
        <v>0</v>
      </c>
      <c r="I29" s="177">
        <f>'（入力）作業ｼｰﾄ'!I29</f>
        <v>0</v>
      </c>
    </row>
    <row r="30" spans="2:9" s="149" customFormat="1" ht="18.75" customHeight="1">
      <c r="B30" s="173" t="s">
        <v>118</v>
      </c>
      <c r="C30" s="174" t="s">
        <v>18</v>
      </c>
      <c r="D30" s="175">
        <f>'（入力）作業ｼｰﾄ'!D30</f>
        <v>0</v>
      </c>
      <c r="E30" s="175">
        <f>'（入力）作業ｼｰﾄ'!E30</f>
        <v>0</v>
      </c>
      <c r="F30" s="175">
        <f>'（入力）作業ｼｰﾄ'!F30</f>
        <v>0</v>
      </c>
      <c r="G30" s="176">
        <f>'（入力）作業ｼｰﾄ'!G30</f>
        <v>0</v>
      </c>
      <c r="H30" s="175">
        <f>'（入力）作業ｼｰﾄ'!H30</f>
        <v>0</v>
      </c>
      <c r="I30" s="177">
        <f>'（入力）作業ｼｰﾄ'!I30</f>
        <v>0</v>
      </c>
    </row>
    <row r="31" spans="2:9" s="149" customFormat="1" ht="18.75" customHeight="1">
      <c r="B31" s="173" t="s">
        <v>119</v>
      </c>
      <c r="C31" s="174" t="s">
        <v>142</v>
      </c>
      <c r="D31" s="175">
        <f>'（入力）作業ｼｰﾄ'!D31</f>
        <v>0</v>
      </c>
      <c r="E31" s="175">
        <f>'（入力）作業ｼｰﾄ'!E31</f>
        <v>0</v>
      </c>
      <c r="F31" s="175">
        <f>'（入力）作業ｼｰﾄ'!F31</f>
        <v>0</v>
      </c>
      <c r="G31" s="176">
        <f>'（入力）作業ｼｰﾄ'!G31</f>
        <v>0</v>
      </c>
      <c r="H31" s="175">
        <f>'（入力）作業ｼｰﾄ'!H31</f>
        <v>0</v>
      </c>
      <c r="I31" s="177">
        <f>'（入力）作業ｼｰﾄ'!I31</f>
        <v>0</v>
      </c>
    </row>
    <row r="32" spans="2:9" s="149" customFormat="1" ht="18.75" customHeight="1">
      <c r="B32" s="173" t="s">
        <v>120</v>
      </c>
      <c r="C32" s="174" t="s">
        <v>535</v>
      </c>
      <c r="D32" s="175">
        <f>'（入力）作業ｼｰﾄ'!D32</f>
        <v>0</v>
      </c>
      <c r="E32" s="175">
        <f>'（入力）作業ｼｰﾄ'!E32</f>
        <v>0</v>
      </c>
      <c r="F32" s="175">
        <f>'（入力）作業ｼｰﾄ'!F32</f>
        <v>0</v>
      </c>
      <c r="G32" s="176">
        <f>'（入力）作業ｼｰﾄ'!G32</f>
        <v>0</v>
      </c>
      <c r="H32" s="175">
        <f>'（入力）作業ｼｰﾄ'!H32</f>
        <v>0</v>
      </c>
      <c r="I32" s="177">
        <f>'（入力）作業ｼｰﾄ'!I32</f>
        <v>0</v>
      </c>
    </row>
    <row r="33" spans="2:9" s="149" customFormat="1" ht="18.75" customHeight="1">
      <c r="B33" s="173" t="s">
        <v>121</v>
      </c>
      <c r="C33" s="174" t="s">
        <v>536</v>
      </c>
      <c r="D33" s="175">
        <f>'（入力）作業ｼｰﾄ'!D33</f>
        <v>0</v>
      </c>
      <c r="E33" s="175">
        <f>'（入力）作業ｼｰﾄ'!E33</f>
        <v>0</v>
      </c>
      <c r="F33" s="175">
        <f>'（入力）作業ｼｰﾄ'!F33</f>
        <v>0</v>
      </c>
      <c r="G33" s="176">
        <f>'（入力）作業ｼｰﾄ'!G33</f>
        <v>0</v>
      </c>
      <c r="H33" s="175">
        <f>'（入力）作業ｼｰﾄ'!H33</f>
        <v>0</v>
      </c>
      <c r="I33" s="177">
        <f>'（入力）作業ｼｰﾄ'!I33</f>
        <v>0</v>
      </c>
    </row>
    <row r="34" spans="2:9" s="149" customFormat="1" ht="18.75" customHeight="1">
      <c r="B34" s="173" t="s">
        <v>122</v>
      </c>
      <c r="C34" s="174" t="s">
        <v>19</v>
      </c>
      <c r="D34" s="175">
        <f>'（入力）作業ｼｰﾄ'!D34</f>
        <v>0</v>
      </c>
      <c r="E34" s="175">
        <f>'（入力）作業ｼｰﾄ'!E34</f>
        <v>0</v>
      </c>
      <c r="F34" s="175">
        <f>'（入力）作業ｼｰﾄ'!F34</f>
        <v>0</v>
      </c>
      <c r="G34" s="176">
        <f>'（入力）作業ｼｰﾄ'!G34</f>
        <v>0</v>
      </c>
      <c r="H34" s="175">
        <f>'（入力）作業ｼｰﾄ'!H34</f>
        <v>0</v>
      </c>
      <c r="I34" s="177">
        <f>'（入力）作業ｼｰﾄ'!I34</f>
        <v>0</v>
      </c>
    </row>
    <row r="35" spans="2:9" s="149" customFormat="1" ht="18.75" customHeight="1">
      <c r="B35" s="173" t="s">
        <v>123</v>
      </c>
      <c r="C35" s="174" t="s">
        <v>20</v>
      </c>
      <c r="D35" s="175">
        <f>'（入力）作業ｼｰﾄ'!D35</f>
        <v>0</v>
      </c>
      <c r="E35" s="175">
        <f>'（入力）作業ｼｰﾄ'!E35</f>
        <v>0</v>
      </c>
      <c r="F35" s="175">
        <f>'（入力）作業ｼｰﾄ'!F35</f>
        <v>0</v>
      </c>
      <c r="G35" s="176">
        <f>'（入力）作業ｼｰﾄ'!G35</f>
        <v>0</v>
      </c>
      <c r="H35" s="175">
        <f>'（入力）作業ｼｰﾄ'!H35</f>
        <v>0</v>
      </c>
      <c r="I35" s="177">
        <f>'（入力）作業ｼｰﾄ'!I35</f>
        <v>0</v>
      </c>
    </row>
    <row r="36" spans="2:9" s="149" customFormat="1" ht="18.75" customHeight="1">
      <c r="B36" s="173" t="s">
        <v>124</v>
      </c>
      <c r="C36" s="174" t="s">
        <v>21</v>
      </c>
      <c r="D36" s="175">
        <f>'（入力）作業ｼｰﾄ'!D36</f>
        <v>0</v>
      </c>
      <c r="E36" s="175">
        <f>'（入力）作業ｼｰﾄ'!E36</f>
        <v>0</v>
      </c>
      <c r="F36" s="175">
        <f>'（入力）作業ｼｰﾄ'!F36</f>
        <v>0</v>
      </c>
      <c r="G36" s="176">
        <f>'（入力）作業ｼｰﾄ'!G36</f>
        <v>0</v>
      </c>
      <c r="H36" s="175">
        <f>'（入力）作業ｼｰﾄ'!H36</f>
        <v>0</v>
      </c>
      <c r="I36" s="177">
        <f>'（入力）作業ｼｰﾄ'!I36</f>
        <v>0</v>
      </c>
    </row>
    <row r="37" spans="2:9" s="149" customFormat="1" ht="18.75" customHeight="1">
      <c r="B37" s="173" t="s">
        <v>125</v>
      </c>
      <c r="C37" s="174" t="s">
        <v>537</v>
      </c>
      <c r="D37" s="175">
        <f>'（入力）作業ｼｰﾄ'!D37</f>
        <v>0</v>
      </c>
      <c r="E37" s="175">
        <f>'（入力）作業ｼｰﾄ'!E37</f>
        <v>0</v>
      </c>
      <c r="F37" s="175">
        <f>'（入力）作業ｼｰﾄ'!F37</f>
        <v>0</v>
      </c>
      <c r="G37" s="176">
        <f>'（入力）作業ｼｰﾄ'!G37</f>
        <v>0</v>
      </c>
      <c r="H37" s="175">
        <f>'（入力）作業ｼｰﾄ'!H37</f>
        <v>0</v>
      </c>
      <c r="I37" s="177">
        <f>'（入力）作業ｼｰﾄ'!I37</f>
        <v>0</v>
      </c>
    </row>
    <row r="38" spans="2:9" s="149" customFormat="1" ht="18.75" customHeight="1">
      <c r="B38" s="173" t="s">
        <v>126</v>
      </c>
      <c r="C38" s="174" t="s">
        <v>538</v>
      </c>
      <c r="D38" s="175">
        <f>'（入力）作業ｼｰﾄ'!D38</f>
        <v>0</v>
      </c>
      <c r="E38" s="175">
        <f>'（入力）作業ｼｰﾄ'!E38</f>
        <v>0</v>
      </c>
      <c r="F38" s="175">
        <f>'（入力）作業ｼｰﾄ'!F38</f>
        <v>0</v>
      </c>
      <c r="G38" s="176">
        <f>'（入力）作業ｼｰﾄ'!G38</f>
        <v>0</v>
      </c>
      <c r="H38" s="175">
        <f>'（入力）作業ｼｰﾄ'!H38</f>
        <v>0</v>
      </c>
      <c r="I38" s="177">
        <f>'（入力）作業ｼｰﾄ'!I38</f>
        <v>0</v>
      </c>
    </row>
    <row r="39" spans="2:9" s="149" customFormat="1" ht="18.75" customHeight="1">
      <c r="B39" s="173" t="s">
        <v>128</v>
      </c>
      <c r="C39" s="174" t="s">
        <v>22</v>
      </c>
      <c r="D39" s="175">
        <f>'（入力）作業ｼｰﾄ'!D39</f>
        <v>0</v>
      </c>
      <c r="E39" s="175">
        <f>'（入力）作業ｼｰﾄ'!E39</f>
        <v>0</v>
      </c>
      <c r="F39" s="175">
        <f>'（入力）作業ｼｰﾄ'!F39</f>
        <v>0</v>
      </c>
      <c r="G39" s="176">
        <f>'（入力）作業ｼｰﾄ'!G39</f>
        <v>0</v>
      </c>
      <c r="H39" s="175">
        <f>'（入力）作業ｼｰﾄ'!H39</f>
        <v>0</v>
      </c>
      <c r="I39" s="177">
        <f>'（入力）作業ｼｰﾄ'!I39</f>
        <v>0</v>
      </c>
    </row>
    <row r="40" spans="2:9" s="149" customFormat="1" ht="18.75" customHeight="1">
      <c r="B40" s="173" t="s">
        <v>130</v>
      </c>
      <c r="C40" s="174" t="s">
        <v>143</v>
      </c>
      <c r="D40" s="175">
        <f>'（入力）作業ｼｰﾄ'!D40</f>
        <v>0</v>
      </c>
      <c r="E40" s="175">
        <f>'（入力）作業ｼｰﾄ'!E40</f>
        <v>0</v>
      </c>
      <c r="F40" s="175">
        <f>'（入力）作業ｼｰﾄ'!F40</f>
        <v>0</v>
      </c>
      <c r="G40" s="176">
        <f>'（入力）作業ｼｰﾄ'!G40</f>
        <v>0</v>
      </c>
      <c r="H40" s="175">
        <f>'（入力）作業ｼｰﾄ'!H40</f>
        <v>0</v>
      </c>
      <c r="I40" s="177">
        <f>'（入力）作業ｼｰﾄ'!I40</f>
        <v>0</v>
      </c>
    </row>
    <row r="41" spans="2:9" s="149" customFormat="1" ht="18.75" customHeight="1">
      <c r="B41" s="173" t="s">
        <v>131</v>
      </c>
      <c r="C41" s="174" t="s">
        <v>539</v>
      </c>
      <c r="D41" s="175">
        <f>'（入力）作業ｼｰﾄ'!D41</f>
        <v>0</v>
      </c>
      <c r="E41" s="175">
        <f>'（入力）作業ｼｰﾄ'!E41</f>
        <v>0</v>
      </c>
      <c r="F41" s="175">
        <f>'（入力）作業ｼｰﾄ'!F41</f>
        <v>0</v>
      </c>
      <c r="G41" s="176">
        <f>'（入力）作業ｼｰﾄ'!G41</f>
        <v>0</v>
      </c>
      <c r="H41" s="175">
        <f>'（入力）作業ｼｰﾄ'!H41</f>
        <v>0</v>
      </c>
      <c r="I41" s="177">
        <f>'（入力）作業ｼｰﾄ'!I41</f>
        <v>0</v>
      </c>
    </row>
    <row r="42" spans="2:9" s="149" customFormat="1" ht="18.75" customHeight="1">
      <c r="B42" s="173" t="s">
        <v>15</v>
      </c>
      <c r="C42" s="174" t="s">
        <v>589</v>
      </c>
      <c r="D42" s="175">
        <f>'（入力）作業ｼｰﾄ'!D42</f>
        <v>0</v>
      </c>
      <c r="E42" s="175">
        <f>'（入力）作業ｼｰﾄ'!E42</f>
        <v>0</v>
      </c>
      <c r="F42" s="175">
        <f>'（入力）作業ｼｰﾄ'!F42</f>
        <v>0</v>
      </c>
      <c r="G42" s="176">
        <f>'（入力）作業ｼｰﾄ'!G42</f>
        <v>0</v>
      </c>
      <c r="H42" s="175">
        <f>'（入力）作業ｼｰﾄ'!H42</f>
        <v>0</v>
      </c>
      <c r="I42" s="177">
        <f>'（入力）作業ｼｰﾄ'!I42</f>
        <v>0</v>
      </c>
    </row>
    <row r="43" spans="2:9" s="149" customFormat="1" ht="18.75" customHeight="1">
      <c r="B43" s="173" t="s">
        <v>311</v>
      </c>
      <c r="C43" s="174" t="s">
        <v>127</v>
      </c>
      <c r="D43" s="175">
        <f>'（入力）作業ｼｰﾄ'!D43</f>
        <v>0</v>
      </c>
      <c r="E43" s="175">
        <f>'（入力）作業ｼｰﾄ'!E43</f>
        <v>0</v>
      </c>
      <c r="F43" s="175">
        <f>'（入力）作業ｼｰﾄ'!F43</f>
        <v>0</v>
      </c>
      <c r="G43" s="176">
        <f>'（入力）作業ｼｰﾄ'!G43</f>
        <v>0</v>
      </c>
      <c r="H43" s="175">
        <f>'（入力）作業ｼｰﾄ'!H43</f>
        <v>0</v>
      </c>
      <c r="I43" s="177">
        <f>'（入力）作業ｼｰﾄ'!I43</f>
        <v>0</v>
      </c>
    </row>
    <row r="44" spans="2:9" s="149" customFormat="1" ht="18.75" customHeight="1">
      <c r="B44" s="173" t="s">
        <v>29</v>
      </c>
      <c r="C44" s="174" t="s">
        <v>129</v>
      </c>
      <c r="D44" s="175">
        <f>'（入力）作業ｼｰﾄ'!D44</f>
        <v>0</v>
      </c>
      <c r="E44" s="175">
        <f>'（入力）作業ｼｰﾄ'!E44</f>
        <v>0</v>
      </c>
      <c r="F44" s="175">
        <f>'（入力）作業ｼｰﾄ'!F44</f>
        <v>0</v>
      </c>
      <c r="G44" s="176">
        <f>'（入力）作業ｼｰﾄ'!G44</f>
        <v>0</v>
      </c>
      <c r="H44" s="175">
        <f>'（入力）作業ｼｰﾄ'!H44</f>
        <v>0</v>
      </c>
      <c r="I44" s="177">
        <f>'（入力）作業ｼｰﾄ'!I44</f>
        <v>0</v>
      </c>
    </row>
    <row r="45" spans="2:9" s="149" customFormat="1" ht="18.75" customHeight="1">
      <c r="B45" s="173" t="s">
        <v>540</v>
      </c>
      <c r="C45" s="174" t="s">
        <v>144</v>
      </c>
      <c r="D45" s="175">
        <f>'（入力）作業ｼｰﾄ'!D45</f>
        <v>0</v>
      </c>
      <c r="E45" s="175">
        <f>'（入力）作業ｼｰﾄ'!E45</f>
        <v>0</v>
      </c>
      <c r="F45" s="175">
        <f>'（入力）作業ｼｰﾄ'!F45</f>
        <v>0</v>
      </c>
      <c r="G45" s="176">
        <f>'（入力）作業ｼｰﾄ'!G45</f>
        <v>0</v>
      </c>
      <c r="H45" s="175">
        <f>'（入力）作業ｼｰﾄ'!H45</f>
        <v>0</v>
      </c>
      <c r="I45" s="177">
        <f>'（入力）作業ｼｰﾄ'!I45</f>
        <v>0</v>
      </c>
    </row>
    <row r="46" spans="2:9" s="149" customFormat="1" ht="18.75" customHeight="1">
      <c r="B46" s="173" t="s">
        <v>31</v>
      </c>
      <c r="C46" s="174" t="s">
        <v>23</v>
      </c>
      <c r="D46" s="175">
        <f>'（入力）作業ｼｰﾄ'!D46</f>
        <v>0</v>
      </c>
      <c r="E46" s="175">
        <f>'（入力）作業ｼｰﾄ'!E46</f>
        <v>0</v>
      </c>
      <c r="F46" s="175">
        <f>'（入力）作業ｼｰﾄ'!F46</f>
        <v>0</v>
      </c>
      <c r="G46" s="176">
        <f>'（入力）作業ｼｰﾄ'!G46</f>
        <v>0</v>
      </c>
      <c r="H46" s="175">
        <f>'（入力）作業ｼｰﾄ'!H46</f>
        <v>0</v>
      </c>
      <c r="I46" s="177">
        <f>'（入力）作業ｼｰﾄ'!I46</f>
        <v>0</v>
      </c>
    </row>
    <row r="47" spans="2:9" s="149" customFormat="1" ht="18.75" customHeight="1">
      <c r="B47" s="179"/>
      <c r="C47" s="180" t="s">
        <v>60</v>
      </c>
      <c r="D47" s="181">
        <f>'（入力）作業ｼｰﾄ'!D47</f>
        <v>0</v>
      </c>
      <c r="E47" s="181">
        <f>'（入力）作業ｼｰﾄ'!E47</f>
        <v>0</v>
      </c>
      <c r="F47" s="181">
        <f>'（入力）作業ｼｰﾄ'!F47</f>
        <v>0</v>
      </c>
      <c r="G47" s="182">
        <f>'（入力）作業ｼｰﾄ'!G47</f>
        <v>0</v>
      </c>
      <c r="H47" s="181">
        <f>'（入力）作業ｼｰﾄ'!H47</f>
        <v>0</v>
      </c>
      <c r="I47" s="183">
        <f>'（入力）作業ｼｰﾄ'!I47</f>
        <v>0</v>
      </c>
    </row>
    <row r="49" spans="2:10" ht="18.75" customHeight="1">
      <c r="B49" s="152"/>
      <c r="C49" s="153"/>
      <c r="D49" s="680" t="s">
        <v>145</v>
      </c>
      <c r="E49" s="680"/>
      <c r="F49" s="680"/>
      <c r="G49" s="683" t="s">
        <v>146</v>
      </c>
      <c r="H49" s="557" t="s">
        <v>147</v>
      </c>
      <c r="I49" s="557" t="s">
        <v>238</v>
      </c>
      <c r="J49" s="678" t="s">
        <v>239</v>
      </c>
    </row>
    <row r="50" spans="2:10" ht="36" customHeight="1">
      <c r="B50" s="154"/>
      <c r="C50" s="155"/>
      <c r="D50" s="156" t="s">
        <v>148</v>
      </c>
      <c r="E50" s="156" t="s">
        <v>149</v>
      </c>
      <c r="F50" s="156" t="s">
        <v>150</v>
      </c>
      <c r="G50" s="684"/>
      <c r="H50" s="558"/>
      <c r="I50" s="558"/>
      <c r="J50" s="679"/>
    </row>
    <row r="51" spans="2:10" ht="18.75" customHeight="1">
      <c r="B51" s="674" t="s">
        <v>58</v>
      </c>
      <c r="C51" s="675"/>
      <c r="D51" s="160" t="s">
        <v>232</v>
      </c>
      <c r="E51" s="160" t="s">
        <v>233</v>
      </c>
      <c r="F51" s="160" t="s">
        <v>234</v>
      </c>
      <c r="G51" s="184" t="s">
        <v>240</v>
      </c>
      <c r="H51" s="160" t="s">
        <v>241</v>
      </c>
      <c r="I51" s="160" t="s">
        <v>242</v>
      </c>
      <c r="J51" s="162" t="s">
        <v>243</v>
      </c>
    </row>
    <row r="52" spans="2:10" ht="18.75" customHeight="1">
      <c r="B52" s="676" t="s">
        <v>77</v>
      </c>
      <c r="C52" s="677"/>
      <c r="D52" s="164" t="s">
        <v>235</v>
      </c>
      <c r="E52" s="164" t="s">
        <v>236</v>
      </c>
      <c r="F52" s="164" t="s">
        <v>237</v>
      </c>
      <c r="G52" s="185" t="s">
        <v>244</v>
      </c>
      <c r="H52" s="186" t="s">
        <v>245</v>
      </c>
      <c r="I52" s="186" t="s">
        <v>246</v>
      </c>
      <c r="J52" s="187" t="s">
        <v>247</v>
      </c>
    </row>
    <row r="53" spans="2:10" ht="18.75" customHeight="1">
      <c r="B53" s="168" t="s">
        <v>1</v>
      </c>
      <c r="C53" s="169" t="s">
        <v>16</v>
      </c>
      <c r="D53" s="170">
        <f>'（入力）作業ｼｰﾄ'!J8</f>
        <v>0</v>
      </c>
      <c r="E53" s="170">
        <f>'（入力）作業ｼｰﾄ'!K8</f>
        <v>0</v>
      </c>
      <c r="F53" s="170">
        <f>'（入力）作業ｼｰﾄ'!L8</f>
        <v>0</v>
      </c>
      <c r="G53" s="553"/>
      <c r="H53" s="553"/>
      <c r="I53" s="175">
        <f>'（入力）作業ｼｰﾄ'!O8</f>
        <v>0</v>
      </c>
      <c r="J53" s="177">
        <f>'（入力）作業ｼｰﾄ'!P8</f>
        <v>0</v>
      </c>
    </row>
    <row r="54" spans="2:10" ht="18.75" customHeight="1">
      <c r="B54" s="173" t="s">
        <v>2</v>
      </c>
      <c r="C54" s="174" t="s">
        <v>527</v>
      </c>
      <c r="D54" s="175">
        <f>'（入力）作業ｼｰﾄ'!J9</f>
        <v>0</v>
      </c>
      <c r="E54" s="175">
        <f>'（入力）作業ｼｰﾄ'!K9</f>
        <v>0</v>
      </c>
      <c r="F54" s="175">
        <f>'（入力）作業ｼｰﾄ'!L9</f>
        <v>0</v>
      </c>
      <c r="G54" s="554"/>
      <c r="H54" s="554"/>
      <c r="I54" s="175">
        <f>'（入力）作業ｼｰﾄ'!O9</f>
        <v>0</v>
      </c>
      <c r="J54" s="177">
        <f>'（入力）作業ｼｰﾄ'!P9</f>
        <v>0</v>
      </c>
    </row>
    <row r="55" spans="2:10" ht="18.75" customHeight="1">
      <c r="B55" s="173" t="s">
        <v>3</v>
      </c>
      <c r="C55" s="174" t="s">
        <v>528</v>
      </c>
      <c r="D55" s="175">
        <f>'（入力）作業ｼｰﾄ'!J10</f>
        <v>0</v>
      </c>
      <c r="E55" s="175">
        <f>'（入力）作業ｼｰﾄ'!K10</f>
        <v>0</v>
      </c>
      <c r="F55" s="175">
        <f>'（入力）作業ｼｰﾄ'!L10</f>
        <v>0</v>
      </c>
      <c r="G55" s="554"/>
      <c r="H55" s="554"/>
      <c r="I55" s="175">
        <f>'（入力）作業ｼｰﾄ'!O10</f>
        <v>0</v>
      </c>
      <c r="J55" s="177">
        <f>'（入力）作業ｼｰﾄ'!P10</f>
        <v>0</v>
      </c>
    </row>
    <row r="56" spans="2:10" ht="18.75" customHeight="1">
      <c r="B56" s="173" t="s">
        <v>4</v>
      </c>
      <c r="C56" s="174" t="s">
        <v>17</v>
      </c>
      <c r="D56" s="175">
        <f>'（入力）作業ｼｰﾄ'!J11</f>
        <v>0</v>
      </c>
      <c r="E56" s="175">
        <f>'（入力）作業ｼｰﾄ'!K11</f>
        <v>0</v>
      </c>
      <c r="F56" s="175">
        <f>'（入力）作業ｼｰﾄ'!L11</f>
        <v>0</v>
      </c>
      <c r="G56" s="554"/>
      <c r="H56" s="554"/>
      <c r="I56" s="175">
        <f>'（入力）作業ｼｰﾄ'!O11</f>
        <v>0</v>
      </c>
      <c r="J56" s="177">
        <f>'（入力）作業ｼｰﾄ'!P11</f>
        <v>0</v>
      </c>
    </row>
    <row r="57" spans="2:10" ht="18.75" customHeight="1">
      <c r="B57" s="173" t="s">
        <v>5</v>
      </c>
      <c r="C57" s="174" t="s">
        <v>529</v>
      </c>
      <c r="D57" s="175">
        <f>'（入力）作業ｼｰﾄ'!J12</f>
        <v>0</v>
      </c>
      <c r="E57" s="175">
        <f>'（入力）作業ｼｰﾄ'!K12</f>
        <v>0</v>
      </c>
      <c r="F57" s="175">
        <f>'（入力）作業ｼｰﾄ'!L12</f>
        <v>0</v>
      </c>
      <c r="G57" s="554"/>
      <c r="H57" s="554"/>
      <c r="I57" s="175">
        <f>'（入力）作業ｼｰﾄ'!O12</f>
        <v>0</v>
      </c>
      <c r="J57" s="177">
        <f>'（入力）作業ｼｰﾄ'!P12</f>
        <v>0</v>
      </c>
    </row>
    <row r="58" spans="2:10" ht="18.75" customHeight="1">
      <c r="B58" s="173" t="s">
        <v>6</v>
      </c>
      <c r="C58" s="174" t="s">
        <v>136</v>
      </c>
      <c r="D58" s="175">
        <f>'（入力）作業ｼｰﾄ'!J13</f>
        <v>0</v>
      </c>
      <c r="E58" s="175">
        <f>'（入力）作業ｼｰﾄ'!K13</f>
        <v>0</v>
      </c>
      <c r="F58" s="175">
        <f>'（入力）作業ｼｰﾄ'!L13</f>
        <v>0</v>
      </c>
      <c r="G58" s="554"/>
      <c r="H58" s="554"/>
      <c r="I58" s="175">
        <f>'（入力）作業ｼｰﾄ'!O13</f>
        <v>0</v>
      </c>
      <c r="J58" s="177">
        <f>'（入力）作業ｼｰﾄ'!P13</f>
        <v>0</v>
      </c>
    </row>
    <row r="59" spans="2:10" ht="18.75" customHeight="1">
      <c r="B59" s="173" t="s">
        <v>7</v>
      </c>
      <c r="C59" s="178" t="s">
        <v>109</v>
      </c>
      <c r="D59" s="175">
        <f>'（入力）作業ｼｰﾄ'!J14</f>
        <v>0</v>
      </c>
      <c r="E59" s="175">
        <f>'（入力）作業ｼｰﾄ'!K14</f>
        <v>0</v>
      </c>
      <c r="F59" s="175">
        <f>'（入力）作業ｼｰﾄ'!L14</f>
        <v>0</v>
      </c>
      <c r="G59" s="554"/>
      <c r="H59" s="554"/>
      <c r="I59" s="175">
        <f>'（入力）作業ｼｰﾄ'!O14</f>
        <v>0</v>
      </c>
      <c r="J59" s="177">
        <f>'（入力）作業ｼｰﾄ'!P14</f>
        <v>0</v>
      </c>
    </row>
    <row r="60" spans="2:10" ht="18.75" customHeight="1">
      <c r="B60" s="173" t="s">
        <v>8</v>
      </c>
      <c r="C60" s="174" t="s">
        <v>137</v>
      </c>
      <c r="D60" s="175">
        <f>'（入力）作業ｼｰﾄ'!J15</f>
        <v>0</v>
      </c>
      <c r="E60" s="175">
        <f>'（入力）作業ｼｰﾄ'!K15</f>
        <v>0</v>
      </c>
      <c r="F60" s="175">
        <f>'（入力）作業ｼｰﾄ'!L15</f>
        <v>0</v>
      </c>
      <c r="G60" s="554"/>
      <c r="H60" s="554"/>
      <c r="I60" s="175">
        <f>'（入力）作業ｼｰﾄ'!O15</f>
        <v>0</v>
      </c>
      <c r="J60" s="177">
        <f>'（入力）作業ｼｰﾄ'!P15</f>
        <v>0</v>
      </c>
    </row>
    <row r="61" spans="2:10" ht="18.75" customHeight="1">
      <c r="B61" s="173" t="s">
        <v>9</v>
      </c>
      <c r="C61" s="178" t="s">
        <v>309</v>
      </c>
      <c r="D61" s="175">
        <f>'（入力）作業ｼｰﾄ'!J16</f>
        <v>0</v>
      </c>
      <c r="E61" s="175">
        <f>'（入力）作業ｼｰﾄ'!K16</f>
        <v>0</v>
      </c>
      <c r="F61" s="175">
        <f>'（入力）作業ｼｰﾄ'!L16</f>
        <v>0</v>
      </c>
      <c r="G61" s="554"/>
      <c r="H61" s="554"/>
      <c r="I61" s="175">
        <f>'（入力）作業ｼｰﾄ'!O16</f>
        <v>0</v>
      </c>
      <c r="J61" s="177">
        <f>'（入力）作業ｼｰﾄ'!P16</f>
        <v>0</v>
      </c>
    </row>
    <row r="62" spans="2:10" ht="18.75" customHeight="1">
      <c r="B62" s="173" t="s">
        <v>10</v>
      </c>
      <c r="C62" s="178" t="s">
        <v>587</v>
      </c>
      <c r="D62" s="175">
        <f>'（入力）作業ｼｰﾄ'!J17</f>
        <v>0</v>
      </c>
      <c r="E62" s="175">
        <f>'（入力）作業ｼｰﾄ'!K17</f>
        <v>0</v>
      </c>
      <c r="F62" s="175">
        <f>'（入力）作業ｼｰﾄ'!L17</f>
        <v>0</v>
      </c>
      <c r="G62" s="554"/>
      <c r="H62" s="554"/>
      <c r="I62" s="175">
        <f>'（入力）作業ｼｰﾄ'!O17</f>
        <v>0</v>
      </c>
      <c r="J62" s="177">
        <f>'（入力）作業ｼｰﾄ'!P17</f>
        <v>0</v>
      </c>
    </row>
    <row r="63" spans="2:10" ht="18.75" customHeight="1">
      <c r="B63" s="173" t="s">
        <v>11</v>
      </c>
      <c r="C63" s="174" t="s">
        <v>310</v>
      </c>
      <c r="D63" s="175">
        <f>'（入力）作業ｼｰﾄ'!J18</f>
        <v>0</v>
      </c>
      <c r="E63" s="175">
        <f>'（入力）作業ｼｰﾄ'!K18</f>
        <v>0</v>
      </c>
      <c r="F63" s="175">
        <f>'（入力）作業ｼｰﾄ'!L18</f>
        <v>0</v>
      </c>
      <c r="G63" s="554"/>
      <c r="H63" s="554"/>
      <c r="I63" s="175">
        <f>'（入力）作業ｼｰﾄ'!O18</f>
        <v>0</v>
      </c>
      <c r="J63" s="177">
        <f>'（入力）作業ｼｰﾄ'!P18</f>
        <v>0</v>
      </c>
    </row>
    <row r="64" spans="2:10" ht="18.75" customHeight="1">
      <c r="B64" s="173" t="s">
        <v>12</v>
      </c>
      <c r="C64" s="174" t="s">
        <v>138</v>
      </c>
      <c r="D64" s="175">
        <f>'（入力）作業ｼｰﾄ'!J19</f>
        <v>0</v>
      </c>
      <c r="E64" s="175">
        <f>'（入力）作業ｼｰﾄ'!K19</f>
        <v>0</v>
      </c>
      <c r="F64" s="175">
        <f>'（入力）作業ｼｰﾄ'!L19</f>
        <v>0</v>
      </c>
      <c r="G64" s="554"/>
      <c r="H64" s="554"/>
      <c r="I64" s="175">
        <f>'（入力）作業ｼｰﾄ'!O19</f>
        <v>0</v>
      </c>
      <c r="J64" s="177">
        <f>'（入力）作業ｼｰﾄ'!P19</f>
        <v>0</v>
      </c>
    </row>
    <row r="65" spans="2:10" ht="18.75" customHeight="1">
      <c r="B65" s="173" t="s">
        <v>13</v>
      </c>
      <c r="C65" s="174" t="s">
        <v>139</v>
      </c>
      <c r="D65" s="175">
        <f>'（入力）作業ｼｰﾄ'!J20</f>
        <v>0</v>
      </c>
      <c r="E65" s="175">
        <f>'（入力）作業ｼｰﾄ'!K20</f>
        <v>0</v>
      </c>
      <c r="F65" s="175">
        <f>'（入力）作業ｼｰﾄ'!L20</f>
        <v>0</v>
      </c>
      <c r="G65" s="554"/>
      <c r="H65" s="554"/>
      <c r="I65" s="175">
        <f>'（入力）作業ｼｰﾄ'!O20</f>
        <v>0</v>
      </c>
      <c r="J65" s="177">
        <f>'（入力）作業ｼｰﾄ'!P20</f>
        <v>0</v>
      </c>
    </row>
    <row r="66" spans="2:10" ht="18.75" customHeight="1">
      <c r="B66" s="173" t="s">
        <v>14</v>
      </c>
      <c r="C66" s="174" t="s">
        <v>140</v>
      </c>
      <c r="D66" s="175">
        <f>'（入力）作業ｼｰﾄ'!J21</f>
        <v>0</v>
      </c>
      <c r="E66" s="175">
        <f>'（入力）作業ｼｰﾄ'!K21</f>
        <v>0</v>
      </c>
      <c r="F66" s="175">
        <f>'（入力）作業ｼｰﾄ'!L21</f>
        <v>0</v>
      </c>
      <c r="G66" s="554"/>
      <c r="H66" s="554"/>
      <c r="I66" s="175">
        <f>'（入力）作業ｼｰﾄ'!O21</f>
        <v>0</v>
      </c>
      <c r="J66" s="177">
        <f>'（入力）作業ｼｰﾄ'!P21</f>
        <v>0</v>
      </c>
    </row>
    <row r="67" spans="2:10" ht="18.75" customHeight="1">
      <c r="B67" s="173" t="s">
        <v>28</v>
      </c>
      <c r="C67" s="174" t="s">
        <v>530</v>
      </c>
      <c r="D67" s="175">
        <f>'（入力）作業ｼｰﾄ'!J22</f>
        <v>0</v>
      </c>
      <c r="E67" s="175">
        <f>'（入力）作業ｼｰﾄ'!K22</f>
        <v>0</v>
      </c>
      <c r="F67" s="175">
        <f>'（入力）作業ｼｰﾄ'!L22</f>
        <v>0</v>
      </c>
      <c r="G67" s="554"/>
      <c r="H67" s="554"/>
      <c r="I67" s="175">
        <f>'（入力）作業ｼｰﾄ'!O22</f>
        <v>0</v>
      </c>
      <c r="J67" s="177">
        <f>'（入力）作業ｼｰﾄ'!P22</f>
        <v>0</v>
      </c>
    </row>
    <row r="68" spans="2:10" ht="18.75" customHeight="1">
      <c r="B68" s="173" t="s">
        <v>110</v>
      </c>
      <c r="C68" s="174" t="s">
        <v>531</v>
      </c>
      <c r="D68" s="175">
        <f>'（入力）作業ｼｰﾄ'!J23</f>
        <v>0</v>
      </c>
      <c r="E68" s="175">
        <f>'（入力）作業ｼｰﾄ'!K23</f>
        <v>0</v>
      </c>
      <c r="F68" s="175">
        <f>'（入力）作業ｼｰﾄ'!L23</f>
        <v>0</v>
      </c>
      <c r="G68" s="554"/>
      <c r="H68" s="554"/>
      <c r="I68" s="175">
        <f>'（入力）作業ｼｰﾄ'!O23</f>
        <v>0</v>
      </c>
      <c r="J68" s="177">
        <f>'（入力）作業ｼｰﾄ'!P23</f>
        <v>0</v>
      </c>
    </row>
    <row r="69" spans="2:10" ht="18.75" customHeight="1">
      <c r="B69" s="173" t="s">
        <v>111</v>
      </c>
      <c r="C69" s="174" t="s">
        <v>532</v>
      </c>
      <c r="D69" s="175">
        <f>'（入力）作業ｼｰﾄ'!J24</f>
        <v>0</v>
      </c>
      <c r="E69" s="175">
        <f>'（入力）作業ｼｰﾄ'!K24</f>
        <v>0</v>
      </c>
      <c r="F69" s="175">
        <f>'（入力）作業ｼｰﾄ'!L24</f>
        <v>0</v>
      </c>
      <c r="G69" s="554"/>
      <c r="H69" s="554"/>
      <c r="I69" s="175">
        <f>'（入力）作業ｼｰﾄ'!O24</f>
        <v>0</v>
      </c>
      <c r="J69" s="177">
        <f>'（入力）作業ｼｰﾄ'!P24</f>
        <v>0</v>
      </c>
    </row>
    <row r="70" spans="2:10" ht="18.75" customHeight="1">
      <c r="B70" s="173" t="s">
        <v>112</v>
      </c>
      <c r="C70" s="174" t="s">
        <v>533</v>
      </c>
      <c r="D70" s="175">
        <f>'（入力）作業ｼｰﾄ'!J25</f>
        <v>0</v>
      </c>
      <c r="E70" s="175">
        <f>'（入力）作業ｼｰﾄ'!K25</f>
        <v>0</v>
      </c>
      <c r="F70" s="175">
        <f>'（入力）作業ｼｰﾄ'!L25</f>
        <v>0</v>
      </c>
      <c r="G70" s="554"/>
      <c r="H70" s="554"/>
      <c r="I70" s="175">
        <f>'（入力）作業ｼｰﾄ'!O25</f>
        <v>0</v>
      </c>
      <c r="J70" s="177">
        <f>'（入力）作業ｼｰﾄ'!P25</f>
        <v>0</v>
      </c>
    </row>
    <row r="71" spans="2:10" ht="18.75" customHeight="1">
      <c r="B71" s="173" t="s">
        <v>114</v>
      </c>
      <c r="C71" s="174" t="s">
        <v>534</v>
      </c>
      <c r="D71" s="175">
        <f>'（入力）作業ｼｰﾄ'!J26</f>
        <v>0</v>
      </c>
      <c r="E71" s="175">
        <f>'（入力）作業ｼｰﾄ'!K26</f>
        <v>0</v>
      </c>
      <c r="F71" s="175">
        <f>'（入力）作業ｼｰﾄ'!L26</f>
        <v>0</v>
      </c>
      <c r="G71" s="554"/>
      <c r="H71" s="554"/>
      <c r="I71" s="175">
        <f>'（入力）作業ｼｰﾄ'!O26</f>
        <v>0</v>
      </c>
      <c r="J71" s="177">
        <f>'（入力）作業ｼｰﾄ'!P26</f>
        <v>0</v>
      </c>
    </row>
    <row r="72" spans="2:10" ht="18.75" customHeight="1">
      <c r="B72" s="173" t="s">
        <v>115</v>
      </c>
      <c r="C72" s="174" t="s">
        <v>588</v>
      </c>
      <c r="D72" s="175">
        <f>'（入力）作業ｼｰﾄ'!J27</f>
        <v>0</v>
      </c>
      <c r="E72" s="175">
        <f>'（入力）作業ｼｰﾄ'!K27</f>
        <v>0</v>
      </c>
      <c r="F72" s="175">
        <f>'（入力）作業ｼｰﾄ'!L27</f>
        <v>0</v>
      </c>
      <c r="G72" s="554"/>
      <c r="H72" s="554"/>
      <c r="I72" s="175">
        <f>'（入力）作業ｼｰﾄ'!O27</f>
        <v>0</v>
      </c>
      <c r="J72" s="177">
        <f>'（入力）作業ｼｰﾄ'!P27</f>
        <v>0</v>
      </c>
    </row>
    <row r="73" spans="2:10" ht="18.75" customHeight="1">
      <c r="B73" s="173" t="s">
        <v>116</v>
      </c>
      <c r="C73" s="174" t="s">
        <v>141</v>
      </c>
      <c r="D73" s="175">
        <f>'（入力）作業ｼｰﾄ'!J28</f>
        <v>0</v>
      </c>
      <c r="E73" s="175">
        <f>'（入力）作業ｼｰﾄ'!K28</f>
        <v>0</v>
      </c>
      <c r="F73" s="175">
        <f>'（入力）作業ｼｰﾄ'!L28</f>
        <v>0</v>
      </c>
      <c r="G73" s="554"/>
      <c r="H73" s="554"/>
      <c r="I73" s="175">
        <f>'（入力）作業ｼｰﾄ'!O28</f>
        <v>0</v>
      </c>
      <c r="J73" s="177">
        <f>'（入力）作業ｼｰﾄ'!P28</f>
        <v>0</v>
      </c>
    </row>
    <row r="74" spans="2:10" ht="18.75" customHeight="1">
      <c r="B74" s="173" t="s">
        <v>117</v>
      </c>
      <c r="C74" s="174" t="s">
        <v>113</v>
      </c>
      <c r="D74" s="175">
        <f>'（入力）作業ｼｰﾄ'!J29</f>
        <v>0</v>
      </c>
      <c r="E74" s="175">
        <f>'（入力）作業ｼｰﾄ'!K29</f>
        <v>0</v>
      </c>
      <c r="F74" s="175">
        <f>'（入力）作業ｼｰﾄ'!L29</f>
        <v>0</v>
      </c>
      <c r="G74" s="554"/>
      <c r="H74" s="554"/>
      <c r="I74" s="175">
        <f>'（入力）作業ｼｰﾄ'!O29</f>
        <v>0</v>
      </c>
      <c r="J74" s="177">
        <f>'（入力）作業ｼｰﾄ'!P29</f>
        <v>0</v>
      </c>
    </row>
    <row r="75" spans="2:10" ht="18.75" customHeight="1">
      <c r="B75" s="173" t="s">
        <v>118</v>
      </c>
      <c r="C75" s="174" t="s">
        <v>18</v>
      </c>
      <c r="D75" s="175">
        <f>'（入力）作業ｼｰﾄ'!J30</f>
        <v>0</v>
      </c>
      <c r="E75" s="175">
        <f>'（入力）作業ｼｰﾄ'!K30</f>
        <v>0</v>
      </c>
      <c r="F75" s="175">
        <f>'（入力）作業ｼｰﾄ'!L30</f>
        <v>0</v>
      </c>
      <c r="G75" s="554"/>
      <c r="H75" s="554"/>
      <c r="I75" s="175">
        <f>'（入力）作業ｼｰﾄ'!O30</f>
        <v>0</v>
      </c>
      <c r="J75" s="177">
        <f>'（入力）作業ｼｰﾄ'!P30</f>
        <v>0</v>
      </c>
    </row>
    <row r="76" spans="2:10" ht="18.75" customHeight="1">
      <c r="B76" s="173" t="s">
        <v>119</v>
      </c>
      <c r="C76" s="174" t="s">
        <v>142</v>
      </c>
      <c r="D76" s="175">
        <f>'（入力）作業ｼｰﾄ'!J31</f>
        <v>0</v>
      </c>
      <c r="E76" s="175">
        <f>'（入力）作業ｼｰﾄ'!K31</f>
        <v>0</v>
      </c>
      <c r="F76" s="175">
        <f>'（入力）作業ｼｰﾄ'!L31</f>
        <v>0</v>
      </c>
      <c r="G76" s="554"/>
      <c r="H76" s="554"/>
      <c r="I76" s="175">
        <f>'（入力）作業ｼｰﾄ'!O31</f>
        <v>0</v>
      </c>
      <c r="J76" s="177">
        <f>'（入力）作業ｼｰﾄ'!P31</f>
        <v>0</v>
      </c>
    </row>
    <row r="77" spans="2:10" ht="18.75" customHeight="1">
      <c r="B77" s="173" t="s">
        <v>120</v>
      </c>
      <c r="C77" s="174" t="s">
        <v>535</v>
      </c>
      <c r="D77" s="175">
        <f>'（入力）作業ｼｰﾄ'!J32</f>
        <v>0</v>
      </c>
      <c r="E77" s="175">
        <f>'（入力）作業ｼｰﾄ'!K32</f>
        <v>0</v>
      </c>
      <c r="F77" s="175">
        <f>'（入力）作業ｼｰﾄ'!L32</f>
        <v>0</v>
      </c>
      <c r="G77" s="554"/>
      <c r="H77" s="554"/>
      <c r="I77" s="175">
        <f>'（入力）作業ｼｰﾄ'!O32</f>
        <v>0</v>
      </c>
      <c r="J77" s="177">
        <f>'（入力）作業ｼｰﾄ'!P32</f>
        <v>0</v>
      </c>
    </row>
    <row r="78" spans="2:10" ht="18.75" customHeight="1">
      <c r="B78" s="173" t="s">
        <v>121</v>
      </c>
      <c r="C78" s="174" t="s">
        <v>536</v>
      </c>
      <c r="D78" s="175">
        <f>'（入力）作業ｼｰﾄ'!J33</f>
        <v>0</v>
      </c>
      <c r="E78" s="175">
        <f>'（入力）作業ｼｰﾄ'!K33</f>
        <v>0</v>
      </c>
      <c r="F78" s="175">
        <f>'（入力）作業ｼｰﾄ'!L33</f>
        <v>0</v>
      </c>
      <c r="G78" s="554"/>
      <c r="H78" s="554"/>
      <c r="I78" s="175">
        <f>'（入力）作業ｼｰﾄ'!O33</f>
        <v>0</v>
      </c>
      <c r="J78" s="177">
        <f>'（入力）作業ｼｰﾄ'!P33</f>
        <v>0</v>
      </c>
    </row>
    <row r="79" spans="2:10" ht="18.75" customHeight="1">
      <c r="B79" s="173" t="s">
        <v>122</v>
      </c>
      <c r="C79" s="174" t="s">
        <v>19</v>
      </c>
      <c r="D79" s="175">
        <f>'（入力）作業ｼｰﾄ'!J34</f>
        <v>0</v>
      </c>
      <c r="E79" s="175">
        <f>'（入力）作業ｼｰﾄ'!K34</f>
        <v>0</v>
      </c>
      <c r="F79" s="175">
        <f>'（入力）作業ｼｰﾄ'!L34</f>
        <v>0</v>
      </c>
      <c r="G79" s="554"/>
      <c r="H79" s="554"/>
      <c r="I79" s="175">
        <f>'（入力）作業ｼｰﾄ'!O34</f>
        <v>0</v>
      </c>
      <c r="J79" s="177">
        <f>'（入力）作業ｼｰﾄ'!P34</f>
        <v>0</v>
      </c>
    </row>
    <row r="80" spans="2:10" ht="18.75" customHeight="1">
      <c r="B80" s="173" t="s">
        <v>123</v>
      </c>
      <c r="C80" s="174" t="s">
        <v>20</v>
      </c>
      <c r="D80" s="175">
        <f>'（入力）作業ｼｰﾄ'!J35</f>
        <v>0</v>
      </c>
      <c r="E80" s="175">
        <f>'（入力）作業ｼｰﾄ'!K35</f>
        <v>0</v>
      </c>
      <c r="F80" s="175">
        <f>'（入力）作業ｼｰﾄ'!L35</f>
        <v>0</v>
      </c>
      <c r="G80" s="554"/>
      <c r="H80" s="554"/>
      <c r="I80" s="175">
        <f>'（入力）作業ｼｰﾄ'!O35</f>
        <v>0</v>
      </c>
      <c r="J80" s="177">
        <f>'（入力）作業ｼｰﾄ'!P35</f>
        <v>0</v>
      </c>
    </row>
    <row r="81" spans="2:10" ht="18.75" customHeight="1">
      <c r="B81" s="173" t="s">
        <v>124</v>
      </c>
      <c r="C81" s="174" t="s">
        <v>21</v>
      </c>
      <c r="D81" s="175">
        <f>'（入力）作業ｼｰﾄ'!J36</f>
        <v>0</v>
      </c>
      <c r="E81" s="175">
        <f>'（入力）作業ｼｰﾄ'!K36</f>
        <v>0</v>
      </c>
      <c r="F81" s="175">
        <f>'（入力）作業ｼｰﾄ'!L36</f>
        <v>0</v>
      </c>
      <c r="G81" s="554"/>
      <c r="H81" s="554"/>
      <c r="I81" s="175">
        <f>'（入力）作業ｼｰﾄ'!O36</f>
        <v>0</v>
      </c>
      <c r="J81" s="177">
        <f>'（入力）作業ｼｰﾄ'!P36</f>
        <v>0</v>
      </c>
    </row>
    <row r="82" spans="2:10" ht="18.75" customHeight="1">
      <c r="B82" s="173" t="s">
        <v>125</v>
      </c>
      <c r="C82" s="174" t="s">
        <v>537</v>
      </c>
      <c r="D82" s="175">
        <f>'（入力）作業ｼｰﾄ'!J37</f>
        <v>0</v>
      </c>
      <c r="E82" s="175">
        <f>'（入力）作業ｼｰﾄ'!K37</f>
        <v>0</v>
      </c>
      <c r="F82" s="175">
        <f>'（入力）作業ｼｰﾄ'!L37</f>
        <v>0</v>
      </c>
      <c r="G82" s="554"/>
      <c r="H82" s="554"/>
      <c r="I82" s="175">
        <f>'（入力）作業ｼｰﾄ'!O37</f>
        <v>0</v>
      </c>
      <c r="J82" s="177">
        <f>'（入力）作業ｼｰﾄ'!P37</f>
        <v>0</v>
      </c>
    </row>
    <row r="83" spans="2:10" ht="18.75" customHeight="1">
      <c r="B83" s="173" t="s">
        <v>126</v>
      </c>
      <c r="C83" s="174" t="s">
        <v>538</v>
      </c>
      <c r="D83" s="175">
        <f>'（入力）作業ｼｰﾄ'!J38</f>
        <v>0</v>
      </c>
      <c r="E83" s="175">
        <f>'（入力）作業ｼｰﾄ'!K38</f>
        <v>0</v>
      </c>
      <c r="F83" s="175">
        <f>'（入力）作業ｼｰﾄ'!L38</f>
        <v>0</v>
      </c>
      <c r="G83" s="554"/>
      <c r="H83" s="554"/>
      <c r="I83" s="175">
        <f>'（入力）作業ｼｰﾄ'!O38</f>
        <v>0</v>
      </c>
      <c r="J83" s="177">
        <f>'（入力）作業ｼｰﾄ'!P38</f>
        <v>0</v>
      </c>
    </row>
    <row r="84" spans="2:10" ht="18.75" customHeight="1">
      <c r="B84" s="173" t="s">
        <v>128</v>
      </c>
      <c r="C84" s="174" t="s">
        <v>22</v>
      </c>
      <c r="D84" s="175">
        <f>'（入力）作業ｼｰﾄ'!J39</f>
        <v>0</v>
      </c>
      <c r="E84" s="175">
        <f>'（入力）作業ｼｰﾄ'!K39</f>
        <v>0</v>
      </c>
      <c r="F84" s="175">
        <f>'（入力）作業ｼｰﾄ'!L39</f>
        <v>0</v>
      </c>
      <c r="G84" s="554"/>
      <c r="H84" s="554"/>
      <c r="I84" s="175">
        <f>'（入力）作業ｼｰﾄ'!O39</f>
        <v>0</v>
      </c>
      <c r="J84" s="177">
        <f>'（入力）作業ｼｰﾄ'!P39</f>
        <v>0</v>
      </c>
    </row>
    <row r="85" spans="2:10" ht="18.75" customHeight="1">
      <c r="B85" s="173" t="s">
        <v>130</v>
      </c>
      <c r="C85" s="174" t="s">
        <v>143</v>
      </c>
      <c r="D85" s="175">
        <f>'（入力）作業ｼｰﾄ'!J40</f>
        <v>0</v>
      </c>
      <c r="E85" s="175">
        <f>'（入力）作業ｼｰﾄ'!K40</f>
        <v>0</v>
      </c>
      <c r="F85" s="175">
        <f>'（入力）作業ｼｰﾄ'!L40</f>
        <v>0</v>
      </c>
      <c r="G85" s="554"/>
      <c r="H85" s="554"/>
      <c r="I85" s="175">
        <f>'（入力）作業ｼｰﾄ'!O40</f>
        <v>0</v>
      </c>
      <c r="J85" s="177">
        <f>'（入力）作業ｼｰﾄ'!P40</f>
        <v>0</v>
      </c>
    </row>
    <row r="86" spans="2:10" ht="18.75" customHeight="1">
      <c r="B86" s="173" t="s">
        <v>131</v>
      </c>
      <c r="C86" s="174" t="s">
        <v>539</v>
      </c>
      <c r="D86" s="175">
        <f>'（入力）作業ｼｰﾄ'!J41</f>
        <v>0</v>
      </c>
      <c r="E86" s="175">
        <f>'（入力）作業ｼｰﾄ'!K41</f>
        <v>0</v>
      </c>
      <c r="F86" s="175">
        <f>'（入力）作業ｼｰﾄ'!L41</f>
        <v>0</v>
      </c>
      <c r="G86" s="554"/>
      <c r="H86" s="554"/>
      <c r="I86" s="175">
        <f>'（入力）作業ｼｰﾄ'!O41</f>
        <v>0</v>
      </c>
      <c r="J86" s="177">
        <f>'（入力）作業ｼｰﾄ'!P41</f>
        <v>0</v>
      </c>
    </row>
    <row r="87" spans="2:10" ht="18.75" customHeight="1">
      <c r="B87" s="173" t="s">
        <v>15</v>
      </c>
      <c r="C87" s="174" t="s">
        <v>589</v>
      </c>
      <c r="D87" s="175">
        <f>'（入力）作業ｼｰﾄ'!J42</f>
        <v>0</v>
      </c>
      <c r="E87" s="175">
        <f>'（入力）作業ｼｰﾄ'!K42</f>
        <v>0</v>
      </c>
      <c r="F87" s="175">
        <f>'（入力）作業ｼｰﾄ'!L42</f>
        <v>0</v>
      </c>
      <c r="G87" s="554"/>
      <c r="H87" s="554"/>
      <c r="I87" s="175">
        <f>'（入力）作業ｼｰﾄ'!O42</f>
        <v>0</v>
      </c>
      <c r="J87" s="177">
        <f>'（入力）作業ｼｰﾄ'!P42</f>
        <v>0</v>
      </c>
    </row>
    <row r="88" spans="2:10" ht="18.75" customHeight="1">
      <c r="B88" s="173" t="s">
        <v>311</v>
      </c>
      <c r="C88" s="174" t="s">
        <v>127</v>
      </c>
      <c r="D88" s="175">
        <f>'（入力）作業ｼｰﾄ'!J43</f>
        <v>0</v>
      </c>
      <c r="E88" s="175">
        <f>'（入力）作業ｼｰﾄ'!K43</f>
        <v>0</v>
      </c>
      <c r="F88" s="175">
        <f>'（入力）作業ｼｰﾄ'!L43</f>
        <v>0</v>
      </c>
      <c r="G88" s="554"/>
      <c r="H88" s="554"/>
      <c r="I88" s="175">
        <f>'（入力）作業ｼｰﾄ'!O43</f>
        <v>0</v>
      </c>
      <c r="J88" s="177">
        <f>'（入力）作業ｼｰﾄ'!P43</f>
        <v>0</v>
      </c>
    </row>
    <row r="89" spans="2:10" ht="18.75" customHeight="1">
      <c r="B89" s="173" t="s">
        <v>29</v>
      </c>
      <c r="C89" s="174" t="s">
        <v>129</v>
      </c>
      <c r="D89" s="175">
        <f>'（入力）作業ｼｰﾄ'!J44</f>
        <v>0</v>
      </c>
      <c r="E89" s="175">
        <f>'（入力）作業ｼｰﾄ'!K44</f>
        <v>0</v>
      </c>
      <c r="F89" s="175">
        <f>'（入力）作業ｼｰﾄ'!L44</f>
        <v>0</v>
      </c>
      <c r="G89" s="554"/>
      <c r="H89" s="554"/>
      <c r="I89" s="175">
        <f>'（入力）作業ｼｰﾄ'!O44</f>
        <v>0</v>
      </c>
      <c r="J89" s="177">
        <f>'（入力）作業ｼｰﾄ'!P44</f>
        <v>0</v>
      </c>
    </row>
    <row r="90" spans="2:10" ht="18.75" customHeight="1">
      <c r="B90" s="173" t="s">
        <v>540</v>
      </c>
      <c r="C90" s="174" t="s">
        <v>144</v>
      </c>
      <c r="D90" s="175">
        <f>'（入力）作業ｼｰﾄ'!J45</f>
        <v>0</v>
      </c>
      <c r="E90" s="175">
        <f>'（入力）作業ｼｰﾄ'!K45</f>
        <v>0</v>
      </c>
      <c r="F90" s="175">
        <f>'（入力）作業ｼｰﾄ'!L45</f>
        <v>0</v>
      </c>
      <c r="G90" s="554"/>
      <c r="H90" s="554"/>
      <c r="I90" s="175">
        <f>'（入力）作業ｼｰﾄ'!O45</f>
        <v>0</v>
      </c>
      <c r="J90" s="177">
        <f>'（入力）作業ｼｰﾄ'!P45</f>
        <v>0</v>
      </c>
    </row>
    <row r="91" spans="2:10" ht="18.75" customHeight="1">
      <c r="B91" s="173" t="s">
        <v>31</v>
      </c>
      <c r="C91" s="174" t="s">
        <v>23</v>
      </c>
      <c r="D91" s="175">
        <f>'（入力）作業ｼｰﾄ'!J46</f>
        <v>0</v>
      </c>
      <c r="E91" s="175">
        <f>'（入力）作業ｼｰﾄ'!K46</f>
        <v>0</v>
      </c>
      <c r="F91" s="175">
        <f>'（入力）作業ｼｰﾄ'!L46</f>
        <v>0</v>
      </c>
      <c r="G91" s="555"/>
      <c r="H91" s="555"/>
      <c r="I91" s="175">
        <f>'（入力）作業ｼｰﾄ'!O46</f>
        <v>0</v>
      </c>
      <c r="J91" s="177">
        <f>'（入力）作業ｼｰﾄ'!P46</f>
        <v>0</v>
      </c>
    </row>
    <row r="92" spans="2:10" ht="18.75" customHeight="1">
      <c r="B92" s="179"/>
      <c r="C92" s="180" t="s">
        <v>60</v>
      </c>
      <c r="D92" s="181">
        <f>'（入力）作業ｼｰﾄ'!J47</f>
        <v>0</v>
      </c>
      <c r="E92" s="181">
        <f>'（入力）作業ｼｰﾄ'!K47</f>
        <v>0</v>
      </c>
      <c r="F92" s="181">
        <f>'（入力）作業ｼｰﾄ'!L47</f>
        <v>0</v>
      </c>
      <c r="G92" s="188">
        <f>'（入力）作業ｼｰﾄ'!M47</f>
        <v>0</v>
      </c>
      <c r="H92" s="181">
        <f>'（入力）作業ｼｰﾄ'!N47</f>
        <v>0</v>
      </c>
      <c r="I92" s="181">
        <f>'（入力）作業ｼｰﾄ'!O47</f>
        <v>0</v>
      </c>
      <c r="J92" s="183">
        <f>'（入力）作業ｼｰﾄ'!P47</f>
        <v>0</v>
      </c>
    </row>
    <row r="94" spans="2:10" ht="18.75" customHeight="1">
      <c r="B94" s="152"/>
      <c r="C94" s="153"/>
      <c r="D94" s="680" t="s">
        <v>305</v>
      </c>
      <c r="E94" s="680"/>
      <c r="F94" s="680"/>
      <c r="G94" s="680" t="s">
        <v>79</v>
      </c>
      <c r="H94" s="680"/>
      <c r="I94" s="685"/>
    </row>
    <row r="95" spans="2:10" ht="36" customHeight="1">
      <c r="B95" s="154"/>
      <c r="C95" s="155"/>
      <c r="D95" s="156" t="s">
        <v>57</v>
      </c>
      <c r="E95" s="156" t="s">
        <v>151</v>
      </c>
      <c r="F95" s="156" t="s">
        <v>152</v>
      </c>
      <c r="G95" s="156" t="s">
        <v>153</v>
      </c>
      <c r="H95" s="156" t="s">
        <v>154</v>
      </c>
      <c r="I95" s="189" t="s">
        <v>155</v>
      </c>
    </row>
    <row r="96" spans="2:10" ht="18.75" customHeight="1">
      <c r="B96" s="674" t="s">
        <v>58</v>
      </c>
      <c r="C96" s="675"/>
      <c r="D96" s="160" t="s">
        <v>248</v>
      </c>
      <c r="E96" s="160" t="s">
        <v>249</v>
      </c>
      <c r="F96" s="160" t="s">
        <v>250</v>
      </c>
      <c r="G96" s="160" t="s">
        <v>254</v>
      </c>
      <c r="H96" s="160" t="s">
        <v>255</v>
      </c>
      <c r="I96" s="162" t="s">
        <v>256</v>
      </c>
    </row>
    <row r="97" spans="2:9" ht="18.75" customHeight="1">
      <c r="B97" s="681" t="s">
        <v>77</v>
      </c>
      <c r="C97" s="682"/>
      <c r="D97" s="186" t="s">
        <v>251</v>
      </c>
      <c r="E97" s="186" t="s">
        <v>252</v>
      </c>
      <c r="F97" s="186" t="s">
        <v>253</v>
      </c>
      <c r="G97" s="186" t="s">
        <v>257</v>
      </c>
      <c r="H97" s="186" t="s">
        <v>258</v>
      </c>
      <c r="I97" s="187" t="s">
        <v>259</v>
      </c>
    </row>
    <row r="98" spans="2:9" ht="18.75" customHeight="1">
      <c r="B98" s="173" t="s">
        <v>1</v>
      </c>
      <c r="C98" s="174" t="s">
        <v>16</v>
      </c>
      <c r="D98" s="175">
        <f>'（入力）作業ｼｰﾄ'!Q8</f>
        <v>0</v>
      </c>
      <c r="E98" s="175">
        <f>'（入力）作業ｼｰﾄ'!R8</f>
        <v>0</v>
      </c>
      <c r="F98" s="175">
        <f>'（入力）作業ｼｰﾄ'!S8</f>
        <v>0</v>
      </c>
      <c r="G98" s="190">
        <f>'（入力）作業ｼｰﾄ'!T8</f>
        <v>0</v>
      </c>
      <c r="H98" s="175">
        <f>'（入力）作業ｼｰﾄ'!U8</f>
        <v>0</v>
      </c>
      <c r="I98" s="177">
        <f>'（入力）作業ｼｰﾄ'!V8</f>
        <v>0</v>
      </c>
    </row>
    <row r="99" spans="2:9" ht="18.75" customHeight="1">
      <c r="B99" s="173" t="s">
        <v>2</v>
      </c>
      <c r="C99" s="174" t="s">
        <v>527</v>
      </c>
      <c r="D99" s="175">
        <f>'（入力）作業ｼｰﾄ'!Q9</f>
        <v>0</v>
      </c>
      <c r="E99" s="175">
        <f>'（入力）作業ｼｰﾄ'!R9</f>
        <v>0</v>
      </c>
      <c r="F99" s="175">
        <f>'（入力）作業ｼｰﾄ'!S9</f>
        <v>0</v>
      </c>
      <c r="G99" s="190">
        <f>'（入力）作業ｼｰﾄ'!T9</f>
        <v>0</v>
      </c>
      <c r="H99" s="175">
        <f>'（入力）作業ｼｰﾄ'!U9</f>
        <v>0</v>
      </c>
      <c r="I99" s="177">
        <f>'（入力）作業ｼｰﾄ'!V9</f>
        <v>0</v>
      </c>
    </row>
    <row r="100" spans="2:9" ht="18.75" customHeight="1">
      <c r="B100" s="173" t="s">
        <v>3</v>
      </c>
      <c r="C100" s="174" t="s">
        <v>528</v>
      </c>
      <c r="D100" s="175">
        <f>'（入力）作業ｼｰﾄ'!Q10</f>
        <v>0</v>
      </c>
      <c r="E100" s="175">
        <f>'（入力）作業ｼｰﾄ'!R10</f>
        <v>0</v>
      </c>
      <c r="F100" s="175">
        <f>'（入力）作業ｼｰﾄ'!S10</f>
        <v>0</v>
      </c>
      <c r="G100" s="190">
        <f>'（入力）作業ｼｰﾄ'!T10</f>
        <v>0</v>
      </c>
      <c r="H100" s="175">
        <f>'（入力）作業ｼｰﾄ'!U10</f>
        <v>0</v>
      </c>
      <c r="I100" s="177">
        <f>'（入力）作業ｼｰﾄ'!V10</f>
        <v>0</v>
      </c>
    </row>
    <row r="101" spans="2:9" ht="18.75" customHeight="1">
      <c r="B101" s="173" t="s">
        <v>4</v>
      </c>
      <c r="C101" s="174" t="s">
        <v>17</v>
      </c>
      <c r="D101" s="175">
        <f>'（入力）作業ｼｰﾄ'!Q11</f>
        <v>0</v>
      </c>
      <c r="E101" s="175">
        <f>'（入力）作業ｼｰﾄ'!R11</f>
        <v>0</v>
      </c>
      <c r="F101" s="175">
        <f>'（入力）作業ｼｰﾄ'!S11</f>
        <v>0</v>
      </c>
      <c r="G101" s="190">
        <f>'（入力）作業ｼｰﾄ'!T11</f>
        <v>0</v>
      </c>
      <c r="H101" s="175">
        <f>'（入力）作業ｼｰﾄ'!U11</f>
        <v>0</v>
      </c>
      <c r="I101" s="177">
        <f>'（入力）作業ｼｰﾄ'!V11</f>
        <v>0</v>
      </c>
    </row>
    <row r="102" spans="2:9" ht="18.75" customHeight="1">
      <c r="B102" s="173" t="s">
        <v>5</v>
      </c>
      <c r="C102" s="174" t="s">
        <v>529</v>
      </c>
      <c r="D102" s="175">
        <f>'（入力）作業ｼｰﾄ'!Q12</f>
        <v>0</v>
      </c>
      <c r="E102" s="175">
        <f>'（入力）作業ｼｰﾄ'!R12</f>
        <v>0</v>
      </c>
      <c r="F102" s="175">
        <f>'（入力）作業ｼｰﾄ'!S12</f>
        <v>0</v>
      </c>
      <c r="G102" s="190">
        <f>'（入力）作業ｼｰﾄ'!T12</f>
        <v>0</v>
      </c>
      <c r="H102" s="175">
        <f>'（入力）作業ｼｰﾄ'!U12</f>
        <v>0</v>
      </c>
      <c r="I102" s="177">
        <f>'（入力）作業ｼｰﾄ'!V12</f>
        <v>0</v>
      </c>
    </row>
    <row r="103" spans="2:9" ht="18.75" customHeight="1">
      <c r="B103" s="173" t="s">
        <v>6</v>
      </c>
      <c r="C103" s="174" t="s">
        <v>136</v>
      </c>
      <c r="D103" s="175">
        <f>'（入力）作業ｼｰﾄ'!Q13</f>
        <v>0</v>
      </c>
      <c r="E103" s="175">
        <f>'（入力）作業ｼｰﾄ'!R13</f>
        <v>0</v>
      </c>
      <c r="F103" s="175">
        <f>'（入力）作業ｼｰﾄ'!S13</f>
        <v>0</v>
      </c>
      <c r="G103" s="190">
        <f>'（入力）作業ｼｰﾄ'!T13</f>
        <v>0</v>
      </c>
      <c r="H103" s="175">
        <f>'（入力）作業ｼｰﾄ'!U13</f>
        <v>0</v>
      </c>
      <c r="I103" s="177">
        <f>'（入力）作業ｼｰﾄ'!V13</f>
        <v>0</v>
      </c>
    </row>
    <row r="104" spans="2:9" ht="18.75" customHeight="1">
      <c r="B104" s="173" t="s">
        <v>7</v>
      </c>
      <c r="C104" s="178" t="s">
        <v>109</v>
      </c>
      <c r="D104" s="175">
        <f>'（入力）作業ｼｰﾄ'!Q14</f>
        <v>0</v>
      </c>
      <c r="E104" s="175">
        <f>'（入力）作業ｼｰﾄ'!R14</f>
        <v>0</v>
      </c>
      <c r="F104" s="175">
        <f>'（入力）作業ｼｰﾄ'!S14</f>
        <v>0</v>
      </c>
      <c r="G104" s="190">
        <f>'（入力）作業ｼｰﾄ'!T14</f>
        <v>0</v>
      </c>
      <c r="H104" s="175">
        <f>'（入力）作業ｼｰﾄ'!U14</f>
        <v>0</v>
      </c>
      <c r="I104" s="177">
        <f>'（入力）作業ｼｰﾄ'!V14</f>
        <v>0</v>
      </c>
    </row>
    <row r="105" spans="2:9" ht="18.75" customHeight="1">
      <c r="B105" s="173" t="s">
        <v>8</v>
      </c>
      <c r="C105" s="174" t="s">
        <v>137</v>
      </c>
      <c r="D105" s="175">
        <f>'（入力）作業ｼｰﾄ'!Q15</f>
        <v>0</v>
      </c>
      <c r="E105" s="175">
        <f>'（入力）作業ｼｰﾄ'!R15</f>
        <v>0</v>
      </c>
      <c r="F105" s="175">
        <f>'（入力）作業ｼｰﾄ'!S15</f>
        <v>0</v>
      </c>
      <c r="G105" s="190">
        <f>'（入力）作業ｼｰﾄ'!T15</f>
        <v>0</v>
      </c>
      <c r="H105" s="175">
        <f>'（入力）作業ｼｰﾄ'!U15</f>
        <v>0</v>
      </c>
      <c r="I105" s="177">
        <f>'（入力）作業ｼｰﾄ'!V15</f>
        <v>0</v>
      </c>
    </row>
    <row r="106" spans="2:9" ht="18.75" customHeight="1">
      <c r="B106" s="173" t="s">
        <v>9</v>
      </c>
      <c r="C106" s="178" t="s">
        <v>309</v>
      </c>
      <c r="D106" s="175">
        <f>'（入力）作業ｼｰﾄ'!Q16</f>
        <v>0</v>
      </c>
      <c r="E106" s="175">
        <f>'（入力）作業ｼｰﾄ'!R16</f>
        <v>0</v>
      </c>
      <c r="F106" s="175">
        <f>'（入力）作業ｼｰﾄ'!S16</f>
        <v>0</v>
      </c>
      <c r="G106" s="190">
        <f>'（入力）作業ｼｰﾄ'!T16</f>
        <v>0</v>
      </c>
      <c r="H106" s="175">
        <f>'（入力）作業ｼｰﾄ'!U16</f>
        <v>0</v>
      </c>
      <c r="I106" s="177">
        <f>'（入力）作業ｼｰﾄ'!V16</f>
        <v>0</v>
      </c>
    </row>
    <row r="107" spans="2:9" ht="18.75" customHeight="1">
      <c r="B107" s="173" t="s">
        <v>10</v>
      </c>
      <c r="C107" s="178" t="s">
        <v>587</v>
      </c>
      <c r="D107" s="175">
        <f>'（入力）作業ｼｰﾄ'!Q17</f>
        <v>0</v>
      </c>
      <c r="E107" s="175">
        <f>'（入力）作業ｼｰﾄ'!R17</f>
        <v>0</v>
      </c>
      <c r="F107" s="175">
        <f>'（入力）作業ｼｰﾄ'!S17</f>
        <v>0</v>
      </c>
      <c r="G107" s="190">
        <f>'（入力）作業ｼｰﾄ'!T17</f>
        <v>0</v>
      </c>
      <c r="H107" s="175">
        <f>'（入力）作業ｼｰﾄ'!U17</f>
        <v>0</v>
      </c>
      <c r="I107" s="177">
        <f>'（入力）作業ｼｰﾄ'!V17</f>
        <v>0</v>
      </c>
    </row>
    <row r="108" spans="2:9" ht="18.75" customHeight="1">
      <c r="B108" s="173" t="s">
        <v>11</v>
      </c>
      <c r="C108" s="174" t="s">
        <v>310</v>
      </c>
      <c r="D108" s="175">
        <f>'（入力）作業ｼｰﾄ'!Q18</f>
        <v>0</v>
      </c>
      <c r="E108" s="175">
        <f>'（入力）作業ｼｰﾄ'!R18</f>
        <v>0</v>
      </c>
      <c r="F108" s="175">
        <f>'（入力）作業ｼｰﾄ'!S18</f>
        <v>0</v>
      </c>
      <c r="G108" s="190">
        <f>'（入力）作業ｼｰﾄ'!T18</f>
        <v>0</v>
      </c>
      <c r="H108" s="175">
        <f>'（入力）作業ｼｰﾄ'!U18</f>
        <v>0</v>
      </c>
      <c r="I108" s="177">
        <f>'（入力）作業ｼｰﾄ'!V18</f>
        <v>0</v>
      </c>
    </row>
    <row r="109" spans="2:9" ht="18.75" customHeight="1">
      <c r="B109" s="173" t="s">
        <v>12</v>
      </c>
      <c r="C109" s="174" t="s">
        <v>138</v>
      </c>
      <c r="D109" s="175">
        <f>'（入力）作業ｼｰﾄ'!Q19</f>
        <v>0</v>
      </c>
      <c r="E109" s="175">
        <f>'（入力）作業ｼｰﾄ'!R19</f>
        <v>0</v>
      </c>
      <c r="F109" s="175">
        <f>'（入力）作業ｼｰﾄ'!S19</f>
        <v>0</v>
      </c>
      <c r="G109" s="190">
        <f>'（入力）作業ｼｰﾄ'!T19</f>
        <v>0</v>
      </c>
      <c r="H109" s="175">
        <f>'（入力）作業ｼｰﾄ'!U19</f>
        <v>0</v>
      </c>
      <c r="I109" s="177">
        <f>'（入力）作業ｼｰﾄ'!V19</f>
        <v>0</v>
      </c>
    </row>
    <row r="110" spans="2:9" ht="18.75" customHeight="1">
      <c r="B110" s="173" t="s">
        <v>13</v>
      </c>
      <c r="C110" s="174" t="s">
        <v>139</v>
      </c>
      <c r="D110" s="175">
        <f>'（入力）作業ｼｰﾄ'!Q20</f>
        <v>0</v>
      </c>
      <c r="E110" s="175">
        <f>'（入力）作業ｼｰﾄ'!R20</f>
        <v>0</v>
      </c>
      <c r="F110" s="175">
        <f>'（入力）作業ｼｰﾄ'!S20</f>
        <v>0</v>
      </c>
      <c r="G110" s="190">
        <f>'（入力）作業ｼｰﾄ'!T20</f>
        <v>0</v>
      </c>
      <c r="H110" s="175">
        <f>'（入力）作業ｼｰﾄ'!U20</f>
        <v>0</v>
      </c>
      <c r="I110" s="177">
        <f>'（入力）作業ｼｰﾄ'!V20</f>
        <v>0</v>
      </c>
    </row>
    <row r="111" spans="2:9" ht="18.75" customHeight="1">
      <c r="B111" s="173" t="s">
        <v>14</v>
      </c>
      <c r="C111" s="174" t="s">
        <v>140</v>
      </c>
      <c r="D111" s="175">
        <f>'（入力）作業ｼｰﾄ'!Q21</f>
        <v>0</v>
      </c>
      <c r="E111" s="175">
        <f>'（入力）作業ｼｰﾄ'!R21</f>
        <v>0</v>
      </c>
      <c r="F111" s="175">
        <f>'（入力）作業ｼｰﾄ'!S21</f>
        <v>0</v>
      </c>
      <c r="G111" s="190">
        <f>'（入力）作業ｼｰﾄ'!T21</f>
        <v>0</v>
      </c>
      <c r="H111" s="175">
        <f>'（入力）作業ｼｰﾄ'!U21</f>
        <v>0</v>
      </c>
      <c r="I111" s="177">
        <f>'（入力）作業ｼｰﾄ'!V21</f>
        <v>0</v>
      </c>
    </row>
    <row r="112" spans="2:9" ht="18.75" customHeight="1">
      <c r="B112" s="173" t="s">
        <v>28</v>
      </c>
      <c r="C112" s="174" t="s">
        <v>530</v>
      </c>
      <c r="D112" s="175">
        <f>'（入力）作業ｼｰﾄ'!Q22</f>
        <v>0</v>
      </c>
      <c r="E112" s="175">
        <f>'（入力）作業ｼｰﾄ'!R22</f>
        <v>0</v>
      </c>
      <c r="F112" s="175">
        <f>'（入力）作業ｼｰﾄ'!S22</f>
        <v>0</v>
      </c>
      <c r="G112" s="190">
        <f>'（入力）作業ｼｰﾄ'!T22</f>
        <v>0</v>
      </c>
      <c r="H112" s="175">
        <f>'（入力）作業ｼｰﾄ'!U22</f>
        <v>0</v>
      </c>
      <c r="I112" s="177">
        <f>'（入力）作業ｼｰﾄ'!V22</f>
        <v>0</v>
      </c>
    </row>
    <row r="113" spans="2:9" ht="18.75" customHeight="1">
      <c r="B113" s="173" t="s">
        <v>110</v>
      </c>
      <c r="C113" s="174" t="s">
        <v>531</v>
      </c>
      <c r="D113" s="175">
        <f>'（入力）作業ｼｰﾄ'!Q23</f>
        <v>0</v>
      </c>
      <c r="E113" s="175">
        <f>'（入力）作業ｼｰﾄ'!R23</f>
        <v>0</v>
      </c>
      <c r="F113" s="175">
        <f>'（入力）作業ｼｰﾄ'!S23</f>
        <v>0</v>
      </c>
      <c r="G113" s="190">
        <f>'（入力）作業ｼｰﾄ'!T23</f>
        <v>0</v>
      </c>
      <c r="H113" s="175">
        <f>'（入力）作業ｼｰﾄ'!U23</f>
        <v>0</v>
      </c>
      <c r="I113" s="177">
        <f>'（入力）作業ｼｰﾄ'!V23</f>
        <v>0</v>
      </c>
    </row>
    <row r="114" spans="2:9" ht="18.75" customHeight="1">
      <c r="B114" s="173" t="s">
        <v>111</v>
      </c>
      <c r="C114" s="174" t="s">
        <v>532</v>
      </c>
      <c r="D114" s="175">
        <f>'（入力）作業ｼｰﾄ'!Q24</f>
        <v>0</v>
      </c>
      <c r="E114" s="175">
        <f>'（入力）作業ｼｰﾄ'!R24</f>
        <v>0</v>
      </c>
      <c r="F114" s="175">
        <f>'（入力）作業ｼｰﾄ'!S24</f>
        <v>0</v>
      </c>
      <c r="G114" s="190">
        <f>'（入力）作業ｼｰﾄ'!T24</f>
        <v>0</v>
      </c>
      <c r="H114" s="175">
        <f>'（入力）作業ｼｰﾄ'!U24</f>
        <v>0</v>
      </c>
      <c r="I114" s="177">
        <f>'（入力）作業ｼｰﾄ'!V24</f>
        <v>0</v>
      </c>
    </row>
    <row r="115" spans="2:9" ht="18.75" customHeight="1">
      <c r="B115" s="173" t="s">
        <v>112</v>
      </c>
      <c r="C115" s="174" t="s">
        <v>533</v>
      </c>
      <c r="D115" s="175">
        <f>'（入力）作業ｼｰﾄ'!Q25</f>
        <v>0</v>
      </c>
      <c r="E115" s="175">
        <f>'（入力）作業ｼｰﾄ'!R25</f>
        <v>0</v>
      </c>
      <c r="F115" s="175">
        <f>'（入力）作業ｼｰﾄ'!S25</f>
        <v>0</v>
      </c>
      <c r="G115" s="190">
        <f>'（入力）作業ｼｰﾄ'!T25</f>
        <v>0</v>
      </c>
      <c r="H115" s="175">
        <f>'（入力）作業ｼｰﾄ'!U25</f>
        <v>0</v>
      </c>
      <c r="I115" s="177">
        <f>'（入力）作業ｼｰﾄ'!V25</f>
        <v>0</v>
      </c>
    </row>
    <row r="116" spans="2:9" ht="18.75" customHeight="1">
      <c r="B116" s="173" t="s">
        <v>114</v>
      </c>
      <c r="C116" s="174" t="s">
        <v>534</v>
      </c>
      <c r="D116" s="175">
        <f>'（入力）作業ｼｰﾄ'!Q26</f>
        <v>0</v>
      </c>
      <c r="E116" s="175">
        <f>'（入力）作業ｼｰﾄ'!R26</f>
        <v>0</v>
      </c>
      <c r="F116" s="175">
        <f>'（入力）作業ｼｰﾄ'!S26</f>
        <v>0</v>
      </c>
      <c r="G116" s="190">
        <f>'（入力）作業ｼｰﾄ'!T26</f>
        <v>0</v>
      </c>
      <c r="H116" s="175">
        <f>'（入力）作業ｼｰﾄ'!U26</f>
        <v>0</v>
      </c>
      <c r="I116" s="177">
        <f>'（入力）作業ｼｰﾄ'!V26</f>
        <v>0</v>
      </c>
    </row>
    <row r="117" spans="2:9" ht="18.75" customHeight="1">
      <c r="B117" s="173" t="s">
        <v>115</v>
      </c>
      <c r="C117" s="174" t="s">
        <v>588</v>
      </c>
      <c r="D117" s="175">
        <f>'（入力）作業ｼｰﾄ'!Q27</f>
        <v>0</v>
      </c>
      <c r="E117" s="175">
        <f>'（入力）作業ｼｰﾄ'!R27</f>
        <v>0</v>
      </c>
      <c r="F117" s="175">
        <f>'（入力）作業ｼｰﾄ'!S27</f>
        <v>0</v>
      </c>
      <c r="G117" s="190">
        <f>'（入力）作業ｼｰﾄ'!T27</f>
        <v>0</v>
      </c>
      <c r="H117" s="175">
        <f>'（入力）作業ｼｰﾄ'!U27</f>
        <v>0</v>
      </c>
      <c r="I117" s="177">
        <f>'（入力）作業ｼｰﾄ'!V27</f>
        <v>0</v>
      </c>
    </row>
    <row r="118" spans="2:9" ht="18.75" customHeight="1">
      <c r="B118" s="173" t="s">
        <v>116</v>
      </c>
      <c r="C118" s="174" t="s">
        <v>141</v>
      </c>
      <c r="D118" s="175">
        <f>'（入力）作業ｼｰﾄ'!Q28</f>
        <v>0</v>
      </c>
      <c r="E118" s="175">
        <f>'（入力）作業ｼｰﾄ'!R28</f>
        <v>0</v>
      </c>
      <c r="F118" s="175">
        <f>'（入力）作業ｼｰﾄ'!S28</f>
        <v>0</v>
      </c>
      <c r="G118" s="190">
        <f>'（入力）作業ｼｰﾄ'!T28</f>
        <v>0</v>
      </c>
      <c r="H118" s="175">
        <f>'（入力）作業ｼｰﾄ'!U28</f>
        <v>0</v>
      </c>
      <c r="I118" s="177">
        <f>'（入力）作業ｼｰﾄ'!V28</f>
        <v>0</v>
      </c>
    </row>
    <row r="119" spans="2:9" ht="18.75" customHeight="1">
      <c r="B119" s="173" t="s">
        <v>117</v>
      </c>
      <c r="C119" s="174" t="s">
        <v>113</v>
      </c>
      <c r="D119" s="175">
        <f>'（入力）作業ｼｰﾄ'!Q29</f>
        <v>0</v>
      </c>
      <c r="E119" s="175">
        <f>'（入力）作業ｼｰﾄ'!R29</f>
        <v>0</v>
      </c>
      <c r="F119" s="175">
        <f>'（入力）作業ｼｰﾄ'!S29</f>
        <v>0</v>
      </c>
      <c r="G119" s="190">
        <f>'（入力）作業ｼｰﾄ'!T29</f>
        <v>0</v>
      </c>
      <c r="H119" s="175">
        <f>'（入力）作業ｼｰﾄ'!U29</f>
        <v>0</v>
      </c>
      <c r="I119" s="177">
        <f>'（入力）作業ｼｰﾄ'!V29</f>
        <v>0</v>
      </c>
    </row>
    <row r="120" spans="2:9" ht="18.75" customHeight="1">
      <c r="B120" s="173" t="s">
        <v>118</v>
      </c>
      <c r="C120" s="174" t="s">
        <v>18</v>
      </c>
      <c r="D120" s="175">
        <f>'（入力）作業ｼｰﾄ'!Q30</f>
        <v>0</v>
      </c>
      <c r="E120" s="175">
        <f>'（入力）作業ｼｰﾄ'!R30</f>
        <v>0</v>
      </c>
      <c r="F120" s="175">
        <f>'（入力）作業ｼｰﾄ'!S30</f>
        <v>0</v>
      </c>
      <c r="G120" s="190">
        <f>'（入力）作業ｼｰﾄ'!T30</f>
        <v>0</v>
      </c>
      <c r="H120" s="175">
        <f>'（入力）作業ｼｰﾄ'!U30</f>
        <v>0</v>
      </c>
      <c r="I120" s="177">
        <f>'（入力）作業ｼｰﾄ'!V30</f>
        <v>0</v>
      </c>
    </row>
    <row r="121" spans="2:9" ht="18.75" customHeight="1">
      <c r="B121" s="173" t="s">
        <v>119</v>
      </c>
      <c r="C121" s="174" t="s">
        <v>142</v>
      </c>
      <c r="D121" s="175">
        <f>'（入力）作業ｼｰﾄ'!Q31</f>
        <v>0</v>
      </c>
      <c r="E121" s="175">
        <f>'（入力）作業ｼｰﾄ'!R31</f>
        <v>0</v>
      </c>
      <c r="F121" s="175">
        <f>'（入力）作業ｼｰﾄ'!S31</f>
        <v>0</v>
      </c>
      <c r="G121" s="190">
        <f>'（入力）作業ｼｰﾄ'!T31</f>
        <v>0</v>
      </c>
      <c r="H121" s="175">
        <f>'（入力）作業ｼｰﾄ'!U31</f>
        <v>0</v>
      </c>
      <c r="I121" s="177">
        <f>'（入力）作業ｼｰﾄ'!V31</f>
        <v>0</v>
      </c>
    </row>
    <row r="122" spans="2:9" ht="18.75" customHeight="1">
      <c r="B122" s="173" t="s">
        <v>120</v>
      </c>
      <c r="C122" s="174" t="s">
        <v>535</v>
      </c>
      <c r="D122" s="175">
        <f>'（入力）作業ｼｰﾄ'!Q32</f>
        <v>0</v>
      </c>
      <c r="E122" s="175">
        <f>'（入力）作業ｼｰﾄ'!R32</f>
        <v>0</v>
      </c>
      <c r="F122" s="175">
        <f>'（入力）作業ｼｰﾄ'!S32</f>
        <v>0</v>
      </c>
      <c r="G122" s="190">
        <f>'（入力）作業ｼｰﾄ'!T32</f>
        <v>0</v>
      </c>
      <c r="H122" s="175">
        <f>'（入力）作業ｼｰﾄ'!U32</f>
        <v>0</v>
      </c>
      <c r="I122" s="177">
        <f>'（入力）作業ｼｰﾄ'!V32</f>
        <v>0</v>
      </c>
    </row>
    <row r="123" spans="2:9" ht="18.75" customHeight="1">
      <c r="B123" s="173" t="s">
        <v>121</v>
      </c>
      <c r="C123" s="174" t="s">
        <v>536</v>
      </c>
      <c r="D123" s="175">
        <f>'（入力）作業ｼｰﾄ'!Q33</f>
        <v>0</v>
      </c>
      <c r="E123" s="175">
        <f>'（入力）作業ｼｰﾄ'!R33</f>
        <v>0</v>
      </c>
      <c r="F123" s="175">
        <f>'（入力）作業ｼｰﾄ'!S33</f>
        <v>0</v>
      </c>
      <c r="G123" s="190">
        <f>'（入力）作業ｼｰﾄ'!T33</f>
        <v>0</v>
      </c>
      <c r="H123" s="175">
        <f>'（入力）作業ｼｰﾄ'!U33</f>
        <v>0</v>
      </c>
      <c r="I123" s="177">
        <f>'（入力）作業ｼｰﾄ'!V33</f>
        <v>0</v>
      </c>
    </row>
    <row r="124" spans="2:9" ht="18.75" customHeight="1">
      <c r="B124" s="173" t="s">
        <v>122</v>
      </c>
      <c r="C124" s="174" t="s">
        <v>19</v>
      </c>
      <c r="D124" s="175">
        <f>'（入力）作業ｼｰﾄ'!Q34</f>
        <v>0</v>
      </c>
      <c r="E124" s="175">
        <f>'（入力）作業ｼｰﾄ'!R34</f>
        <v>0</v>
      </c>
      <c r="F124" s="175">
        <f>'（入力）作業ｼｰﾄ'!S34</f>
        <v>0</v>
      </c>
      <c r="G124" s="190">
        <f>'（入力）作業ｼｰﾄ'!T34</f>
        <v>0</v>
      </c>
      <c r="H124" s="175">
        <f>'（入力）作業ｼｰﾄ'!U34</f>
        <v>0</v>
      </c>
      <c r="I124" s="177">
        <f>'（入力）作業ｼｰﾄ'!V34</f>
        <v>0</v>
      </c>
    </row>
    <row r="125" spans="2:9" ht="18.75" customHeight="1">
      <c r="B125" s="173" t="s">
        <v>123</v>
      </c>
      <c r="C125" s="174" t="s">
        <v>20</v>
      </c>
      <c r="D125" s="175">
        <f>'（入力）作業ｼｰﾄ'!Q35</f>
        <v>0</v>
      </c>
      <c r="E125" s="175">
        <f>'（入力）作業ｼｰﾄ'!R35</f>
        <v>0</v>
      </c>
      <c r="F125" s="175">
        <f>'（入力）作業ｼｰﾄ'!S35</f>
        <v>0</v>
      </c>
      <c r="G125" s="190">
        <f>'（入力）作業ｼｰﾄ'!T35</f>
        <v>0</v>
      </c>
      <c r="H125" s="175">
        <f>'（入力）作業ｼｰﾄ'!U35</f>
        <v>0</v>
      </c>
      <c r="I125" s="177">
        <f>'（入力）作業ｼｰﾄ'!V35</f>
        <v>0</v>
      </c>
    </row>
    <row r="126" spans="2:9" ht="18.75" customHeight="1">
      <c r="B126" s="173" t="s">
        <v>124</v>
      </c>
      <c r="C126" s="174" t="s">
        <v>21</v>
      </c>
      <c r="D126" s="175">
        <f>'（入力）作業ｼｰﾄ'!Q36</f>
        <v>0</v>
      </c>
      <c r="E126" s="175">
        <f>'（入力）作業ｼｰﾄ'!R36</f>
        <v>0</v>
      </c>
      <c r="F126" s="175">
        <f>'（入力）作業ｼｰﾄ'!S36</f>
        <v>0</v>
      </c>
      <c r="G126" s="190">
        <f>'（入力）作業ｼｰﾄ'!T36</f>
        <v>0</v>
      </c>
      <c r="H126" s="175">
        <f>'（入力）作業ｼｰﾄ'!U36</f>
        <v>0</v>
      </c>
      <c r="I126" s="177">
        <f>'（入力）作業ｼｰﾄ'!V36</f>
        <v>0</v>
      </c>
    </row>
    <row r="127" spans="2:9" ht="18.75" customHeight="1">
      <c r="B127" s="173" t="s">
        <v>125</v>
      </c>
      <c r="C127" s="174" t="s">
        <v>537</v>
      </c>
      <c r="D127" s="175">
        <f>'（入力）作業ｼｰﾄ'!Q37</f>
        <v>0</v>
      </c>
      <c r="E127" s="175">
        <f>'（入力）作業ｼｰﾄ'!R37</f>
        <v>0</v>
      </c>
      <c r="F127" s="175">
        <f>'（入力）作業ｼｰﾄ'!S37</f>
        <v>0</v>
      </c>
      <c r="G127" s="190">
        <f>'（入力）作業ｼｰﾄ'!T37</f>
        <v>0</v>
      </c>
      <c r="H127" s="175">
        <f>'（入力）作業ｼｰﾄ'!U37</f>
        <v>0</v>
      </c>
      <c r="I127" s="177">
        <f>'（入力）作業ｼｰﾄ'!V37</f>
        <v>0</v>
      </c>
    </row>
    <row r="128" spans="2:9" ht="18.75" customHeight="1">
      <c r="B128" s="173" t="s">
        <v>126</v>
      </c>
      <c r="C128" s="174" t="s">
        <v>538</v>
      </c>
      <c r="D128" s="175">
        <f>'（入力）作業ｼｰﾄ'!Q38</f>
        <v>0</v>
      </c>
      <c r="E128" s="175">
        <f>'（入力）作業ｼｰﾄ'!R38</f>
        <v>0</v>
      </c>
      <c r="F128" s="175">
        <f>'（入力）作業ｼｰﾄ'!S38</f>
        <v>0</v>
      </c>
      <c r="G128" s="190">
        <f>'（入力）作業ｼｰﾄ'!T38</f>
        <v>0</v>
      </c>
      <c r="H128" s="175">
        <f>'（入力）作業ｼｰﾄ'!U38</f>
        <v>0</v>
      </c>
      <c r="I128" s="177">
        <f>'（入力）作業ｼｰﾄ'!V38</f>
        <v>0</v>
      </c>
    </row>
    <row r="129" spans="2:11" ht="18.75" customHeight="1">
      <c r="B129" s="173" t="s">
        <v>128</v>
      </c>
      <c r="C129" s="174" t="s">
        <v>22</v>
      </c>
      <c r="D129" s="175">
        <f>'（入力）作業ｼｰﾄ'!Q39</f>
        <v>0</v>
      </c>
      <c r="E129" s="175">
        <f>'（入力）作業ｼｰﾄ'!R39</f>
        <v>0</v>
      </c>
      <c r="F129" s="175">
        <f>'（入力）作業ｼｰﾄ'!S39</f>
        <v>0</v>
      </c>
      <c r="G129" s="190">
        <f>'（入力）作業ｼｰﾄ'!T39</f>
        <v>0</v>
      </c>
      <c r="H129" s="175">
        <f>'（入力）作業ｼｰﾄ'!U39</f>
        <v>0</v>
      </c>
      <c r="I129" s="177">
        <f>'（入力）作業ｼｰﾄ'!V39</f>
        <v>0</v>
      </c>
    </row>
    <row r="130" spans="2:11" ht="18.75" customHeight="1">
      <c r="B130" s="173" t="s">
        <v>130</v>
      </c>
      <c r="C130" s="174" t="s">
        <v>143</v>
      </c>
      <c r="D130" s="175">
        <f>'（入力）作業ｼｰﾄ'!Q40</f>
        <v>0</v>
      </c>
      <c r="E130" s="175">
        <f>'（入力）作業ｼｰﾄ'!R40</f>
        <v>0</v>
      </c>
      <c r="F130" s="175">
        <f>'（入力）作業ｼｰﾄ'!S40</f>
        <v>0</v>
      </c>
      <c r="G130" s="190">
        <f>'（入力）作業ｼｰﾄ'!T40</f>
        <v>0</v>
      </c>
      <c r="H130" s="175">
        <f>'（入力）作業ｼｰﾄ'!U40</f>
        <v>0</v>
      </c>
      <c r="I130" s="177">
        <f>'（入力）作業ｼｰﾄ'!V40</f>
        <v>0</v>
      </c>
    </row>
    <row r="131" spans="2:11" ht="18.75" customHeight="1">
      <c r="B131" s="173" t="s">
        <v>131</v>
      </c>
      <c r="C131" s="174" t="s">
        <v>539</v>
      </c>
      <c r="D131" s="175">
        <f>'（入力）作業ｼｰﾄ'!Q41</f>
        <v>0</v>
      </c>
      <c r="E131" s="175">
        <f>'（入力）作業ｼｰﾄ'!R41</f>
        <v>0</v>
      </c>
      <c r="F131" s="175">
        <f>'（入力）作業ｼｰﾄ'!S41</f>
        <v>0</v>
      </c>
      <c r="G131" s="175">
        <f>'（入力）作業ｼｰﾄ'!T41</f>
        <v>0</v>
      </c>
      <c r="H131" s="175">
        <f>'（入力）作業ｼｰﾄ'!U41</f>
        <v>0</v>
      </c>
      <c r="I131" s="177">
        <f>'（入力）作業ｼｰﾄ'!V41</f>
        <v>0</v>
      </c>
    </row>
    <row r="132" spans="2:11" ht="18.75" customHeight="1">
      <c r="B132" s="173" t="s">
        <v>15</v>
      </c>
      <c r="C132" s="174" t="s">
        <v>589</v>
      </c>
      <c r="D132" s="175">
        <f>'（入力）作業ｼｰﾄ'!Q42</f>
        <v>0</v>
      </c>
      <c r="E132" s="175">
        <f>'（入力）作業ｼｰﾄ'!R42</f>
        <v>0</v>
      </c>
      <c r="F132" s="175">
        <f>'（入力）作業ｼｰﾄ'!S42</f>
        <v>0</v>
      </c>
      <c r="G132" s="175">
        <f>'（入力）作業ｼｰﾄ'!T42</f>
        <v>0</v>
      </c>
      <c r="H132" s="175">
        <f>'（入力）作業ｼｰﾄ'!U42</f>
        <v>0</v>
      </c>
      <c r="I132" s="177">
        <f>'（入力）作業ｼｰﾄ'!V42</f>
        <v>0</v>
      </c>
    </row>
    <row r="133" spans="2:11" ht="18.75" customHeight="1">
      <c r="B133" s="173" t="s">
        <v>311</v>
      </c>
      <c r="C133" s="174" t="s">
        <v>127</v>
      </c>
      <c r="D133" s="175">
        <f>'（入力）作業ｼｰﾄ'!Q43</f>
        <v>0</v>
      </c>
      <c r="E133" s="175">
        <f>'（入力）作業ｼｰﾄ'!R43</f>
        <v>0</v>
      </c>
      <c r="F133" s="175">
        <f>'（入力）作業ｼｰﾄ'!S43</f>
        <v>0</v>
      </c>
      <c r="G133" s="175">
        <f>'（入力）作業ｼｰﾄ'!T43</f>
        <v>0</v>
      </c>
      <c r="H133" s="175">
        <f>'（入力）作業ｼｰﾄ'!U43</f>
        <v>0</v>
      </c>
      <c r="I133" s="177">
        <f>'（入力）作業ｼｰﾄ'!V43</f>
        <v>0</v>
      </c>
    </row>
    <row r="134" spans="2:11" ht="18.75" customHeight="1">
      <c r="B134" s="173" t="s">
        <v>29</v>
      </c>
      <c r="C134" s="174" t="s">
        <v>129</v>
      </c>
      <c r="D134" s="175">
        <f>'（入力）作業ｼｰﾄ'!Q44</f>
        <v>0</v>
      </c>
      <c r="E134" s="175">
        <f>'（入力）作業ｼｰﾄ'!R44</f>
        <v>0</v>
      </c>
      <c r="F134" s="175">
        <f>'（入力）作業ｼｰﾄ'!S44</f>
        <v>0</v>
      </c>
      <c r="G134" s="175">
        <f>'（入力）作業ｼｰﾄ'!T44</f>
        <v>0</v>
      </c>
      <c r="H134" s="175">
        <f>'（入力）作業ｼｰﾄ'!U44</f>
        <v>0</v>
      </c>
      <c r="I134" s="177">
        <f>'（入力）作業ｼｰﾄ'!V44</f>
        <v>0</v>
      </c>
    </row>
    <row r="135" spans="2:11" ht="18.75" customHeight="1">
      <c r="B135" s="173" t="s">
        <v>540</v>
      </c>
      <c r="C135" s="174" t="s">
        <v>144</v>
      </c>
      <c r="D135" s="175">
        <f>'（入力）作業ｼｰﾄ'!Q45</f>
        <v>0</v>
      </c>
      <c r="E135" s="175">
        <f>'（入力）作業ｼｰﾄ'!R45</f>
        <v>0</v>
      </c>
      <c r="F135" s="175">
        <f>'（入力）作業ｼｰﾄ'!S45</f>
        <v>0</v>
      </c>
      <c r="G135" s="175">
        <f>'（入力）作業ｼｰﾄ'!T45</f>
        <v>0</v>
      </c>
      <c r="H135" s="175">
        <f>'（入力）作業ｼｰﾄ'!U45</f>
        <v>0</v>
      </c>
      <c r="I135" s="177">
        <f>'（入力）作業ｼｰﾄ'!V45</f>
        <v>0</v>
      </c>
    </row>
    <row r="136" spans="2:11" ht="18.75" customHeight="1">
      <c r="B136" s="173" t="s">
        <v>31</v>
      </c>
      <c r="C136" s="174" t="s">
        <v>23</v>
      </c>
      <c r="D136" s="175">
        <f>'（入力）作業ｼｰﾄ'!Q46</f>
        <v>0</v>
      </c>
      <c r="E136" s="175">
        <f>'（入力）作業ｼｰﾄ'!R46</f>
        <v>0</v>
      </c>
      <c r="F136" s="175">
        <f>'（入力）作業ｼｰﾄ'!S46</f>
        <v>0</v>
      </c>
      <c r="G136" s="175">
        <f>'（入力）作業ｼｰﾄ'!T46</f>
        <v>0</v>
      </c>
      <c r="H136" s="175">
        <f>'（入力）作業ｼｰﾄ'!U46</f>
        <v>0</v>
      </c>
      <c r="I136" s="177">
        <f>'（入力）作業ｼｰﾄ'!V46</f>
        <v>0</v>
      </c>
    </row>
    <row r="137" spans="2:11" ht="18.75" customHeight="1">
      <c r="B137" s="179"/>
      <c r="C137" s="180" t="s">
        <v>60</v>
      </c>
      <c r="D137" s="181">
        <f>'（入力）作業ｼｰﾄ'!Q47</f>
        <v>0</v>
      </c>
      <c r="E137" s="181">
        <f>'（入力）作業ｼｰﾄ'!R47</f>
        <v>0</v>
      </c>
      <c r="F137" s="181">
        <f>'（入力）作業ｼｰﾄ'!S47</f>
        <v>0</v>
      </c>
      <c r="G137" s="181">
        <f>'（入力）作業ｼｰﾄ'!T47</f>
        <v>0</v>
      </c>
      <c r="H137" s="181">
        <f>'（入力）作業ｼｰﾄ'!U47</f>
        <v>0</v>
      </c>
      <c r="I137" s="183">
        <f>'（入力）作業ｼｰﾄ'!V47</f>
        <v>0</v>
      </c>
    </row>
    <row r="138" spans="2:11" ht="18.75" customHeight="1">
      <c r="B138" s="191"/>
      <c r="C138" s="192"/>
      <c r="D138" s="193"/>
      <c r="E138" s="193"/>
      <c r="F138" s="193"/>
      <c r="G138" s="193"/>
      <c r="H138" s="193"/>
      <c r="I138" s="193"/>
    </row>
    <row r="139" spans="2:11" ht="18.75" customHeight="1">
      <c r="K139" s="150" t="s">
        <v>386</v>
      </c>
    </row>
    <row r="140" spans="2:11" ht="18.75" customHeight="1">
      <c r="B140" s="152"/>
      <c r="C140" s="153"/>
      <c r="D140" s="569" t="s">
        <v>78</v>
      </c>
      <c r="E140" s="570"/>
      <c r="F140" s="569" t="s">
        <v>145</v>
      </c>
      <c r="G140" s="570"/>
      <c r="H140" s="569" t="s">
        <v>305</v>
      </c>
      <c r="I140" s="570"/>
      <c r="J140" s="569" t="s">
        <v>79</v>
      </c>
      <c r="K140" s="571"/>
    </row>
    <row r="141" spans="2:11" ht="31.5">
      <c r="B141" s="154"/>
      <c r="C141" s="155"/>
      <c r="D141" s="156" t="s">
        <v>387</v>
      </c>
      <c r="E141" s="156" t="s">
        <v>388</v>
      </c>
      <c r="F141" s="156" t="s">
        <v>389</v>
      </c>
      <c r="G141" s="156" t="s">
        <v>390</v>
      </c>
      <c r="H141" s="156" t="s">
        <v>391</v>
      </c>
      <c r="I141" s="156" t="s">
        <v>392</v>
      </c>
      <c r="J141" s="156" t="s">
        <v>487</v>
      </c>
      <c r="K141" s="189" t="s">
        <v>488</v>
      </c>
    </row>
    <row r="142" spans="2:11" ht="18.75" customHeight="1">
      <c r="B142" s="674" t="s">
        <v>58</v>
      </c>
      <c r="C142" s="675"/>
      <c r="D142" s="160" t="s">
        <v>393</v>
      </c>
      <c r="E142" s="160" t="s">
        <v>394</v>
      </c>
      <c r="F142" s="160" t="s">
        <v>395</v>
      </c>
      <c r="G142" s="160" t="s">
        <v>396</v>
      </c>
      <c r="H142" s="160" t="s">
        <v>397</v>
      </c>
      <c r="I142" s="160" t="s">
        <v>398</v>
      </c>
      <c r="J142" s="160" t="s">
        <v>399</v>
      </c>
      <c r="K142" s="162" t="s">
        <v>400</v>
      </c>
    </row>
    <row r="143" spans="2:11" ht="18.75" customHeight="1">
      <c r="B143" s="681" t="s">
        <v>77</v>
      </c>
      <c r="C143" s="682"/>
      <c r="D143" s="186" t="s">
        <v>401</v>
      </c>
      <c r="E143" s="186" t="s">
        <v>402</v>
      </c>
      <c r="F143" s="186" t="s">
        <v>403</v>
      </c>
      <c r="G143" s="186" t="s">
        <v>404</v>
      </c>
      <c r="H143" s="186" t="s">
        <v>405</v>
      </c>
      <c r="I143" s="186" t="s">
        <v>406</v>
      </c>
      <c r="J143" s="186" t="s">
        <v>407</v>
      </c>
      <c r="K143" s="187" t="s">
        <v>408</v>
      </c>
    </row>
    <row r="144" spans="2:11" ht="18.75" customHeight="1">
      <c r="B144" s="173" t="s">
        <v>1</v>
      </c>
      <c r="C144" s="174" t="s">
        <v>16</v>
      </c>
      <c r="D144" s="175">
        <f>'（入力）作業ｼｰﾄ'!D54</f>
        <v>0</v>
      </c>
      <c r="E144" s="175">
        <f>'（入力）作業ｼｰﾄ'!E54</f>
        <v>0</v>
      </c>
      <c r="F144" s="175">
        <f>'（入力）作業ｼｰﾄ'!F54</f>
        <v>0</v>
      </c>
      <c r="G144" s="175">
        <f>'（入力）作業ｼｰﾄ'!G54</f>
        <v>0</v>
      </c>
      <c r="H144" s="175">
        <f>'（入力）作業ｼｰﾄ'!H54</f>
        <v>0</v>
      </c>
      <c r="I144" s="175">
        <f>'（入力）作業ｼｰﾄ'!I54</f>
        <v>0</v>
      </c>
      <c r="J144" s="175">
        <f>'（入力）作業ｼｰﾄ'!J54</f>
        <v>0</v>
      </c>
      <c r="K144" s="177">
        <f>'（入力）作業ｼｰﾄ'!K54</f>
        <v>0</v>
      </c>
    </row>
    <row r="145" spans="2:11" ht="18.75" customHeight="1">
      <c r="B145" s="173" t="s">
        <v>2</v>
      </c>
      <c r="C145" s="174" t="s">
        <v>527</v>
      </c>
      <c r="D145" s="175">
        <f>'（入力）作業ｼｰﾄ'!D55</f>
        <v>0</v>
      </c>
      <c r="E145" s="175">
        <f>'（入力）作業ｼｰﾄ'!E55</f>
        <v>0</v>
      </c>
      <c r="F145" s="175">
        <f>'（入力）作業ｼｰﾄ'!F55</f>
        <v>0</v>
      </c>
      <c r="G145" s="175">
        <f>'（入力）作業ｼｰﾄ'!G55</f>
        <v>0</v>
      </c>
      <c r="H145" s="175">
        <f>'（入力）作業ｼｰﾄ'!H55</f>
        <v>0</v>
      </c>
      <c r="I145" s="175">
        <f>'（入力）作業ｼｰﾄ'!I55</f>
        <v>0</v>
      </c>
      <c r="J145" s="175">
        <f>'（入力）作業ｼｰﾄ'!J55</f>
        <v>0</v>
      </c>
      <c r="K145" s="177">
        <f>'（入力）作業ｼｰﾄ'!K55</f>
        <v>0</v>
      </c>
    </row>
    <row r="146" spans="2:11" ht="18.75" customHeight="1">
      <c r="B146" s="173" t="s">
        <v>3</v>
      </c>
      <c r="C146" s="174" t="s">
        <v>528</v>
      </c>
      <c r="D146" s="175">
        <f>'（入力）作業ｼｰﾄ'!D56</f>
        <v>0</v>
      </c>
      <c r="E146" s="175">
        <f>'（入力）作業ｼｰﾄ'!E56</f>
        <v>0</v>
      </c>
      <c r="F146" s="175">
        <f>'（入力）作業ｼｰﾄ'!F56</f>
        <v>0</v>
      </c>
      <c r="G146" s="175">
        <f>'（入力）作業ｼｰﾄ'!G56</f>
        <v>0</v>
      </c>
      <c r="H146" s="175">
        <f>'（入力）作業ｼｰﾄ'!H56</f>
        <v>0</v>
      </c>
      <c r="I146" s="175">
        <f>'（入力）作業ｼｰﾄ'!I56</f>
        <v>0</v>
      </c>
      <c r="J146" s="175">
        <f>'（入力）作業ｼｰﾄ'!J56</f>
        <v>0</v>
      </c>
      <c r="K146" s="177">
        <f>'（入力）作業ｼｰﾄ'!K56</f>
        <v>0</v>
      </c>
    </row>
    <row r="147" spans="2:11" ht="18.75" customHeight="1">
      <c r="B147" s="173" t="s">
        <v>4</v>
      </c>
      <c r="C147" s="174" t="s">
        <v>17</v>
      </c>
      <c r="D147" s="175">
        <f>'（入力）作業ｼｰﾄ'!D57</f>
        <v>0</v>
      </c>
      <c r="E147" s="175">
        <f>'（入力）作業ｼｰﾄ'!E57</f>
        <v>0</v>
      </c>
      <c r="F147" s="175">
        <f>'（入力）作業ｼｰﾄ'!F57</f>
        <v>0</v>
      </c>
      <c r="G147" s="175">
        <f>'（入力）作業ｼｰﾄ'!G57</f>
        <v>0</v>
      </c>
      <c r="H147" s="175">
        <f>'（入力）作業ｼｰﾄ'!H57</f>
        <v>0</v>
      </c>
      <c r="I147" s="175">
        <f>'（入力）作業ｼｰﾄ'!I57</f>
        <v>0</v>
      </c>
      <c r="J147" s="175">
        <f>'（入力）作業ｼｰﾄ'!J57</f>
        <v>0</v>
      </c>
      <c r="K147" s="177">
        <f>'（入力）作業ｼｰﾄ'!K57</f>
        <v>0</v>
      </c>
    </row>
    <row r="148" spans="2:11" ht="18.75" customHeight="1">
      <c r="B148" s="173" t="s">
        <v>5</v>
      </c>
      <c r="C148" s="174" t="s">
        <v>529</v>
      </c>
      <c r="D148" s="175">
        <f>'（入力）作業ｼｰﾄ'!D58</f>
        <v>0</v>
      </c>
      <c r="E148" s="175">
        <f>'（入力）作業ｼｰﾄ'!E58</f>
        <v>0</v>
      </c>
      <c r="F148" s="175">
        <f>'（入力）作業ｼｰﾄ'!F58</f>
        <v>0</v>
      </c>
      <c r="G148" s="175">
        <f>'（入力）作業ｼｰﾄ'!G58</f>
        <v>0</v>
      </c>
      <c r="H148" s="175">
        <f>'（入力）作業ｼｰﾄ'!H58</f>
        <v>0</v>
      </c>
      <c r="I148" s="175">
        <f>'（入力）作業ｼｰﾄ'!I58</f>
        <v>0</v>
      </c>
      <c r="J148" s="175">
        <f>'（入力）作業ｼｰﾄ'!J58</f>
        <v>0</v>
      </c>
      <c r="K148" s="177">
        <f>'（入力）作業ｼｰﾄ'!K58</f>
        <v>0</v>
      </c>
    </row>
    <row r="149" spans="2:11" ht="18.75" customHeight="1">
      <c r="B149" s="173" t="s">
        <v>6</v>
      </c>
      <c r="C149" s="174" t="s">
        <v>136</v>
      </c>
      <c r="D149" s="175">
        <f>'（入力）作業ｼｰﾄ'!D59</f>
        <v>0</v>
      </c>
      <c r="E149" s="175">
        <f>'（入力）作業ｼｰﾄ'!E59</f>
        <v>0</v>
      </c>
      <c r="F149" s="175">
        <f>'（入力）作業ｼｰﾄ'!F59</f>
        <v>0</v>
      </c>
      <c r="G149" s="175">
        <f>'（入力）作業ｼｰﾄ'!G59</f>
        <v>0</v>
      </c>
      <c r="H149" s="175">
        <f>'（入力）作業ｼｰﾄ'!H59</f>
        <v>0</v>
      </c>
      <c r="I149" s="175">
        <f>'（入力）作業ｼｰﾄ'!I59</f>
        <v>0</v>
      </c>
      <c r="J149" s="175">
        <f>'（入力）作業ｼｰﾄ'!J59</f>
        <v>0</v>
      </c>
      <c r="K149" s="177">
        <f>'（入力）作業ｼｰﾄ'!K59</f>
        <v>0</v>
      </c>
    </row>
    <row r="150" spans="2:11" ht="18.75" customHeight="1">
      <c r="B150" s="173" t="s">
        <v>7</v>
      </c>
      <c r="C150" s="178" t="s">
        <v>109</v>
      </c>
      <c r="D150" s="175">
        <f>'（入力）作業ｼｰﾄ'!D60</f>
        <v>0</v>
      </c>
      <c r="E150" s="175">
        <f>'（入力）作業ｼｰﾄ'!E60</f>
        <v>0</v>
      </c>
      <c r="F150" s="175">
        <f>'（入力）作業ｼｰﾄ'!F60</f>
        <v>0</v>
      </c>
      <c r="G150" s="175">
        <f>'（入力）作業ｼｰﾄ'!G60</f>
        <v>0</v>
      </c>
      <c r="H150" s="175">
        <f>'（入力）作業ｼｰﾄ'!H60</f>
        <v>0</v>
      </c>
      <c r="I150" s="175">
        <f>'（入力）作業ｼｰﾄ'!I60</f>
        <v>0</v>
      </c>
      <c r="J150" s="175">
        <f>'（入力）作業ｼｰﾄ'!J60</f>
        <v>0</v>
      </c>
      <c r="K150" s="177">
        <f>'（入力）作業ｼｰﾄ'!K60</f>
        <v>0</v>
      </c>
    </row>
    <row r="151" spans="2:11" ht="18.75" customHeight="1">
      <c r="B151" s="173" t="s">
        <v>8</v>
      </c>
      <c r="C151" s="174" t="s">
        <v>137</v>
      </c>
      <c r="D151" s="175">
        <f>'（入力）作業ｼｰﾄ'!D61</f>
        <v>0</v>
      </c>
      <c r="E151" s="175">
        <f>'（入力）作業ｼｰﾄ'!E61</f>
        <v>0</v>
      </c>
      <c r="F151" s="175">
        <f>'（入力）作業ｼｰﾄ'!F61</f>
        <v>0</v>
      </c>
      <c r="G151" s="175">
        <f>'（入力）作業ｼｰﾄ'!G61</f>
        <v>0</v>
      </c>
      <c r="H151" s="175">
        <f>'（入力）作業ｼｰﾄ'!H61</f>
        <v>0</v>
      </c>
      <c r="I151" s="175">
        <f>'（入力）作業ｼｰﾄ'!I61</f>
        <v>0</v>
      </c>
      <c r="J151" s="175">
        <f>'（入力）作業ｼｰﾄ'!J61</f>
        <v>0</v>
      </c>
      <c r="K151" s="177">
        <f>'（入力）作業ｼｰﾄ'!K61</f>
        <v>0</v>
      </c>
    </row>
    <row r="152" spans="2:11" ht="18.75" customHeight="1">
      <c r="B152" s="173" t="s">
        <v>9</v>
      </c>
      <c r="C152" s="178" t="s">
        <v>309</v>
      </c>
      <c r="D152" s="175">
        <f>'（入力）作業ｼｰﾄ'!D62</f>
        <v>0</v>
      </c>
      <c r="E152" s="175">
        <f>'（入力）作業ｼｰﾄ'!E62</f>
        <v>0</v>
      </c>
      <c r="F152" s="175">
        <f>'（入力）作業ｼｰﾄ'!F62</f>
        <v>0</v>
      </c>
      <c r="G152" s="175">
        <f>'（入力）作業ｼｰﾄ'!G62</f>
        <v>0</v>
      </c>
      <c r="H152" s="175">
        <f>'（入力）作業ｼｰﾄ'!H62</f>
        <v>0</v>
      </c>
      <c r="I152" s="175">
        <f>'（入力）作業ｼｰﾄ'!I62</f>
        <v>0</v>
      </c>
      <c r="J152" s="175">
        <f>'（入力）作業ｼｰﾄ'!J62</f>
        <v>0</v>
      </c>
      <c r="K152" s="177">
        <f>'（入力）作業ｼｰﾄ'!K62</f>
        <v>0</v>
      </c>
    </row>
    <row r="153" spans="2:11" ht="18.75" customHeight="1">
      <c r="B153" s="173" t="s">
        <v>10</v>
      </c>
      <c r="C153" s="178" t="s">
        <v>587</v>
      </c>
      <c r="D153" s="175">
        <f>'（入力）作業ｼｰﾄ'!D63</f>
        <v>0</v>
      </c>
      <c r="E153" s="175">
        <f>'（入力）作業ｼｰﾄ'!E63</f>
        <v>0</v>
      </c>
      <c r="F153" s="175">
        <f>'（入力）作業ｼｰﾄ'!F63</f>
        <v>0</v>
      </c>
      <c r="G153" s="175">
        <f>'（入力）作業ｼｰﾄ'!G63</f>
        <v>0</v>
      </c>
      <c r="H153" s="175">
        <f>'（入力）作業ｼｰﾄ'!H63</f>
        <v>0</v>
      </c>
      <c r="I153" s="175">
        <f>'（入力）作業ｼｰﾄ'!I63</f>
        <v>0</v>
      </c>
      <c r="J153" s="175">
        <f>'（入力）作業ｼｰﾄ'!J63</f>
        <v>0</v>
      </c>
      <c r="K153" s="177">
        <f>'（入力）作業ｼｰﾄ'!K63</f>
        <v>0</v>
      </c>
    </row>
    <row r="154" spans="2:11" ht="18.75" customHeight="1">
      <c r="B154" s="173" t="s">
        <v>11</v>
      </c>
      <c r="C154" s="174" t="s">
        <v>310</v>
      </c>
      <c r="D154" s="175">
        <f>'（入力）作業ｼｰﾄ'!D64</f>
        <v>0</v>
      </c>
      <c r="E154" s="175">
        <f>'（入力）作業ｼｰﾄ'!E64</f>
        <v>0</v>
      </c>
      <c r="F154" s="175">
        <f>'（入力）作業ｼｰﾄ'!F64</f>
        <v>0</v>
      </c>
      <c r="G154" s="175">
        <f>'（入力）作業ｼｰﾄ'!G64</f>
        <v>0</v>
      </c>
      <c r="H154" s="175">
        <f>'（入力）作業ｼｰﾄ'!H64</f>
        <v>0</v>
      </c>
      <c r="I154" s="175">
        <f>'（入力）作業ｼｰﾄ'!I64</f>
        <v>0</v>
      </c>
      <c r="J154" s="175">
        <f>'（入力）作業ｼｰﾄ'!J64</f>
        <v>0</v>
      </c>
      <c r="K154" s="177">
        <f>'（入力）作業ｼｰﾄ'!K64</f>
        <v>0</v>
      </c>
    </row>
    <row r="155" spans="2:11" ht="18.75" customHeight="1">
      <c r="B155" s="173" t="s">
        <v>12</v>
      </c>
      <c r="C155" s="174" t="s">
        <v>138</v>
      </c>
      <c r="D155" s="175">
        <f>'（入力）作業ｼｰﾄ'!D65</f>
        <v>0</v>
      </c>
      <c r="E155" s="175">
        <f>'（入力）作業ｼｰﾄ'!E65</f>
        <v>0</v>
      </c>
      <c r="F155" s="175">
        <f>'（入力）作業ｼｰﾄ'!F65</f>
        <v>0</v>
      </c>
      <c r="G155" s="175">
        <f>'（入力）作業ｼｰﾄ'!G65</f>
        <v>0</v>
      </c>
      <c r="H155" s="175">
        <f>'（入力）作業ｼｰﾄ'!H65</f>
        <v>0</v>
      </c>
      <c r="I155" s="175">
        <f>'（入力）作業ｼｰﾄ'!I65</f>
        <v>0</v>
      </c>
      <c r="J155" s="175">
        <f>'（入力）作業ｼｰﾄ'!J65</f>
        <v>0</v>
      </c>
      <c r="K155" s="177">
        <f>'（入力）作業ｼｰﾄ'!K65</f>
        <v>0</v>
      </c>
    </row>
    <row r="156" spans="2:11" ht="18.75" customHeight="1">
      <c r="B156" s="173" t="s">
        <v>13</v>
      </c>
      <c r="C156" s="174" t="s">
        <v>139</v>
      </c>
      <c r="D156" s="175">
        <f>'（入力）作業ｼｰﾄ'!D66</f>
        <v>0</v>
      </c>
      <c r="E156" s="175">
        <f>'（入力）作業ｼｰﾄ'!E66</f>
        <v>0</v>
      </c>
      <c r="F156" s="175">
        <f>'（入力）作業ｼｰﾄ'!F66</f>
        <v>0</v>
      </c>
      <c r="G156" s="175">
        <f>'（入力）作業ｼｰﾄ'!G66</f>
        <v>0</v>
      </c>
      <c r="H156" s="175">
        <f>'（入力）作業ｼｰﾄ'!H66</f>
        <v>0</v>
      </c>
      <c r="I156" s="175">
        <f>'（入力）作業ｼｰﾄ'!I66</f>
        <v>0</v>
      </c>
      <c r="J156" s="175">
        <f>'（入力）作業ｼｰﾄ'!J66</f>
        <v>0</v>
      </c>
      <c r="K156" s="177">
        <f>'（入力）作業ｼｰﾄ'!K66</f>
        <v>0</v>
      </c>
    </row>
    <row r="157" spans="2:11" ht="18.75" customHeight="1">
      <c r="B157" s="173" t="s">
        <v>14</v>
      </c>
      <c r="C157" s="174" t="s">
        <v>140</v>
      </c>
      <c r="D157" s="175">
        <f>'（入力）作業ｼｰﾄ'!D67</f>
        <v>0</v>
      </c>
      <c r="E157" s="175">
        <f>'（入力）作業ｼｰﾄ'!E67</f>
        <v>0</v>
      </c>
      <c r="F157" s="175">
        <f>'（入力）作業ｼｰﾄ'!F67</f>
        <v>0</v>
      </c>
      <c r="G157" s="175">
        <f>'（入力）作業ｼｰﾄ'!G67</f>
        <v>0</v>
      </c>
      <c r="H157" s="175">
        <f>'（入力）作業ｼｰﾄ'!H67</f>
        <v>0</v>
      </c>
      <c r="I157" s="175">
        <f>'（入力）作業ｼｰﾄ'!I67</f>
        <v>0</v>
      </c>
      <c r="J157" s="175">
        <f>'（入力）作業ｼｰﾄ'!J67</f>
        <v>0</v>
      </c>
      <c r="K157" s="177">
        <f>'（入力）作業ｼｰﾄ'!K67</f>
        <v>0</v>
      </c>
    </row>
    <row r="158" spans="2:11" ht="18.75" customHeight="1">
      <c r="B158" s="173" t="s">
        <v>28</v>
      </c>
      <c r="C158" s="174" t="s">
        <v>530</v>
      </c>
      <c r="D158" s="175">
        <f>'（入力）作業ｼｰﾄ'!D68</f>
        <v>0</v>
      </c>
      <c r="E158" s="175">
        <f>'（入力）作業ｼｰﾄ'!E68</f>
        <v>0</v>
      </c>
      <c r="F158" s="175">
        <f>'（入力）作業ｼｰﾄ'!F68</f>
        <v>0</v>
      </c>
      <c r="G158" s="175">
        <f>'（入力）作業ｼｰﾄ'!G68</f>
        <v>0</v>
      </c>
      <c r="H158" s="175">
        <f>'（入力）作業ｼｰﾄ'!H68</f>
        <v>0</v>
      </c>
      <c r="I158" s="175">
        <f>'（入力）作業ｼｰﾄ'!I68</f>
        <v>0</v>
      </c>
      <c r="J158" s="175">
        <f>'（入力）作業ｼｰﾄ'!J68</f>
        <v>0</v>
      </c>
      <c r="K158" s="177">
        <f>'（入力）作業ｼｰﾄ'!K68</f>
        <v>0</v>
      </c>
    </row>
    <row r="159" spans="2:11" ht="18.75" customHeight="1">
      <c r="B159" s="173" t="s">
        <v>110</v>
      </c>
      <c r="C159" s="174" t="s">
        <v>531</v>
      </c>
      <c r="D159" s="175">
        <f>'（入力）作業ｼｰﾄ'!D69</f>
        <v>0</v>
      </c>
      <c r="E159" s="175">
        <f>'（入力）作業ｼｰﾄ'!E69</f>
        <v>0</v>
      </c>
      <c r="F159" s="175">
        <f>'（入力）作業ｼｰﾄ'!F69</f>
        <v>0</v>
      </c>
      <c r="G159" s="175">
        <f>'（入力）作業ｼｰﾄ'!G69</f>
        <v>0</v>
      </c>
      <c r="H159" s="175">
        <f>'（入力）作業ｼｰﾄ'!H69</f>
        <v>0</v>
      </c>
      <c r="I159" s="175">
        <f>'（入力）作業ｼｰﾄ'!I69</f>
        <v>0</v>
      </c>
      <c r="J159" s="175">
        <f>'（入力）作業ｼｰﾄ'!J69</f>
        <v>0</v>
      </c>
      <c r="K159" s="177">
        <f>'（入力）作業ｼｰﾄ'!K69</f>
        <v>0</v>
      </c>
    </row>
    <row r="160" spans="2:11" ht="18.75" customHeight="1">
      <c r="B160" s="173" t="s">
        <v>111</v>
      </c>
      <c r="C160" s="174" t="s">
        <v>532</v>
      </c>
      <c r="D160" s="175">
        <f>'（入力）作業ｼｰﾄ'!D70</f>
        <v>0</v>
      </c>
      <c r="E160" s="175">
        <f>'（入力）作業ｼｰﾄ'!E70</f>
        <v>0</v>
      </c>
      <c r="F160" s="175">
        <f>'（入力）作業ｼｰﾄ'!F70</f>
        <v>0</v>
      </c>
      <c r="G160" s="175">
        <f>'（入力）作業ｼｰﾄ'!G70</f>
        <v>0</v>
      </c>
      <c r="H160" s="175">
        <f>'（入力）作業ｼｰﾄ'!H70</f>
        <v>0</v>
      </c>
      <c r="I160" s="175">
        <f>'（入力）作業ｼｰﾄ'!I70</f>
        <v>0</v>
      </c>
      <c r="J160" s="175">
        <f>'（入力）作業ｼｰﾄ'!J70</f>
        <v>0</v>
      </c>
      <c r="K160" s="177">
        <f>'（入力）作業ｼｰﾄ'!K70</f>
        <v>0</v>
      </c>
    </row>
    <row r="161" spans="2:11" ht="18.75" customHeight="1">
      <c r="B161" s="173" t="s">
        <v>112</v>
      </c>
      <c r="C161" s="174" t="s">
        <v>533</v>
      </c>
      <c r="D161" s="175">
        <f>'（入力）作業ｼｰﾄ'!D71</f>
        <v>0</v>
      </c>
      <c r="E161" s="175">
        <f>'（入力）作業ｼｰﾄ'!E71</f>
        <v>0</v>
      </c>
      <c r="F161" s="175">
        <f>'（入力）作業ｼｰﾄ'!F71</f>
        <v>0</v>
      </c>
      <c r="G161" s="175">
        <f>'（入力）作業ｼｰﾄ'!G71</f>
        <v>0</v>
      </c>
      <c r="H161" s="175">
        <f>'（入力）作業ｼｰﾄ'!H71</f>
        <v>0</v>
      </c>
      <c r="I161" s="175">
        <f>'（入力）作業ｼｰﾄ'!I71</f>
        <v>0</v>
      </c>
      <c r="J161" s="175">
        <f>'（入力）作業ｼｰﾄ'!J71</f>
        <v>0</v>
      </c>
      <c r="K161" s="177">
        <f>'（入力）作業ｼｰﾄ'!K71</f>
        <v>0</v>
      </c>
    </row>
    <row r="162" spans="2:11" ht="18.75" customHeight="1">
      <c r="B162" s="173" t="s">
        <v>114</v>
      </c>
      <c r="C162" s="174" t="s">
        <v>534</v>
      </c>
      <c r="D162" s="175">
        <f>'（入力）作業ｼｰﾄ'!D72</f>
        <v>0</v>
      </c>
      <c r="E162" s="175">
        <f>'（入力）作業ｼｰﾄ'!E72</f>
        <v>0</v>
      </c>
      <c r="F162" s="175">
        <f>'（入力）作業ｼｰﾄ'!F72</f>
        <v>0</v>
      </c>
      <c r="G162" s="175">
        <f>'（入力）作業ｼｰﾄ'!G72</f>
        <v>0</v>
      </c>
      <c r="H162" s="175">
        <f>'（入力）作業ｼｰﾄ'!H72</f>
        <v>0</v>
      </c>
      <c r="I162" s="175">
        <f>'（入力）作業ｼｰﾄ'!I72</f>
        <v>0</v>
      </c>
      <c r="J162" s="175">
        <f>'（入力）作業ｼｰﾄ'!J72</f>
        <v>0</v>
      </c>
      <c r="K162" s="177">
        <f>'（入力）作業ｼｰﾄ'!K72</f>
        <v>0</v>
      </c>
    </row>
    <row r="163" spans="2:11" ht="18.75" customHeight="1">
      <c r="B163" s="173" t="s">
        <v>115</v>
      </c>
      <c r="C163" s="174" t="s">
        <v>588</v>
      </c>
      <c r="D163" s="175">
        <f>'（入力）作業ｼｰﾄ'!D73</f>
        <v>0</v>
      </c>
      <c r="E163" s="175">
        <f>'（入力）作業ｼｰﾄ'!E73</f>
        <v>0</v>
      </c>
      <c r="F163" s="175">
        <f>'（入力）作業ｼｰﾄ'!F73</f>
        <v>0</v>
      </c>
      <c r="G163" s="175">
        <f>'（入力）作業ｼｰﾄ'!G73</f>
        <v>0</v>
      </c>
      <c r="H163" s="175">
        <f>'（入力）作業ｼｰﾄ'!H73</f>
        <v>0</v>
      </c>
      <c r="I163" s="175">
        <f>'（入力）作業ｼｰﾄ'!I73</f>
        <v>0</v>
      </c>
      <c r="J163" s="175">
        <f>'（入力）作業ｼｰﾄ'!J73</f>
        <v>0</v>
      </c>
      <c r="K163" s="177">
        <f>'（入力）作業ｼｰﾄ'!K73</f>
        <v>0</v>
      </c>
    </row>
    <row r="164" spans="2:11" ht="18.75" customHeight="1">
      <c r="B164" s="173" t="s">
        <v>116</v>
      </c>
      <c r="C164" s="174" t="s">
        <v>141</v>
      </c>
      <c r="D164" s="175">
        <f>'（入力）作業ｼｰﾄ'!D74</f>
        <v>0</v>
      </c>
      <c r="E164" s="175">
        <f>'（入力）作業ｼｰﾄ'!E74</f>
        <v>0</v>
      </c>
      <c r="F164" s="175">
        <f>'（入力）作業ｼｰﾄ'!F74</f>
        <v>0</v>
      </c>
      <c r="G164" s="175">
        <f>'（入力）作業ｼｰﾄ'!G74</f>
        <v>0</v>
      </c>
      <c r="H164" s="175">
        <f>'（入力）作業ｼｰﾄ'!H74</f>
        <v>0</v>
      </c>
      <c r="I164" s="175">
        <f>'（入力）作業ｼｰﾄ'!I74</f>
        <v>0</v>
      </c>
      <c r="J164" s="175">
        <f>'（入力）作業ｼｰﾄ'!J74</f>
        <v>0</v>
      </c>
      <c r="K164" s="177">
        <f>'（入力）作業ｼｰﾄ'!K74</f>
        <v>0</v>
      </c>
    </row>
    <row r="165" spans="2:11" ht="18.75" customHeight="1">
      <c r="B165" s="173" t="s">
        <v>117</v>
      </c>
      <c r="C165" s="174" t="s">
        <v>113</v>
      </c>
      <c r="D165" s="175">
        <f>'（入力）作業ｼｰﾄ'!D75</f>
        <v>0</v>
      </c>
      <c r="E165" s="175">
        <f>'（入力）作業ｼｰﾄ'!E75</f>
        <v>0</v>
      </c>
      <c r="F165" s="175">
        <f>'（入力）作業ｼｰﾄ'!F75</f>
        <v>0</v>
      </c>
      <c r="G165" s="175">
        <f>'（入力）作業ｼｰﾄ'!G75</f>
        <v>0</v>
      </c>
      <c r="H165" s="175">
        <f>'（入力）作業ｼｰﾄ'!H75</f>
        <v>0</v>
      </c>
      <c r="I165" s="175">
        <f>'（入力）作業ｼｰﾄ'!I75</f>
        <v>0</v>
      </c>
      <c r="J165" s="175">
        <f>'（入力）作業ｼｰﾄ'!J75</f>
        <v>0</v>
      </c>
      <c r="K165" s="177">
        <f>'（入力）作業ｼｰﾄ'!K75</f>
        <v>0</v>
      </c>
    </row>
    <row r="166" spans="2:11" ht="18.75" customHeight="1">
      <c r="B166" s="173" t="s">
        <v>118</v>
      </c>
      <c r="C166" s="174" t="s">
        <v>18</v>
      </c>
      <c r="D166" s="175">
        <f>'（入力）作業ｼｰﾄ'!D76</f>
        <v>0</v>
      </c>
      <c r="E166" s="175">
        <f>'（入力）作業ｼｰﾄ'!E76</f>
        <v>0</v>
      </c>
      <c r="F166" s="175">
        <f>'（入力）作業ｼｰﾄ'!F76</f>
        <v>0</v>
      </c>
      <c r="G166" s="175">
        <f>'（入力）作業ｼｰﾄ'!G76</f>
        <v>0</v>
      </c>
      <c r="H166" s="175">
        <f>'（入力）作業ｼｰﾄ'!H76</f>
        <v>0</v>
      </c>
      <c r="I166" s="175">
        <f>'（入力）作業ｼｰﾄ'!I76</f>
        <v>0</v>
      </c>
      <c r="J166" s="175">
        <f>'（入力）作業ｼｰﾄ'!J76</f>
        <v>0</v>
      </c>
      <c r="K166" s="177">
        <f>'（入力）作業ｼｰﾄ'!K76</f>
        <v>0</v>
      </c>
    </row>
    <row r="167" spans="2:11" ht="18.75" customHeight="1">
      <c r="B167" s="173" t="s">
        <v>119</v>
      </c>
      <c r="C167" s="174" t="s">
        <v>142</v>
      </c>
      <c r="D167" s="175">
        <f>'（入力）作業ｼｰﾄ'!D77</f>
        <v>0</v>
      </c>
      <c r="E167" s="175">
        <f>'（入力）作業ｼｰﾄ'!E77</f>
        <v>0</v>
      </c>
      <c r="F167" s="175">
        <f>'（入力）作業ｼｰﾄ'!F77</f>
        <v>0</v>
      </c>
      <c r="G167" s="175">
        <f>'（入力）作業ｼｰﾄ'!G77</f>
        <v>0</v>
      </c>
      <c r="H167" s="175">
        <f>'（入力）作業ｼｰﾄ'!H77</f>
        <v>0</v>
      </c>
      <c r="I167" s="175">
        <f>'（入力）作業ｼｰﾄ'!I77</f>
        <v>0</v>
      </c>
      <c r="J167" s="175">
        <f>'（入力）作業ｼｰﾄ'!J77</f>
        <v>0</v>
      </c>
      <c r="K167" s="177">
        <f>'（入力）作業ｼｰﾄ'!K77</f>
        <v>0</v>
      </c>
    </row>
    <row r="168" spans="2:11" ht="18.75" customHeight="1">
      <c r="B168" s="173" t="s">
        <v>120</v>
      </c>
      <c r="C168" s="174" t="s">
        <v>535</v>
      </c>
      <c r="D168" s="175">
        <f>'（入力）作業ｼｰﾄ'!D78</f>
        <v>0</v>
      </c>
      <c r="E168" s="175">
        <f>'（入力）作業ｼｰﾄ'!E78</f>
        <v>0</v>
      </c>
      <c r="F168" s="175">
        <f>'（入力）作業ｼｰﾄ'!F78</f>
        <v>0</v>
      </c>
      <c r="G168" s="175">
        <f>'（入力）作業ｼｰﾄ'!G78</f>
        <v>0</v>
      </c>
      <c r="H168" s="175">
        <f>'（入力）作業ｼｰﾄ'!H78</f>
        <v>0</v>
      </c>
      <c r="I168" s="175">
        <f>'（入力）作業ｼｰﾄ'!I78</f>
        <v>0</v>
      </c>
      <c r="J168" s="175">
        <f>'（入力）作業ｼｰﾄ'!J78</f>
        <v>0</v>
      </c>
      <c r="K168" s="177">
        <f>'（入力）作業ｼｰﾄ'!K78</f>
        <v>0</v>
      </c>
    </row>
    <row r="169" spans="2:11" ht="18.75" customHeight="1">
      <c r="B169" s="173" t="s">
        <v>121</v>
      </c>
      <c r="C169" s="174" t="s">
        <v>536</v>
      </c>
      <c r="D169" s="175">
        <f>'（入力）作業ｼｰﾄ'!D79</f>
        <v>0</v>
      </c>
      <c r="E169" s="175">
        <f>'（入力）作業ｼｰﾄ'!E79</f>
        <v>0</v>
      </c>
      <c r="F169" s="175">
        <f>'（入力）作業ｼｰﾄ'!F79</f>
        <v>0</v>
      </c>
      <c r="G169" s="175">
        <f>'（入力）作業ｼｰﾄ'!G79</f>
        <v>0</v>
      </c>
      <c r="H169" s="175">
        <f>'（入力）作業ｼｰﾄ'!H79</f>
        <v>0</v>
      </c>
      <c r="I169" s="175">
        <f>'（入力）作業ｼｰﾄ'!I79</f>
        <v>0</v>
      </c>
      <c r="J169" s="175">
        <f>'（入力）作業ｼｰﾄ'!J79</f>
        <v>0</v>
      </c>
      <c r="K169" s="177">
        <f>'（入力）作業ｼｰﾄ'!K79</f>
        <v>0</v>
      </c>
    </row>
    <row r="170" spans="2:11" ht="18.75" customHeight="1">
      <c r="B170" s="173" t="s">
        <v>122</v>
      </c>
      <c r="C170" s="174" t="s">
        <v>19</v>
      </c>
      <c r="D170" s="175">
        <f>'（入力）作業ｼｰﾄ'!D80</f>
        <v>0</v>
      </c>
      <c r="E170" s="175">
        <f>'（入力）作業ｼｰﾄ'!E80</f>
        <v>0</v>
      </c>
      <c r="F170" s="175">
        <f>'（入力）作業ｼｰﾄ'!F80</f>
        <v>0</v>
      </c>
      <c r="G170" s="175">
        <f>'（入力）作業ｼｰﾄ'!G80</f>
        <v>0</v>
      </c>
      <c r="H170" s="175">
        <f>'（入力）作業ｼｰﾄ'!H80</f>
        <v>0</v>
      </c>
      <c r="I170" s="175">
        <f>'（入力）作業ｼｰﾄ'!I80</f>
        <v>0</v>
      </c>
      <c r="J170" s="175">
        <f>'（入力）作業ｼｰﾄ'!J80</f>
        <v>0</v>
      </c>
      <c r="K170" s="177">
        <f>'（入力）作業ｼｰﾄ'!K80</f>
        <v>0</v>
      </c>
    </row>
    <row r="171" spans="2:11" ht="18.75" customHeight="1">
      <c r="B171" s="173" t="s">
        <v>123</v>
      </c>
      <c r="C171" s="174" t="s">
        <v>20</v>
      </c>
      <c r="D171" s="175">
        <f>'（入力）作業ｼｰﾄ'!D81</f>
        <v>0</v>
      </c>
      <c r="E171" s="175">
        <f>'（入力）作業ｼｰﾄ'!E81</f>
        <v>0</v>
      </c>
      <c r="F171" s="175">
        <f>'（入力）作業ｼｰﾄ'!F81</f>
        <v>0</v>
      </c>
      <c r="G171" s="175">
        <f>'（入力）作業ｼｰﾄ'!G81</f>
        <v>0</v>
      </c>
      <c r="H171" s="175">
        <f>'（入力）作業ｼｰﾄ'!H81</f>
        <v>0</v>
      </c>
      <c r="I171" s="175">
        <f>'（入力）作業ｼｰﾄ'!I81</f>
        <v>0</v>
      </c>
      <c r="J171" s="175">
        <f>'（入力）作業ｼｰﾄ'!J81</f>
        <v>0</v>
      </c>
      <c r="K171" s="177">
        <f>'（入力）作業ｼｰﾄ'!K81</f>
        <v>0</v>
      </c>
    </row>
    <row r="172" spans="2:11" ht="18.75" customHeight="1">
      <c r="B172" s="173" t="s">
        <v>124</v>
      </c>
      <c r="C172" s="174" t="s">
        <v>21</v>
      </c>
      <c r="D172" s="175">
        <f>'（入力）作業ｼｰﾄ'!D82</f>
        <v>0</v>
      </c>
      <c r="E172" s="175">
        <f>'（入力）作業ｼｰﾄ'!E82</f>
        <v>0</v>
      </c>
      <c r="F172" s="175">
        <f>'（入力）作業ｼｰﾄ'!F82</f>
        <v>0</v>
      </c>
      <c r="G172" s="175">
        <f>'（入力）作業ｼｰﾄ'!G82</f>
        <v>0</v>
      </c>
      <c r="H172" s="175">
        <f>'（入力）作業ｼｰﾄ'!H82</f>
        <v>0</v>
      </c>
      <c r="I172" s="175">
        <f>'（入力）作業ｼｰﾄ'!I82</f>
        <v>0</v>
      </c>
      <c r="J172" s="175">
        <f>'（入力）作業ｼｰﾄ'!J82</f>
        <v>0</v>
      </c>
      <c r="K172" s="177">
        <f>'（入力）作業ｼｰﾄ'!K82</f>
        <v>0</v>
      </c>
    </row>
    <row r="173" spans="2:11" ht="18.75" customHeight="1">
      <c r="B173" s="173" t="s">
        <v>125</v>
      </c>
      <c r="C173" s="174" t="s">
        <v>537</v>
      </c>
      <c r="D173" s="175">
        <f>'（入力）作業ｼｰﾄ'!D83</f>
        <v>0</v>
      </c>
      <c r="E173" s="175">
        <f>'（入力）作業ｼｰﾄ'!E83</f>
        <v>0</v>
      </c>
      <c r="F173" s="175">
        <f>'（入力）作業ｼｰﾄ'!F83</f>
        <v>0</v>
      </c>
      <c r="G173" s="175">
        <f>'（入力）作業ｼｰﾄ'!G83</f>
        <v>0</v>
      </c>
      <c r="H173" s="175">
        <f>'（入力）作業ｼｰﾄ'!H83</f>
        <v>0</v>
      </c>
      <c r="I173" s="175">
        <f>'（入力）作業ｼｰﾄ'!I83</f>
        <v>0</v>
      </c>
      <c r="J173" s="175">
        <f>'（入力）作業ｼｰﾄ'!J83</f>
        <v>0</v>
      </c>
      <c r="K173" s="177">
        <f>'（入力）作業ｼｰﾄ'!K83</f>
        <v>0</v>
      </c>
    </row>
    <row r="174" spans="2:11" ht="18.75" customHeight="1">
      <c r="B174" s="173" t="s">
        <v>126</v>
      </c>
      <c r="C174" s="174" t="s">
        <v>538</v>
      </c>
      <c r="D174" s="175">
        <f>'（入力）作業ｼｰﾄ'!D84</f>
        <v>0</v>
      </c>
      <c r="E174" s="175">
        <f>'（入力）作業ｼｰﾄ'!E84</f>
        <v>0</v>
      </c>
      <c r="F174" s="175">
        <f>'（入力）作業ｼｰﾄ'!F84</f>
        <v>0</v>
      </c>
      <c r="G174" s="175">
        <f>'（入力）作業ｼｰﾄ'!G84</f>
        <v>0</v>
      </c>
      <c r="H174" s="175">
        <f>'（入力）作業ｼｰﾄ'!H84</f>
        <v>0</v>
      </c>
      <c r="I174" s="175">
        <f>'（入力）作業ｼｰﾄ'!I84</f>
        <v>0</v>
      </c>
      <c r="J174" s="175">
        <f>'（入力）作業ｼｰﾄ'!J84</f>
        <v>0</v>
      </c>
      <c r="K174" s="177">
        <f>'（入力）作業ｼｰﾄ'!K84</f>
        <v>0</v>
      </c>
    </row>
    <row r="175" spans="2:11" ht="18.75" customHeight="1">
      <c r="B175" s="173" t="s">
        <v>128</v>
      </c>
      <c r="C175" s="174" t="s">
        <v>22</v>
      </c>
      <c r="D175" s="175">
        <f>'（入力）作業ｼｰﾄ'!D85</f>
        <v>0</v>
      </c>
      <c r="E175" s="175">
        <f>'（入力）作業ｼｰﾄ'!E85</f>
        <v>0</v>
      </c>
      <c r="F175" s="175">
        <f>'（入力）作業ｼｰﾄ'!F85</f>
        <v>0</v>
      </c>
      <c r="G175" s="175">
        <f>'（入力）作業ｼｰﾄ'!G85</f>
        <v>0</v>
      </c>
      <c r="H175" s="175">
        <f>'（入力）作業ｼｰﾄ'!H85</f>
        <v>0</v>
      </c>
      <c r="I175" s="175">
        <f>'（入力）作業ｼｰﾄ'!I85</f>
        <v>0</v>
      </c>
      <c r="J175" s="175">
        <f>'（入力）作業ｼｰﾄ'!J85</f>
        <v>0</v>
      </c>
      <c r="K175" s="177">
        <f>'（入力）作業ｼｰﾄ'!K85</f>
        <v>0</v>
      </c>
    </row>
    <row r="176" spans="2:11" ht="18.75" customHeight="1">
      <c r="B176" s="173" t="s">
        <v>130</v>
      </c>
      <c r="C176" s="174" t="s">
        <v>143</v>
      </c>
      <c r="D176" s="175">
        <f>'（入力）作業ｼｰﾄ'!D86</f>
        <v>0</v>
      </c>
      <c r="E176" s="175">
        <f>'（入力）作業ｼｰﾄ'!E86</f>
        <v>0</v>
      </c>
      <c r="F176" s="175">
        <f>'（入力）作業ｼｰﾄ'!F86</f>
        <v>0</v>
      </c>
      <c r="G176" s="175">
        <f>'（入力）作業ｼｰﾄ'!G86</f>
        <v>0</v>
      </c>
      <c r="H176" s="175">
        <f>'（入力）作業ｼｰﾄ'!H86</f>
        <v>0</v>
      </c>
      <c r="I176" s="175">
        <f>'（入力）作業ｼｰﾄ'!I86</f>
        <v>0</v>
      </c>
      <c r="J176" s="175">
        <f>'（入力）作業ｼｰﾄ'!J86</f>
        <v>0</v>
      </c>
      <c r="K176" s="177">
        <f>'（入力）作業ｼｰﾄ'!K86</f>
        <v>0</v>
      </c>
    </row>
    <row r="177" spans="2:11" ht="18.75" customHeight="1">
      <c r="B177" s="173" t="s">
        <v>131</v>
      </c>
      <c r="C177" s="174" t="s">
        <v>539</v>
      </c>
      <c r="D177" s="175">
        <f>'（入力）作業ｼｰﾄ'!D87</f>
        <v>0</v>
      </c>
      <c r="E177" s="175">
        <f>'（入力）作業ｼｰﾄ'!E87</f>
        <v>0</v>
      </c>
      <c r="F177" s="175">
        <f>'（入力）作業ｼｰﾄ'!F87</f>
        <v>0</v>
      </c>
      <c r="G177" s="175">
        <f>'（入力）作業ｼｰﾄ'!G87</f>
        <v>0</v>
      </c>
      <c r="H177" s="175">
        <f>'（入力）作業ｼｰﾄ'!H87</f>
        <v>0</v>
      </c>
      <c r="I177" s="175">
        <f>'（入力）作業ｼｰﾄ'!I87</f>
        <v>0</v>
      </c>
      <c r="J177" s="175">
        <f>'（入力）作業ｼｰﾄ'!J87</f>
        <v>0</v>
      </c>
      <c r="K177" s="177">
        <f>'（入力）作業ｼｰﾄ'!K87</f>
        <v>0</v>
      </c>
    </row>
    <row r="178" spans="2:11" ht="18.75" customHeight="1">
      <c r="B178" s="173" t="s">
        <v>15</v>
      </c>
      <c r="C178" s="174" t="s">
        <v>589</v>
      </c>
      <c r="D178" s="175">
        <f>'（入力）作業ｼｰﾄ'!D88</f>
        <v>0</v>
      </c>
      <c r="E178" s="175">
        <f>'（入力）作業ｼｰﾄ'!E88</f>
        <v>0</v>
      </c>
      <c r="F178" s="175">
        <f>'（入力）作業ｼｰﾄ'!F88</f>
        <v>0</v>
      </c>
      <c r="G178" s="175">
        <f>'（入力）作業ｼｰﾄ'!G88</f>
        <v>0</v>
      </c>
      <c r="H178" s="175">
        <f>'（入力）作業ｼｰﾄ'!H88</f>
        <v>0</v>
      </c>
      <c r="I178" s="175">
        <f>'（入力）作業ｼｰﾄ'!I88</f>
        <v>0</v>
      </c>
      <c r="J178" s="175">
        <f>'（入力）作業ｼｰﾄ'!J88</f>
        <v>0</v>
      </c>
      <c r="K178" s="177">
        <f>'（入力）作業ｼｰﾄ'!K88</f>
        <v>0</v>
      </c>
    </row>
    <row r="179" spans="2:11" ht="18.75" customHeight="1">
      <c r="B179" s="173" t="s">
        <v>311</v>
      </c>
      <c r="C179" s="174" t="s">
        <v>127</v>
      </c>
      <c r="D179" s="175">
        <f>'（入力）作業ｼｰﾄ'!D89</f>
        <v>0</v>
      </c>
      <c r="E179" s="175">
        <f>'（入力）作業ｼｰﾄ'!E89</f>
        <v>0</v>
      </c>
      <c r="F179" s="175">
        <f>'（入力）作業ｼｰﾄ'!F89</f>
        <v>0</v>
      </c>
      <c r="G179" s="175">
        <f>'（入力）作業ｼｰﾄ'!G89</f>
        <v>0</v>
      </c>
      <c r="H179" s="175">
        <f>'（入力）作業ｼｰﾄ'!H89</f>
        <v>0</v>
      </c>
      <c r="I179" s="175">
        <f>'（入力）作業ｼｰﾄ'!I89</f>
        <v>0</v>
      </c>
      <c r="J179" s="175">
        <f>'（入力）作業ｼｰﾄ'!J89</f>
        <v>0</v>
      </c>
      <c r="K179" s="177">
        <f>'（入力）作業ｼｰﾄ'!K89</f>
        <v>0</v>
      </c>
    </row>
    <row r="180" spans="2:11" ht="18.75" customHeight="1">
      <c r="B180" s="173" t="s">
        <v>29</v>
      </c>
      <c r="C180" s="174" t="s">
        <v>129</v>
      </c>
      <c r="D180" s="175">
        <f>'（入力）作業ｼｰﾄ'!D90</f>
        <v>0</v>
      </c>
      <c r="E180" s="175">
        <f>'（入力）作業ｼｰﾄ'!E90</f>
        <v>0</v>
      </c>
      <c r="F180" s="175">
        <f>'（入力）作業ｼｰﾄ'!F90</f>
        <v>0</v>
      </c>
      <c r="G180" s="175">
        <f>'（入力）作業ｼｰﾄ'!G90</f>
        <v>0</v>
      </c>
      <c r="H180" s="175">
        <f>'（入力）作業ｼｰﾄ'!H90</f>
        <v>0</v>
      </c>
      <c r="I180" s="175">
        <f>'（入力）作業ｼｰﾄ'!I90</f>
        <v>0</v>
      </c>
      <c r="J180" s="175">
        <f>'（入力）作業ｼｰﾄ'!J90</f>
        <v>0</v>
      </c>
      <c r="K180" s="177">
        <f>'（入力）作業ｼｰﾄ'!K90</f>
        <v>0</v>
      </c>
    </row>
    <row r="181" spans="2:11" ht="18.75" customHeight="1">
      <c r="B181" s="173" t="s">
        <v>540</v>
      </c>
      <c r="C181" s="174" t="s">
        <v>144</v>
      </c>
      <c r="D181" s="175">
        <f>'（入力）作業ｼｰﾄ'!D91</f>
        <v>0</v>
      </c>
      <c r="E181" s="175">
        <f>'（入力）作業ｼｰﾄ'!E91</f>
        <v>0</v>
      </c>
      <c r="F181" s="175">
        <f>'（入力）作業ｼｰﾄ'!F91</f>
        <v>0</v>
      </c>
      <c r="G181" s="175">
        <f>'（入力）作業ｼｰﾄ'!G91</f>
        <v>0</v>
      </c>
      <c r="H181" s="175">
        <f>'（入力）作業ｼｰﾄ'!H91</f>
        <v>0</v>
      </c>
      <c r="I181" s="175">
        <f>'（入力）作業ｼｰﾄ'!I91</f>
        <v>0</v>
      </c>
      <c r="J181" s="175">
        <f>'（入力）作業ｼｰﾄ'!J91</f>
        <v>0</v>
      </c>
      <c r="K181" s="177">
        <f>'（入力）作業ｼｰﾄ'!K91</f>
        <v>0</v>
      </c>
    </row>
    <row r="182" spans="2:11" ht="18.75" customHeight="1">
      <c r="B182" s="173" t="s">
        <v>31</v>
      </c>
      <c r="C182" s="174" t="s">
        <v>23</v>
      </c>
      <c r="D182" s="175">
        <f>'（入力）作業ｼｰﾄ'!D92</f>
        <v>0</v>
      </c>
      <c r="E182" s="175">
        <f>'（入力）作業ｼｰﾄ'!E92</f>
        <v>0</v>
      </c>
      <c r="F182" s="175">
        <f>'（入力）作業ｼｰﾄ'!F92</f>
        <v>0</v>
      </c>
      <c r="G182" s="175">
        <f>'（入力）作業ｼｰﾄ'!G92</f>
        <v>0</v>
      </c>
      <c r="H182" s="175">
        <f>'（入力）作業ｼｰﾄ'!H92</f>
        <v>0</v>
      </c>
      <c r="I182" s="175">
        <f>'（入力）作業ｼｰﾄ'!I92</f>
        <v>0</v>
      </c>
      <c r="J182" s="175">
        <f>'（入力）作業ｼｰﾄ'!J92</f>
        <v>0</v>
      </c>
      <c r="K182" s="177">
        <f>'（入力）作業ｼｰﾄ'!K92</f>
        <v>0</v>
      </c>
    </row>
    <row r="183" spans="2:11" ht="18.75" customHeight="1">
      <c r="B183" s="179"/>
      <c r="C183" s="180" t="s">
        <v>60</v>
      </c>
      <c r="D183" s="181">
        <f>'（入力）作業ｼｰﾄ'!D93</f>
        <v>0</v>
      </c>
      <c r="E183" s="181">
        <f>'（入力）作業ｼｰﾄ'!E93</f>
        <v>0</v>
      </c>
      <c r="F183" s="181">
        <f>'（入力）作業ｼｰﾄ'!F93</f>
        <v>0</v>
      </c>
      <c r="G183" s="181">
        <f>'（入力）作業ｼｰﾄ'!G93</f>
        <v>0</v>
      </c>
      <c r="H183" s="181">
        <f>'（入力）作業ｼｰﾄ'!H93</f>
        <v>0</v>
      </c>
      <c r="I183" s="181">
        <f>'（入力）作業ｼｰﾄ'!I93</f>
        <v>0</v>
      </c>
      <c r="J183" s="181">
        <f>'（入力）作業ｼｰﾄ'!J93</f>
        <v>0</v>
      </c>
      <c r="K183" s="183">
        <f>'（入力）作業ｼｰﾄ'!K93</f>
        <v>0</v>
      </c>
    </row>
  </sheetData>
  <sheetProtection sheet="1" selectLockedCells="1" selectUnlockedCells="1"/>
  <mergeCells count="26">
    <mergeCell ref="H140:I140"/>
    <mergeCell ref="J140:K140"/>
    <mergeCell ref="B142:C142"/>
    <mergeCell ref="B143:C143"/>
    <mergeCell ref="D140:E140"/>
    <mergeCell ref="F140:G140"/>
    <mergeCell ref="B96:C96"/>
    <mergeCell ref="B97:C97"/>
    <mergeCell ref="J49:J50"/>
    <mergeCell ref="D94:F94"/>
    <mergeCell ref="B52:C52"/>
    <mergeCell ref="G49:G50"/>
    <mergeCell ref="H49:H50"/>
    <mergeCell ref="G94:I94"/>
    <mergeCell ref="H53:H91"/>
    <mergeCell ref="G53:G91"/>
    <mergeCell ref="B2:C2"/>
    <mergeCell ref="B51:C51"/>
    <mergeCell ref="B6:C6"/>
    <mergeCell ref="B7:C7"/>
    <mergeCell ref="I4:I5"/>
    <mergeCell ref="D49:F49"/>
    <mergeCell ref="I49:I50"/>
    <mergeCell ref="D4:D5"/>
    <mergeCell ref="E4:G4"/>
    <mergeCell ref="H4:H5"/>
  </mergeCells>
  <phoneticPr fontId="0"/>
  <pageMargins left="0.78740157480314965" right="0.78740157480314965" top="0.78740157480314965" bottom="0.78740157480314965" header="0" footer="0.19685039370078741"/>
  <pageSetup paperSize="9" scale="87"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B2:X61"/>
  <sheetViews>
    <sheetView showGridLines="0" view="pageBreakPreview" zoomScale="160" zoomScaleNormal="100" zoomScaleSheetLayoutView="160" workbookViewId="0">
      <selection activeCell="B61" sqref="B61"/>
    </sheetView>
  </sheetViews>
  <sheetFormatPr defaultColWidth="10.125" defaultRowHeight="18.75" customHeight="1"/>
  <cols>
    <col min="1" max="1" width="1.625" style="139" customWidth="1"/>
    <col min="2" max="2" width="2.625" style="139" customWidth="1"/>
    <col min="3" max="3" width="24.75" style="139" bestFit="1" customWidth="1"/>
    <col min="4" max="10" width="12.625" style="139" customWidth="1"/>
    <col min="11" max="18" width="10.125" style="139" customWidth="1"/>
    <col min="19" max="24" width="10.125" style="139" hidden="1" customWidth="1"/>
    <col min="25" max="16384" width="10.125" style="139"/>
  </cols>
  <sheetData>
    <row r="2" spans="2:10" ht="20.25" customHeight="1">
      <c r="B2" s="546" t="s">
        <v>486</v>
      </c>
      <c r="C2" s="547"/>
      <c r="D2" s="194"/>
    </row>
    <row r="3" spans="2:10" s="149" customFormat="1" ht="18.75" customHeight="1"/>
    <row r="4" spans="2:10" s="149" customFormat="1" ht="52.5" customHeight="1">
      <c r="B4" s="195"/>
      <c r="C4" s="196"/>
      <c r="D4" s="197" t="s">
        <v>182</v>
      </c>
      <c r="E4" s="197" t="s">
        <v>92</v>
      </c>
      <c r="F4" s="197" t="s">
        <v>93</v>
      </c>
      <c r="G4" s="197" t="s">
        <v>64</v>
      </c>
      <c r="H4" s="198" t="s">
        <v>94</v>
      </c>
      <c r="I4" s="197" t="s">
        <v>598</v>
      </c>
      <c r="J4" s="199" t="s">
        <v>599</v>
      </c>
    </row>
    <row r="5" spans="2:10" s="206" customFormat="1" ht="18.75" customHeight="1">
      <c r="B5" s="200"/>
      <c r="C5" s="201"/>
      <c r="D5" s="202" t="s">
        <v>260</v>
      </c>
      <c r="E5" s="202" t="s">
        <v>261</v>
      </c>
      <c r="F5" s="202" t="s">
        <v>262</v>
      </c>
      <c r="G5" s="202" t="s">
        <v>263</v>
      </c>
      <c r="H5" s="203" t="s">
        <v>264</v>
      </c>
      <c r="I5" s="204" t="s">
        <v>410</v>
      </c>
      <c r="J5" s="205" t="s">
        <v>411</v>
      </c>
    </row>
    <row r="6" spans="2:10" s="149" customFormat="1" ht="18.75" customHeight="1">
      <c r="B6" s="168" t="s">
        <v>1</v>
      </c>
      <c r="C6" s="169" t="s">
        <v>16</v>
      </c>
      <c r="D6" s="207">
        <f>'（入力）作業ｼｰﾄ'!D99</f>
        <v>0.51620899999999992</v>
      </c>
      <c r="E6" s="207">
        <f>'（入力）作業ｼｰﾄ'!E99</f>
        <v>0.51296200000000003</v>
      </c>
      <c r="F6" s="207">
        <f>'（入力）作業ｼｰﾄ'!F99</f>
        <v>0.149426</v>
      </c>
      <c r="G6" s="561"/>
      <c r="H6" s="208">
        <f>'（入力）作業ｼｰﾄ'!J99</f>
        <v>1.1224E-2</v>
      </c>
      <c r="I6" s="208">
        <f>'（入力）作業ｼｰﾄ'!K99</f>
        <v>0.23086499999999999</v>
      </c>
      <c r="J6" s="209">
        <f>'（入力）作業ｼｰﾄ'!L99</f>
        <v>5.1589999999999997E-2</v>
      </c>
    </row>
    <row r="7" spans="2:10" s="149" customFormat="1" ht="18.75" customHeight="1">
      <c r="B7" s="173" t="s">
        <v>2</v>
      </c>
      <c r="C7" s="174" t="s">
        <v>527</v>
      </c>
      <c r="D7" s="210">
        <f>'（入力）作業ｼｰﾄ'!D100</f>
        <v>0.73091600000000001</v>
      </c>
      <c r="E7" s="210">
        <f>'（入力）作業ｼｰﾄ'!E100</f>
        <v>0.62305299999999997</v>
      </c>
      <c r="F7" s="210">
        <f>'（入力）作業ｼｰﾄ'!F100</f>
        <v>0.22922999999999999</v>
      </c>
      <c r="G7" s="562"/>
      <c r="H7" s="211">
        <f>'（入力）作業ｼｰﾄ'!J100</f>
        <v>5.5800000000000001E-4</v>
      </c>
      <c r="I7" s="211">
        <f>'（入力）作業ｼｰﾄ'!K100</f>
        <v>8.591E-2</v>
      </c>
      <c r="J7" s="212">
        <f>'（入力）作業ｼｰﾄ'!L100</f>
        <v>8.0284999999999995E-2</v>
      </c>
    </row>
    <row r="8" spans="2:10" s="149" customFormat="1" ht="18.75" customHeight="1">
      <c r="B8" s="173" t="s">
        <v>3</v>
      </c>
      <c r="C8" s="174" t="s">
        <v>528</v>
      </c>
      <c r="D8" s="210">
        <f>'（入力）作業ｼｰﾄ'!D101</f>
        <v>0.24327200000000004</v>
      </c>
      <c r="E8" s="210">
        <f>'（入力）作業ｼｰﾄ'!E101</f>
        <v>0.66085499999999997</v>
      </c>
      <c r="F8" s="210">
        <f>'（入力）作業ｼｰﾄ'!F101</f>
        <v>0.18427399999999999</v>
      </c>
      <c r="G8" s="562"/>
      <c r="H8" s="211">
        <f>'（入力）作業ｼｰﾄ'!J101</f>
        <v>9.7900000000000005E-4</v>
      </c>
      <c r="I8" s="211">
        <f>'（入力）作業ｼｰﾄ'!K101</f>
        <v>0.20581199999999999</v>
      </c>
      <c r="J8" s="212">
        <f>'（入力）作業ｼｰﾄ'!L101</f>
        <v>6.4273999999999998E-2</v>
      </c>
    </row>
    <row r="9" spans="2:10" s="149" customFormat="1" ht="18.75" customHeight="1">
      <c r="B9" s="173" t="s">
        <v>4</v>
      </c>
      <c r="C9" s="174" t="s">
        <v>17</v>
      </c>
      <c r="D9" s="210">
        <f>'（入力）作業ｼｰﾄ'!D102</f>
        <v>4.134199999999999E-2</v>
      </c>
      <c r="E9" s="210">
        <f>'（入力）作業ｼｰﾄ'!E102</f>
        <v>0.568774</v>
      </c>
      <c r="F9" s="210">
        <f>'（入力）作業ｼｰﾄ'!F102</f>
        <v>0.18184800000000001</v>
      </c>
      <c r="G9" s="562"/>
      <c r="H9" s="211">
        <f>'（入力）作業ｼｰﾄ'!J102</f>
        <v>0</v>
      </c>
      <c r="I9" s="211">
        <f>'（入力）作業ｼｰﾄ'!K102</f>
        <v>5.0134999999999999E-2</v>
      </c>
      <c r="J9" s="212">
        <f>'（入力）作業ｼｰﾄ'!L102</f>
        <v>4.9055000000000001E-2</v>
      </c>
    </row>
    <row r="10" spans="2:10" s="149" customFormat="1" ht="18.75" customHeight="1">
      <c r="B10" s="173" t="s">
        <v>5</v>
      </c>
      <c r="C10" s="174" t="s">
        <v>529</v>
      </c>
      <c r="D10" s="210">
        <f>'（入力）作業ｼｰﾄ'!D103</f>
        <v>0.17811699999999997</v>
      </c>
      <c r="E10" s="210">
        <f>'（入力）作業ｼｰﾄ'!E103</f>
        <v>0.31477899999999998</v>
      </c>
      <c r="F10" s="210">
        <f>'（入力）作業ｼｰﾄ'!F103</f>
        <v>0.13731099999999999</v>
      </c>
      <c r="G10" s="562"/>
      <c r="H10" s="211">
        <f>'（入力）作業ｼｰﾄ'!J103</f>
        <v>9.0998999999999997E-2</v>
      </c>
      <c r="I10" s="211">
        <f>'（入力）作業ｼｰﾄ'!K103</f>
        <v>7.6066999999999996E-2</v>
      </c>
      <c r="J10" s="212">
        <f>'（入力）作業ｼｰﾄ'!L103</f>
        <v>7.6020000000000004E-2</v>
      </c>
    </row>
    <row r="11" spans="2:10" s="149" customFormat="1" ht="18.75" customHeight="1">
      <c r="B11" s="173" t="s">
        <v>6</v>
      </c>
      <c r="C11" s="174" t="s">
        <v>136</v>
      </c>
      <c r="D11" s="210">
        <f>'（入力）作業ｼｰﾄ'!D104</f>
        <v>4.8938000000000037E-2</v>
      </c>
      <c r="E11" s="210">
        <f>'（入力）作業ｼｰﾄ'!E104</f>
        <v>0.43597799999999998</v>
      </c>
      <c r="F11" s="210">
        <f>'（入力）作業ｼｰﾄ'!F104</f>
        <v>0.32128099999999998</v>
      </c>
      <c r="G11" s="562"/>
      <c r="H11" s="211">
        <f>'（入力）作業ｼｰﾄ'!J104</f>
        <v>1.8828000000000001E-2</v>
      </c>
      <c r="I11" s="211">
        <f>'（入力）作業ｼｰﾄ'!K104</f>
        <v>0.105836</v>
      </c>
      <c r="J11" s="212">
        <f>'（入力）作業ｼｰﾄ'!L104</f>
        <v>0.10580000000000001</v>
      </c>
    </row>
    <row r="12" spans="2:10" s="149" customFormat="1" ht="18.75" customHeight="1">
      <c r="B12" s="173" t="s">
        <v>7</v>
      </c>
      <c r="C12" s="178" t="s">
        <v>109</v>
      </c>
      <c r="D12" s="210">
        <f>'（入力）作業ｼｰﾄ'!D105</f>
        <v>0.18819699999999995</v>
      </c>
      <c r="E12" s="210">
        <f>'（入力）作業ｼｰﾄ'!E105</f>
        <v>0.33929799999999999</v>
      </c>
      <c r="F12" s="210">
        <f>'（入力）作業ｼｰﾄ'!F105</f>
        <v>0.13960600000000001</v>
      </c>
      <c r="G12" s="562"/>
      <c r="H12" s="211">
        <f>'（入力）作業ｼｰﾄ'!J105</f>
        <v>1.2830000000000001E-3</v>
      </c>
      <c r="I12" s="211">
        <f>'（入力）作業ｼｰﾄ'!K105</f>
        <v>3.2967999999999997E-2</v>
      </c>
      <c r="J12" s="212">
        <f>'（入力）作業ｼｰﾄ'!L105</f>
        <v>3.295E-2</v>
      </c>
    </row>
    <row r="13" spans="2:10" s="149" customFormat="1" ht="18.75" customHeight="1">
      <c r="B13" s="173" t="s">
        <v>8</v>
      </c>
      <c r="C13" s="174" t="s">
        <v>137</v>
      </c>
      <c r="D13" s="210">
        <f>'（入力）作業ｼｰﾄ'!D106</f>
        <v>3.4070999999999962E-2</v>
      </c>
      <c r="E13" s="210">
        <f>'（入力）作業ｼｰﾄ'!E106</f>
        <v>0.41248800000000002</v>
      </c>
      <c r="F13" s="210">
        <f>'（入力）作業ｼｰﾄ'!F106</f>
        <v>0.108401</v>
      </c>
      <c r="G13" s="562"/>
      <c r="H13" s="211">
        <f>'（入力）作業ｼｰﾄ'!J106</f>
        <v>1.2918000000000001E-2</v>
      </c>
      <c r="I13" s="211">
        <f>'（入力）作業ｼｰﾄ'!K106</f>
        <v>2.7455E-2</v>
      </c>
      <c r="J13" s="212">
        <f>'（入力）作業ｼｰﾄ'!L106</f>
        <v>2.7455E-2</v>
      </c>
    </row>
    <row r="14" spans="2:10" s="149" customFormat="1" ht="18.75" customHeight="1">
      <c r="B14" s="173" t="s">
        <v>9</v>
      </c>
      <c r="C14" s="178" t="s">
        <v>309</v>
      </c>
      <c r="D14" s="210">
        <f>'（入力）作業ｼｰﾄ'!D107</f>
        <v>5.0819999999999976E-2</v>
      </c>
      <c r="E14" s="210">
        <f>'（入力）作業ｼｰﾄ'!E107</f>
        <v>0.469225</v>
      </c>
      <c r="F14" s="210">
        <f>'（入力）作業ｼｰﾄ'!F107</f>
        <v>8.6463999999999999E-2</v>
      </c>
      <c r="G14" s="562"/>
      <c r="H14" s="211">
        <f>'（入力）作業ｼｰﾄ'!J107</f>
        <v>1.2262E-2</v>
      </c>
      <c r="I14" s="211">
        <f>'（入力）作業ｼｰﾄ'!K107</f>
        <v>1.7052999999999999E-2</v>
      </c>
      <c r="J14" s="212">
        <f>'（入力）作業ｼｰﾄ'!L107</f>
        <v>1.7052999999999999E-2</v>
      </c>
    </row>
    <row r="15" spans="2:10" s="149" customFormat="1" ht="18.75" customHeight="1">
      <c r="B15" s="173" t="s">
        <v>10</v>
      </c>
      <c r="C15" s="178" t="s">
        <v>587</v>
      </c>
      <c r="D15" s="210">
        <f>'（入力）作業ｼｰﾄ'!D108</f>
        <v>0.133884</v>
      </c>
      <c r="E15" s="210">
        <f>'（入力）作業ｼｰﾄ'!E108</f>
        <v>0.44791799999999998</v>
      </c>
      <c r="F15" s="210">
        <f>'（入力）作業ｼｰﾄ'!F108</f>
        <v>0.24796799999999999</v>
      </c>
      <c r="G15" s="562"/>
      <c r="H15" s="211">
        <f>'（入力）作業ｼｰﾄ'!J108</f>
        <v>2.7810000000000001E-3</v>
      </c>
      <c r="I15" s="211">
        <f>'（入力）作業ｼｰﾄ'!K108</f>
        <v>7.5322E-2</v>
      </c>
      <c r="J15" s="212">
        <f>'（入力）作業ｼｰﾄ'!L108</f>
        <v>7.5322E-2</v>
      </c>
    </row>
    <row r="16" spans="2:10" s="149" customFormat="1" ht="18.75" customHeight="1">
      <c r="B16" s="173" t="s">
        <v>11</v>
      </c>
      <c r="C16" s="174" t="s">
        <v>310</v>
      </c>
      <c r="D16" s="210">
        <f>'（入力）作業ｼｰﾄ'!D109</f>
        <v>0.34493600000000002</v>
      </c>
      <c r="E16" s="210">
        <f>'（入力）作業ｼｰﾄ'!E109</f>
        <v>0.51767799999999997</v>
      </c>
      <c r="F16" s="210">
        <f>'（入力）作業ｼｰﾄ'!F109</f>
        <v>0.23307</v>
      </c>
      <c r="G16" s="562"/>
      <c r="H16" s="211">
        <f>'（入力）作業ｼｰﾄ'!J109</f>
        <v>3.4099999999999999E-4</v>
      </c>
      <c r="I16" s="211">
        <f>'（入力）作業ｼｰﾄ'!K109</f>
        <v>3.7969999999999997E-2</v>
      </c>
      <c r="J16" s="212">
        <f>'（入力）作業ｼｰﾄ'!L109</f>
        <v>3.7969999999999997E-2</v>
      </c>
    </row>
    <row r="17" spans="2:10" s="149" customFormat="1" ht="18.75" customHeight="1">
      <c r="B17" s="173" t="s">
        <v>12</v>
      </c>
      <c r="C17" s="174" t="s">
        <v>138</v>
      </c>
      <c r="D17" s="210">
        <f>'（入力）作業ｼｰﾄ'!D110</f>
        <v>0.15676199999999996</v>
      </c>
      <c r="E17" s="210">
        <f>'（入力）作業ｼｰﾄ'!E110</f>
        <v>0.44448199999999999</v>
      </c>
      <c r="F17" s="210">
        <f>'（入力）作業ｼｰﾄ'!F110</f>
        <v>0.158583</v>
      </c>
      <c r="G17" s="562"/>
      <c r="H17" s="211">
        <f>'（入力）作業ｼｰﾄ'!J110</f>
        <v>2.1000000000000001E-4</v>
      </c>
      <c r="I17" s="211">
        <f>'（入力）作業ｼｰﾄ'!K110</f>
        <v>4.1530999999999998E-2</v>
      </c>
      <c r="J17" s="212">
        <f>'（入力）作業ｼｰﾄ'!L110</f>
        <v>4.1530999999999998E-2</v>
      </c>
    </row>
    <row r="18" spans="2:10" s="149" customFormat="1" ht="18.75" customHeight="1">
      <c r="B18" s="173" t="s">
        <v>13</v>
      </c>
      <c r="C18" s="174" t="s">
        <v>139</v>
      </c>
      <c r="D18" s="210">
        <f>'（入力）作業ｼｰﾄ'!D111</f>
        <v>1.9214999999999982E-2</v>
      </c>
      <c r="E18" s="210">
        <f>'（入力）作業ｼｰﾄ'!E111</f>
        <v>0.234567</v>
      </c>
      <c r="F18" s="210">
        <f>'（入力）作業ｼｰﾄ'!F111</f>
        <v>7.4335999999999999E-2</v>
      </c>
      <c r="G18" s="562"/>
      <c r="H18" s="211">
        <f>'（入力）作業ｼｰﾄ'!J111</f>
        <v>5.6800000000000004E-4</v>
      </c>
      <c r="I18" s="211">
        <f>'（入力）作業ｼｰﾄ'!K111</f>
        <v>1.8825000000000001E-2</v>
      </c>
      <c r="J18" s="212">
        <f>'（入力）作業ｼｰﾄ'!L111</f>
        <v>1.8825000000000001E-2</v>
      </c>
    </row>
    <row r="19" spans="2:10" s="149" customFormat="1" ht="18.75" customHeight="1">
      <c r="B19" s="173" t="s">
        <v>14</v>
      </c>
      <c r="C19" s="174" t="s">
        <v>140</v>
      </c>
      <c r="D19" s="210">
        <f>'（入力）作業ｼｰﾄ'!D112</f>
        <v>0.21021199999999995</v>
      </c>
      <c r="E19" s="210">
        <f>'（入力）作業ｼｰﾄ'!E112</f>
        <v>0.50836499999999996</v>
      </c>
      <c r="F19" s="210">
        <f>'（入力）作業ｼｰﾄ'!F112</f>
        <v>0.29224800000000001</v>
      </c>
      <c r="G19" s="562"/>
      <c r="H19" s="211">
        <f>'（入力）作業ｼｰﾄ'!J112</f>
        <v>8.2899999999999998E-4</v>
      </c>
      <c r="I19" s="211">
        <f>'（入力）作業ｼｰﾄ'!K112</f>
        <v>6.2030000000000002E-2</v>
      </c>
      <c r="J19" s="212">
        <f>'（入力）作業ｼｰﾄ'!L112</f>
        <v>6.2030000000000002E-2</v>
      </c>
    </row>
    <row r="20" spans="2:10" s="149" customFormat="1" ht="18.75" customHeight="1">
      <c r="B20" s="173" t="s">
        <v>28</v>
      </c>
      <c r="C20" s="174" t="s">
        <v>530</v>
      </c>
      <c r="D20" s="210">
        <f>'（入力）作業ｼｰﾄ'!D113</f>
        <v>1.6699999999999493E-3</v>
      </c>
      <c r="E20" s="210">
        <f>'（入力）作業ｼｰﾄ'!E113</f>
        <v>0.49989099999999997</v>
      </c>
      <c r="F20" s="210">
        <f>'（入力）作業ｼｰﾄ'!F113</f>
        <v>0.31005199999999999</v>
      </c>
      <c r="G20" s="562"/>
      <c r="H20" s="211">
        <f>'（入力）作業ｼｰﾄ'!J113</f>
        <v>4.1999999999999998E-5</v>
      </c>
      <c r="I20" s="211">
        <f>'（入力）作業ｼｰﾄ'!K113</f>
        <v>8.3876999999999993E-2</v>
      </c>
      <c r="J20" s="212">
        <f>'（入力）作業ｼｰﾄ'!L113</f>
        <v>8.3876999999999993E-2</v>
      </c>
    </row>
    <row r="21" spans="2:10" s="149" customFormat="1" ht="18.75" customHeight="1">
      <c r="B21" s="173" t="s">
        <v>110</v>
      </c>
      <c r="C21" s="174" t="s">
        <v>531</v>
      </c>
      <c r="D21" s="210">
        <f>'（入力）作業ｼｰﾄ'!D114</f>
        <v>0.11378500000000003</v>
      </c>
      <c r="E21" s="210">
        <f>'（入力）作業ｼｰﾄ'!E114</f>
        <v>0.46971499999999999</v>
      </c>
      <c r="F21" s="210">
        <f>'（入力）作業ｼｰﾄ'!F114</f>
        <v>0.29608200000000001</v>
      </c>
      <c r="G21" s="562"/>
      <c r="H21" s="211">
        <f>'（入力）作業ｼｰﾄ'!J114</f>
        <v>1.9000000000000001E-5</v>
      </c>
      <c r="I21" s="211">
        <f>'（入力）作業ｼｰﾄ'!K114</f>
        <v>6.4284999999999995E-2</v>
      </c>
      <c r="J21" s="212">
        <f>'（入力）作業ｼｰﾄ'!L114</f>
        <v>6.4270999999999995E-2</v>
      </c>
    </row>
    <row r="22" spans="2:10" s="149" customFormat="1" ht="18.75" customHeight="1">
      <c r="B22" s="173" t="s">
        <v>111</v>
      </c>
      <c r="C22" s="174" t="s">
        <v>532</v>
      </c>
      <c r="D22" s="210">
        <f>'（入力）作業ｼｰﾄ'!D115</f>
        <v>0.103379</v>
      </c>
      <c r="E22" s="210">
        <f>'（入力）作業ｼｰﾄ'!E115</f>
        <v>0.38527600000000001</v>
      </c>
      <c r="F22" s="210">
        <f>'（入力）作業ｼｰﾄ'!F115</f>
        <v>0.29391499999999998</v>
      </c>
      <c r="G22" s="562"/>
      <c r="H22" s="211">
        <f>'（入力）作業ｼｰﾄ'!J115</f>
        <v>2.92E-4</v>
      </c>
      <c r="I22" s="211">
        <f>'（入力）作業ｼｰﾄ'!K115</f>
        <v>4.6435999999999998E-2</v>
      </c>
      <c r="J22" s="212">
        <f>'（入力）作業ｼｰﾄ'!L115</f>
        <v>4.6435999999999998E-2</v>
      </c>
    </row>
    <row r="23" spans="2:10" s="149" customFormat="1" ht="18.75" customHeight="1">
      <c r="B23" s="173" t="s">
        <v>112</v>
      </c>
      <c r="C23" s="174" t="s">
        <v>533</v>
      </c>
      <c r="D23" s="210">
        <f>'（入力）作業ｼｰﾄ'!D116</f>
        <v>0.12775899999999996</v>
      </c>
      <c r="E23" s="210">
        <f>'（入力）作業ｼｰﾄ'!E116</f>
        <v>0.33567000000000002</v>
      </c>
      <c r="F23" s="210">
        <f>'（入力）作業ｼｰﾄ'!F116</f>
        <v>0.246309</v>
      </c>
      <c r="G23" s="562"/>
      <c r="H23" s="211">
        <f>'（入力）作業ｼｰﾄ'!J116</f>
        <v>1.07E-4</v>
      </c>
      <c r="I23" s="211">
        <f>'（入力）作業ｼｰﾄ'!K116</f>
        <v>3.6773E-2</v>
      </c>
      <c r="J23" s="212">
        <f>'（入力）作業ｼｰﾄ'!L116</f>
        <v>3.6773E-2</v>
      </c>
    </row>
    <row r="24" spans="2:10" s="149" customFormat="1" ht="18.75" customHeight="1">
      <c r="B24" s="173" t="s">
        <v>114</v>
      </c>
      <c r="C24" s="174" t="s">
        <v>534</v>
      </c>
      <c r="D24" s="210">
        <f>'（入力）作業ｼｰﾄ'!D117</f>
        <v>1.2999999999996348E-4</v>
      </c>
      <c r="E24" s="210">
        <f>'（入力）作業ｼｰﾄ'!E117</f>
        <v>0.353829</v>
      </c>
      <c r="F24" s="210">
        <f>'（入力）作業ｼｰﾄ'!F117</f>
        <v>0.19761400000000001</v>
      </c>
      <c r="G24" s="562"/>
      <c r="H24" s="211">
        <f>'（入力）作業ｼｰﾄ'!J117</f>
        <v>1.1495999999999999E-2</v>
      </c>
      <c r="I24" s="211">
        <f>'（入力）作業ｼｰﾄ'!K117</f>
        <v>7.4369000000000005E-2</v>
      </c>
      <c r="J24" s="212">
        <f>'（入力）作業ｼｰﾄ'!L117</f>
        <v>7.4369000000000005E-2</v>
      </c>
    </row>
    <row r="25" spans="2:10" s="149" customFormat="1" ht="18.75" customHeight="1">
      <c r="B25" s="173" t="s">
        <v>115</v>
      </c>
      <c r="C25" s="174" t="s">
        <v>588</v>
      </c>
      <c r="D25" s="210">
        <f>'（入力）作業ｼｰﾄ'!D118</f>
        <v>0</v>
      </c>
      <c r="E25" s="210">
        <f>'（入力）作業ｼｰﾄ'!E118</f>
        <v>0.385791</v>
      </c>
      <c r="F25" s="210">
        <f>'（入力）作業ｼｰﾄ'!F118</f>
        <v>0.21624699999999999</v>
      </c>
      <c r="G25" s="562"/>
      <c r="H25" s="211">
        <f>'（入力）作業ｼｰﾄ'!J118</f>
        <v>1.1963E-2</v>
      </c>
      <c r="I25" s="211">
        <f>'（入力）作業ｼｰﾄ'!K118</f>
        <v>0.12510599999999999</v>
      </c>
      <c r="J25" s="212">
        <f>'（入力）作業ｼｰﾄ'!L118</f>
        <v>0.12510599999999999</v>
      </c>
    </row>
    <row r="26" spans="2:10" s="149" customFormat="1" ht="18.75" customHeight="1">
      <c r="B26" s="173" t="s">
        <v>116</v>
      </c>
      <c r="C26" s="174" t="s">
        <v>141</v>
      </c>
      <c r="D26" s="210">
        <f>'（入力）作業ｼｰﾄ'!D119</f>
        <v>5.4920000000000524E-3</v>
      </c>
      <c r="E26" s="210">
        <f>'（入力）作業ｼｰﾄ'!E119</f>
        <v>0.263013</v>
      </c>
      <c r="F26" s="210">
        <f>'（入力）作業ｼｰﾄ'!F119</f>
        <v>0.19570399999999999</v>
      </c>
      <c r="G26" s="562"/>
      <c r="H26" s="211">
        <f>'（入力）作業ｼｰﾄ'!J119</f>
        <v>1.8232000000000002E-2</v>
      </c>
      <c r="I26" s="211">
        <f>'（入力）作業ｼｰﾄ'!K119</f>
        <v>4.5523000000000001E-2</v>
      </c>
      <c r="J26" s="212">
        <f>'（入力）作業ｼｰﾄ'!L119</f>
        <v>4.5523000000000001E-2</v>
      </c>
    </row>
    <row r="27" spans="2:10" s="149" customFormat="1" ht="18.75" customHeight="1">
      <c r="B27" s="173" t="s">
        <v>117</v>
      </c>
      <c r="C27" s="174" t="s">
        <v>113</v>
      </c>
      <c r="D27" s="210">
        <f>'（入力）作業ｼｰﾄ'!D120</f>
        <v>0.15450900000000001</v>
      </c>
      <c r="E27" s="210">
        <f>'（入力）作業ｼｰﾄ'!E120</f>
        <v>0.44815300000000002</v>
      </c>
      <c r="F27" s="210">
        <f>'（入力）作業ｼｰﾄ'!F120</f>
        <v>0.28448200000000001</v>
      </c>
      <c r="G27" s="562"/>
      <c r="H27" s="211">
        <f>'（入力）作業ｼｰﾄ'!J120</f>
        <v>8.541E-3</v>
      </c>
      <c r="I27" s="211">
        <f>'（入力）作業ｼｰﾄ'!K120</f>
        <v>9.5101000000000005E-2</v>
      </c>
      <c r="J27" s="212">
        <f>'（入力）作業ｼｰﾄ'!L120</f>
        <v>9.4006000000000006E-2</v>
      </c>
    </row>
    <row r="28" spans="2:10" s="149" customFormat="1" ht="18.75" customHeight="1">
      <c r="B28" s="173" t="s">
        <v>118</v>
      </c>
      <c r="C28" s="174" t="s">
        <v>18</v>
      </c>
      <c r="D28" s="210">
        <f>'（入力）作業ｼｰﾄ'!D121</f>
        <v>1</v>
      </c>
      <c r="E28" s="210">
        <f>'（入力）作業ｼｰﾄ'!E121</f>
        <v>0.49907600000000002</v>
      </c>
      <c r="F28" s="210">
        <f>'（入力）作業ｼｰﾄ'!F121</f>
        <v>0.34902100000000003</v>
      </c>
      <c r="G28" s="562"/>
      <c r="H28" s="211">
        <f>'（入力）作業ｼｰﾄ'!J121</f>
        <v>0</v>
      </c>
      <c r="I28" s="211">
        <f>'（入力）作業ｼｰﾄ'!K121</f>
        <v>7.9978999999999995E-2</v>
      </c>
      <c r="J28" s="212">
        <f>'（入力）作業ｼｰﾄ'!L121</f>
        <v>6.7444000000000004E-2</v>
      </c>
    </row>
    <row r="29" spans="2:10" s="149" customFormat="1" ht="18.75" customHeight="1">
      <c r="B29" s="173" t="s">
        <v>119</v>
      </c>
      <c r="C29" s="174" t="s">
        <v>142</v>
      </c>
      <c r="D29" s="210">
        <f>'（入力）作業ｼｰﾄ'!D122</f>
        <v>0.80632999999999999</v>
      </c>
      <c r="E29" s="210">
        <f>'（入力）作業ｼｰﾄ'!E122</f>
        <v>0.46501599999999998</v>
      </c>
      <c r="F29" s="210">
        <f>'（入力）作業ｼｰﾄ'!F122</f>
        <v>7.6690999999999995E-2</v>
      </c>
      <c r="G29" s="562"/>
      <c r="H29" s="211">
        <f>'（入力）作業ｼｰﾄ'!J122</f>
        <v>2.0920000000000001E-2</v>
      </c>
      <c r="I29" s="211">
        <f>'（入力）作業ｼｰﾄ'!K122</f>
        <v>5.6129999999999999E-3</v>
      </c>
      <c r="J29" s="212">
        <f>'（入力）作業ｼｰﾄ'!L122</f>
        <v>5.6129999999999999E-3</v>
      </c>
    </row>
    <row r="30" spans="2:10" s="149" customFormat="1" ht="18.75" customHeight="1">
      <c r="B30" s="173" t="s">
        <v>120</v>
      </c>
      <c r="C30" s="174" t="s">
        <v>535</v>
      </c>
      <c r="D30" s="210">
        <f>'（入力）作業ｼｰﾄ'!D123</f>
        <v>0.99995000000000001</v>
      </c>
      <c r="E30" s="210">
        <f>'（入力）作業ｼｰﾄ'!E123</f>
        <v>0.47894700000000001</v>
      </c>
      <c r="F30" s="210">
        <f>'（入力）作業ｼｰﾄ'!F123</f>
        <v>0.119759</v>
      </c>
      <c r="G30" s="562"/>
      <c r="H30" s="211">
        <f>'（入力）作業ｼｰﾄ'!J123</f>
        <v>9.2099999999999994E-3</v>
      </c>
      <c r="I30" s="211">
        <f>'（入力）作業ｼｰﾄ'!K123</f>
        <v>1.0496999999999999E-2</v>
      </c>
      <c r="J30" s="212">
        <f>'（入力）作業ｼｰﾄ'!L123</f>
        <v>1.0496999999999999E-2</v>
      </c>
    </row>
    <row r="31" spans="2:10" s="149" customFormat="1" ht="18.75" customHeight="1">
      <c r="B31" s="173" t="s">
        <v>121</v>
      </c>
      <c r="C31" s="174" t="s">
        <v>536</v>
      </c>
      <c r="D31" s="210">
        <f>'（入力）作業ｼｰﾄ'!D124</f>
        <v>0.952762</v>
      </c>
      <c r="E31" s="210">
        <f>'（入力）作業ｼｰﾄ'!E124</f>
        <v>0.652617</v>
      </c>
      <c r="F31" s="210">
        <f>'（入力）作業ｼｰﾄ'!F124</f>
        <v>0.45719799999999999</v>
      </c>
      <c r="G31" s="562"/>
      <c r="H31" s="211">
        <f>'（入力）作業ｼｰﾄ'!J124</f>
        <v>1.0758999999999999E-2</v>
      </c>
      <c r="I31" s="211">
        <f>'（入力）作業ｼｰﾄ'!K124</f>
        <v>5.5663999999999998E-2</v>
      </c>
      <c r="J31" s="212">
        <f>'（入力）作業ｼｰﾄ'!L124</f>
        <v>5.1702999999999999E-2</v>
      </c>
    </row>
    <row r="32" spans="2:10" s="149" customFormat="1" ht="18.75" customHeight="1">
      <c r="B32" s="173" t="s">
        <v>122</v>
      </c>
      <c r="C32" s="174" t="s">
        <v>19</v>
      </c>
      <c r="D32" s="210">
        <f>'（入力）作業ｼｰﾄ'!D125</f>
        <v>0.53067500000000001</v>
      </c>
      <c r="E32" s="210">
        <f>'（入力）作業ｼｰﾄ'!E125</f>
        <v>0.61299400000000004</v>
      </c>
      <c r="F32" s="210">
        <f>'（入力）作業ｼｰﾄ'!F125</f>
        <v>0.39685999999999999</v>
      </c>
      <c r="G32" s="562"/>
      <c r="H32" s="211">
        <f>'（入力）作業ｼｰﾄ'!J125</f>
        <v>0.14466399999999999</v>
      </c>
      <c r="I32" s="211">
        <f>'（入力）作業ｼｰﾄ'!K125</f>
        <v>0.150866</v>
      </c>
      <c r="J32" s="212">
        <f>'（入力）作業ｼｰﾄ'!L125</f>
        <v>0.135293</v>
      </c>
    </row>
    <row r="33" spans="2:10" s="149" customFormat="1" ht="18.75" customHeight="1">
      <c r="B33" s="173" t="s">
        <v>123</v>
      </c>
      <c r="C33" s="174" t="s">
        <v>20</v>
      </c>
      <c r="D33" s="210">
        <f>'（入力）作業ｼｰﾄ'!D126</f>
        <v>0.81060500000000002</v>
      </c>
      <c r="E33" s="210">
        <f>'（入力）作業ｼｰﾄ'!E126</f>
        <v>0.63050700000000004</v>
      </c>
      <c r="F33" s="210">
        <f>'（入力）作業ｼｰﾄ'!F126</f>
        <v>0.30407299999999998</v>
      </c>
      <c r="G33" s="562"/>
      <c r="H33" s="211">
        <f>'（入力）作業ｼｰﾄ'!J126</f>
        <v>5.8931999999999998E-2</v>
      </c>
      <c r="I33" s="211">
        <f>'（入力）作業ｼｰﾄ'!K126</f>
        <v>2.0900999999999999E-2</v>
      </c>
      <c r="J33" s="212">
        <f>'（入力）作業ｼｰﾄ'!L126</f>
        <v>1.9324000000000001E-2</v>
      </c>
    </row>
    <row r="34" spans="2:10" s="149" customFormat="1" ht="18.75" customHeight="1">
      <c r="B34" s="173" t="s">
        <v>124</v>
      </c>
      <c r="C34" s="174" t="s">
        <v>21</v>
      </c>
      <c r="D34" s="210">
        <f>'（入力）作業ｼｰﾄ'!D127</f>
        <v>0.88586200000000004</v>
      </c>
      <c r="E34" s="210">
        <f>'（入力）作業ｼｰﾄ'!E127</f>
        <v>0.84993399999999997</v>
      </c>
      <c r="F34" s="210">
        <f>'（入力）作業ｼｰﾄ'!F127</f>
        <v>2.6121999999999999E-2</v>
      </c>
      <c r="G34" s="562"/>
      <c r="H34" s="211">
        <f>'（入力）作業ｼｰﾄ'!J127</f>
        <v>0.219054</v>
      </c>
      <c r="I34" s="211">
        <f>'（入力）作業ｼｰﾄ'!K127</f>
        <v>9.0830000000000008E-3</v>
      </c>
      <c r="J34" s="212">
        <f>'（入力）作業ｼｰﾄ'!L127</f>
        <v>7.3889999999999997E-3</v>
      </c>
    </row>
    <row r="35" spans="2:10" s="149" customFormat="1" ht="18.75" customHeight="1">
      <c r="B35" s="173" t="s">
        <v>125</v>
      </c>
      <c r="C35" s="174" t="s">
        <v>537</v>
      </c>
      <c r="D35" s="210">
        <f>'（入力）作業ｼｰﾄ'!D128</f>
        <v>0.68113699999999999</v>
      </c>
      <c r="E35" s="210">
        <f>'（入力）作業ｼｰﾄ'!E128</f>
        <v>0.45240599999999997</v>
      </c>
      <c r="F35" s="210">
        <f>'（入力）作業ｼｰﾄ'!F128</f>
        <v>0.30842999999999998</v>
      </c>
      <c r="G35" s="562"/>
      <c r="H35" s="211">
        <f>'（入力）作業ｼｰﾄ'!J128</f>
        <v>3.3269E-2</v>
      </c>
      <c r="I35" s="211">
        <f>'（入力）作業ｼｰﾄ'!K128</f>
        <v>6.3157000000000005E-2</v>
      </c>
      <c r="J35" s="212">
        <f>'（入力）作業ｼｰﾄ'!L128</f>
        <v>6.2574000000000005E-2</v>
      </c>
    </row>
    <row r="36" spans="2:10" s="149" customFormat="1" ht="18.75" customHeight="1">
      <c r="B36" s="173" t="s">
        <v>126</v>
      </c>
      <c r="C36" s="174" t="s">
        <v>538</v>
      </c>
      <c r="D36" s="210">
        <f>'（入力）作業ｼｰﾄ'!D129</f>
        <v>0.57168700000000006</v>
      </c>
      <c r="E36" s="210">
        <f>'（入力）作業ｼｰﾄ'!E129</f>
        <v>0.48500799999999999</v>
      </c>
      <c r="F36" s="210">
        <f>'（入力）作業ｼｰﾄ'!F129</f>
        <v>0.14447299999999999</v>
      </c>
      <c r="G36" s="562"/>
      <c r="H36" s="211">
        <f>'（入力）作業ｼｰﾄ'!J129</f>
        <v>5.1503E-2</v>
      </c>
      <c r="I36" s="211">
        <f>'（入力）作業ｼｰﾄ'!K129</f>
        <v>2.0421999999999999E-2</v>
      </c>
      <c r="J36" s="212">
        <f>'（入力）作業ｼｰﾄ'!L129</f>
        <v>1.9474999999999999E-2</v>
      </c>
    </row>
    <row r="37" spans="2:10" s="149" customFormat="1" ht="18.75" customHeight="1">
      <c r="B37" s="173" t="s">
        <v>128</v>
      </c>
      <c r="C37" s="174" t="s">
        <v>22</v>
      </c>
      <c r="D37" s="210">
        <f>'（入力）作業ｼｰﾄ'!D130</f>
        <v>1</v>
      </c>
      <c r="E37" s="210">
        <f>'（入力）作業ｼｰﾄ'!E130</f>
        <v>0.72101499999999996</v>
      </c>
      <c r="F37" s="210">
        <f>'（入力）作業ｼｰﾄ'!F130</f>
        <v>0.344167</v>
      </c>
      <c r="G37" s="562"/>
      <c r="H37" s="211">
        <f>'（入力）作業ｼｰﾄ'!J130</f>
        <v>3.7399999999999998E-3</v>
      </c>
      <c r="I37" s="211">
        <f>'（入力）作業ｼｰﾄ'!K130</f>
        <v>6.5609000000000001E-2</v>
      </c>
      <c r="J37" s="212">
        <f>'（入力）作業ｼｰﾄ'!L130</f>
        <v>6.5609000000000001E-2</v>
      </c>
    </row>
    <row r="38" spans="2:10" s="149" customFormat="1" ht="18.75" customHeight="1">
      <c r="B38" s="173" t="s">
        <v>130</v>
      </c>
      <c r="C38" s="174" t="s">
        <v>143</v>
      </c>
      <c r="D38" s="210">
        <f>'（入力）作業ｼｰﾄ'!D131</f>
        <v>0.86503099999999999</v>
      </c>
      <c r="E38" s="210">
        <f>'（入力）作業ｼｰﾄ'!E131</f>
        <v>0.71847000000000005</v>
      </c>
      <c r="F38" s="210">
        <f>'（入力）作業ｼｰﾄ'!F131</f>
        <v>0.478045</v>
      </c>
      <c r="G38" s="562"/>
      <c r="H38" s="211">
        <f>'（入力）作業ｼｰﾄ'!J131</f>
        <v>3.2432999999999997E-2</v>
      </c>
      <c r="I38" s="211">
        <f>'（入力）作業ｼｰﾄ'!K131</f>
        <v>4.7759999999999997E-2</v>
      </c>
      <c r="J38" s="212">
        <f>'（入力）作業ｼｰﾄ'!L131</f>
        <v>4.5555999999999999E-2</v>
      </c>
    </row>
    <row r="39" spans="2:10" s="149" customFormat="1" ht="18.75" customHeight="1">
      <c r="B39" s="173" t="s">
        <v>131</v>
      </c>
      <c r="C39" s="174" t="s">
        <v>539</v>
      </c>
      <c r="D39" s="210">
        <f>'（入力）作業ｼｰﾄ'!D132</f>
        <v>0.96843100000000004</v>
      </c>
      <c r="E39" s="210">
        <f>'（入力）作業ｼｰﾄ'!E132</f>
        <v>0.59179499999999996</v>
      </c>
      <c r="F39" s="210">
        <f>'（入力）作業ｼｰﾄ'!F132</f>
        <v>0.51492800000000005</v>
      </c>
      <c r="G39" s="562"/>
      <c r="H39" s="211">
        <f>'（入力）作業ｼｰﾄ'!J132</f>
        <v>7.9316999999999999E-2</v>
      </c>
      <c r="I39" s="211">
        <f>'（入力）作業ｼｰﾄ'!K132</f>
        <v>0.10686</v>
      </c>
      <c r="J39" s="212">
        <f>'（入力）作業ｼｰﾄ'!L132</f>
        <v>0.104764</v>
      </c>
    </row>
    <row r="40" spans="2:10" s="149" customFormat="1" ht="18.75" customHeight="1">
      <c r="B40" s="173" t="s">
        <v>15</v>
      </c>
      <c r="C40" s="174" t="s">
        <v>589</v>
      </c>
      <c r="D40" s="210">
        <f>'（入力）作業ｼｰﾄ'!D133</f>
        <v>0.994452</v>
      </c>
      <c r="E40" s="210">
        <f>'（入力）作業ｼｰﾄ'!E133</f>
        <v>0.59497299999999997</v>
      </c>
      <c r="F40" s="210">
        <f>'（入力）作業ｼｰﾄ'!F133</f>
        <v>0.525088</v>
      </c>
      <c r="G40" s="562"/>
      <c r="H40" s="211">
        <f>'（入力）作業ｼｰﾄ'!J133</f>
        <v>2.0087000000000001E-2</v>
      </c>
      <c r="I40" s="211">
        <f>'（入力）作業ｼｰﾄ'!K133</f>
        <v>0.12709500000000001</v>
      </c>
      <c r="J40" s="212">
        <f>'（入力）作業ｼｰﾄ'!L133</f>
        <v>0.1197</v>
      </c>
    </row>
    <row r="41" spans="2:10" s="149" customFormat="1" ht="18.75" customHeight="1">
      <c r="B41" s="173" t="s">
        <v>311</v>
      </c>
      <c r="C41" s="174" t="s">
        <v>127</v>
      </c>
      <c r="D41" s="210">
        <f>'（入力）作業ｼｰﾄ'!D134</f>
        <v>0.52847699999999997</v>
      </c>
      <c r="E41" s="210">
        <f>'（入力）作業ｼｰﾄ'!E134</f>
        <v>0.59412600000000004</v>
      </c>
      <c r="F41" s="210">
        <f>'（入力）作業ｼｰﾄ'!F134</f>
        <v>0.36177799999999999</v>
      </c>
      <c r="G41" s="562"/>
      <c r="H41" s="211">
        <f>'（入力）作業ｼｰﾄ'!J134</f>
        <v>1.4847000000000001E-2</v>
      </c>
      <c r="I41" s="211">
        <f>'（入力）作業ｼｰﾄ'!K134</f>
        <v>9.7421999999999995E-2</v>
      </c>
      <c r="J41" s="212">
        <f>'（入力）作業ｼｰﾄ'!L134</f>
        <v>8.5857000000000003E-2</v>
      </c>
    </row>
    <row r="42" spans="2:10" s="149" customFormat="1" ht="18.75" customHeight="1">
      <c r="B42" s="173" t="s">
        <v>29</v>
      </c>
      <c r="C42" s="174" t="s">
        <v>129</v>
      </c>
      <c r="D42" s="210">
        <f>'（入力）作業ｼｰﾄ'!D135</f>
        <v>0.73982799999999993</v>
      </c>
      <c r="E42" s="210">
        <f>'（入力）作業ｼｰﾄ'!E135</f>
        <v>0.54114399999999996</v>
      </c>
      <c r="F42" s="210">
        <f>'（入力）作業ｼｰﾄ'!F135</f>
        <v>0.31149300000000002</v>
      </c>
      <c r="G42" s="562"/>
      <c r="H42" s="211">
        <f>'（入力）作業ｼｰﾄ'!J135</f>
        <v>9.6326999999999996E-2</v>
      </c>
      <c r="I42" s="211">
        <f>'（入力）作業ｼｰﾄ'!K135</f>
        <v>0.23658799999999999</v>
      </c>
      <c r="J42" s="212">
        <f>'（入力）作業ｼｰﾄ'!L135</f>
        <v>0.18510499999999999</v>
      </c>
    </row>
    <row r="43" spans="2:10" s="149" customFormat="1" ht="18.75" customHeight="1">
      <c r="B43" s="173" t="s">
        <v>540</v>
      </c>
      <c r="C43" s="174" t="s">
        <v>144</v>
      </c>
      <c r="D43" s="210">
        <f>'（入力）作業ｼｰﾄ'!D136</f>
        <v>1</v>
      </c>
      <c r="E43" s="210">
        <f>'（入力）作業ｼｰﾄ'!E136</f>
        <v>0</v>
      </c>
      <c r="F43" s="210">
        <f>'（入力）作業ｼｰﾄ'!F136</f>
        <v>0</v>
      </c>
      <c r="G43" s="562"/>
      <c r="H43" s="211">
        <f>'（入力）作業ｼｰﾄ'!J136</f>
        <v>0</v>
      </c>
      <c r="I43" s="211">
        <f>'（入力）作業ｼｰﾄ'!K136</f>
        <v>0</v>
      </c>
      <c r="J43" s="212">
        <f>'（入力）作業ｼｰﾄ'!L136</f>
        <v>0</v>
      </c>
    </row>
    <row r="44" spans="2:10" s="149" customFormat="1" ht="18.75" customHeight="1">
      <c r="B44" s="173" t="s">
        <v>31</v>
      </c>
      <c r="C44" s="174" t="s">
        <v>23</v>
      </c>
      <c r="D44" s="210">
        <f>'（入力）作業ｼｰﾄ'!D137</f>
        <v>0.64418399999999998</v>
      </c>
      <c r="E44" s="210">
        <f>'（入力）作業ｼｰﾄ'!E137</f>
        <v>0.65032500000000004</v>
      </c>
      <c r="F44" s="210">
        <f>'（入力）作業ｼｰﾄ'!F137</f>
        <v>7.4260000000000003E-3</v>
      </c>
      <c r="G44" s="700"/>
      <c r="H44" s="211">
        <f>'（入力）作業ｼｰﾄ'!J137</f>
        <v>4.66E-4</v>
      </c>
      <c r="I44" s="211">
        <f>'（入力）作業ｼｰﾄ'!K137</f>
        <v>0.25379499999999999</v>
      </c>
      <c r="J44" s="212">
        <f>'（入力）作業ｼｰﾄ'!L137</f>
        <v>0.20743200000000001</v>
      </c>
    </row>
    <row r="45" spans="2:10" s="149" customFormat="1" ht="18.75" customHeight="1">
      <c r="B45" s="179"/>
      <c r="C45" s="180" t="s">
        <v>60</v>
      </c>
      <c r="D45" s="213" t="s">
        <v>177</v>
      </c>
      <c r="E45" s="213" t="s">
        <v>177</v>
      </c>
      <c r="F45" s="213" t="s">
        <v>177</v>
      </c>
      <c r="G45" s="214">
        <f>'（入力）作業ｼｰﾄ'!I138</f>
        <v>0.56056399999999995</v>
      </c>
      <c r="H45" s="215">
        <f>'（入力）作業ｼｰﾄ'!J138</f>
        <v>0.99999999999999989</v>
      </c>
      <c r="I45" s="215">
        <f>'（入力）作業ｼｰﾄ'!K138</f>
        <v>7.8061000000000005E-2</v>
      </c>
      <c r="J45" s="216">
        <f>'（入力）作業ｼｰﾄ'!L138</f>
        <v>6.5894999999999995E-2</v>
      </c>
    </row>
    <row r="46" spans="2:10" s="149" customFormat="1" ht="18.75" customHeight="1">
      <c r="B46" s="149" t="s">
        <v>409</v>
      </c>
    </row>
    <row r="47" spans="2:10" s="149" customFormat="1" ht="18.75" customHeight="1"/>
    <row r="48" spans="2:10" s="206" customFormat="1" ht="18.75" customHeight="1">
      <c r="B48" s="217" t="s">
        <v>95</v>
      </c>
      <c r="C48" s="217"/>
      <c r="D48" s="218"/>
    </row>
    <row r="49" spans="2:8" s="206" customFormat="1" ht="18.75" customHeight="1">
      <c r="B49" s="563" t="s">
        <v>100</v>
      </c>
      <c r="C49" s="686"/>
      <c r="D49" s="689" t="s">
        <v>99</v>
      </c>
      <c r="E49" s="690"/>
      <c r="F49" s="690"/>
      <c r="G49" s="690"/>
      <c r="H49" s="691"/>
    </row>
    <row r="50" spans="2:8" s="206" customFormat="1" ht="18.75" customHeight="1">
      <c r="B50" s="219" t="s">
        <v>260</v>
      </c>
      <c r="C50" s="159" t="s">
        <v>182</v>
      </c>
      <c r="D50" s="220" t="s">
        <v>591</v>
      </c>
      <c r="E50" s="221"/>
      <c r="F50" s="221"/>
      <c r="G50" s="221"/>
      <c r="H50" s="222"/>
    </row>
    <row r="51" spans="2:8" s="206" customFormat="1" ht="18.75" customHeight="1">
      <c r="B51" s="219" t="s">
        <v>261</v>
      </c>
      <c r="C51" s="159" t="s">
        <v>92</v>
      </c>
      <c r="D51" s="220" t="s">
        <v>96</v>
      </c>
      <c r="E51" s="221"/>
      <c r="F51" s="221"/>
      <c r="G51" s="221"/>
      <c r="H51" s="222"/>
    </row>
    <row r="52" spans="2:8" s="206" customFormat="1" ht="18.75" customHeight="1">
      <c r="B52" s="219" t="s">
        <v>262</v>
      </c>
      <c r="C52" s="159" t="s">
        <v>93</v>
      </c>
      <c r="D52" s="220" t="s">
        <v>97</v>
      </c>
      <c r="E52" s="221"/>
      <c r="F52" s="221"/>
      <c r="G52" s="221"/>
      <c r="H52" s="222"/>
    </row>
    <row r="53" spans="2:8" s="206" customFormat="1" ht="18.75" customHeight="1">
      <c r="B53" s="219" t="s">
        <v>266</v>
      </c>
      <c r="C53" s="159" t="s">
        <v>37</v>
      </c>
      <c r="D53" s="220" t="s">
        <v>98</v>
      </c>
      <c r="E53" s="221"/>
      <c r="F53" s="221"/>
      <c r="G53" s="221"/>
      <c r="H53" s="222"/>
    </row>
    <row r="54" spans="2:8" s="206" customFormat="1" ht="18.75" customHeight="1">
      <c r="B54" s="219" t="s">
        <v>267</v>
      </c>
      <c r="C54" s="159" t="s">
        <v>265</v>
      </c>
      <c r="D54" s="220" t="s">
        <v>183</v>
      </c>
      <c r="E54" s="221"/>
      <c r="F54" s="221"/>
      <c r="G54" s="221"/>
      <c r="H54" s="222"/>
    </row>
    <row r="55" spans="2:8" s="206" customFormat="1" ht="18.75" customHeight="1">
      <c r="B55" s="687" t="s">
        <v>263</v>
      </c>
      <c r="C55" s="692" t="s">
        <v>64</v>
      </c>
      <c r="D55" s="694" t="s">
        <v>495</v>
      </c>
      <c r="E55" s="695"/>
      <c r="F55" s="695"/>
      <c r="G55" s="695"/>
      <c r="H55" s="696"/>
    </row>
    <row r="56" spans="2:8" s="206" customFormat="1" ht="18.75" customHeight="1">
      <c r="B56" s="688"/>
      <c r="C56" s="693"/>
      <c r="D56" s="697"/>
      <c r="E56" s="698"/>
      <c r="F56" s="698"/>
      <c r="G56" s="698"/>
      <c r="H56" s="699"/>
    </row>
    <row r="57" spans="2:8" s="206" customFormat="1" ht="18.75" customHeight="1">
      <c r="B57" s="223" t="s">
        <v>264</v>
      </c>
      <c r="C57" s="159" t="s">
        <v>94</v>
      </c>
      <c r="D57" s="220" t="s">
        <v>316</v>
      </c>
      <c r="E57" s="225"/>
      <c r="F57" s="225"/>
      <c r="G57" s="225"/>
      <c r="H57" s="226"/>
    </row>
    <row r="58" spans="2:8" s="206" customFormat="1" ht="18.75" customHeight="1">
      <c r="B58" s="219" t="s">
        <v>412</v>
      </c>
      <c r="C58" s="159" t="s">
        <v>372</v>
      </c>
      <c r="D58" s="220" t="s">
        <v>414</v>
      </c>
      <c r="E58" s="227"/>
      <c r="F58" s="227"/>
      <c r="G58" s="227"/>
      <c r="H58" s="228"/>
    </row>
    <row r="59" spans="2:8" s="206" customFormat="1" ht="18.75" customHeight="1">
      <c r="B59" s="229" t="s">
        <v>413</v>
      </c>
      <c r="C59" s="230" t="s">
        <v>373</v>
      </c>
      <c r="D59" s="530" t="s">
        <v>1066</v>
      </c>
      <c r="E59" s="231"/>
      <c r="F59" s="231"/>
      <c r="G59" s="231"/>
      <c r="H59" s="232"/>
    </row>
    <row r="60" spans="2:8" s="206" customFormat="1" ht="18.75" customHeight="1">
      <c r="B60" s="217" t="s">
        <v>1084</v>
      </c>
      <c r="C60" s="233"/>
      <c r="D60" s="218"/>
    </row>
    <row r="61" spans="2:8" s="206" customFormat="1" ht="18.75" customHeight="1">
      <c r="B61" s="217" t="s">
        <v>370</v>
      </c>
      <c r="C61" s="233"/>
      <c r="D61" s="218"/>
    </row>
  </sheetData>
  <sheetProtection sheet="1" selectLockedCells="1" selectUnlockedCells="1"/>
  <mergeCells count="7">
    <mergeCell ref="B2:C2"/>
    <mergeCell ref="B49:C49"/>
    <mergeCell ref="B55:B56"/>
    <mergeCell ref="D49:H49"/>
    <mergeCell ref="C55:C56"/>
    <mergeCell ref="D55:H56"/>
    <mergeCell ref="G6:G44"/>
  </mergeCells>
  <phoneticPr fontId="1"/>
  <pageMargins left="0.78740157480314965" right="0.78740157480314965" top="0.78740157480314965" bottom="0.78740157480314965" header="0" footer="0.19685039370078741"/>
  <pageSetup paperSize="9" scale="75" firstPageNumber="12" orientation="portrait" useFirstPageNumber="1" r:id="rId1"/>
  <headerFooter alignWithMargins="0">
    <oddFooter>&amp;P ページ</oddFooter>
  </headerFooter>
  <rowBreaks count="1" manualBreakCount="1">
    <brk id="46"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2:X46"/>
  <sheetViews>
    <sheetView showGridLines="0" view="pageBreakPreview" zoomScale="145" zoomScaleNormal="100" zoomScaleSheetLayoutView="145" workbookViewId="0">
      <selection activeCell="H46" sqref="H46"/>
    </sheetView>
  </sheetViews>
  <sheetFormatPr defaultColWidth="10.125" defaultRowHeight="18.75" customHeight="1"/>
  <cols>
    <col min="1" max="1" width="1.625" style="139" customWidth="1"/>
    <col min="2" max="2" width="2.625" style="139" customWidth="1"/>
    <col min="3" max="3" width="24.75" style="139" bestFit="1" customWidth="1"/>
    <col min="4" max="10" width="12.625" style="139" customWidth="1"/>
    <col min="11" max="11" width="12.25" style="139" customWidth="1"/>
    <col min="12" max="12" width="12.5" style="139" customWidth="1"/>
    <col min="13" max="13" width="12.375" style="139" customWidth="1"/>
    <col min="14" max="18" width="10.125" style="139" customWidth="1"/>
    <col min="19" max="24" width="10.125" style="139" hidden="1" customWidth="1"/>
    <col min="25" max="16384" width="10.125" style="139"/>
  </cols>
  <sheetData>
    <row r="2" spans="2:13" ht="20.25" customHeight="1">
      <c r="B2" s="701" t="s">
        <v>1031</v>
      </c>
      <c r="C2" s="702"/>
      <c r="D2" s="194"/>
    </row>
    <row r="3" spans="2:13" s="149" customFormat="1" ht="18.75" customHeight="1"/>
    <row r="4" spans="2:13" s="149" customFormat="1" ht="41.25" customHeight="1">
      <c r="B4" s="195"/>
      <c r="C4" s="196"/>
      <c r="D4" s="434" t="s">
        <v>1014</v>
      </c>
      <c r="E4" s="434" t="s">
        <v>1036</v>
      </c>
      <c r="F4" s="434" t="s">
        <v>1037</v>
      </c>
      <c r="G4" s="434" t="s">
        <v>1032</v>
      </c>
      <c r="H4" s="434" t="s">
        <v>1033</v>
      </c>
      <c r="I4" s="434" t="s">
        <v>606</v>
      </c>
      <c r="J4" s="434" t="s">
        <v>607</v>
      </c>
      <c r="K4" s="434" t="s">
        <v>1019</v>
      </c>
      <c r="L4" s="434" t="s">
        <v>1020</v>
      </c>
      <c r="M4" s="435" t="s">
        <v>610</v>
      </c>
    </row>
    <row r="5" spans="2:13" s="206" customFormat="1" ht="18.75" customHeight="1">
      <c r="B5" s="200"/>
      <c r="C5" s="429"/>
      <c r="D5" s="430" t="s">
        <v>624</v>
      </c>
      <c r="E5" s="431" t="s">
        <v>1034</v>
      </c>
      <c r="F5" s="431" t="s">
        <v>1034</v>
      </c>
      <c r="G5" s="431" t="s">
        <v>1035</v>
      </c>
      <c r="H5" s="431" t="s">
        <v>1035</v>
      </c>
      <c r="I5" s="431" t="s">
        <v>1035</v>
      </c>
      <c r="J5" s="431" t="s">
        <v>1035</v>
      </c>
      <c r="K5" s="431" t="s">
        <v>1035</v>
      </c>
      <c r="L5" s="431" t="s">
        <v>1035</v>
      </c>
      <c r="M5" s="432" t="s">
        <v>1035</v>
      </c>
    </row>
    <row r="6" spans="2:13" s="149" customFormat="1" ht="18.75" customHeight="1">
      <c r="B6" s="168" t="s">
        <v>1</v>
      </c>
      <c r="C6" s="169" t="s">
        <v>16</v>
      </c>
      <c r="D6" s="170">
        <f>消費量・排出量算出!C3</f>
        <v>0</v>
      </c>
      <c r="E6" s="170">
        <f>消費量・排出量算出!D3</f>
        <v>0</v>
      </c>
      <c r="F6" s="170">
        <f>消費量・排出量算出!E3</f>
        <v>0</v>
      </c>
      <c r="G6" s="170">
        <f>消費量・排出量算出!F3</f>
        <v>0</v>
      </c>
      <c r="H6" s="170">
        <f>消費量・排出量算出!G3</f>
        <v>0</v>
      </c>
      <c r="I6" s="170">
        <f>消費量・排出量算出!H3</f>
        <v>0</v>
      </c>
      <c r="J6" s="170">
        <f>消費量・排出量算出!I3</f>
        <v>0</v>
      </c>
      <c r="K6" s="170">
        <f>消費量・排出量算出!J3</f>
        <v>0</v>
      </c>
      <c r="L6" s="170">
        <f>消費量・排出量算出!K3</f>
        <v>0</v>
      </c>
      <c r="M6" s="172">
        <f>消費量・排出量算出!L3</f>
        <v>0</v>
      </c>
    </row>
    <row r="7" spans="2:13" s="149" customFormat="1" ht="18.75" customHeight="1">
      <c r="B7" s="173" t="s">
        <v>2</v>
      </c>
      <c r="C7" s="174" t="s">
        <v>527</v>
      </c>
      <c r="D7" s="175">
        <f>消費量・排出量算出!C4</f>
        <v>0</v>
      </c>
      <c r="E7" s="175">
        <f>消費量・排出量算出!D4</f>
        <v>0</v>
      </c>
      <c r="F7" s="175">
        <f>消費量・排出量算出!E4</f>
        <v>0</v>
      </c>
      <c r="G7" s="175">
        <f>消費量・排出量算出!F4</f>
        <v>0</v>
      </c>
      <c r="H7" s="175">
        <f>消費量・排出量算出!G4</f>
        <v>0</v>
      </c>
      <c r="I7" s="175">
        <f>消費量・排出量算出!H4</f>
        <v>0</v>
      </c>
      <c r="J7" s="175">
        <f>消費量・排出量算出!I4</f>
        <v>0</v>
      </c>
      <c r="K7" s="175">
        <f>消費量・排出量算出!J4</f>
        <v>0</v>
      </c>
      <c r="L7" s="175">
        <f>消費量・排出量算出!K4</f>
        <v>0</v>
      </c>
      <c r="M7" s="177">
        <f>消費量・排出量算出!L4</f>
        <v>0</v>
      </c>
    </row>
    <row r="8" spans="2:13" s="149" customFormat="1" ht="18.75" customHeight="1">
      <c r="B8" s="173" t="s">
        <v>3</v>
      </c>
      <c r="C8" s="174" t="s">
        <v>528</v>
      </c>
      <c r="D8" s="175">
        <f>消費量・排出量算出!C5</f>
        <v>0</v>
      </c>
      <c r="E8" s="175">
        <f>消費量・排出量算出!D5</f>
        <v>0</v>
      </c>
      <c r="F8" s="175">
        <f>消費量・排出量算出!E5</f>
        <v>0</v>
      </c>
      <c r="G8" s="175">
        <f>消費量・排出量算出!F5</f>
        <v>0</v>
      </c>
      <c r="H8" s="175">
        <f>消費量・排出量算出!G5</f>
        <v>0</v>
      </c>
      <c r="I8" s="175">
        <f>消費量・排出量算出!H5</f>
        <v>0</v>
      </c>
      <c r="J8" s="175">
        <f>消費量・排出量算出!I5</f>
        <v>0</v>
      </c>
      <c r="K8" s="175">
        <f>消費量・排出量算出!J5</f>
        <v>0</v>
      </c>
      <c r="L8" s="175">
        <f>消費量・排出量算出!K5</f>
        <v>0</v>
      </c>
      <c r="M8" s="177">
        <f>消費量・排出量算出!L5</f>
        <v>0</v>
      </c>
    </row>
    <row r="9" spans="2:13" s="149" customFormat="1" ht="18.75" customHeight="1">
      <c r="B9" s="173" t="s">
        <v>4</v>
      </c>
      <c r="C9" s="174" t="s">
        <v>17</v>
      </c>
      <c r="D9" s="175">
        <f>消費量・排出量算出!C6</f>
        <v>0</v>
      </c>
      <c r="E9" s="175">
        <f>消費量・排出量算出!D6</f>
        <v>0</v>
      </c>
      <c r="F9" s="175">
        <f>消費量・排出量算出!E6</f>
        <v>0</v>
      </c>
      <c r="G9" s="175">
        <f>消費量・排出量算出!F6</f>
        <v>0</v>
      </c>
      <c r="H9" s="175">
        <f>消費量・排出量算出!G6</f>
        <v>0</v>
      </c>
      <c r="I9" s="175">
        <f>消費量・排出量算出!H6</f>
        <v>0</v>
      </c>
      <c r="J9" s="175">
        <f>消費量・排出量算出!I6</f>
        <v>0</v>
      </c>
      <c r="K9" s="175">
        <f>消費量・排出量算出!J6</f>
        <v>0</v>
      </c>
      <c r="L9" s="175">
        <f>消費量・排出量算出!K6</f>
        <v>0</v>
      </c>
      <c r="M9" s="177">
        <f>消費量・排出量算出!L6</f>
        <v>0</v>
      </c>
    </row>
    <row r="10" spans="2:13" s="149" customFormat="1" ht="18.75" customHeight="1">
      <c r="B10" s="173" t="s">
        <v>5</v>
      </c>
      <c r="C10" s="174" t="s">
        <v>529</v>
      </c>
      <c r="D10" s="175">
        <f>消費量・排出量算出!C7</f>
        <v>0</v>
      </c>
      <c r="E10" s="175">
        <f>消費量・排出量算出!D7</f>
        <v>0</v>
      </c>
      <c r="F10" s="175">
        <f>消費量・排出量算出!E7</f>
        <v>0</v>
      </c>
      <c r="G10" s="175">
        <f>消費量・排出量算出!F7</f>
        <v>0</v>
      </c>
      <c r="H10" s="175">
        <f>消費量・排出量算出!G7</f>
        <v>0</v>
      </c>
      <c r="I10" s="175">
        <f>消費量・排出量算出!H7</f>
        <v>0</v>
      </c>
      <c r="J10" s="175">
        <f>消費量・排出量算出!I7</f>
        <v>0</v>
      </c>
      <c r="K10" s="175">
        <f>消費量・排出量算出!J7</f>
        <v>0</v>
      </c>
      <c r="L10" s="175">
        <f>消費量・排出量算出!K7</f>
        <v>0</v>
      </c>
      <c r="M10" s="177">
        <f>消費量・排出量算出!L7</f>
        <v>0</v>
      </c>
    </row>
    <row r="11" spans="2:13" s="149" customFormat="1" ht="18.75" customHeight="1">
      <c r="B11" s="173" t="s">
        <v>6</v>
      </c>
      <c r="C11" s="174" t="s">
        <v>136</v>
      </c>
      <c r="D11" s="175">
        <f>消費量・排出量算出!C8</f>
        <v>0</v>
      </c>
      <c r="E11" s="175">
        <f>消費量・排出量算出!D8</f>
        <v>0</v>
      </c>
      <c r="F11" s="175">
        <f>消費量・排出量算出!E8</f>
        <v>0</v>
      </c>
      <c r="G11" s="175">
        <f>消費量・排出量算出!F8</f>
        <v>0</v>
      </c>
      <c r="H11" s="175">
        <f>消費量・排出量算出!G8</f>
        <v>0</v>
      </c>
      <c r="I11" s="175">
        <f>消費量・排出量算出!H8</f>
        <v>0</v>
      </c>
      <c r="J11" s="175">
        <f>消費量・排出量算出!I8</f>
        <v>0</v>
      </c>
      <c r="K11" s="175">
        <f>消費量・排出量算出!J8</f>
        <v>0</v>
      </c>
      <c r="L11" s="175">
        <f>消費量・排出量算出!K8</f>
        <v>0</v>
      </c>
      <c r="M11" s="177">
        <f>消費量・排出量算出!L8</f>
        <v>0</v>
      </c>
    </row>
    <row r="12" spans="2:13" s="149" customFormat="1" ht="18.75" customHeight="1">
      <c r="B12" s="173" t="s">
        <v>7</v>
      </c>
      <c r="C12" s="178" t="s">
        <v>109</v>
      </c>
      <c r="D12" s="175">
        <f>消費量・排出量算出!C9</f>
        <v>0</v>
      </c>
      <c r="E12" s="175">
        <f>消費量・排出量算出!D9</f>
        <v>0</v>
      </c>
      <c r="F12" s="175">
        <f>消費量・排出量算出!E9</f>
        <v>0</v>
      </c>
      <c r="G12" s="175">
        <f>消費量・排出量算出!F9</f>
        <v>0</v>
      </c>
      <c r="H12" s="175">
        <f>消費量・排出量算出!G9</f>
        <v>0</v>
      </c>
      <c r="I12" s="175">
        <f>消費量・排出量算出!H9</f>
        <v>0</v>
      </c>
      <c r="J12" s="175">
        <f>消費量・排出量算出!I9</f>
        <v>0</v>
      </c>
      <c r="K12" s="175">
        <f>消費量・排出量算出!J9</f>
        <v>0</v>
      </c>
      <c r="L12" s="175">
        <f>消費量・排出量算出!K9</f>
        <v>0</v>
      </c>
      <c r="M12" s="177">
        <f>消費量・排出量算出!L9</f>
        <v>0</v>
      </c>
    </row>
    <row r="13" spans="2:13" s="149" customFormat="1" ht="18.75" customHeight="1">
      <c r="B13" s="173" t="s">
        <v>8</v>
      </c>
      <c r="C13" s="174" t="s">
        <v>137</v>
      </c>
      <c r="D13" s="175">
        <f>消費量・排出量算出!C10</f>
        <v>0</v>
      </c>
      <c r="E13" s="175">
        <f>消費量・排出量算出!D10</f>
        <v>0</v>
      </c>
      <c r="F13" s="175">
        <f>消費量・排出量算出!E10</f>
        <v>0</v>
      </c>
      <c r="G13" s="175">
        <f>消費量・排出量算出!F10</f>
        <v>0</v>
      </c>
      <c r="H13" s="175">
        <f>消費量・排出量算出!G10</f>
        <v>0</v>
      </c>
      <c r="I13" s="175">
        <f>消費量・排出量算出!H10</f>
        <v>0</v>
      </c>
      <c r="J13" s="175">
        <f>消費量・排出量算出!I10</f>
        <v>0</v>
      </c>
      <c r="K13" s="175">
        <f>消費量・排出量算出!J10</f>
        <v>0</v>
      </c>
      <c r="L13" s="175">
        <f>消費量・排出量算出!K10</f>
        <v>0</v>
      </c>
      <c r="M13" s="177">
        <f>消費量・排出量算出!L10</f>
        <v>0</v>
      </c>
    </row>
    <row r="14" spans="2:13" s="149" customFormat="1" ht="18.75" customHeight="1">
      <c r="B14" s="173" t="s">
        <v>9</v>
      </c>
      <c r="C14" s="178" t="s">
        <v>309</v>
      </c>
      <c r="D14" s="175">
        <f>消費量・排出量算出!C11</f>
        <v>0</v>
      </c>
      <c r="E14" s="175">
        <f>消費量・排出量算出!D11</f>
        <v>0</v>
      </c>
      <c r="F14" s="175">
        <f>消費量・排出量算出!E11</f>
        <v>0</v>
      </c>
      <c r="G14" s="175">
        <f>消費量・排出量算出!F11</f>
        <v>0</v>
      </c>
      <c r="H14" s="175">
        <f>消費量・排出量算出!G11</f>
        <v>0</v>
      </c>
      <c r="I14" s="175">
        <f>消費量・排出量算出!H11</f>
        <v>0</v>
      </c>
      <c r="J14" s="175">
        <f>消費量・排出量算出!I11</f>
        <v>0</v>
      </c>
      <c r="K14" s="175">
        <f>消費量・排出量算出!J11</f>
        <v>0</v>
      </c>
      <c r="L14" s="175">
        <f>消費量・排出量算出!K11</f>
        <v>0</v>
      </c>
      <c r="M14" s="177">
        <f>消費量・排出量算出!L11</f>
        <v>0</v>
      </c>
    </row>
    <row r="15" spans="2:13" s="149" customFormat="1" ht="18.75" customHeight="1">
      <c r="B15" s="173" t="s">
        <v>10</v>
      </c>
      <c r="C15" s="178" t="s">
        <v>587</v>
      </c>
      <c r="D15" s="175">
        <f>消費量・排出量算出!C12</f>
        <v>0</v>
      </c>
      <c r="E15" s="175">
        <f>消費量・排出量算出!D12</f>
        <v>0</v>
      </c>
      <c r="F15" s="175">
        <f>消費量・排出量算出!E12</f>
        <v>0</v>
      </c>
      <c r="G15" s="175">
        <f>消費量・排出量算出!F12</f>
        <v>0</v>
      </c>
      <c r="H15" s="175">
        <f>消費量・排出量算出!G12</f>
        <v>0</v>
      </c>
      <c r="I15" s="175">
        <f>消費量・排出量算出!H12</f>
        <v>0</v>
      </c>
      <c r="J15" s="175">
        <f>消費量・排出量算出!I12</f>
        <v>0</v>
      </c>
      <c r="K15" s="175">
        <f>消費量・排出量算出!J12</f>
        <v>0</v>
      </c>
      <c r="L15" s="175">
        <f>消費量・排出量算出!K12</f>
        <v>0</v>
      </c>
      <c r="M15" s="177">
        <f>消費量・排出量算出!L12</f>
        <v>0</v>
      </c>
    </row>
    <row r="16" spans="2:13" s="149" customFormat="1" ht="18.75" customHeight="1">
      <c r="B16" s="173" t="s">
        <v>11</v>
      </c>
      <c r="C16" s="174" t="s">
        <v>310</v>
      </c>
      <c r="D16" s="175">
        <f>消費量・排出量算出!C13</f>
        <v>0</v>
      </c>
      <c r="E16" s="175">
        <f>消費量・排出量算出!D13</f>
        <v>0</v>
      </c>
      <c r="F16" s="175">
        <f>消費量・排出量算出!E13</f>
        <v>0</v>
      </c>
      <c r="G16" s="175">
        <f>消費量・排出量算出!F13</f>
        <v>0</v>
      </c>
      <c r="H16" s="175">
        <f>消費量・排出量算出!G13</f>
        <v>0</v>
      </c>
      <c r="I16" s="175">
        <f>消費量・排出量算出!H13</f>
        <v>0</v>
      </c>
      <c r="J16" s="175">
        <f>消費量・排出量算出!I13</f>
        <v>0</v>
      </c>
      <c r="K16" s="175">
        <f>消費量・排出量算出!J13</f>
        <v>0</v>
      </c>
      <c r="L16" s="175">
        <f>消費量・排出量算出!K13</f>
        <v>0</v>
      </c>
      <c r="M16" s="177">
        <f>消費量・排出量算出!L13</f>
        <v>0</v>
      </c>
    </row>
    <row r="17" spans="2:13" s="149" customFormat="1" ht="18.75" customHeight="1">
      <c r="B17" s="173" t="s">
        <v>12</v>
      </c>
      <c r="C17" s="174" t="s">
        <v>138</v>
      </c>
      <c r="D17" s="175">
        <f>消費量・排出量算出!C14</f>
        <v>0</v>
      </c>
      <c r="E17" s="175">
        <f>消費量・排出量算出!D14</f>
        <v>0</v>
      </c>
      <c r="F17" s="175">
        <f>消費量・排出量算出!E14</f>
        <v>0</v>
      </c>
      <c r="G17" s="175">
        <f>消費量・排出量算出!F14</f>
        <v>0</v>
      </c>
      <c r="H17" s="175">
        <f>消費量・排出量算出!G14</f>
        <v>0</v>
      </c>
      <c r="I17" s="175">
        <f>消費量・排出量算出!H14</f>
        <v>0</v>
      </c>
      <c r="J17" s="175">
        <f>消費量・排出量算出!I14</f>
        <v>0</v>
      </c>
      <c r="K17" s="175">
        <f>消費量・排出量算出!J14</f>
        <v>0</v>
      </c>
      <c r="L17" s="175">
        <f>消費量・排出量算出!K14</f>
        <v>0</v>
      </c>
      <c r="M17" s="177">
        <f>消費量・排出量算出!L14</f>
        <v>0</v>
      </c>
    </row>
    <row r="18" spans="2:13" s="149" customFormat="1" ht="18.75" customHeight="1">
      <c r="B18" s="173" t="s">
        <v>13</v>
      </c>
      <c r="C18" s="174" t="s">
        <v>139</v>
      </c>
      <c r="D18" s="175">
        <f>消費量・排出量算出!C15</f>
        <v>0</v>
      </c>
      <c r="E18" s="175">
        <f>消費量・排出量算出!D15</f>
        <v>0</v>
      </c>
      <c r="F18" s="175">
        <f>消費量・排出量算出!E15</f>
        <v>0</v>
      </c>
      <c r="G18" s="175">
        <f>消費量・排出量算出!F15</f>
        <v>0</v>
      </c>
      <c r="H18" s="175">
        <f>消費量・排出量算出!G15</f>
        <v>0</v>
      </c>
      <c r="I18" s="175">
        <f>消費量・排出量算出!H15</f>
        <v>0</v>
      </c>
      <c r="J18" s="175">
        <f>消費量・排出量算出!I15</f>
        <v>0</v>
      </c>
      <c r="K18" s="175">
        <f>消費量・排出量算出!J15</f>
        <v>0</v>
      </c>
      <c r="L18" s="175">
        <f>消費量・排出量算出!K15</f>
        <v>0</v>
      </c>
      <c r="M18" s="177">
        <f>消費量・排出量算出!L15</f>
        <v>0</v>
      </c>
    </row>
    <row r="19" spans="2:13" s="149" customFormat="1" ht="18.75" customHeight="1">
      <c r="B19" s="173" t="s">
        <v>14</v>
      </c>
      <c r="C19" s="174" t="s">
        <v>140</v>
      </c>
      <c r="D19" s="175">
        <f>消費量・排出量算出!C16</f>
        <v>0</v>
      </c>
      <c r="E19" s="175">
        <f>消費量・排出量算出!D16</f>
        <v>0</v>
      </c>
      <c r="F19" s="175">
        <f>消費量・排出量算出!E16</f>
        <v>0</v>
      </c>
      <c r="G19" s="175">
        <f>消費量・排出量算出!F16</f>
        <v>0</v>
      </c>
      <c r="H19" s="175">
        <f>消費量・排出量算出!G16</f>
        <v>0</v>
      </c>
      <c r="I19" s="175">
        <f>消費量・排出量算出!H16</f>
        <v>0</v>
      </c>
      <c r="J19" s="175">
        <f>消費量・排出量算出!I16</f>
        <v>0</v>
      </c>
      <c r="K19" s="175">
        <f>消費量・排出量算出!J16</f>
        <v>0</v>
      </c>
      <c r="L19" s="175">
        <f>消費量・排出量算出!K16</f>
        <v>0</v>
      </c>
      <c r="M19" s="177">
        <f>消費量・排出量算出!L16</f>
        <v>0</v>
      </c>
    </row>
    <row r="20" spans="2:13" s="149" customFormat="1" ht="18.75" customHeight="1">
      <c r="B20" s="173" t="s">
        <v>28</v>
      </c>
      <c r="C20" s="174" t="s">
        <v>530</v>
      </c>
      <c r="D20" s="175">
        <f>消費量・排出量算出!C17</f>
        <v>0</v>
      </c>
      <c r="E20" s="175">
        <f>消費量・排出量算出!D17</f>
        <v>0</v>
      </c>
      <c r="F20" s="175">
        <f>消費量・排出量算出!E17</f>
        <v>0</v>
      </c>
      <c r="G20" s="175">
        <f>消費量・排出量算出!F17</f>
        <v>0</v>
      </c>
      <c r="H20" s="175">
        <f>消費量・排出量算出!G17</f>
        <v>0</v>
      </c>
      <c r="I20" s="175">
        <f>消費量・排出量算出!H17</f>
        <v>0</v>
      </c>
      <c r="J20" s="175">
        <f>消費量・排出量算出!I17</f>
        <v>0</v>
      </c>
      <c r="K20" s="175">
        <f>消費量・排出量算出!J17</f>
        <v>0</v>
      </c>
      <c r="L20" s="175">
        <f>消費量・排出量算出!K17</f>
        <v>0</v>
      </c>
      <c r="M20" s="177">
        <f>消費量・排出量算出!L17</f>
        <v>0</v>
      </c>
    </row>
    <row r="21" spans="2:13" s="149" customFormat="1" ht="18.75" customHeight="1">
      <c r="B21" s="173" t="s">
        <v>110</v>
      </c>
      <c r="C21" s="174" t="s">
        <v>531</v>
      </c>
      <c r="D21" s="175">
        <f>消費量・排出量算出!C18</f>
        <v>0</v>
      </c>
      <c r="E21" s="175">
        <f>消費量・排出量算出!D18</f>
        <v>0</v>
      </c>
      <c r="F21" s="175">
        <f>消費量・排出量算出!E18</f>
        <v>0</v>
      </c>
      <c r="G21" s="175">
        <f>消費量・排出量算出!F18</f>
        <v>0</v>
      </c>
      <c r="H21" s="175">
        <f>消費量・排出量算出!G18</f>
        <v>0</v>
      </c>
      <c r="I21" s="175">
        <f>消費量・排出量算出!H18</f>
        <v>0</v>
      </c>
      <c r="J21" s="175">
        <f>消費量・排出量算出!I18</f>
        <v>0</v>
      </c>
      <c r="K21" s="175">
        <f>消費量・排出量算出!J18</f>
        <v>0</v>
      </c>
      <c r="L21" s="175">
        <f>消費量・排出量算出!K18</f>
        <v>0</v>
      </c>
      <c r="M21" s="177">
        <f>消費量・排出量算出!L18</f>
        <v>0</v>
      </c>
    </row>
    <row r="22" spans="2:13" s="149" customFormat="1" ht="18.75" customHeight="1">
      <c r="B22" s="173" t="s">
        <v>111</v>
      </c>
      <c r="C22" s="174" t="s">
        <v>532</v>
      </c>
      <c r="D22" s="175">
        <f>消費量・排出量算出!C19</f>
        <v>0</v>
      </c>
      <c r="E22" s="175">
        <f>消費量・排出量算出!D19</f>
        <v>0</v>
      </c>
      <c r="F22" s="175">
        <f>消費量・排出量算出!E19</f>
        <v>0</v>
      </c>
      <c r="G22" s="175">
        <f>消費量・排出量算出!F19</f>
        <v>0</v>
      </c>
      <c r="H22" s="175">
        <f>消費量・排出量算出!G19</f>
        <v>0</v>
      </c>
      <c r="I22" s="175">
        <f>消費量・排出量算出!H19</f>
        <v>0</v>
      </c>
      <c r="J22" s="175">
        <f>消費量・排出量算出!I19</f>
        <v>0</v>
      </c>
      <c r="K22" s="175">
        <f>消費量・排出量算出!J19</f>
        <v>0</v>
      </c>
      <c r="L22" s="175">
        <f>消費量・排出量算出!K19</f>
        <v>0</v>
      </c>
      <c r="M22" s="177">
        <f>消費量・排出量算出!L19</f>
        <v>0</v>
      </c>
    </row>
    <row r="23" spans="2:13" s="149" customFormat="1" ht="18.75" customHeight="1">
      <c r="B23" s="173" t="s">
        <v>112</v>
      </c>
      <c r="C23" s="174" t="s">
        <v>533</v>
      </c>
      <c r="D23" s="175">
        <f>消費量・排出量算出!C20</f>
        <v>0</v>
      </c>
      <c r="E23" s="175">
        <f>消費量・排出量算出!D20</f>
        <v>0</v>
      </c>
      <c r="F23" s="175">
        <f>消費量・排出量算出!E20</f>
        <v>0</v>
      </c>
      <c r="G23" s="175">
        <f>消費量・排出量算出!F20</f>
        <v>0</v>
      </c>
      <c r="H23" s="175">
        <f>消費量・排出量算出!G20</f>
        <v>0</v>
      </c>
      <c r="I23" s="175">
        <f>消費量・排出量算出!H20</f>
        <v>0</v>
      </c>
      <c r="J23" s="175">
        <f>消費量・排出量算出!I20</f>
        <v>0</v>
      </c>
      <c r="K23" s="175">
        <f>消費量・排出量算出!J20</f>
        <v>0</v>
      </c>
      <c r="L23" s="175">
        <f>消費量・排出量算出!K20</f>
        <v>0</v>
      </c>
      <c r="M23" s="177">
        <f>消費量・排出量算出!L20</f>
        <v>0</v>
      </c>
    </row>
    <row r="24" spans="2:13" s="149" customFormat="1" ht="18.75" customHeight="1">
      <c r="B24" s="173" t="s">
        <v>114</v>
      </c>
      <c r="C24" s="174" t="s">
        <v>534</v>
      </c>
      <c r="D24" s="175">
        <f>消費量・排出量算出!C21</f>
        <v>0</v>
      </c>
      <c r="E24" s="175">
        <f>消費量・排出量算出!D21</f>
        <v>0</v>
      </c>
      <c r="F24" s="175">
        <f>消費量・排出量算出!E21</f>
        <v>0</v>
      </c>
      <c r="G24" s="175">
        <f>消費量・排出量算出!F21</f>
        <v>0</v>
      </c>
      <c r="H24" s="175">
        <f>消費量・排出量算出!G21</f>
        <v>0</v>
      </c>
      <c r="I24" s="175">
        <f>消費量・排出量算出!H21</f>
        <v>0</v>
      </c>
      <c r="J24" s="175">
        <f>消費量・排出量算出!I21</f>
        <v>0</v>
      </c>
      <c r="K24" s="175">
        <f>消費量・排出量算出!J21</f>
        <v>0</v>
      </c>
      <c r="L24" s="175">
        <f>消費量・排出量算出!K21</f>
        <v>0</v>
      </c>
      <c r="M24" s="177">
        <f>消費量・排出量算出!L21</f>
        <v>0</v>
      </c>
    </row>
    <row r="25" spans="2:13" s="149" customFormat="1" ht="18.75" customHeight="1">
      <c r="B25" s="173" t="s">
        <v>115</v>
      </c>
      <c r="C25" s="174" t="s">
        <v>588</v>
      </c>
      <c r="D25" s="175">
        <f>消費量・排出量算出!C22</f>
        <v>0</v>
      </c>
      <c r="E25" s="175">
        <f>消費量・排出量算出!D22</f>
        <v>0</v>
      </c>
      <c r="F25" s="175">
        <f>消費量・排出量算出!E22</f>
        <v>0</v>
      </c>
      <c r="G25" s="175">
        <f>消費量・排出量算出!F22</f>
        <v>0</v>
      </c>
      <c r="H25" s="175">
        <f>消費量・排出量算出!G22</f>
        <v>0</v>
      </c>
      <c r="I25" s="175">
        <f>消費量・排出量算出!H22</f>
        <v>0</v>
      </c>
      <c r="J25" s="175">
        <f>消費量・排出量算出!I22</f>
        <v>0</v>
      </c>
      <c r="K25" s="175">
        <f>消費量・排出量算出!J22</f>
        <v>0</v>
      </c>
      <c r="L25" s="175">
        <f>消費量・排出量算出!K22</f>
        <v>0</v>
      </c>
      <c r="M25" s="177">
        <f>消費量・排出量算出!L22</f>
        <v>0</v>
      </c>
    </row>
    <row r="26" spans="2:13" s="149" customFormat="1" ht="18.75" customHeight="1">
      <c r="B26" s="173" t="s">
        <v>116</v>
      </c>
      <c r="C26" s="174" t="s">
        <v>141</v>
      </c>
      <c r="D26" s="175">
        <f>消費量・排出量算出!C23</f>
        <v>0</v>
      </c>
      <c r="E26" s="175">
        <f>消費量・排出量算出!D23</f>
        <v>0</v>
      </c>
      <c r="F26" s="175">
        <f>消費量・排出量算出!E23</f>
        <v>0</v>
      </c>
      <c r="G26" s="175">
        <f>消費量・排出量算出!F23</f>
        <v>0</v>
      </c>
      <c r="H26" s="175">
        <f>消費量・排出量算出!G23</f>
        <v>0</v>
      </c>
      <c r="I26" s="175">
        <f>消費量・排出量算出!H23</f>
        <v>0</v>
      </c>
      <c r="J26" s="175">
        <f>消費量・排出量算出!I23</f>
        <v>0</v>
      </c>
      <c r="K26" s="175">
        <f>消費量・排出量算出!J23</f>
        <v>0</v>
      </c>
      <c r="L26" s="175">
        <f>消費量・排出量算出!K23</f>
        <v>0</v>
      </c>
      <c r="M26" s="177">
        <f>消費量・排出量算出!L23</f>
        <v>0</v>
      </c>
    </row>
    <row r="27" spans="2:13" s="149" customFormat="1" ht="18.75" customHeight="1">
      <c r="B27" s="173" t="s">
        <v>117</v>
      </c>
      <c r="C27" s="174" t="s">
        <v>113</v>
      </c>
      <c r="D27" s="175">
        <f>消費量・排出量算出!C24</f>
        <v>0</v>
      </c>
      <c r="E27" s="175">
        <f>消費量・排出量算出!D24</f>
        <v>0</v>
      </c>
      <c r="F27" s="175">
        <f>消費量・排出量算出!E24</f>
        <v>0</v>
      </c>
      <c r="G27" s="175">
        <f>消費量・排出量算出!F24</f>
        <v>0</v>
      </c>
      <c r="H27" s="175">
        <f>消費量・排出量算出!G24</f>
        <v>0</v>
      </c>
      <c r="I27" s="175">
        <f>消費量・排出量算出!H24</f>
        <v>0</v>
      </c>
      <c r="J27" s="175">
        <f>消費量・排出量算出!I24</f>
        <v>0</v>
      </c>
      <c r="K27" s="175">
        <f>消費量・排出量算出!J24</f>
        <v>0</v>
      </c>
      <c r="L27" s="175">
        <f>消費量・排出量算出!K24</f>
        <v>0</v>
      </c>
      <c r="M27" s="177">
        <f>消費量・排出量算出!L24</f>
        <v>0</v>
      </c>
    </row>
    <row r="28" spans="2:13" s="149" customFormat="1" ht="18.75" customHeight="1">
      <c r="B28" s="173" t="s">
        <v>118</v>
      </c>
      <c r="C28" s="174" t="s">
        <v>18</v>
      </c>
      <c r="D28" s="175">
        <f>消費量・排出量算出!C25</f>
        <v>0</v>
      </c>
      <c r="E28" s="175">
        <f>消費量・排出量算出!D25</f>
        <v>0</v>
      </c>
      <c r="F28" s="175">
        <f>消費量・排出量算出!E25</f>
        <v>0</v>
      </c>
      <c r="G28" s="175">
        <f>消費量・排出量算出!F25</f>
        <v>0</v>
      </c>
      <c r="H28" s="175">
        <f>消費量・排出量算出!G25</f>
        <v>0</v>
      </c>
      <c r="I28" s="175">
        <f>消費量・排出量算出!H25</f>
        <v>0</v>
      </c>
      <c r="J28" s="175">
        <f>消費量・排出量算出!I25</f>
        <v>0</v>
      </c>
      <c r="K28" s="175">
        <f>消費量・排出量算出!J25</f>
        <v>0</v>
      </c>
      <c r="L28" s="175">
        <f>消費量・排出量算出!K25</f>
        <v>0</v>
      </c>
      <c r="M28" s="177">
        <f>消費量・排出量算出!L25</f>
        <v>0</v>
      </c>
    </row>
    <row r="29" spans="2:13" s="149" customFormat="1" ht="18.75" customHeight="1">
      <c r="B29" s="173" t="s">
        <v>119</v>
      </c>
      <c r="C29" s="174" t="s">
        <v>142</v>
      </c>
      <c r="D29" s="175">
        <f>消費量・排出量算出!C26</f>
        <v>0</v>
      </c>
      <c r="E29" s="175">
        <f>消費量・排出量算出!D26</f>
        <v>0</v>
      </c>
      <c r="F29" s="175">
        <f>消費量・排出量算出!E26</f>
        <v>0</v>
      </c>
      <c r="G29" s="175">
        <f>消費量・排出量算出!F26</f>
        <v>0</v>
      </c>
      <c r="H29" s="175">
        <f>消費量・排出量算出!G26</f>
        <v>0</v>
      </c>
      <c r="I29" s="175">
        <f>消費量・排出量算出!H26</f>
        <v>0</v>
      </c>
      <c r="J29" s="175">
        <f>消費量・排出量算出!I26</f>
        <v>0</v>
      </c>
      <c r="K29" s="175">
        <f>消費量・排出量算出!J26</f>
        <v>0</v>
      </c>
      <c r="L29" s="175">
        <f>消費量・排出量算出!K26</f>
        <v>0</v>
      </c>
      <c r="M29" s="177">
        <f>消費量・排出量算出!L26</f>
        <v>0</v>
      </c>
    </row>
    <row r="30" spans="2:13" s="149" customFormat="1" ht="18.75" customHeight="1">
      <c r="B30" s="173" t="s">
        <v>120</v>
      </c>
      <c r="C30" s="174" t="s">
        <v>535</v>
      </c>
      <c r="D30" s="175">
        <f>消費量・排出量算出!C27</f>
        <v>0</v>
      </c>
      <c r="E30" s="175">
        <f>消費量・排出量算出!D27</f>
        <v>0</v>
      </c>
      <c r="F30" s="175">
        <f>消費量・排出量算出!E27</f>
        <v>0</v>
      </c>
      <c r="G30" s="175">
        <f>消費量・排出量算出!F27</f>
        <v>0</v>
      </c>
      <c r="H30" s="175">
        <f>消費量・排出量算出!G27</f>
        <v>0</v>
      </c>
      <c r="I30" s="175">
        <f>消費量・排出量算出!H27</f>
        <v>0</v>
      </c>
      <c r="J30" s="175">
        <f>消費量・排出量算出!I27</f>
        <v>0</v>
      </c>
      <c r="K30" s="175">
        <f>消費量・排出量算出!J27</f>
        <v>0</v>
      </c>
      <c r="L30" s="175">
        <f>消費量・排出量算出!K27</f>
        <v>0</v>
      </c>
      <c r="M30" s="177">
        <f>消費量・排出量算出!L27</f>
        <v>0</v>
      </c>
    </row>
    <row r="31" spans="2:13" s="149" customFormat="1" ht="18.75" customHeight="1">
      <c r="B31" s="173" t="s">
        <v>121</v>
      </c>
      <c r="C31" s="174" t="s">
        <v>536</v>
      </c>
      <c r="D31" s="175">
        <f>消費量・排出量算出!C28</f>
        <v>0</v>
      </c>
      <c r="E31" s="175">
        <f>消費量・排出量算出!D28</f>
        <v>0</v>
      </c>
      <c r="F31" s="175">
        <f>消費量・排出量算出!E28</f>
        <v>0</v>
      </c>
      <c r="G31" s="175">
        <f>消費量・排出量算出!F28</f>
        <v>0</v>
      </c>
      <c r="H31" s="175">
        <f>消費量・排出量算出!G28</f>
        <v>0</v>
      </c>
      <c r="I31" s="175">
        <f>消費量・排出量算出!H28</f>
        <v>0</v>
      </c>
      <c r="J31" s="175">
        <f>消費量・排出量算出!I28</f>
        <v>0</v>
      </c>
      <c r="K31" s="175">
        <f>消費量・排出量算出!J28</f>
        <v>0</v>
      </c>
      <c r="L31" s="175">
        <f>消費量・排出量算出!K28</f>
        <v>0</v>
      </c>
      <c r="M31" s="177">
        <f>消費量・排出量算出!L28</f>
        <v>0</v>
      </c>
    </row>
    <row r="32" spans="2:13" s="149" customFormat="1" ht="18.75" customHeight="1">
      <c r="B32" s="173" t="s">
        <v>122</v>
      </c>
      <c r="C32" s="174" t="s">
        <v>19</v>
      </c>
      <c r="D32" s="175">
        <f>消費量・排出量算出!C29</f>
        <v>0</v>
      </c>
      <c r="E32" s="175">
        <f>消費量・排出量算出!D29</f>
        <v>0</v>
      </c>
      <c r="F32" s="175">
        <f>消費量・排出量算出!E29</f>
        <v>0</v>
      </c>
      <c r="G32" s="175">
        <f>消費量・排出量算出!F29</f>
        <v>0</v>
      </c>
      <c r="H32" s="175">
        <f>消費量・排出量算出!G29</f>
        <v>0</v>
      </c>
      <c r="I32" s="175">
        <f>消費量・排出量算出!H29</f>
        <v>0</v>
      </c>
      <c r="J32" s="175">
        <f>消費量・排出量算出!I29</f>
        <v>0</v>
      </c>
      <c r="K32" s="175">
        <f>消費量・排出量算出!J29</f>
        <v>0</v>
      </c>
      <c r="L32" s="175">
        <f>消費量・排出量算出!K29</f>
        <v>0</v>
      </c>
      <c r="M32" s="177">
        <f>消費量・排出量算出!L29</f>
        <v>0</v>
      </c>
    </row>
    <row r="33" spans="2:13" s="149" customFormat="1" ht="18.75" customHeight="1">
      <c r="B33" s="173" t="s">
        <v>123</v>
      </c>
      <c r="C33" s="174" t="s">
        <v>20</v>
      </c>
      <c r="D33" s="175">
        <f>消費量・排出量算出!C30</f>
        <v>0</v>
      </c>
      <c r="E33" s="175">
        <f>消費量・排出量算出!D30</f>
        <v>0</v>
      </c>
      <c r="F33" s="175">
        <f>消費量・排出量算出!E30</f>
        <v>0</v>
      </c>
      <c r="G33" s="175">
        <f>消費量・排出量算出!F30</f>
        <v>0</v>
      </c>
      <c r="H33" s="175">
        <f>消費量・排出量算出!G30</f>
        <v>0</v>
      </c>
      <c r="I33" s="175">
        <f>消費量・排出量算出!H30</f>
        <v>0</v>
      </c>
      <c r="J33" s="175">
        <f>消費量・排出量算出!I30</f>
        <v>0</v>
      </c>
      <c r="K33" s="175">
        <f>消費量・排出量算出!J30</f>
        <v>0</v>
      </c>
      <c r="L33" s="175">
        <f>消費量・排出量算出!K30</f>
        <v>0</v>
      </c>
      <c r="M33" s="177">
        <f>消費量・排出量算出!L30</f>
        <v>0</v>
      </c>
    </row>
    <row r="34" spans="2:13" s="149" customFormat="1" ht="18.75" customHeight="1">
      <c r="B34" s="173" t="s">
        <v>124</v>
      </c>
      <c r="C34" s="174" t="s">
        <v>21</v>
      </c>
      <c r="D34" s="175">
        <f>消費量・排出量算出!C31</f>
        <v>0</v>
      </c>
      <c r="E34" s="175">
        <f>消費量・排出量算出!D31</f>
        <v>0</v>
      </c>
      <c r="F34" s="175">
        <f>消費量・排出量算出!E31</f>
        <v>0</v>
      </c>
      <c r="G34" s="175">
        <f>消費量・排出量算出!F31</f>
        <v>0</v>
      </c>
      <c r="H34" s="175">
        <f>消費量・排出量算出!G31</f>
        <v>0</v>
      </c>
      <c r="I34" s="175">
        <f>消費量・排出量算出!H31</f>
        <v>0</v>
      </c>
      <c r="J34" s="175">
        <f>消費量・排出量算出!I31</f>
        <v>0</v>
      </c>
      <c r="K34" s="175">
        <f>消費量・排出量算出!J31</f>
        <v>0</v>
      </c>
      <c r="L34" s="175">
        <f>消費量・排出量算出!K31</f>
        <v>0</v>
      </c>
      <c r="M34" s="177">
        <f>消費量・排出量算出!L31</f>
        <v>0</v>
      </c>
    </row>
    <row r="35" spans="2:13" s="149" customFormat="1" ht="18.75" customHeight="1">
      <c r="B35" s="173" t="s">
        <v>125</v>
      </c>
      <c r="C35" s="174" t="s">
        <v>537</v>
      </c>
      <c r="D35" s="175">
        <f>消費量・排出量算出!C32</f>
        <v>0</v>
      </c>
      <c r="E35" s="175">
        <f>消費量・排出量算出!D32</f>
        <v>0</v>
      </c>
      <c r="F35" s="175">
        <f>消費量・排出量算出!E32</f>
        <v>0</v>
      </c>
      <c r="G35" s="175">
        <f>消費量・排出量算出!F32</f>
        <v>0</v>
      </c>
      <c r="H35" s="175">
        <f>消費量・排出量算出!G32</f>
        <v>0</v>
      </c>
      <c r="I35" s="175">
        <f>消費量・排出量算出!H32</f>
        <v>0</v>
      </c>
      <c r="J35" s="175">
        <f>消費量・排出量算出!I32</f>
        <v>0</v>
      </c>
      <c r="K35" s="175">
        <f>消費量・排出量算出!J32</f>
        <v>0</v>
      </c>
      <c r="L35" s="175">
        <f>消費量・排出量算出!K32</f>
        <v>0</v>
      </c>
      <c r="M35" s="177">
        <f>消費量・排出量算出!L32</f>
        <v>0</v>
      </c>
    </row>
    <row r="36" spans="2:13" s="149" customFormat="1" ht="18.75" customHeight="1">
      <c r="B36" s="173" t="s">
        <v>126</v>
      </c>
      <c r="C36" s="174" t="s">
        <v>538</v>
      </c>
      <c r="D36" s="175">
        <f>消費量・排出量算出!C33</f>
        <v>0</v>
      </c>
      <c r="E36" s="175">
        <f>消費量・排出量算出!D33</f>
        <v>0</v>
      </c>
      <c r="F36" s="175">
        <f>消費量・排出量算出!E33</f>
        <v>0</v>
      </c>
      <c r="G36" s="175">
        <f>消費量・排出量算出!F33</f>
        <v>0</v>
      </c>
      <c r="H36" s="175">
        <f>消費量・排出量算出!G33</f>
        <v>0</v>
      </c>
      <c r="I36" s="175">
        <f>消費量・排出量算出!H33</f>
        <v>0</v>
      </c>
      <c r="J36" s="175">
        <f>消費量・排出量算出!I33</f>
        <v>0</v>
      </c>
      <c r="K36" s="175">
        <f>消費量・排出量算出!J33</f>
        <v>0</v>
      </c>
      <c r="L36" s="175">
        <f>消費量・排出量算出!K33</f>
        <v>0</v>
      </c>
      <c r="M36" s="177">
        <f>消費量・排出量算出!L33</f>
        <v>0</v>
      </c>
    </row>
    <row r="37" spans="2:13" s="149" customFormat="1" ht="18.75" customHeight="1">
      <c r="B37" s="173" t="s">
        <v>128</v>
      </c>
      <c r="C37" s="174" t="s">
        <v>22</v>
      </c>
      <c r="D37" s="175">
        <f>消費量・排出量算出!C34</f>
        <v>0</v>
      </c>
      <c r="E37" s="175">
        <f>消費量・排出量算出!D34</f>
        <v>0</v>
      </c>
      <c r="F37" s="175">
        <f>消費量・排出量算出!E34</f>
        <v>0</v>
      </c>
      <c r="G37" s="175">
        <f>消費量・排出量算出!F34</f>
        <v>0</v>
      </c>
      <c r="H37" s="175">
        <f>消費量・排出量算出!G34</f>
        <v>0</v>
      </c>
      <c r="I37" s="175">
        <f>消費量・排出量算出!H34</f>
        <v>0</v>
      </c>
      <c r="J37" s="175">
        <f>消費量・排出量算出!I34</f>
        <v>0</v>
      </c>
      <c r="K37" s="175">
        <f>消費量・排出量算出!J34</f>
        <v>0</v>
      </c>
      <c r="L37" s="175">
        <f>消費量・排出量算出!K34</f>
        <v>0</v>
      </c>
      <c r="M37" s="177">
        <f>消費量・排出量算出!L34</f>
        <v>0</v>
      </c>
    </row>
    <row r="38" spans="2:13" s="149" customFormat="1" ht="18.75" customHeight="1">
      <c r="B38" s="173" t="s">
        <v>130</v>
      </c>
      <c r="C38" s="174" t="s">
        <v>143</v>
      </c>
      <c r="D38" s="175">
        <f>消費量・排出量算出!C35</f>
        <v>0</v>
      </c>
      <c r="E38" s="175">
        <f>消費量・排出量算出!D35</f>
        <v>0</v>
      </c>
      <c r="F38" s="175">
        <f>消費量・排出量算出!E35</f>
        <v>0</v>
      </c>
      <c r="G38" s="175">
        <f>消費量・排出量算出!F35</f>
        <v>0</v>
      </c>
      <c r="H38" s="175">
        <f>消費量・排出量算出!G35</f>
        <v>0</v>
      </c>
      <c r="I38" s="175">
        <f>消費量・排出量算出!H35</f>
        <v>0</v>
      </c>
      <c r="J38" s="175">
        <f>消費量・排出量算出!I35</f>
        <v>0</v>
      </c>
      <c r="K38" s="175">
        <f>消費量・排出量算出!J35</f>
        <v>0</v>
      </c>
      <c r="L38" s="175">
        <f>消費量・排出量算出!K35</f>
        <v>0</v>
      </c>
      <c r="M38" s="177">
        <f>消費量・排出量算出!L35</f>
        <v>0</v>
      </c>
    </row>
    <row r="39" spans="2:13" s="149" customFormat="1" ht="18.75" customHeight="1">
      <c r="B39" s="173" t="s">
        <v>131</v>
      </c>
      <c r="C39" s="174" t="s">
        <v>539</v>
      </c>
      <c r="D39" s="175">
        <f>消費量・排出量算出!C36</f>
        <v>0</v>
      </c>
      <c r="E39" s="175">
        <f>消費量・排出量算出!D36</f>
        <v>0</v>
      </c>
      <c r="F39" s="175">
        <f>消費量・排出量算出!E36</f>
        <v>0</v>
      </c>
      <c r="G39" s="175">
        <f>消費量・排出量算出!F36</f>
        <v>0</v>
      </c>
      <c r="H39" s="175">
        <f>消費量・排出量算出!G36</f>
        <v>0</v>
      </c>
      <c r="I39" s="175">
        <f>消費量・排出量算出!H36</f>
        <v>0</v>
      </c>
      <c r="J39" s="175">
        <f>消費量・排出量算出!I36</f>
        <v>0</v>
      </c>
      <c r="K39" s="175">
        <f>消費量・排出量算出!J36</f>
        <v>0</v>
      </c>
      <c r="L39" s="175">
        <f>消費量・排出量算出!K36</f>
        <v>0</v>
      </c>
      <c r="M39" s="177">
        <f>消費量・排出量算出!L36</f>
        <v>0</v>
      </c>
    </row>
    <row r="40" spans="2:13" s="149" customFormat="1" ht="18.75" customHeight="1">
      <c r="B40" s="173" t="s">
        <v>15</v>
      </c>
      <c r="C40" s="174" t="s">
        <v>589</v>
      </c>
      <c r="D40" s="175">
        <f>消費量・排出量算出!C37</f>
        <v>0</v>
      </c>
      <c r="E40" s="175">
        <f>消費量・排出量算出!D37</f>
        <v>0</v>
      </c>
      <c r="F40" s="175">
        <f>消費量・排出量算出!E37</f>
        <v>0</v>
      </c>
      <c r="G40" s="175">
        <f>消費量・排出量算出!F37</f>
        <v>0</v>
      </c>
      <c r="H40" s="175">
        <f>消費量・排出量算出!G37</f>
        <v>0</v>
      </c>
      <c r="I40" s="175">
        <f>消費量・排出量算出!H37</f>
        <v>0</v>
      </c>
      <c r="J40" s="175">
        <f>消費量・排出量算出!I37</f>
        <v>0</v>
      </c>
      <c r="K40" s="175">
        <f>消費量・排出量算出!J37</f>
        <v>0</v>
      </c>
      <c r="L40" s="175">
        <f>消費量・排出量算出!K37</f>
        <v>0</v>
      </c>
      <c r="M40" s="177">
        <f>消費量・排出量算出!L37</f>
        <v>0</v>
      </c>
    </row>
    <row r="41" spans="2:13" s="149" customFormat="1" ht="18.75" customHeight="1">
      <c r="B41" s="173" t="s">
        <v>311</v>
      </c>
      <c r="C41" s="174" t="s">
        <v>127</v>
      </c>
      <c r="D41" s="175">
        <f>消費量・排出量算出!C38</f>
        <v>0</v>
      </c>
      <c r="E41" s="175">
        <f>消費量・排出量算出!D38</f>
        <v>0</v>
      </c>
      <c r="F41" s="175">
        <f>消費量・排出量算出!E38</f>
        <v>0</v>
      </c>
      <c r="G41" s="175">
        <f>消費量・排出量算出!F38</f>
        <v>0</v>
      </c>
      <c r="H41" s="175">
        <f>消費量・排出量算出!G38</f>
        <v>0</v>
      </c>
      <c r="I41" s="175">
        <f>消費量・排出量算出!H38</f>
        <v>0</v>
      </c>
      <c r="J41" s="175">
        <f>消費量・排出量算出!I38</f>
        <v>0</v>
      </c>
      <c r="K41" s="175">
        <f>消費量・排出量算出!J38</f>
        <v>0</v>
      </c>
      <c r="L41" s="175">
        <f>消費量・排出量算出!K38</f>
        <v>0</v>
      </c>
      <c r="M41" s="177">
        <f>消費量・排出量算出!L38</f>
        <v>0</v>
      </c>
    </row>
    <row r="42" spans="2:13" s="149" customFormat="1" ht="18.75" customHeight="1">
      <c r="B42" s="173" t="s">
        <v>29</v>
      </c>
      <c r="C42" s="174" t="s">
        <v>129</v>
      </c>
      <c r="D42" s="175">
        <f>消費量・排出量算出!C39</f>
        <v>0</v>
      </c>
      <c r="E42" s="175">
        <f>消費量・排出量算出!D39</f>
        <v>0</v>
      </c>
      <c r="F42" s="175">
        <f>消費量・排出量算出!E39</f>
        <v>0</v>
      </c>
      <c r="G42" s="175">
        <f>消費量・排出量算出!F39</f>
        <v>0</v>
      </c>
      <c r="H42" s="175">
        <f>消費量・排出量算出!G39</f>
        <v>0</v>
      </c>
      <c r="I42" s="175">
        <f>消費量・排出量算出!H39</f>
        <v>0</v>
      </c>
      <c r="J42" s="175">
        <f>消費量・排出量算出!I39</f>
        <v>0</v>
      </c>
      <c r="K42" s="175">
        <f>消費量・排出量算出!J39</f>
        <v>0</v>
      </c>
      <c r="L42" s="175">
        <f>消費量・排出量算出!K39</f>
        <v>0</v>
      </c>
      <c r="M42" s="177">
        <f>消費量・排出量算出!L39</f>
        <v>0</v>
      </c>
    </row>
    <row r="43" spans="2:13" s="149" customFormat="1" ht="18.75" customHeight="1">
      <c r="B43" s="173" t="s">
        <v>540</v>
      </c>
      <c r="C43" s="174" t="s">
        <v>144</v>
      </c>
      <c r="D43" s="175">
        <f>消費量・排出量算出!C40</f>
        <v>0</v>
      </c>
      <c r="E43" s="175">
        <f>消費量・排出量算出!D40</f>
        <v>0</v>
      </c>
      <c r="F43" s="175">
        <f>消費量・排出量算出!E40</f>
        <v>0</v>
      </c>
      <c r="G43" s="175">
        <f>消費量・排出量算出!F40</f>
        <v>0</v>
      </c>
      <c r="H43" s="175">
        <f>消費量・排出量算出!G40</f>
        <v>0</v>
      </c>
      <c r="I43" s="175">
        <f>消費量・排出量算出!H40</f>
        <v>0</v>
      </c>
      <c r="J43" s="175">
        <f>消費量・排出量算出!I40</f>
        <v>0</v>
      </c>
      <c r="K43" s="175">
        <f>消費量・排出量算出!J40</f>
        <v>0</v>
      </c>
      <c r="L43" s="175">
        <f>消費量・排出量算出!K40</f>
        <v>0</v>
      </c>
      <c r="M43" s="177">
        <f>消費量・排出量算出!L40</f>
        <v>0</v>
      </c>
    </row>
    <row r="44" spans="2:13" s="149" customFormat="1" ht="18.75" customHeight="1">
      <c r="B44" s="173" t="s">
        <v>31</v>
      </c>
      <c r="C44" s="174" t="s">
        <v>23</v>
      </c>
      <c r="D44" s="433">
        <f>消費量・排出量算出!C41</f>
        <v>0</v>
      </c>
      <c r="E44" s="433">
        <f>消費量・排出量算出!D41</f>
        <v>0</v>
      </c>
      <c r="F44" s="433">
        <f>消費量・排出量算出!E41</f>
        <v>0</v>
      </c>
      <c r="G44" s="433">
        <f>消費量・排出量算出!F41</f>
        <v>0</v>
      </c>
      <c r="H44" s="433">
        <f>消費量・排出量算出!G41</f>
        <v>0</v>
      </c>
      <c r="I44" s="433">
        <f>消費量・排出量算出!H41</f>
        <v>0</v>
      </c>
      <c r="J44" s="433">
        <f>消費量・排出量算出!I41</f>
        <v>0</v>
      </c>
      <c r="K44" s="433">
        <f>消費量・排出量算出!J41</f>
        <v>0</v>
      </c>
      <c r="L44" s="433">
        <f>消費量・排出量算出!K41</f>
        <v>0</v>
      </c>
      <c r="M44" s="329">
        <f>消費量・排出量算出!L41</f>
        <v>0</v>
      </c>
    </row>
    <row r="45" spans="2:13" s="149" customFormat="1" ht="18.75" customHeight="1">
      <c r="B45" s="179"/>
      <c r="C45" s="180" t="s">
        <v>60</v>
      </c>
      <c r="D45" s="427">
        <f>SUM(D6:D44)</f>
        <v>0</v>
      </c>
      <c r="E45" s="427">
        <f t="shared" ref="E45:M45" si="0">SUM(E6:E44)</f>
        <v>0</v>
      </c>
      <c r="F45" s="427">
        <f t="shared" si="0"/>
        <v>0</v>
      </c>
      <c r="G45" s="427">
        <f t="shared" si="0"/>
        <v>0</v>
      </c>
      <c r="H45" s="427">
        <f>SUM(H6:H44)</f>
        <v>0</v>
      </c>
      <c r="I45" s="427">
        <f t="shared" si="0"/>
        <v>0</v>
      </c>
      <c r="J45" s="427">
        <f t="shared" si="0"/>
        <v>0</v>
      </c>
      <c r="K45" s="427">
        <f t="shared" si="0"/>
        <v>0</v>
      </c>
      <c r="L45" s="427">
        <f t="shared" si="0"/>
        <v>0</v>
      </c>
      <c r="M45" s="428">
        <f t="shared" si="0"/>
        <v>0</v>
      </c>
    </row>
    <row r="46" spans="2:13" s="149" customFormat="1" ht="18.75" customHeight="1"/>
  </sheetData>
  <sheetProtection sheet="1" selectLockedCells="1" selectUnlockedCells="1"/>
  <mergeCells count="1">
    <mergeCell ref="B2:C2"/>
  </mergeCells>
  <phoneticPr fontId="1"/>
  <pageMargins left="0.78740157480314965" right="0.78740157480314965" top="0.78740157480314965" bottom="0.78740157480314965" header="0" footer="0.19685039370078741"/>
  <pageSetup paperSize="9" scale="57" firstPageNumber="12" orientation="portrait" useFirstPageNumber="1" r:id="rId1"/>
  <headerFooter alignWithMargins="0">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利用の手引き(必ず読んでください！)</vt:lpstr>
      <vt:lpstr>（入力）作業ｼｰﾄ</vt:lpstr>
      <vt:lpstr>分析結果１ページ（総括表）</vt:lpstr>
      <vt:lpstr>２ページ～</vt:lpstr>
      <vt:lpstr>４ページ～</vt:lpstr>
      <vt:lpstr>６ページ～</vt:lpstr>
      <vt:lpstr>８ページ～</vt:lpstr>
      <vt:lpstr>１２ページ～</vt:lpstr>
      <vt:lpstr>１４ページ (追加)</vt:lpstr>
      <vt:lpstr>2020年3EID</vt:lpstr>
      <vt:lpstr>2020年3EID組替(→39部門)・係数算出</vt:lpstr>
      <vt:lpstr>消費量・排出量算出</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'（入力）作業ｼｰﾄ'!Print_Area</vt:lpstr>
      <vt:lpstr>'１２ページ～'!Print_Area</vt:lpstr>
      <vt:lpstr>'１４ページ (追加)'!Print_Area</vt:lpstr>
      <vt:lpstr>'2020年3EID組替(→39部門)・係数算出'!Print_Area</vt:lpstr>
      <vt:lpstr>'２ページ～'!Print_Area</vt:lpstr>
      <vt:lpstr>'４ページ～'!Print_Area</vt:lpstr>
      <vt:lpstr>'６ページ～'!Print_Area</vt:lpstr>
      <vt:lpstr>'８ページ～'!Print_Area</vt:lpstr>
      <vt:lpstr>開放経済型逆行列係数!Print_Area</vt:lpstr>
      <vt:lpstr>県内自給率!Print_Area</vt:lpstr>
      <vt:lpstr>雇用表!Print_Area</vt:lpstr>
      <vt:lpstr>取引基本表!Print_Area</vt:lpstr>
      <vt:lpstr>手順⑤!Print_Area</vt:lpstr>
      <vt:lpstr>手順⑦!Print_Area</vt:lpstr>
      <vt:lpstr>手順⑭!Print_Area</vt:lpstr>
      <vt:lpstr>消費パターン!Print_Area</vt:lpstr>
      <vt:lpstr>投入係数!Print_Area</vt:lpstr>
      <vt:lpstr>'分析結果１ページ（総括表）'!Print_Area</vt:lpstr>
      <vt:lpstr>'利用の手引き(必ず読んでください！)'!Print_Area</vt:lpstr>
      <vt:lpstr>開放経済型逆行列係数!Print_Titles</vt:lpstr>
      <vt:lpstr>取引基本表!Print_Titles</vt:lpstr>
      <vt:lpstr>手順⑤!Print_Titles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2024-03-27T06:53:56Z</cp:lastPrinted>
  <dcterms:created xsi:type="dcterms:W3CDTF">2004-08-24T04:05:38Z</dcterms:created>
  <dcterms:modified xsi:type="dcterms:W3CDTF">2026-07-22T00:32:40Z</dcterms:modified>
</cp:coreProperties>
</file>