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1(一般)分析ツール\R8更新（R２年版）\"/>
    </mc:Choice>
  </mc:AlternateContent>
  <xr:revisionPtr revIDLastSave="0" documentId="13_ncr:1_{0581643C-9372-4984-96C2-E06A5A3C4001}" xr6:coauthVersionLast="47" xr6:coauthVersionMax="47" xr10:uidLastSave="{00000000-0000-0000-0000-000000000000}"/>
  <bookViews>
    <workbookView xWindow="-120" yWindow="-120" windowWidth="29040" windowHeight="15720" xr2:uid="{00000000-000D-0000-FFFF-FFFF00000000}"/>
  </bookViews>
  <sheets>
    <sheet name="利用の手引き" sheetId="39" r:id="rId1"/>
    <sheet name="(入力)作業ｼｰﾄ" sheetId="3" r:id="rId2"/>
    <sheet name="推計結果１ページ(総括表)" sheetId="36" r:id="rId3"/>
    <sheet name="２ページ" sheetId="17" r:id="rId4"/>
    <sheet name="３ページ～" sheetId="32" r:id="rId5"/>
    <sheet name="５ページ～" sheetId="31" r:id="rId6"/>
    <sheet name="７ページ～" sheetId="20" r:id="rId7"/>
    <sheet name="９ページ～" sheetId="33" r:id="rId8"/>
    <sheet name="取引基本表" sheetId="23" r:id="rId9"/>
    <sheet name="投入係数" sheetId="24" r:id="rId10"/>
    <sheet name="県内自給率" sheetId="9" r:id="rId11"/>
    <sheet name="開放経済型逆行列係数" sheetId="25" r:id="rId12"/>
    <sheet name="消費パターン" sheetId="26" r:id="rId13"/>
    <sheet name="手順⑤" sheetId="27" r:id="rId14"/>
    <sheet name="手順⑦" sheetId="28" r:id="rId15"/>
    <sheet name="手順⑭" sheetId="29" r:id="rId16"/>
    <sheet name="雇用表" sheetId="34" r:id="rId17"/>
  </sheets>
  <externalReferences>
    <externalReference r:id="rId18"/>
    <externalReference r:id="rId19"/>
    <externalReference r:id="rId20"/>
  </externalReferences>
  <definedNames>
    <definedName name="_TK503">#REF!</definedName>
    <definedName name="_xlnm.Print_Area" localSheetId="1">'(入力)作業ｼｰﾄ'!$B$2:$Y$76</definedName>
    <definedName name="_xlnm.Print_Area" localSheetId="3">'２ページ'!$B$2:$F$43</definedName>
    <definedName name="_xlnm.Print_Area" localSheetId="4">'３ページ～'!$B$2:$AH$99</definedName>
    <definedName name="_xlnm.Print_Area" localSheetId="5">'５ページ～'!$A$2:$E$34</definedName>
    <definedName name="_xlnm.Print_Area" localSheetId="6">'７ページ～'!$B$2:$K$87</definedName>
    <definedName name="_xlnm.Print_Area" localSheetId="7">'９ページ～'!$B$2:$K$129</definedName>
    <definedName name="_xlnm.Print_Area" localSheetId="11">開放経済型逆行列係数!$B$2:$S$21</definedName>
    <definedName name="_xlnm.Print_Area" localSheetId="10">県内自給率!$B$2:$F$22</definedName>
    <definedName name="_xlnm.Print_Area" localSheetId="16">雇用表!$B$2:$M$23</definedName>
    <definedName name="_xlnm.Print_Area" localSheetId="8">取引基本表!$B$2:$AG$29</definedName>
    <definedName name="_xlnm.Print_Area" localSheetId="13">手順⑤!$B$2:$S$29</definedName>
    <definedName name="_xlnm.Print_Area" localSheetId="14">手順⑦!$B$2:$D$20</definedName>
    <definedName name="_xlnm.Print_Area" localSheetId="15">手順⑭!$B$2:$D$20</definedName>
    <definedName name="_xlnm.Print_Area" localSheetId="12">消費パターン!$B$2:$E$21</definedName>
    <definedName name="_xlnm.Print_Area" localSheetId="2">'推計結果１ページ(総括表)'!$B$2:$H$42</definedName>
    <definedName name="_xlnm.Print_Area" localSheetId="9">投入係数!$B$2:$S$29</definedName>
    <definedName name="_xlnm.Print_Area" localSheetId="0">利用の手引き!$B$2:$J$137</definedName>
    <definedName name="_xlnm.Print_Titles" localSheetId="11">開放経済型逆行列係数!$B:$C</definedName>
    <definedName name="_xlnm.Print_Titles" localSheetId="8">取引基本表!$B:$C</definedName>
    <definedName name="_xlnm.Print_Titles" localSheetId="13">手順⑤!$B:$C</definedName>
    <definedName name="_xlnm.Print_Titles" localSheetId="9">投入係数!$B:$C</definedName>
    <definedName name="rinku">#REF!</definedName>
    <definedName name="SAN">#REF!</definedName>
    <definedName name="YON">#REF!</definedName>
    <definedName name="医療６０">#REF!</definedName>
    <definedName name="医療６１">#REF!</definedName>
    <definedName name="医療６２">#REF!</definedName>
    <definedName name="教育６０">#REF!</definedName>
    <definedName name="教育６１">#REF!</definedName>
    <definedName name="教育６２">#REF!</definedName>
    <definedName name="石油製品" localSheetId="11">'[1]第２次産業 '!#REF!</definedName>
    <definedName name="石油製品" localSheetId="8">'[1]第２次産業 '!#REF!</definedName>
    <definedName name="石油製品" localSheetId="13">'[1]第２次産業 '!#REF!</definedName>
    <definedName name="石油製品" localSheetId="9">'[1]第２次産業 '!#REF!</definedName>
    <definedName name="石油製品">'[2]第２次産業 '!#REF!</definedName>
    <definedName name="総括表へ">[3]資本04!#REF!</definedName>
    <definedName name="他サビ６０">#REF!</definedName>
    <definedName name="他サビ６１">#REF!</definedName>
    <definedName name="他サビ６２">#REF!</definedName>
    <definedName name="他構成比">#REF!</definedName>
    <definedName name="保留１" localSheetId="11">#REF!</definedName>
    <definedName name="保留１" localSheetId="8">#REF!</definedName>
    <definedName name="保留１" localSheetId="13">#REF!</definedName>
    <definedName name="保留１" localSheetId="9">#REF!</definedName>
    <definedName name="保留１">#REF!</definedName>
    <definedName name="保留13" localSheetId="11">#REF!</definedName>
    <definedName name="保留13" localSheetId="8">#REF!</definedName>
    <definedName name="保留13" localSheetId="13">#REF!</definedName>
    <definedName name="保留13" localSheetId="9">#REF!</definedName>
    <definedName name="保留13">#REF!</definedName>
    <definedName name="保留２" localSheetId="11">#REF!</definedName>
    <definedName name="保留２" localSheetId="8">#REF!</definedName>
    <definedName name="保留２" localSheetId="13">#REF!</definedName>
    <definedName name="保留２" localSheetId="9">#REF!</definedName>
    <definedName name="保留２">#REF!</definedName>
    <definedName name="保留３" localSheetId="11">#REF!</definedName>
    <definedName name="保留３" localSheetId="8">#REF!</definedName>
    <definedName name="保留３" localSheetId="13">#REF!</definedName>
    <definedName name="保留３" localSheetId="9">#REF!</definedName>
    <definedName name="保留３">#REF!</definedName>
    <definedName name="保留４" localSheetId="11">#REF!</definedName>
    <definedName name="保留４" localSheetId="8">#REF!</definedName>
    <definedName name="保留４" localSheetId="13">#REF!</definedName>
    <definedName name="保留４" localSheetId="9">#REF!</definedName>
    <definedName name="保留４">#REF!</definedName>
    <definedName name="保留５" localSheetId="11">#REF!</definedName>
    <definedName name="保留５" localSheetId="8">#REF!</definedName>
    <definedName name="保留５" localSheetId="13">#REF!</definedName>
    <definedName name="保留５" localSheetId="9">#REF!</definedName>
    <definedName name="保留５">#REF!</definedName>
    <definedName name="保留６" localSheetId="11">#REF!</definedName>
    <definedName name="保留６" localSheetId="8">#REF!</definedName>
    <definedName name="保留６" localSheetId="13">#REF!</definedName>
    <definedName name="保留６" localSheetId="9">#REF!</definedName>
    <definedName name="保留６">#REF!</definedName>
    <definedName name="保留９" localSheetId="11">#REF!</definedName>
    <definedName name="保留９" localSheetId="8">#REF!</definedName>
    <definedName name="保留９" localSheetId="13">#REF!</definedName>
    <definedName name="保留９" localSheetId="9">#REF!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5" i="3" l="1"/>
  <c r="I7" i="33" l="1"/>
  <c r="J126" i="33"/>
  <c r="H104" i="33"/>
  <c r="H77" i="33"/>
  <c r="D50" i="33"/>
  <c r="H7" i="33"/>
  <c r="F7" i="33"/>
  <c r="E9" i="20"/>
  <c r="D16" i="36"/>
  <c r="G3" i="36"/>
  <c r="R63" i="3"/>
  <c r="Q56" i="3"/>
  <c r="R56" i="3"/>
  <c r="R55" i="3"/>
  <c r="I66" i="3"/>
  <c r="D51" i="3"/>
  <c r="E14" i="3"/>
  <c r="D7" i="33"/>
  <c r="D8" i="33"/>
  <c r="E20" i="26"/>
  <c r="D8" i="26"/>
  <c r="D21" i="26" s="1"/>
  <c r="D7" i="26"/>
  <c r="D6" i="9"/>
  <c r="D20" i="9"/>
  <c r="E21" i="9"/>
  <c r="R51" i="3" l="1"/>
  <c r="Q55" i="3"/>
  <c r="R60" i="3"/>
  <c r="Q57" i="3"/>
  <c r="R57" i="3"/>
  <c r="Q58" i="3"/>
  <c r="R58" i="3" s="1"/>
  <c r="Q59" i="3"/>
  <c r="Q60" i="3"/>
  <c r="R59" i="3" s="1"/>
  <c r="Q61" i="3"/>
  <c r="R61" i="3" s="1"/>
  <c r="Q62" i="3"/>
  <c r="R62" i="3" s="1"/>
  <c r="R64" i="3"/>
  <c r="D21" i="9" l="1"/>
  <c r="D7" i="9"/>
  <c r="D8" i="9"/>
  <c r="D9" i="9"/>
  <c r="E9" i="9" s="1"/>
  <c r="D54" i="3" s="1"/>
  <c r="E11" i="3" s="1"/>
  <c r="D10" i="9"/>
  <c r="D11" i="9"/>
  <c r="D12" i="9"/>
  <c r="D13" i="9"/>
  <c r="E13" i="9" s="1"/>
  <c r="D58" i="3" s="1"/>
  <c r="D13" i="33" s="1"/>
  <c r="D14" i="9"/>
  <c r="D15" i="9"/>
  <c r="D16" i="9"/>
  <c r="D17" i="9"/>
  <c r="E17" i="9" s="1"/>
  <c r="D62" i="3" s="1"/>
  <c r="D17" i="33" s="1"/>
  <c r="D18" i="9"/>
  <c r="D19" i="9"/>
  <c r="E6" i="9"/>
  <c r="C52" i="3"/>
  <c r="C53" i="3"/>
  <c r="C54" i="3"/>
  <c r="C55" i="3"/>
  <c r="C56" i="3"/>
  <c r="C57" i="3"/>
  <c r="C58" i="3"/>
  <c r="C59" i="3"/>
  <c r="C60" i="3"/>
  <c r="C61" i="3"/>
  <c r="C62" i="3"/>
  <c r="C63" i="3"/>
  <c r="C64" i="3"/>
  <c r="C65" i="3"/>
  <c r="C51" i="3"/>
  <c r="C31" i="3"/>
  <c r="C32" i="3"/>
  <c r="C33" i="3"/>
  <c r="C34" i="3"/>
  <c r="C35" i="3"/>
  <c r="C36" i="3"/>
  <c r="C37" i="3"/>
  <c r="C38" i="3"/>
  <c r="C39" i="3"/>
  <c r="C40" i="3"/>
  <c r="C41" i="3"/>
  <c r="C42" i="3"/>
  <c r="C43" i="3"/>
  <c r="C44" i="3"/>
  <c r="C30" i="3"/>
  <c r="E20" i="9"/>
  <c r="D65" i="3" s="1"/>
  <c r="E22" i="3" s="1"/>
  <c r="E22" i="20" s="1"/>
  <c r="E18" i="9"/>
  <c r="D63" i="3"/>
  <c r="E20" i="3" s="1"/>
  <c r="E20" i="20" s="1"/>
  <c r="E16" i="9"/>
  <c r="D61" i="3" s="1"/>
  <c r="D16" i="33" s="1"/>
  <c r="E14" i="9"/>
  <c r="D59" i="3" s="1"/>
  <c r="D14" i="33" s="1"/>
  <c r="E11" i="9"/>
  <c r="D56" i="3" s="1"/>
  <c r="D11" i="33" s="1"/>
  <c r="E10" i="9"/>
  <c r="D55" i="3"/>
  <c r="D10" i="33" s="1"/>
  <c r="E8" i="9"/>
  <c r="D53" i="3" s="1"/>
  <c r="D8" i="20"/>
  <c r="D9" i="20"/>
  <c r="D10" i="20"/>
  <c r="D11" i="20"/>
  <c r="D12" i="20"/>
  <c r="D13" i="20"/>
  <c r="D14" i="20"/>
  <c r="D15" i="20"/>
  <c r="D16" i="20"/>
  <c r="D17" i="20"/>
  <c r="D18" i="20"/>
  <c r="D19" i="20"/>
  <c r="D20" i="20"/>
  <c r="D21" i="20"/>
  <c r="D22" i="20"/>
  <c r="E50" i="33"/>
  <c r="F50" i="33"/>
  <c r="G50" i="33"/>
  <c r="H50" i="33"/>
  <c r="I50" i="33"/>
  <c r="J50" i="33"/>
  <c r="K50" i="33"/>
  <c r="D51" i="33"/>
  <c r="E51" i="33"/>
  <c r="F51" i="33"/>
  <c r="G51" i="33"/>
  <c r="H51" i="33"/>
  <c r="I51" i="33"/>
  <c r="J51" i="33"/>
  <c r="K51" i="33"/>
  <c r="D52" i="33"/>
  <c r="E52" i="33"/>
  <c r="F52" i="33"/>
  <c r="G52" i="33"/>
  <c r="H52" i="33"/>
  <c r="I52" i="33"/>
  <c r="J52" i="33"/>
  <c r="K52" i="33"/>
  <c r="D53" i="33"/>
  <c r="E53" i="33"/>
  <c r="F53" i="33"/>
  <c r="G53" i="33"/>
  <c r="H53" i="33"/>
  <c r="I53" i="33"/>
  <c r="J53" i="33"/>
  <c r="K53" i="33"/>
  <c r="D54" i="33"/>
  <c r="E54" i="33"/>
  <c r="F54" i="33"/>
  <c r="G54" i="33"/>
  <c r="H54" i="33"/>
  <c r="I54" i="33"/>
  <c r="J54" i="33"/>
  <c r="K54" i="33"/>
  <c r="D55" i="33"/>
  <c r="E55" i="33"/>
  <c r="F55" i="33"/>
  <c r="G55" i="33"/>
  <c r="H55" i="33"/>
  <c r="I55" i="33"/>
  <c r="J55" i="33"/>
  <c r="K55" i="33"/>
  <c r="D56" i="33"/>
  <c r="E56" i="33"/>
  <c r="F56" i="33"/>
  <c r="G56" i="33"/>
  <c r="H56" i="33"/>
  <c r="I56" i="33"/>
  <c r="J56" i="33"/>
  <c r="K56" i="33"/>
  <c r="D57" i="33"/>
  <c r="E57" i="33"/>
  <c r="F57" i="33"/>
  <c r="G57" i="33"/>
  <c r="H57" i="33"/>
  <c r="I57" i="33"/>
  <c r="J57" i="33"/>
  <c r="K57" i="33"/>
  <c r="D58" i="33"/>
  <c r="E58" i="33"/>
  <c r="F58" i="33"/>
  <c r="G58" i="33"/>
  <c r="H58" i="33"/>
  <c r="I58" i="33"/>
  <c r="J58" i="33"/>
  <c r="K58" i="33"/>
  <c r="D59" i="33"/>
  <c r="E59" i="33"/>
  <c r="F59" i="33"/>
  <c r="G59" i="33"/>
  <c r="H59" i="33"/>
  <c r="I59" i="33"/>
  <c r="J59" i="33"/>
  <c r="K59" i="33"/>
  <c r="D60" i="33"/>
  <c r="E60" i="33"/>
  <c r="F60" i="33"/>
  <c r="G60" i="33"/>
  <c r="H60" i="33"/>
  <c r="I60" i="33"/>
  <c r="J60" i="33"/>
  <c r="K60" i="33"/>
  <c r="D61" i="33"/>
  <c r="E61" i="33"/>
  <c r="F61" i="33"/>
  <c r="G61" i="33"/>
  <c r="H61" i="33"/>
  <c r="I61" i="33"/>
  <c r="J61" i="33"/>
  <c r="K61" i="33"/>
  <c r="D62" i="33"/>
  <c r="E62" i="33"/>
  <c r="F62" i="33"/>
  <c r="G62" i="33"/>
  <c r="H62" i="33"/>
  <c r="I62" i="33"/>
  <c r="J62" i="33"/>
  <c r="K62" i="33"/>
  <c r="D63" i="33"/>
  <c r="E63" i="33"/>
  <c r="F63" i="33"/>
  <c r="G63" i="33"/>
  <c r="H63" i="33"/>
  <c r="I63" i="33"/>
  <c r="J63" i="33"/>
  <c r="K63" i="33"/>
  <c r="D64" i="33"/>
  <c r="E64" i="33"/>
  <c r="F64" i="33"/>
  <c r="G64" i="33"/>
  <c r="H64" i="33"/>
  <c r="I64" i="33"/>
  <c r="J64" i="33"/>
  <c r="K64" i="33"/>
  <c r="D65" i="33"/>
  <c r="E65" i="33"/>
  <c r="F65" i="33"/>
  <c r="G65" i="33"/>
  <c r="H65" i="33"/>
  <c r="I65" i="33"/>
  <c r="J65" i="33"/>
  <c r="K65" i="33"/>
  <c r="D69" i="33"/>
  <c r="E69" i="33"/>
  <c r="F69" i="33"/>
  <c r="G69" i="33"/>
  <c r="H69" i="33"/>
  <c r="I69" i="33"/>
  <c r="J69" i="33"/>
  <c r="K69" i="33"/>
  <c r="D70" i="33"/>
  <c r="E70" i="33"/>
  <c r="F70" i="33"/>
  <c r="G70" i="33"/>
  <c r="H70" i="33"/>
  <c r="I70" i="33"/>
  <c r="J70" i="33"/>
  <c r="K70" i="33"/>
  <c r="D71" i="33"/>
  <c r="E71" i="33"/>
  <c r="F71" i="33"/>
  <c r="G71" i="33"/>
  <c r="H71" i="33"/>
  <c r="I71" i="33"/>
  <c r="J71" i="33"/>
  <c r="K71" i="33"/>
  <c r="D72" i="33"/>
  <c r="E72" i="33"/>
  <c r="F72" i="33"/>
  <c r="G72" i="33"/>
  <c r="H72" i="33"/>
  <c r="I72" i="33"/>
  <c r="J72" i="33"/>
  <c r="K72" i="33"/>
  <c r="D73" i="33"/>
  <c r="E73" i="33"/>
  <c r="F73" i="33"/>
  <c r="G73" i="33"/>
  <c r="H73" i="33"/>
  <c r="I73" i="33"/>
  <c r="J73" i="33"/>
  <c r="K73" i="33"/>
  <c r="D74" i="33"/>
  <c r="E74" i="33"/>
  <c r="F74" i="33"/>
  <c r="G74" i="33"/>
  <c r="H74" i="33"/>
  <c r="I74" i="33"/>
  <c r="J74" i="33"/>
  <c r="K74" i="33"/>
  <c r="D75" i="33"/>
  <c r="E75" i="33"/>
  <c r="F75" i="33"/>
  <c r="G75" i="33"/>
  <c r="H75" i="33"/>
  <c r="I75" i="33"/>
  <c r="J75" i="33"/>
  <c r="K75" i="33"/>
  <c r="D76" i="33"/>
  <c r="E76" i="33"/>
  <c r="F76" i="33"/>
  <c r="G76" i="33"/>
  <c r="H76" i="33"/>
  <c r="I76" i="33"/>
  <c r="J76" i="33"/>
  <c r="K76" i="33"/>
  <c r="D77" i="33"/>
  <c r="E77" i="33"/>
  <c r="F77" i="33"/>
  <c r="G77" i="33"/>
  <c r="I77" i="33"/>
  <c r="J77" i="33"/>
  <c r="K77" i="33"/>
  <c r="D78" i="33"/>
  <c r="E78" i="33"/>
  <c r="F78" i="33"/>
  <c r="G78" i="33"/>
  <c r="H78" i="33"/>
  <c r="I78" i="33"/>
  <c r="J78" i="33"/>
  <c r="K78" i="33"/>
  <c r="D79" i="33"/>
  <c r="E79" i="33"/>
  <c r="F79" i="33"/>
  <c r="G79" i="33"/>
  <c r="H79" i="33"/>
  <c r="I79" i="33"/>
  <c r="J79" i="33"/>
  <c r="K79" i="33"/>
  <c r="D80" i="33"/>
  <c r="E80" i="33"/>
  <c r="F80" i="33"/>
  <c r="G80" i="33"/>
  <c r="H80" i="33"/>
  <c r="I80" i="33"/>
  <c r="J80" i="33"/>
  <c r="K80" i="33"/>
  <c r="D81" i="33"/>
  <c r="E81" i="33"/>
  <c r="F81" i="33"/>
  <c r="G81" i="33"/>
  <c r="H81" i="33"/>
  <c r="I81" i="33"/>
  <c r="J81" i="33"/>
  <c r="K81" i="33"/>
  <c r="D82" i="33"/>
  <c r="E82" i="33"/>
  <c r="F82" i="33"/>
  <c r="G82" i="33"/>
  <c r="H82" i="33"/>
  <c r="I82" i="33"/>
  <c r="J82" i="33"/>
  <c r="K82" i="33"/>
  <c r="D83" i="33"/>
  <c r="E83" i="33"/>
  <c r="F83" i="33"/>
  <c r="G83" i="33"/>
  <c r="H83" i="33"/>
  <c r="I83" i="33"/>
  <c r="J83" i="33"/>
  <c r="K83" i="33"/>
  <c r="D84" i="33"/>
  <c r="E84" i="33"/>
  <c r="F84" i="33"/>
  <c r="G84" i="33"/>
  <c r="H84" i="33"/>
  <c r="I84" i="33"/>
  <c r="J84" i="33"/>
  <c r="K84" i="33"/>
  <c r="D95" i="33"/>
  <c r="E95" i="33"/>
  <c r="F95" i="33"/>
  <c r="G95" i="33"/>
  <c r="H95" i="33"/>
  <c r="I95" i="33"/>
  <c r="J95" i="33"/>
  <c r="K95" i="33"/>
  <c r="D96" i="33"/>
  <c r="E96" i="33"/>
  <c r="F96" i="33"/>
  <c r="G96" i="33"/>
  <c r="H96" i="33"/>
  <c r="I96" i="33"/>
  <c r="J96" i="33"/>
  <c r="K96" i="33"/>
  <c r="D97" i="33"/>
  <c r="E97" i="33"/>
  <c r="F97" i="33"/>
  <c r="G97" i="33"/>
  <c r="H97" i="33"/>
  <c r="I97" i="33"/>
  <c r="J97" i="33"/>
  <c r="K97" i="33"/>
  <c r="D98" i="33"/>
  <c r="E98" i="33"/>
  <c r="F98" i="33"/>
  <c r="G98" i="33"/>
  <c r="H98" i="33"/>
  <c r="I98" i="33"/>
  <c r="J98" i="33"/>
  <c r="K98" i="33"/>
  <c r="D99" i="33"/>
  <c r="E99" i="33"/>
  <c r="F99" i="33"/>
  <c r="G99" i="33"/>
  <c r="H99" i="33"/>
  <c r="I99" i="33"/>
  <c r="J99" i="33"/>
  <c r="K99" i="33"/>
  <c r="D100" i="33"/>
  <c r="E100" i="33"/>
  <c r="F100" i="33"/>
  <c r="G100" i="33"/>
  <c r="H100" i="33"/>
  <c r="I100" i="33"/>
  <c r="J100" i="33"/>
  <c r="K100" i="33"/>
  <c r="D101" i="33"/>
  <c r="E101" i="33"/>
  <c r="F101" i="33"/>
  <c r="G101" i="33"/>
  <c r="H101" i="33"/>
  <c r="I101" i="33"/>
  <c r="J101" i="33"/>
  <c r="K101" i="33"/>
  <c r="D102" i="33"/>
  <c r="E102" i="33"/>
  <c r="F102" i="33"/>
  <c r="G102" i="33"/>
  <c r="H102" i="33"/>
  <c r="I102" i="33"/>
  <c r="J102" i="33"/>
  <c r="K102" i="33"/>
  <c r="D103" i="33"/>
  <c r="E103" i="33"/>
  <c r="F103" i="33"/>
  <c r="G103" i="33"/>
  <c r="H103" i="33"/>
  <c r="I103" i="33"/>
  <c r="J103" i="33"/>
  <c r="K103" i="33"/>
  <c r="D104" i="33"/>
  <c r="E104" i="33"/>
  <c r="F104" i="33"/>
  <c r="G104" i="33"/>
  <c r="I104" i="33"/>
  <c r="J104" i="33"/>
  <c r="K104" i="33"/>
  <c r="D105" i="33"/>
  <c r="E105" i="33"/>
  <c r="F105" i="33"/>
  <c r="G105" i="33"/>
  <c r="H105" i="33"/>
  <c r="I105" i="33"/>
  <c r="J105" i="33"/>
  <c r="K105" i="33"/>
  <c r="D106" i="33"/>
  <c r="E106" i="33"/>
  <c r="F106" i="33"/>
  <c r="G106" i="33"/>
  <c r="H106" i="33"/>
  <c r="I106" i="33"/>
  <c r="J106" i="33"/>
  <c r="K106" i="33"/>
  <c r="D107" i="33"/>
  <c r="E107" i="33"/>
  <c r="F107" i="33"/>
  <c r="G107" i="33"/>
  <c r="H107" i="33"/>
  <c r="I107" i="33"/>
  <c r="J107" i="33"/>
  <c r="K107" i="33"/>
  <c r="D108" i="33"/>
  <c r="E108" i="33"/>
  <c r="F108" i="33"/>
  <c r="G108" i="33"/>
  <c r="H108" i="33"/>
  <c r="I108" i="33"/>
  <c r="J108" i="33"/>
  <c r="K108" i="33"/>
  <c r="D109" i="33"/>
  <c r="E109" i="33"/>
  <c r="F109" i="33"/>
  <c r="G109" i="33"/>
  <c r="H109" i="33"/>
  <c r="I109" i="33"/>
  <c r="J109" i="33"/>
  <c r="K109" i="33"/>
  <c r="D110" i="33"/>
  <c r="E110" i="33"/>
  <c r="F110" i="33"/>
  <c r="G110" i="33"/>
  <c r="H110" i="33"/>
  <c r="I110" i="33"/>
  <c r="J110" i="33"/>
  <c r="K110" i="33"/>
  <c r="D114" i="33"/>
  <c r="E114" i="33"/>
  <c r="F114" i="33"/>
  <c r="G114" i="33"/>
  <c r="H114" i="33"/>
  <c r="I114" i="33"/>
  <c r="J114" i="33"/>
  <c r="K114" i="33"/>
  <c r="D115" i="33"/>
  <c r="E115" i="33"/>
  <c r="F115" i="33"/>
  <c r="G115" i="33"/>
  <c r="H115" i="33"/>
  <c r="I115" i="33"/>
  <c r="J115" i="33"/>
  <c r="K115" i="33"/>
  <c r="D116" i="33"/>
  <c r="E116" i="33"/>
  <c r="F116" i="33"/>
  <c r="G116" i="33"/>
  <c r="H116" i="33"/>
  <c r="I116" i="33"/>
  <c r="J116" i="33"/>
  <c r="K116" i="33"/>
  <c r="D117" i="33"/>
  <c r="E117" i="33"/>
  <c r="F117" i="33"/>
  <c r="G117" i="33"/>
  <c r="H117" i="33"/>
  <c r="I117" i="33"/>
  <c r="J117" i="33"/>
  <c r="K117" i="33"/>
  <c r="D118" i="33"/>
  <c r="E118" i="33"/>
  <c r="F118" i="33"/>
  <c r="G118" i="33"/>
  <c r="H118" i="33"/>
  <c r="I118" i="33"/>
  <c r="J118" i="33"/>
  <c r="K118" i="33"/>
  <c r="D119" i="33"/>
  <c r="E119" i="33"/>
  <c r="F119" i="33"/>
  <c r="G119" i="33"/>
  <c r="H119" i="33"/>
  <c r="I119" i="33"/>
  <c r="J119" i="33"/>
  <c r="K119" i="33"/>
  <c r="D120" i="33"/>
  <c r="E120" i="33"/>
  <c r="F120" i="33"/>
  <c r="G120" i="33"/>
  <c r="H120" i="33"/>
  <c r="I120" i="33"/>
  <c r="J120" i="33"/>
  <c r="K120" i="33"/>
  <c r="D121" i="33"/>
  <c r="E121" i="33"/>
  <c r="F121" i="33"/>
  <c r="G121" i="33"/>
  <c r="H121" i="33"/>
  <c r="I121" i="33"/>
  <c r="J121" i="33"/>
  <c r="K121" i="33"/>
  <c r="D122" i="33"/>
  <c r="E122" i="33"/>
  <c r="F122" i="33"/>
  <c r="G122" i="33"/>
  <c r="H122" i="33"/>
  <c r="I122" i="33"/>
  <c r="J122" i="33"/>
  <c r="K122" i="33"/>
  <c r="D123" i="33"/>
  <c r="E123" i="33"/>
  <c r="F123" i="33"/>
  <c r="G123" i="33"/>
  <c r="H123" i="33"/>
  <c r="I123" i="33"/>
  <c r="J123" i="33"/>
  <c r="K123" i="33"/>
  <c r="D124" i="33"/>
  <c r="E124" i="33"/>
  <c r="F124" i="33"/>
  <c r="G124" i="33"/>
  <c r="H124" i="33"/>
  <c r="I124" i="33"/>
  <c r="J124" i="33"/>
  <c r="K124" i="33"/>
  <c r="D125" i="33"/>
  <c r="E125" i="33"/>
  <c r="F125" i="33"/>
  <c r="G125" i="33"/>
  <c r="H125" i="33"/>
  <c r="I125" i="33"/>
  <c r="J125" i="33"/>
  <c r="K125" i="33"/>
  <c r="D126" i="33"/>
  <c r="E126" i="33"/>
  <c r="F126" i="33"/>
  <c r="G126" i="33"/>
  <c r="H126" i="33"/>
  <c r="I126" i="33"/>
  <c r="K126" i="33"/>
  <c r="D127" i="33"/>
  <c r="E127" i="33"/>
  <c r="F127" i="33"/>
  <c r="G127" i="33"/>
  <c r="H127" i="33"/>
  <c r="I127" i="33"/>
  <c r="J127" i="33"/>
  <c r="K127" i="33"/>
  <c r="D128" i="33"/>
  <c r="E128" i="33"/>
  <c r="F128" i="33"/>
  <c r="G128" i="33"/>
  <c r="H128" i="33"/>
  <c r="I128" i="33"/>
  <c r="J128" i="33"/>
  <c r="K128" i="33"/>
  <c r="D129" i="33"/>
  <c r="E129" i="33"/>
  <c r="F129" i="33"/>
  <c r="G129" i="33"/>
  <c r="H129" i="33"/>
  <c r="I129" i="33"/>
  <c r="J129" i="33"/>
  <c r="D23" i="3"/>
  <c r="C59" i="32" s="1"/>
  <c r="E51" i="3" a="1"/>
  <c r="E61" i="3" s="1"/>
  <c r="F51" i="3" a="1"/>
  <c r="F63" i="3" s="1"/>
  <c r="F18" i="33" s="1"/>
  <c r="K51" i="3"/>
  <c r="I6" i="33" s="1"/>
  <c r="L51" i="3"/>
  <c r="J6" i="33" s="1"/>
  <c r="K52" i="3"/>
  <c r="L52" i="3"/>
  <c r="J7" i="33" s="1"/>
  <c r="K53" i="3"/>
  <c r="I8" i="33" s="1"/>
  <c r="L53" i="3"/>
  <c r="J8" i="33"/>
  <c r="K54" i="3"/>
  <c r="I9" i="33" s="1"/>
  <c r="L54" i="3"/>
  <c r="J9" i="33" s="1"/>
  <c r="K55" i="3"/>
  <c r="I10" i="33" s="1"/>
  <c r="L55" i="3"/>
  <c r="J10" i="33" s="1"/>
  <c r="K56" i="3"/>
  <c r="I11" i="33" s="1"/>
  <c r="L56" i="3"/>
  <c r="J11" i="33" s="1"/>
  <c r="K57" i="3"/>
  <c r="I12" i="33" s="1"/>
  <c r="L57" i="3"/>
  <c r="J12" i="33" s="1"/>
  <c r="K58" i="3"/>
  <c r="I13" i="33" s="1"/>
  <c r="L58" i="3"/>
  <c r="J13" i="33" s="1"/>
  <c r="K59" i="3"/>
  <c r="I14" i="33"/>
  <c r="L59" i="3"/>
  <c r="J14" i="33" s="1"/>
  <c r="K60" i="3"/>
  <c r="I15" i="33" s="1"/>
  <c r="L60" i="3"/>
  <c r="J15" i="33" s="1"/>
  <c r="K61" i="3"/>
  <c r="I16" i="33" s="1"/>
  <c r="L61" i="3"/>
  <c r="J16" i="33" s="1"/>
  <c r="K62" i="3"/>
  <c r="I17" i="33" s="1"/>
  <c r="L62" i="3"/>
  <c r="J17" i="33" s="1"/>
  <c r="K63" i="3"/>
  <c r="I18" i="33" s="1"/>
  <c r="L63" i="3"/>
  <c r="J18" i="33" s="1"/>
  <c r="K64" i="3"/>
  <c r="I19" i="33" s="1"/>
  <c r="L64" i="3"/>
  <c r="J19" i="33" s="1"/>
  <c r="K65" i="3"/>
  <c r="I20" i="33" s="1"/>
  <c r="J20" i="33"/>
  <c r="J66" i="3"/>
  <c r="H21" i="33" s="1"/>
  <c r="K66" i="3"/>
  <c r="I21" i="33" s="1"/>
  <c r="L66" i="3"/>
  <c r="J21" i="33" s="1"/>
  <c r="E7" i="9"/>
  <c r="D52" i="3" s="1"/>
  <c r="E12" i="9"/>
  <c r="D57" i="3" s="1"/>
  <c r="E15" i="9"/>
  <c r="D60" i="3" s="1"/>
  <c r="E19" i="9"/>
  <c r="D64" i="3"/>
  <c r="D19" i="33" s="1"/>
  <c r="D6" i="26"/>
  <c r="D9" i="26"/>
  <c r="D10" i="26"/>
  <c r="D11" i="26"/>
  <c r="D12" i="26"/>
  <c r="D13" i="26"/>
  <c r="D14" i="26"/>
  <c r="D15" i="26"/>
  <c r="D16" i="26"/>
  <c r="D17" i="26"/>
  <c r="D18" i="26"/>
  <c r="D19" i="26"/>
  <c r="D20" i="26"/>
  <c r="E12" i="3"/>
  <c r="E18" i="3"/>
  <c r="E18" i="20" s="1"/>
  <c r="E12" i="20"/>
  <c r="D23" i="20" l="1"/>
  <c r="D20" i="33"/>
  <c r="D18" i="33"/>
  <c r="E21" i="3"/>
  <c r="D43" i="3" s="1"/>
  <c r="D85" i="20" s="1"/>
  <c r="E13" i="3"/>
  <c r="E13" i="20" s="1"/>
  <c r="E16" i="3"/>
  <c r="E19" i="3"/>
  <c r="E41" i="3" s="1"/>
  <c r="E83" i="20" s="1"/>
  <c r="D9" i="33"/>
  <c r="E10" i="3"/>
  <c r="E10" i="20" s="1"/>
  <c r="C7" i="32"/>
  <c r="E19" i="20"/>
  <c r="D40" i="3"/>
  <c r="D82" i="20" s="1"/>
  <c r="E34" i="3"/>
  <c r="E76" i="20" s="1"/>
  <c r="E38" i="3"/>
  <c r="E80" i="20" s="1"/>
  <c r="D14" i="36"/>
  <c r="E33" i="3"/>
  <c r="E75" i="20" s="1"/>
  <c r="E11" i="20"/>
  <c r="D33" i="3"/>
  <c r="D75" i="20" s="1"/>
  <c r="E21" i="20"/>
  <c r="E15" i="3"/>
  <c r="D37" i="3" s="1"/>
  <c r="D79" i="20" s="1"/>
  <c r="E32" i="3"/>
  <c r="E74" i="20" s="1"/>
  <c r="E40" i="3"/>
  <c r="E82" i="20" s="1"/>
  <c r="E16" i="20"/>
  <c r="D34" i="3"/>
  <c r="D76" i="20" s="1"/>
  <c r="F18" i="3"/>
  <c r="F18" i="20" s="1"/>
  <c r="E16" i="33"/>
  <c r="F62" i="3"/>
  <c r="F17" i="33" s="1"/>
  <c r="F55" i="3"/>
  <c r="F10" i="33" s="1"/>
  <c r="F57" i="3"/>
  <c r="F12" i="33" s="1"/>
  <c r="E52" i="3"/>
  <c r="E7" i="33" s="1"/>
  <c r="E51" i="3"/>
  <c r="E6" i="33" s="1"/>
  <c r="F51" i="3"/>
  <c r="F6" i="33" s="1"/>
  <c r="E56" i="3"/>
  <c r="E57" i="3"/>
  <c r="E12" i="33" s="1"/>
  <c r="E59" i="3"/>
  <c r="E14" i="33" s="1"/>
  <c r="F65" i="3"/>
  <c r="E53" i="3"/>
  <c r="E8" i="33" s="1"/>
  <c r="E54" i="3"/>
  <c r="E9" i="33" s="1"/>
  <c r="D38" i="3"/>
  <c r="D80" i="20" s="1"/>
  <c r="D44" i="3"/>
  <c r="D86" i="20" s="1"/>
  <c r="F56" i="3"/>
  <c r="E62" i="3"/>
  <c r="E17" i="33" s="1"/>
  <c r="F60" i="3"/>
  <c r="F15" i="33" s="1"/>
  <c r="E64" i="3"/>
  <c r="F58" i="3"/>
  <c r="E63" i="3"/>
  <c r="E18" i="33" s="1"/>
  <c r="F16" i="3"/>
  <c r="F16" i="20" s="1"/>
  <c r="E60" i="3"/>
  <c r="E15" i="33" s="1"/>
  <c r="F59" i="3"/>
  <c r="F14" i="33" s="1"/>
  <c r="E65" i="3"/>
  <c r="E20" i="33" s="1"/>
  <c r="E55" i="3"/>
  <c r="E58" i="3"/>
  <c r="E13" i="33" s="1"/>
  <c r="F54" i="3"/>
  <c r="F9" i="33" s="1"/>
  <c r="E17" i="3"/>
  <c r="D15" i="33"/>
  <c r="E8" i="3"/>
  <c r="D6" i="33"/>
  <c r="D12" i="33"/>
  <c r="E9" i="3"/>
  <c r="E42" i="3"/>
  <c r="G20" i="3"/>
  <c r="E44" i="3"/>
  <c r="E43" i="3"/>
  <c r="D42" i="3"/>
  <c r="F64" i="3"/>
  <c r="F19" i="33" s="1"/>
  <c r="F53" i="3"/>
  <c r="F8" i="33" s="1"/>
  <c r="F61" i="3"/>
  <c r="F16" i="33" s="1"/>
  <c r="F52" i="3"/>
  <c r="E35" i="3" l="1"/>
  <c r="E77" i="20" s="1"/>
  <c r="F10" i="3"/>
  <c r="D35" i="3"/>
  <c r="D77" i="20" s="1"/>
  <c r="D32" i="3"/>
  <c r="D41" i="3"/>
  <c r="D83" i="20" s="1"/>
  <c r="E37" i="3"/>
  <c r="E79" i="20" s="1"/>
  <c r="E15" i="20"/>
  <c r="G12" i="3"/>
  <c r="G12" i="20" s="1"/>
  <c r="F15" i="3"/>
  <c r="F20" i="3"/>
  <c r="F20" i="20" s="1"/>
  <c r="F22" i="3"/>
  <c r="F22" i="20" s="1"/>
  <c r="F20" i="33"/>
  <c r="G22" i="3"/>
  <c r="G22" i="20" s="1"/>
  <c r="E19" i="33"/>
  <c r="F21" i="3"/>
  <c r="F21" i="20" s="1"/>
  <c r="F11" i="3"/>
  <c r="F11" i="20" s="1"/>
  <c r="F13" i="33"/>
  <c r="G15" i="3"/>
  <c r="G15" i="20" s="1"/>
  <c r="G13" i="3"/>
  <c r="G13" i="20" s="1"/>
  <c r="F11" i="33"/>
  <c r="E10" i="33"/>
  <c r="F12" i="3"/>
  <c r="F12" i="20" s="1"/>
  <c r="G11" i="3"/>
  <c r="G11" i="20" s="1"/>
  <c r="G16" i="3"/>
  <c r="G16" i="20" s="1"/>
  <c r="G19" i="3"/>
  <c r="G19" i="20" s="1"/>
  <c r="E11" i="33"/>
  <c r="F13" i="3"/>
  <c r="F13" i="20" s="1"/>
  <c r="F19" i="3"/>
  <c r="F19" i="20" s="1"/>
  <c r="E9" i="26"/>
  <c r="J54" i="3" s="1"/>
  <c r="H9" i="33" s="1"/>
  <c r="E17" i="26"/>
  <c r="J62" i="3" s="1"/>
  <c r="H17" i="33" s="1"/>
  <c r="E18" i="26"/>
  <c r="J63" i="3" s="1"/>
  <c r="H18" i="33" s="1"/>
  <c r="E14" i="26"/>
  <c r="J59" i="3" s="1"/>
  <c r="H14" i="33" s="1"/>
  <c r="E6" i="26"/>
  <c r="J51" i="3" s="1"/>
  <c r="H6" i="33" s="1"/>
  <c r="E16" i="26"/>
  <c r="J61" i="3" s="1"/>
  <c r="H16" i="33" s="1"/>
  <c r="E13" i="26"/>
  <c r="J58" i="3" s="1"/>
  <c r="H13" i="33" s="1"/>
  <c r="E12" i="26"/>
  <c r="J57" i="3" s="1"/>
  <c r="H12" i="33" s="1"/>
  <c r="E11" i="26"/>
  <c r="J56" i="3" s="1"/>
  <c r="H11" i="33" s="1"/>
  <c r="G21" i="33"/>
  <c r="E7" i="26"/>
  <c r="J52" i="3" s="1"/>
  <c r="D84" i="20"/>
  <c r="E10" i="26"/>
  <c r="J55" i="3" s="1"/>
  <c r="H10" i="33" s="1"/>
  <c r="E15" i="26"/>
  <c r="J60" i="3" s="1"/>
  <c r="H15" i="33" s="1"/>
  <c r="E19" i="26"/>
  <c r="J64" i="3" s="1"/>
  <c r="H19" i="33" s="1"/>
  <c r="J65" i="3"/>
  <c r="H20" i="33" s="1"/>
  <c r="D30" i="3"/>
  <c r="D29" i="27" a="1"/>
  <c r="F8" i="3"/>
  <c r="E23" i="3"/>
  <c r="E8" i="20"/>
  <c r="E30" i="3"/>
  <c r="G8" i="3"/>
  <c r="G18" i="3"/>
  <c r="E8" i="26"/>
  <c r="J53" i="3" s="1"/>
  <c r="H8" i="33" s="1"/>
  <c r="F10" i="20"/>
  <c r="E85" i="20"/>
  <c r="G10" i="3"/>
  <c r="G9" i="3"/>
  <c r="D31" i="3"/>
  <c r="E31" i="3"/>
  <c r="F9" i="3"/>
  <c r="G14" i="3"/>
  <c r="F14" i="3"/>
  <c r="E14" i="20"/>
  <c r="D36" i="3"/>
  <c r="E36" i="3"/>
  <c r="E84" i="20"/>
  <c r="F15" i="20"/>
  <c r="G21" i="3"/>
  <c r="D74" i="20"/>
  <c r="E86" i="20"/>
  <c r="G20" i="20"/>
  <c r="E17" i="20"/>
  <c r="G17" i="3"/>
  <c r="D39" i="3"/>
  <c r="E39" i="3"/>
  <c r="F17" i="3"/>
  <c r="G17" i="20" l="1"/>
  <c r="F9" i="20"/>
  <c r="E23" i="20"/>
  <c r="C67" i="32"/>
  <c r="D15" i="36"/>
  <c r="D23" i="36"/>
  <c r="C13" i="32"/>
  <c r="F17" i="20"/>
  <c r="F14" i="20"/>
  <c r="E73" i="20"/>
  <c r="G10" i="20"/>
  <c r="G8" i="20"/>
  <c r="G23" i="3"/>
  <c r="F23" i="3"/>
  <c r="F8" i="20"/>
  <c r="E81" i="20"/>
  <c r="Q29" i="27"/>
  <c r="O29" i="27"/>
  <c r="G29" i="27"/>
  <c r="H29" i="27"/>
  <c r="I29" i="27"/>
  <c r="P29" i="27"/>
  <c r="E29" i="27"/>
  <c r="L29" i="27"/>
  <c r="N29" i="27"/>
  <c r="K29" i="27"/>
  <c r="J29" i="27"/>
  <c r="D29" i="27"/>
  <c r="D7" i="27" s="1"/>
  <c r="F29" i="27"/>
  <c r="R29" i="27"/>
  <c r="R11" i="27" s="1"/>
  <c r="M29" i="27"/>
  <c r="G21" i="20"/>
  <c r="E78" i="20"/>
  <c r="G14" i="20"/>
  <c r="D73" i="20"/>
  <c r="E45" i="3"/>
  <c r="E72" i="20"/>
  <c r="D81" i="20"/>
  <c r="D78" i="20"/>
  <c r="G9" i="20"/>
  <c r="G18" i="20"/>
  <c r="D72" i="20"/>
  <c r="D45" i="3"/>
  <c r="M9" i="27" l="1"/>
  <c r="M25" i="27"/>
  <c r="M10" i="27"/>
  <c r="M14" i="27"/>
  <c r="M13" i="27"/>
  <c r="M23" i="27"/>
  <c r="M17" i="27"/>
  <c r="M27" i="27"/>
  <c r="M16" i="27"/>
  <c r="M24" i="27"/>
  <c r="M20" i="27"/>
  <c r="M18" i="27"/>
  <c r="M15" i="27"/>
  <c r="M6" i="27"/>
  <c r="M8" i="27"/>
  <c r="M22" i="27"/>
  <c r="M11" i="27"/>
  <c r="M7" i="27"/>
  <c r="M12" i="27"/>
  <c r="M26" i="27"/>
  <c r="M19" i="27"/>
  <c r="G11" i="27"/>
  <c r="G26" i="27"/>
  <c r="G10" i="27"/>
  <c r="G15" i="27"/>
  <c r="G19" i="27"/>
  <c r="G9" i="27"/>
  <c r="G6" i="27"/>
  <c r="G7" i="27"/>
  <c r="G27" i="27"/>
  <c r="G14" i="27"/>
  <c r="G13" i="27"/>
  <c r="G24" i="27"/>
  <c r="G16" i="27"/>
  <c r="G18" i="27"/>
  <c r="G12" i="27"/>
  <c r="G17" i="27"/>
  <c r="G20" i="27"/>
  <c r="G25" i="27"/>
  <c r="G8" i="27"/>
  <c r="G22" i="27"/>
  <c r="G23" i="27"/>
  <c r="R15" i="27"/>
  <c r="R8" i="27"/>
  <c r="R19" i="27"/>
  <c r="R23" i="27"/>
  <c r="R20" i="27"/>
  <c r="R24" i="27"/>
  <c r="R27" i="27"/>
  <c r="R22" i="27"/>
  <c r="R16" i="27"/>
  <c r="R18" i="27"/>
  <c r="R7" i="27"/>
  <c r="R14" i="27"/>
  <c r="R10" i="27"/>
  <c r="R12" i="27"/>
  <c r="R25" i="27"/>
  <c r="R6" i="27"/>
  <c r="R26" i="27"/>
  <c r="R9" i="27"/>
  <c r="R17" i="27"/>
  <c r="R13" i="27"/>
  <c r="J25" i="27"/>
  <c r="J24" i="27"/>
  <c r="J16" i="27"/>
  <c r="J11" i="27"/>
  <c r="J27" i="27"/>
  <c r="J15" i="27"/>
  <c r="J12" i="27"/>
  <c r="J14" i="27"/>
  <c r="J20" i="27"/>
  <c r="J8" i="27"/>
  <c r="J9" i="27"/>
  <c r="J22" i="27"/>
  <c r="J19" i="27"/>
  <c r="J13" i="27"/>
  <c r="J18" i="27"/>
  <c r="J7" i="27"/>
  <c r="J23" i="27"/>
  <c r="J26" i="27"/>
  <c r="J10" i="27"/>
  <c r="J17" i="27"/>
  <c r="J6" i="27"/>
  <c r="G23" i="20"/>
  <c r="F23" i="36"/>
  <c r="U19" i="32"/>
  <c r="F11" i="27"/>
  <c r="F17" i="27"/>
  <c r="F6" i="27"/>
  <c r="F14" i="27"/>
  <c r="F25" i="27"/>
  <c r="F22" i="27"/>
  <c r="F13" i="27"/>
  <c r="F7" i="27"/>
  <c r="F26" i="27"/>
  <c r="F24" i="27"/>
  <c r="F23" i="27"/>
  <c r="F18" i="27"/>
  <c r="F19" i="27"/>
  <c r="F10" i="27"/>
  <c r="F27" i="27"/>
  <c r="F8" i="27"/>
  <c r="F16" i="27"/>
  <c r="F12" i="27"/>
  <c r="F9" i="27"/>
  <c r="F15" i="27"/>
  <c r="F20" i="27"/>
  <c r="N16" i="27"/>
  <c r="N25" i="27"/>
  <c r="N26" i="27"/>
  <c r="N17" i="27"/>
  <c r="N6" i="27"/>
  <c r="N13" i="27"/>
  <c r="N19" i="27"/>
  <c r="N9" i="27"/>
  <c r="N10" i="27"/>
  <c r="N12" i="27"/>
  <c r="N22" i="27"/>
  <c r="N15" i="27"/>
  <c r="N11" i="27"/>
  <c r="N18" i="27"/>
  <c r="N27" i="27"/>
  <c r="N14" i="27"/>
  <c r="N24" i="27"/>
  <c r="N23" i="27"/>
  <c r="N8" i="27"/>
  <c r="N7" i="27"/>
  <c r="N20" i="27"/>
  <c r="I26" i="27"/>
  <c r="I24" i="27"/>
  <c r="I22" i="27"/>
  <c r="I13" i="27"/>
  <c r="I27" i="27"/>
  <c r="I9" i="27"/>
  <c r="I20" i="27"/>
  <c r="I19" i="27"/>
  <c r="I7" i="27"/>
  <c r="I17" i="27"/>
  <c r="I18" i="27"/>
  <c r="I25" i="27"/>
  <c r="I23" i="27"/>
  <c r="I6" i="27"/>
  <c r="I12" i="27"/>
  <c r="I16" i="27"/>
  <c r="I14" i="27"/>
  <c r="I11" i="27"/>
  <c r="I15" i="27"/>
  <c r="I10" i="27"/>
  <c r="I8" i="27"/>
  <c r="Q10" i="27"/>
  <c r="Q18" i="27"/>
  <c r="Q9" i="27"/>
  <c r="Q19" i="27"/>
  <c r="Q14" i="27"/>
  <c r="Q25" i="27"/>
  <c r="Q7" i="27"/>
  <c r="Q12" i="27"/>
  <c r="Q13" i="27"/>
  <c r="Q8" i="27"/>
  <c r="Q24" i="27"/>
  <c r="Q16" i="27"/>
  <c r="Q6" i="27"/>
  <c r="Q22" i="27"/>
  <c r="Q27" i="27"/>
  <c r="Q15" i="27"/>
  <c r="Q17" i="27"/>
  <c r="Q20" i="27"/>
  <c r="Q26" i="27"/>
  <c r="Q11" i="27"/>
  <c r="Q23" i="27"/>
  <c r="E13" i="27"/>
  <c r="E10" i="27"/>
  <c r="E23" i="27"/>
  <c r="E14" i="27"/>
  <c r="E12" i="27"/>
  <c r="E16" i="27"/>
  <c r="E15" i="27"/>
  <c r="E24" i="27"/>
  <c r="E27" i="27"/>
  <c r="E19" i="27"/>
  <c r="E17" i="27"/>
  <c r="E22" i="27"/>
  <c r="E26" i="27"/>
  <c r="E18" i="27"/>
  <c r="E7" i="27"/>
  <c r="E20" i="27"/>
  <c r="E8" i="27"/>
  <c r="E25" i="27"/>
  <c r="E6" i="27"/>
  <c r="E9" i="27"/>
  <c r="E11" i="27"/>
  <c r="K15" i="27"/>
  <c r="K11" i="27"/>
  <c r="K26" i="27"/>
  <c r="K22" i="27"/>
  <c r="K27" i="27"/>
  <c r="K18" i="27"/>
  <c r="K9" i="27"/>
  <c r="K20" i="27"/>
  <c r="K8" i="27"/>
  <c r="K6" i="27"/>
  <c r="K17" i="27"/>
  <c r="K23" i="27"/>
  <c r="K19" i="27"/>
  <c r="K7" i="27"/>
  <c r="K10" i="27"/>
  <c r="K13" i="27"/>
  <c r="K16" i="27"/>
  <c r="K12" i="27"/>
  <c r="K25" i="27"/>
  <c r="K24" i="27"/>
  <c r="K14" i="27"/>
  <c r="P7" i="27"/>
  <c r="P8" i="27"/>
  <c r="P26" i="27"/>
  <c r="P22" i="27"/>
  <c r="P19" i="27"/>
  <c r="P16" i="27"/>
  <c r="P18" i="27"/>
  <c r="P9" i="27"/>
  <c r="P12" i="27"/>
  <c r="P20" i="27"/>
  <c r="P6" i="27"/>
  <c r="P17" i="27"/>
  <c r="P24" i="27"/>
  <c r="P14" i="27"/>
  <c r="P27" i="27"/>
  <c r="P15" i="27"/>
  <c r="P10" i="27"/>
  <c r="P25" i="27"/>
  <c r="P23" i="27"/>
  <c r="P11" i="27"/>
  <c r="P13" i="27"/>
  <c r="O20" i="27"/>
  <c r="O11" i="27"/>
  <c r="O12" i="27"/>
  <c r="O25" i="27"/>
  <c r="O14" i="27"/>
  <c r="O26" i="27"/>
  <c r="O16" i="27"/>
  <c r="O8" i="27"/>
  <c r="O10" i="27"/>
  <c r="O27" i="27"/>
  <c r="O9" i="27"/>
  <c r="O23" i="27"/>
  <c r="O15" i="27"/>
  <c r="O13" i="27"/>
  <c r="O18" i="27"/>
  <c r="O22" i="27"/>
  <c r="O24" i="27"/>
  <c r="O17" i="27"/>
  <c r="O6" i="27"/>
  <c r="O7" i="27"/>
  <c r="O19" i="27"/>
  <c r="S73" i="32"/>
  <c r="D87" i="20"/>
  <c r="G23" i="36"/>
  <c r="E87" i="20"/>
  <c r="H23" i="36"/>
  <c r="U73" i="32"/>
  <c r="D27" i="27"/>
  <c r="D13" i="27"/>
  <c r="D12" i="27"/>
  <c r="D14" i="27"/>
  <c r="D22" i="27"/>
  <c r="D8" i="27"/>
  <c r="D19" i="27"/>
  <c r="D6" i="27"/>
  <c r="D9" i="27"/>
  <c r="D15" i="27"/>
  <c r="D16" i="27"/>
  <c r="D26" i="27"/>
  <c r="D20" i="27"/>
  <c r="D24" i="27"/>
  <c r="D10" i="27"/>
  <c r="D23" i="27"/>
  <c r="D18" i="27"/>
  <c r="D25" i="27"/>
  <c r="D17" i="27"/>
  <c r="D11" i="27"/>
  <c r="L11" i="27"/>
  <c r="L12" i="27"/>
  <c r="L14" i="27"/>
  <c r="L10" i="27"/>
  <c r="L13" i="27"/>
  <c r="L23" i="27"/>
  <c r="L9" i="27"/>
  <c r="L16" i="27"/>
  <c r="L25" i="27"/>
  <c r="L24" i="27"/>
  <c r="L19" i="27"/>
  <c r="L6" i="27"/>
  <c r="L8" i="27"/>
  <c r="L27" i="27"/>
  <c r="L17" i="27"/>
  <c r="L20" i="27"/>
  <c r="L22" i="27"/>
  <c r="L18" i="27"/>
  <c r="L26" i="27"/>
  <c r="L15" i="27"/>
  <c r="L7" i="27"/>
  <c r="H8" i="27"/>
  <c r="H18" i="27"/>
  <c r="H9" i="27"/>
  <c r="H13" i="27"/>
  <c r="H25" i="27"/>
  <c r="H27" i="27"/>
  <c r="H14" i="27"/>
  <c r="H26" i="27"/>
  <c r="H23" i="27"/>
  <c r="H7" i="27"/>
  <c r="H10" i="27"/>
  <c r="H19" i="27"/>
  <c r="H17" i="27"/>
  <c r="H15" i="27"/>
  <c r="H11" i="27"/>
  <c r="H24" i="27"/>
  <c r="H6" i="27"/>
  <c r="H12" i="27"/>
  <c r="H22" i="27"/>
  <c r="H20" i="27"/>
  <c r="H16" i="27"/>
  <c r="E23" i="36"/>
  <c r="F23" i="20"/>
  <c r="S19" i="32"/>
  <c r="J21" i="27" l="1"/>
  <c r="M28" i="27"/>
  <c r="L28" i="27"/>
  <c r="S18" i="27"/>
  <c r="H20" i="3" s="1"/>
  <c r="H20" i="20" s="1"/>
  <c r="S9" i="27"/>
  <c r="H11" i="3" s="1"/>
  <c r="H11" i="20" s="1"/>
  <c r="E28" i="27"/>
  <c r="Q21" i="27"/>
  <c r="I21" i="27"/>
  <c r="N28" i="27"/>
  <c r="S13" i="27"/>
  <c r="H15" i="3" s="1"/>
  <c r="H28" i="27"/>
  <c r="L21" i="27"/>
  <c r="S11" i="27"/>
  <c r="H13" i="3" s="1"/>
  <c r="S23" i="27"/>
  <c r="S26" i="27"/>
  <c r="S6" i="27"/>
  <c r="H8" i="3" s="1"/>
  <c r="D21" i="27"/>
  <c r="S22" i="27"/>
  <c r="D28" i="27"/>
  <c r="S27" i="27"/>
  <c r="O28" i="27"/>
  <c r="K21" i="27"/>
  <c r="E21" i="27"/>
  <c r="F21" i="27"/>
  <c r="J28" i="27"/>
  <c r="G21" i="27"/>
  <c r="S17" i="27"/>
  <c r="H19" i="3" s="1"/>
  <c r="S10" i="27"/>
  <c r="H12" i="3" s="1"/>
  <c r="S16" i="27"/>
  <c r="H18" i="3" s="1"/>
  <c r="S19" i="27"/>
  <c r="H21" i="3" s="1"/>
  <c r="S14" i="27"/>
  <c r="H16" i="3" s="1"/>
  <c r="O21" i="27"/>
  <c r="P28" i="27"/>
  <c r="N21" i="27"/>
  <c r="F28" i="27"/>
  <c r="R21" i="27"/>
  <c r="R28" i="27"/>
  <c r="M21" i="27"/>
  <c r="S20" i="27"/>
  <c r="H22" i="3" s="1"/>
  <c r="S7" i="27"/>
  <c r="H9" i="3" s="1"/>
  <c r="H21" i="27"/>
  <c r="S25" i="27"/>
  <c r="S24" i="27"/>
  <c r="S15" i="27"/>
  <c r="H17" i="3" s="1"/>
  <c r="S8" i="27"/>
  <c r="H10" i="3" s="1"/>
  <c r="S12" i="27"/>
  <c r="H14" i="3" s="1"/>
  <c r="P21" i="27"/>
  <c r="K28" i="27"/>
  <c r="Q28" i="27"/>
  <c r="I28" i="27"/>
  <c r="G28" i="27"/>
  <c r="I20" i="3" l="1"/>
  <c r="I20" i="20" s="1"/>
  <c r="I11" i="3"/>
  <c r="I11" i="20" s="1"/>
  <c r="H10" i="20"/>
  <c r="I10" i="3"/>
  <c r="I10" i="20" s="1"/>
  <c r="H18" i="20"/>
  <c r="I18" i="3"/>
  <c r="I18" i="20" s="1"/>
  <c r="S28" i="27"/>
  <c r="I17" i="3"/>
  <c r="I17" i="20" s="1"/>
  <c r="H17" i="20"/>
  <c r="H9" i="20"/>
  <c r="I9" i="3"/>
  <c r="I9" i="20" s="1"/>
  <c r="H12" i="20"/>
  <c r="I12" i="3"/>
  <c r="I12" i="20" s="1"/>
  <c r="I15" i="3"/>
  <c r="I15" i="20" s="1"/>
  <c r="H15" i="20"/>
  <c r="I22" i="3"/>
  <c r="I22" i="20" s="1"/>
  <c r="H22" i="20"/>
  <c r="H16" i="20"/>
  <c r="I16" i="3"/>
  <c r="I16" i="20" s="1"/>
  <c r="H19" i="20"/>
  <c r="I19" i="3"/>
  <c r="I19" i="20" s="1"/>
  <c r="S21" i="27"/>
  <c r="H13" i="20"/>
  <c r="I13" i="3"/>
  <c r="I13" i="20" s="1"/>
  <c r="H14" i="20"/>
  <c r="I14" i="3"/>
  <c r="I14" i="20" s="1"/>
  <c r="I21" i="3"/>
  <c r="I21" i="20" s="1"/>
  <c r="H21" i="20"/>
  <c r="I8" i="3"/>
  <c r="H8" i="20"/>
  <c r="H23" i="3"/>
  <c r="D6" i="28" l="1" a="1"/>
  <c r="I8" i="20"/>
  <c r="I23" i="3"/>
  <c r="H23" i="20"/>
  <c r="C19" i="32"/>
  <c r="I23" i="20" l="1"/>
  <c r="C25" i="32"/>
  <c r="D18" i="28"/>
  <c r="J20" i="3" s="1"/>
  <c r="D12" i="28"/>
  <c r="J14" i="3" s="1"/>
  <c r="D9" i="28"/>
  <c r="J11" i="3" s="1"/>
  <c r="D14" i="28"/>
  <c r="J16" i="3" s="1"/>
  <c r="D17" i="28"/>
  <c r="J19" i="3" s="1"/>
  <c r="D7" i="28"/>
  <c r="J9" i="3" s="1"/>
  <c r="D16" i="28"/>
  <c r="J18" i="3" s="1"/>
  <c r="D11" i="28"/>
  <c r="J13" i="3" s="1"/>
  <c r="D6" i="28"/>
  <c r="J8" i="3" s="1"/>
  <c r="D19" i="28"/>
  <c r="J21" i="3" s="1"/>
  <c r="D10" i="28"/>
  <c r="J12" i="3" s="1"/>
  <c r="D15" i="28"/>
  <c r="J17" i="3" s="1"/>
  <c r="D8" i="28"/>
  <c r="J10" i="3" s="1"/>
  <c r="D20" i="28"/>
  <c r="J22" i="3" s="1"/>
  <c r="D13" i="28"/>
  <c r="J15" i="3" s="1"/>
  <c r="K9" i="3" l="1"/>
  <c r="F31" i="3"/>
  <c r="L9" i="3"/>
  <c r="D30" i="20"/>
  <c r="G31" i="3"/>
  <c r="G36" i="3"/>
  <c r="D35" i="20"/>
  <c r="L14" i="3"/>
  <c r="F36" i="3"/>
  <c r="K14" i="3"/>
  <c r="K22" i="3"/>
  <c r="G44" i="3"/>
  <c r="D43" i="20"/>
  <c r="F44" i="3"/>
  <c r="L22" i="3"/>
  <c r="D41" i="20"/>
  <c r="K20" i="3"/>
  <c r="F42" i="3"/>
  <c r="L20" i="3"/>
  <c r="G42" i="3"/>
  <c r="L10" i="3"/>
  <c r="D31" i="20"/>
  <c r="K10" i="3"/>
  <c r="G32" i="3"/>
  <c r="F32" i="3"/>
  <c r="F38" i="3"/>
  <c r="G38" i="3"/>
  <c r="L16" i="3"/>
  <c r="D37" i="20"/>
  <c r="K16" i="3"/>
  <c r="L21" i="3"/>
  <c r="K21" i="3"/>
  <c r="G43" i="3"/>
  <c r="F43" i="3"/>
  <c r="D42" i="20"/>
  <c r="L8" i="3"/>
  <c r="K8" i="3"/>
  <c r="J23" i="3"/>
  <c r="D29" i="20"/>
  <c r="G30" i="3"/>
  <c r="F30" i="3"/>
  <c r="D40" i="20"/>
  <c r="G41" i="3"/>
  <c r="L19" i="3"/>
  <c r="F41" i="3"/>
  <c r="K19" i="3"/>
  <c r="D38" i="20"/>
  <c r="G39" i="3"/>
  <c r="F39" i="3"/>
  <c r="K17" i="3"/>
  <c r="L17" i="3"/>
  <c r="L13" i="3"/>
  <c r="K13" i="3"/>
  <c r="D34" i="20"/>
  <c r="F35" i="3"/>
  <c r="G35" i="3"/>
  <c r="K15" i="3"/>
  <c r="L15" i="3"/>
  <c r="F37" i="3"/>
  <c r="D36" i="20"/>
  <c r="G37" i="3"/>
  <c r="K12" i="3"/>
  <c r="D33" i="20"/>
  <c r="F34" i="3"/>
  <c r="L12" i="3"/>
  <c r="G34" i="3"/>
  <c r="L18" i="3"/>
  <c r="D39" i="20"/>
  <c r="K18" i="3"/>
  <c r="G40" i="3"/>
  <c r="F40" i="3"/>
  <c r="L11" i="3"/>
  <c r="K11" i="3"/>
  <c r="G33" i="3"/>
  <c r="D32" i="20"/>
  <c r="F33" i="3"/>
  <c r="F76" i="20" l="1"/>
  <c r="F38" i="20"/>
  <c r="G83" i="20"/>
  <c r="F45" i="3"/>
  <c r="F72" i="20"/>
  <c r="E29" i="20"/>
  <c r="K23" i="3"/>
  <c r="G85" i="20"/>
  <c r="E37" i="20"/>
  <c r="G80" i="20"/>
  <c r="G74" i="20"/>
  <c r="G84" i="20"/>
  <c r="E41" i="20"/>
  <c r="F86" i="20"/>
  <c r="E36" i="20"/>
  <c r="G82" i="20"/>
  <c r="G77" i="20"/>
  <c r="E34" i="20"/>
  <c r="E38" i="20"/>
  <c r="E40" i="20"/>
  <c r="G45" i="3"/>
  <c r="G72" i="20"/>
  <c r="L23" i="3"/>
  <c r="F29" i="20"/>
  <c r="E42" i="20"/>
  <c r="F80" i="20"/>
  <c r="E31" i="20"/>
  <c r="E35" i="20"/>
  <c r="G78" i="20"/>
  <c r="F30" i="20"/>
  <c r="F39" i="20"/>
  <c r="G76" i="20"/>
  <c r="F32" i="20"/>
  <c r="E33" i="20"/>
  <c r="F79" i="20"/>
  <c r="F34" i="20"/>
  <c r="F81" i="20"/>
  <c r="F83" i="20"/>
  <c r="F37" i="20"/>
  <c r="F74" i="20"/>
  <c r="F41" i="20"/>
  <c r="F43" i="20"/>
  <c r="G86" i="20"/>
  <c r="F78" i="20"/>
  <c r="F73" i="20"/>
  <c r="G75" i="20"/>
  <c r="F75" i="20"/>
  <c r="E32" i="20"/>
  <c r="E39" i="20"/>
  <c r="F82" i="20"/>
  <c r="F33" i="20"/>
  <c r="G79" i="20"/>
  <c r="F36" i="20"/>
  <c r="F77" i="20"/>
  <c r="G81" i="20"/>
  <c r="F40" i="20"/>
  <c r="D44" i="20"/>
  <c r="D24" i="36"/>
  <c r="C79" i="32"/>
  <c r="C31" i="32"/>
  <c r="F85" i="20"/>
  <c r="F42" i="20"/>
  <c r="F31" i="20"/>
  <c r="F84" i="20"/>
  <c r="E43" i="20"/>
  <c r="F35" i="20"/>
  <c r="G73" i="20"/>
  <c r="E30" i="20"/>
  <c r="H24" i="36" l="1"/>
  <c r="G87" i="20"/>
  <c r="U85" i="32"/>
  <c r="C37" i="32"/>
  <c r="E44" i="20"/>
  <c r="E24" i="36"/>
  <c r="S85" i="32"/>
  <c r="G24" i="36"/>
  <c r="F87" i="20"/>
  <c r="F44" i="20"/>
  <c r="F24" i="36"/>
  <c r="E37" i="32"/>
  <c r="M23" i="3"/>
  <c r="V25" i="32" l="1"/>
  <c r="G44" i="20"/>
  <c r="N23" i="3"/>
  <c r="O10" i="3" l="1"/>
  <c r="O18" i="3"/>
  <c r="O16" i="3"/>
  <c r="O22" i="3"/>
  <c r="O19" i="3"/>
  <c r="W31" i="32"/>
  <c r="O20" i="3"/>
  <c r="O15" i="3"/>
  <c r="O23" i="3"/>
  <c r="O17" i="3"/>
  <c r="H44" i="20"/>
  <c r="O12" i="3"/>
  <c r="O9" i="3"/>
  <c r="O11" i="3"/>
  <c r="O13" i="3"/>
  <c r="O8" i="3"/>
  <c r="O14" i="3"/>
  <c r="O21" i="3"/>
  <c r="P8" i="3" l="1"/>
  <c r="I29" i="20"/>
  <c r="P22" i="3"/>
  <c r="J43" i="20" s="1"/>
  <c r="I43" i="20"/>
  <c r="I37" i="20"/>
  <c r="P16" i="3"/>
  <c r="J37" i="20" s="1"/>
  <c r="I33" i="20"/>
  <c r="P12" i="3"/>
  <c r="J33" i="20" s="1"/>
  <c r="I42" i="20"/>
  <c r="P21" i="3"/>
  <c r="J42" i="20" s="1"/>
  <c r="P18" i="3"/>
  <c r="J39" i="20" s="1"/>
  <c r="I39" i="20"/>
  <c r="I36" i="20"/>
  <c r="P15" i="3"/>
  <c r="J36" i="20" s="1"/>
  <c r="P13" i="3"/>
  <c r="J34" i="20" s="1"/>
  <c r="I34" i="20"/>
  <c r="I41" i="20"/>
  <c r="P20" i="3"/>
  <c r="J41" i="20" s="1"/>
  <c r="I32" i="20"/>
  <c r="P11" i="3"/>
  <c r="J32" i="20" s="1"/>
  <c r="P17" i="3"/>
  <c r="J38" i="20" s="1"/>
  <c r="I38" i="20"/>
  <c r="P14" i="3"/>
  <c r="J35" i="20" s="1"/>
  <c r="I35" i="20"/>
  <c r="I30" i="20"/>
  <c r="P9" i="3"/>
  <c r="J30" i="20" s="1"/>
  <c r="I44" i="20"/>
  <c r="W37" i="32"/>
  <c r="P19" i="3"/>
  <c r="J40" i="20" s="1"/>
  <c r="I40" i="20"/>
  <c r="I31" i="20"/>
  <c r="P10" i="3"/>
  <c r="J31" i="20" s="1"/>
  <c r="P23" i="3" l="1"/>
  <c r="J29" i="20"/>
  <c r="D6" i="29" a="1"/>
  <c r="D7" i="29" l="1"/>
  <c r="Q9" i="3" s="1"/>
  <c r="D18" i="29"/>
  <c r="Q20" i="3" s="1"/>
  <c r="D20" i="29"/>
  <c r="Q22" i="3" s="1"/>
  <c r="D14" i="29"/>
  <c r="Q16" i="3" s="1"/>
  <c r="D15" i="29"/>
  <c r="Q17" i="3" s="1"/>
  <c r="D12" i="29"/>
  <c r="Q14" i="3" s="1"/>
  <c r="D11" i="29"/>
  <c r="Q13" i="3" s="1"/>
  <c r="D19" i="29"/>
  <c r="Q21" i="3" s="1"/>
  <c r="D13" i="29"/>
  <c r="Q15" i="3" s="1"/>
  <c r="D6" i="29"/>
  <c r="Q8" i="3" s="1"/>
  <c r="D17" i="29"/>
  <c r="Q19" i="3" s="1"/>
  <c r="D16" i="29"/>
  <c r="Q18" i="3" s="1"/>
  <c r="D10" i="29"/>
  <c r="Q12" i="3" s="1"/>
  <c r="D8" i="29"/>
  <c r="Q10" i="3" s="1"/>
  <c r="D9" i="29"/>
  <c r="Q11" i="3" s="1"/>
  <c r="W43" i="32"/>
  <c r="J44" i="20"/>
  <c r="S16" i="3" l="1"/>
  <c r="H38" i="3"/>
  <c r="I38" i="3"/>
  <c r="D58" i="20"/>
  <c r="R16" i="3"/>
  <c r="T16" i="3"/>
  <c r="H35" i="3"/>
  <c r="D55" i="20"/>
  <c r="I35" i="3"/>
  <c r="R13" i="3"/>
  <c r="S13" i="3"/>
  <c r="T13" i="3"/>
  <c r="S21" i="3"/>
  <c r="I43" i="3"/>
  <c r="D63" i="20"/>
  <c r="R21" i="3"/>
  <c r="H43" i="3"/>
  <c r="T21" i="3"/>
  <c r="H41" i="3"/>
  <c r="D61" i="20"/>
  <c r="S19" i="3"/>
  <c r="R19" i="3"/>
  <c r="I41" i="3"/>
  <c r="T19" i="3"/>
  <c r="R20" i="3"/>
  <c r="D62" i="20"/>
  <c r="H42" i="3"/>
  <c r="I42" i="3"/>
  <c r="S20" i="3"/>
  <c r="T20" i="3"/>
  <c r="D60" i="20"/>
  <c r="H40" i="3"/>
  <c r="R18" i="3"/>
  <c r="I40" i="3"/>
  <c r="S18" i="3"/>
  <c r="T18" i="3"/>
  <c r="H33" i="3"/>
  <c r="S11" i="3"/>
  <c r="R11" i="3"/>
  <c r="I33" i="3"/>
  <c r="D53" i="20"/>
  <c r="T11" i="3"/>
  <c r="S22" i="3"/>
  <c r="I44" i="3"/>
  <c r="D64" i="20"/>
  <c r="R22" i="3"/>
  <c r="H44" i="3"/>
  <c r="T22" i="3"/>
  <c r="H32" i="3"/>
  <c r="D52" i="20"/>
  <c r="I32" i="3"/>
  <c r="S10" i="3"/>
  <c r="R10" i="3"/>
  <c r="T10" i="3"/>
  <c r="R8" i="3"/>
  <c r="Q23" i="3"/>
  <c r="H30" i="3"/>
  <c r="S8" i="3"/>
  <c r="D50" i="20"/>
  <c r="I30" i="3"/>
  <c r="T8" i="3"/>
  <c r="R14" i="3"/>
  <c r="D56" i="20"/>
  <c r="I36" i="3"/>
  <c r="S14" i="3"/>
  <c r="H36" i="3"/>
  <c r="T14" i="3"/>
  <c r="H34" i="3"/>
  <c r="D54" i="20"/>
  <c r="R12" i="3"/>
  <c r="S12" i="3"/>
  <c r="I34" i="3"/>
  <c r="T12" i="3"/>
  <c r="S15" i="3"/>
  <c r="H37" i="3"/>
  <c r="D57" i="20"/>
  <c r="I37" i="3"/>
  <c r="R15" i="3"/>
  <c r="T15" i="3"/>
  <c r="S17" i="3"/>
  <c r="H39" i="3"/>
  <c r="R17" i="3"/>
  <c r="D59" i="20"/>
  <c r="I39" i="3"/>
  <c r="T17" i="3"/>
  <c r="R9" i="3"/>
  <c r="D51" i="20"/>
  <c r="S9" i="3"/>
  <c r="I31" i="3"/>
  <c r="H31" i="3"/>
  <c r="T9" i="3"/>
  <c r="F51" i="20" l="1"/>
  <c r="V9" i="3"/>
  <c r="I76" i="20"/>
  <c r="K34" i="3"/>
  <c r="I45" i="3"/>
  <c r="I72" i="20"/>
  <c r="K30" i="3"/>
  <c r="F52" i="20"/>
  <c r="V10" i="3"/>
  <c r="D20" i="17"/>
  <c r="G64" i="20"/>
  <c r="I86" i="20"/>
  <c r="K44" i="3"/>
  <c r="I75" i="20"/>
  <c r="K33" i="3"/>
  <c r="G60" i="20"/>
  <c r="D16" i="17"/>
  <c r="H82" i="20"/>
  <c r="J40" i="3"/>
  <c r="I84" i="20"/>
  <c r="K42" i="3"/>
  <c r="D17" i="17"/>
  <c r="G61" i="20"/>
  <c r="E63" i="20"/>
  <c r="U21" i="3"/>
  <c r="D11" i="17"/>
  <c r="G55" i="20"/>
  <c r="I81" i="20"/>
  <c r="K39" i="3"/>
  <c r="I78" i="20"/>
  <c r="K36" i="3"/>
  <c r="G57" i="20"/>
  <c r="D13" i="17"/>
  <c r="H79" i="20"/>
  <c r="J37" i="3"/>
  <c r="F54" i="20"/>
  <c r="V12" i="3"/>
  <c r="G56" i="20"/>
  <c r="D12" i="17"/>
  <c r="E50" i="20"/>
  <c r="R23" i="3"/>
  <c r="U8" i="3"/>
  <c r="I74" i="20"/>
  <c r="K32" i="3"/>
  <c r="H86" i="20"/>
  <c r="J44" i="3"/>
  <c r="F64" i="20"/>
  <c r="V22" i="3"/>
  <c r="E53" i="20"/>
  <c r="U11" i="3"/>
  <c r="F60" i="20"/>
  <c r="V18" i="3"/>
  <c r="H84" i="20"/>
  <c r="J42" i="3"/>
  <c r="I83" i="20"/>
  <c r="K41" i="3"/>
  <c r="H83" i="20"/>
  <c r="J41" i="3"/>
  <c r="F55" i="20"/>
  <c r="V13" i="3"/>
  <c r="H77" i="20"/>
  <c r="J35" i="3"/>
  <c r="I80" i="20"/>
  <c r="K38" i="3"/>
  <c r="F59" i="20"/>
  <c r="V17" i="3"/>
  <c r="H76" i="20"/>
  <c r="J34" i="3"/>
  <c r="G51" i="20"/>
  <c r="D7" i="17"/>
  <c r="H73" i="20"/>
  <c r="J31" i="3"/>
  <c r="E59" i="20"/>
  <c r="U17" i="3"/>
  <c r="F57" i="20"/>
  <c r="V15" i="3"/>
  <c r="E54" i="20"/>
  <c r="U12" i="3"/>
  <c r="H78" i="20"/>
  <c r="J36" i="3"/>
  <c r="E56" i="20"/>
  <c r="U14" i="3"/>
  <c r="S23" i="3"/>
  <c r="F50" i="20"/>
  <c r="V8" i="3"/>
  <c r="D8" i="17"/>
  <c r="G52" i="20"/>
  <c r="E64" i="20"/>
  <c r="U22" i="3"/>
  <c r="D9" i="17"/>
  <c r="G53" i="20"/>
  <c r="F53" i="20"/>
  <c r="V11" i="3"/>
  <c r="I82" i="20"/>
  <c r="K40" i="3"/>
  <c r="D18" i="17"/>
  <c r="G62" i="20"/>
  <c r="E61" i="20"/>
  <c r="U19" i="3"/>
  <c r="D19" i="17"/>
  <c r="G63" i="20"/>
  <c r="I85" i="20"/>
  <c r="K43" i="3"/>
  <c r="E55" i="20"/>
  <c r="U13" i="3"/>
  <c r="G58" i="20"/>
  <c r="D14" i="17"/>
  <c r="H80" i="20"/>
  <c r="J38" i="3"/>
  <c r="D65" i="20"/>
  <c r="D25" i="36"/>
  <c r="C91" i="32"/>
  <c r="C43" i="32"/>
  <c r="E51" i="20"/>
  <c r="U9" i="3"/>
  <c r="E57" i="20"/>
  <c r="U15" i="3"/>
  <c r="I73" i="20"/>
  <c r="K31" i="3"/>
  <c r="D15" i="17"/>
  <c r="G59" i="20"/>
  <c r="H81" i="20"/>
  <c r="J39" i="3"/>
  <c r="I79" i="20"/>
  <c r="K37" i="3"/>
  <c r="D10" i="17"/>
  <c r="G54" i="20"/>
  <c r="F56" i="20"/>
  <c r="V14" i="3"/>
  <c r="T23" i="3"/>
  <c r="G50" i="20"/>
  <c r="D6" i="17"/>
  <c r="H45" i="3"/>
  <c r="H72" i="20"/>
  <c r="J30" i="3"/>
  <c r="E52" i="20"/>
  <c r="U10" i="3"/>
  <c r="H74" i="20"/>
  <c r="J32" i="3"/>
  <c r="H75" i="20"/>
  <c r="J33" i="3"/>
  <c r="E60" i="20"/>
  <c r="U18" i="3"/>
  <c r="F62" i="20"/>
  <c r="V20" i="3"/>
  <c r="E62" i="20"/>
  <c r="U20" i="3"/>
  <c r="F61" i="20"/>
  <c r="V19" i="3"/>
  <c r="H85" i="20"/>
  <c r="J43" i="3"/>
  <c r="F63" i="20"/>
  <c r="V21" i="3"/>
  <c r="I77" i="20"/>
  <c r="K35" i="3"/>
  <c r="E58" i="20"/>
  <c r="U16" i="3"/>
  <c r="F58" i="20"/>
  <c r="V16" i="3"/>
  <c r="D21" i="17" l="1"/>
  <c r="D34" i="17"/>
  <c r="J78" i="20"/>
  <c r="F13" i="17"/>
  <c r="I57" i="20"/>
  <c r="J73" i="20"/>
  <c r="D29" i="17"/>
  <c r="D32" i="17"/>
  <c r="J76" i="20"/>
  <c r="K80" i="20"/>
  <c r="E36" i="17"/>
  <c r="F11" i="17"/>
  <c r="I55" i="20"/>
  <c r="K83" i="20"/>
  <c r="E39" i="17"/>
  <c r="F16" i="17"/>
  <c r="I60" i="20"/>
  <c r="I64" i="20"/>
  <c r="F20" i="17"/>
  <c r="E30" i="17"/>
  <c r="K74" i="20"/>
  <c r="K76" i="20"/>
  <c r="E32" i="17"/>
  <c r="I58" i="20"/>
  <c r="F14" i="17"/>
  <c r="E16" i="17"/>
  <c r="H60" i="20"/>
  <c r="J74" i="20"/>
  <c r="D30" i="17"/>
  <c r="D28" i="17"/>
  <c r="J72" i="20"/>
  <c r="J45" i="3"/>
  <c r="J81" i="20"/>
  <c r="D37" i="17"/>
  <c r="K73" i="20"/>
  <c r="E29" i="17"/>
  <c r="H51" i="20"/>
  <c r="E7" i="17"/>
  <c r="E41" i="17"/>
  <c r="K85" i="20"/>
  <c r="H61" i="20"/>
  <c r="E17" i="17"/>
  <c r="E38" i="17"/>
  <c r="K82" i="20"/>
  <c r="F65" i="20"/>
  <c r="F25" i="36"/>
  <c r="E49" i="32"/>
  <c r="D35" i="17"/>
  <c r="J79" i="20"/>
  <c r="E34" i="17"/>
  <c r="K78" i="20"/>
  <c r="J82" i="20"/>
  <c r="D38" i="17"/>
  <c r="E31" i="17"/>
  <c r="K75" i="20"/>
  <c r="K72" i="20"/>
  <c r="K45" i="3"/>
  <c r="E28" i="17"/>
  <c r="H62" i="20"/>
  <c r="E18" i="17"/>
  <c r="D26" i="36"/>
  <c r="D27" i="36" s="1"/>
  <c r="G65" i="20"/>
  <c r="H56" i="20"/>
  <c r="E12" i="17"/>
  <c r="E10" i="17"/>
  <c r="H54" i="20"/>
  <c r="E15" i="17"/>
  <c r="H59" i="20"/>
  <c r="F15" i="17"/>
  <c r="I59" i="20"/>
  <c r="D33" i="17"/>
  <c r="J77" i="20"/>
  <c r="J83" i="20"/>
  <c r="D39" i="17"/>
  <c r="D40" i="17"/>
  <c r="J84" i="20"/>
  <c r="H53" i="20"/>
  <c r="E9" i="17"/>
  <c r="J86" i="20"/>
  <c r="D42" i="17"/>
  <c r="E6" i="17"/>
  <c r="H50" i="20"/>
  <c r="U23" i="3"/>
  <c r="F7" i="17"/>
  <c r="I51" i="20"/>
  <c r="E33" i="17"/>
  <c r="K77" i="20"/>
  <c r="J85" i="20"/>
  <c r="D41" i="17"/>
  <c r="E14" i="17"/>
  <c r="H58" i="20"/>
  <c r="F19" i="17"/>
  <c r="I63" i="20"/>
  <c r="F17" i="17"/>
  <c r="I61" i="20"/>
  <c r="I62" i="20"/>
  <c r="F18" i="17"/>
  <c r="D31" i="17"/>
  <c r="J75" i="20"/>
  <c r="E8" i="17"/>
  <c r="H52" i="20"/>
  <c r="S97" i="32"/>
  <c r="G25" i="36"/>
  <c r="H87" i="20"/>
  <c r="F12" i="17"/>
  <c r="I56" i="20"/>
  <c r="K79" i="20"/>
  <c r="E35" i="17"/>
  <c r="E13" i="17"/>
  <c r="H57" i="20"/>
  <c r="D36" i="17"/>
  <c r="J80" i="20"/>
  <c r="E11" i="17"/>
  <c r="H55" i="20"/>
  <c r="F9" i="17"/>
  <c r="I53" i="20"/>
  <c r="H64" i="20"/>
  <c r="E20" i="17"/>
  <c r="I50" i="20"/>
  <c r="F6" i="17"/>
  <c r="V23" i="3"/>
  <c r="E65" i="20"/>
  <c r="C49" i="32"/>
  <c r="E25" i="36"/>
  <c r="I54" i="20"/>
  <c r="F10" i="17"/>
  <c r="K81" i="20"/>
  <c r="E37" i="17"/>
  <c r="H63" i="20"/>
  <c r="E19" i="17"/>
  <c r="E40" i="17"/>
  <c r="K84" i="20"/>
  <c r="E42" i="17"/>
  <c r="K86" i="20"/>
  <c r="F8" i="17"/>
  <c r="I52" i="20"/>
  <c r="H25" i="36"/>
  <c r="U97" i="32"/>
  <c r="I87" i="20"/>
  <c r="F21" i="17" l="1"/>
  <c r="I65" i="20"/>
  <c r="F26" i="36"/>
  <c r="E21" i="17"/>
  <c r="K87" i="20"/>
  <c r="H26" i="36"/>
  <c r="G26" i="36"/>
  <c r="J87" i="20"/>
  <c r="H65" i="20"/>
  <c r="E26" i="36"/>
  <c r="E43" i="17"/>
  <c r="D43" i="17"/>
</calcChain>
</file>

<file path=xl/sharedStrings.xml><?xml version="1.0" encoding="utf-8"?>
<sst xmlns="http://schemas.openxmlformats.org/spreadsheetml/2006/main" count="1743" uniqueCount="645">
  <si>
    <t>（単位：百万円）</t>
  </si>
  <si>
    <t>01</t>
  </si>
  <si>
    <t>02</t>
  </si>
  <si>
    <t>03</t>
  </si>
  <si>
    <t>04</t>
  </si>
  <si>
    <t>05</t>
  </si>
  <si>
    <t>06</t>
  </si>
  <si>
    <t>07</t>
  </si>
  <si>
    <t>08</t>
  </si>
  <si>
    <t>09</t>
  </si>
  <si>
    <t>10</t>
  </si>
  <si>
    <t>11</t>
  </si>
  <si>
    <t>12</t>
  </si>
  <si>
    <t>13</t>
  </si>
  <si>
    <t>14</t>
  </si>
  <si>
    <t>農業</t>
  </si>
  <si>
    <t>林業</t>
  </si>
  <si>
    <t>漁業</t>
  </si>
  <si>
    <t>鉱業</t>
  </si>
  <si>
    <t>建設</t>
  </si>
  <si>
    <t>商業</t>
  </si>
  <si>
    <t>金融・保険</t>
  </si>
  <si>
    <t>不動産</t>
  </si>
  <si>
    <t>運輸</t>
  </si>
  <si>
    <t>公務</t>
  </si>
  <si>
    <t>分類不明</t>
  </si>
  <si>
    <t>内生部門計</t>
  </si>
  <si>
    <t>最終需要部門計</t>
  </si>
  <si>
    <t>県内生産額</t>
  </si>
  <si>
    <t>○</t>
  </si>
  <si>
    <t>15</t>
  </si>
  <si>
    <t>雇用者所得</t>
  </si>
  <si>
    <t>営業余剰</t>
  </si>
  <si>
    <t>資本減耗引当</t>
  </si>
  <si>
    <t>粗付加価値部門計</t>
  </si>
  <si>
    <t>民間消費
支出</t>
  </si>
  <si>
    <t>在庫純増</t>
  </si>
  <si>
    <t>需要合計</t>
  </si>
  <si>
    <t>投入係数</t>
    <rPh sb="0" eb="2">
      <t>トウニュウ</t>
    </rPh>
    <rPh sb="2" eb="4">
      <t>ケイスウ</t>
    </rPh>
    <phoneticPr fontId="1"/>
  </si>
  <si>
    <t>輸移入係数</t>
    <rPh sb="0" eb="1">
      <t>ユ</t>
    </rPh>
    <rPh sb="1" eb="3">
      <t>イニュウ</t>
    </rPh>
    <rPh sb="3" eb="5">
      <t>ケイスウ</t>
    </rPh>
    <phoneticPr fontId="1"/>
  </si>
  <si>
    <t>県内自給率</t>
    <rPh sb="0" eb="1">
      <t>ケン</t>
    </rPh>
    <rPh sb="1" eb="2">
      <t>ナイ</t>
    </rPh>
    <rPh sb="2" eb="5">
      <t>ジキュウリツ</t>
    </rPh>
    <phoneticPr fontId="1"/>
  </si>
  <si>
    <t>消費
パターン</t>
    <rPh sb="0" eb="2">
      <t>ショウヒ</t>
    </rPh>
    <phoneticPr fontId="1"/>
  </si>
  <si>
    <t>消費支出</t>
    <rPh sb="0" eb="2">
      <t>ショウヒ</t>
    </rPh>
    <rPh sb="2" eb="4">
      <t>シシュツ</t>
    </rPh>
    <phoneticPr fontId="1"/>
  </si>
  <si>
    <t>実収入</t>
    <rPh sb="0" eb="3">
      <t>ジッシュウニュウ</t>
    </rPh>
    <phoneticPr fontId="1"/>
  </si>
  <si>
    <t>⑥</t>
  </si>
  <si>
    <t>⑦</t>
  </si>
  <si>
    <t>⑧</t>
  </si>
  <si>
    <t>⑨</t>
  </si>
  <si>
    <t>⑩</t>
  </si>
  <si>
    <t>⑪</t>
  </si>
  <si>
    <t>⑫</t>
  </si>
  <si>
    <t>⑬</t>
  </si>
  <si>
    <t>⑭</t>
  </si>
  <si>
    <t>⑮</t>
  </si>
  <si>
    <t>⑯</t>
  </si>
  <si>
    <t>⑰</t>
  </si>
  <si>
    <t>粗付加価値
誘発額
(直接)</t>
    <rPh sb="0" eb="5">
      <t>ソフカカチ</t>
    </rPh>
    <rPh sb="6" eb="9">
      <t>ユウハツガク</t>
    </rPh>
    <rPh sb="11" eb="13">
      <t>チョクセツ</t>
    </rPh>
    <phoneticPr fontId="1"/>
  </si>
  <si>
    <t>雇用者所得
誘発額
(直接）</t>
    <rPh sb="0" eb="3">
      <t>コヨウシャ</t>
    </rPh>
    <rPh sb="3" eb="5">
      <t>ショトク</t>
    </rPh>
    <rPh sb="6" eb="9">
      <t>ユウハツガク</t>
    </rPh>
    <rPh sb="11" eb="13">
      <t>チョクセツ</t>
    </rPh>
    <phoneticPr fontId="1"/>
  </si>
  <si>
    <t>生産誘発額
(第２次)</t>
    <rPh sb="0" eb="2">
      <t>セイサン</t>
    </rPh>
    <rPh sb="2" eb="5">
      <t>ユウハツガク</t>
    </rPh>
    <rPh sb="7" eb="8">
      <t>ダイ</t>
    </rPh>
    <rPh sb="9" eb="10">
      <t>ジ</t>
    </rPh>
    <phoneticPr fontId="1"/>
  </si>
  <si>
    <t>手順</t>
    <rPh sb="0" eb="2">
      <t>テジュン</t>
    </rPh>
    <phoneticPr fontId="1"/>
  </si>
  <si>
    <t>分析事例</t>
  </si>
  <si>
    <t>生産誘発額</t>
  </si>
  <si>
    <t>合計</t>
  </si>
  <si>
    <t>総括表</t>
    <rPh sb="0" eb="2">
      <t>ソウカツ</t>
    </rPh>
    <rPh sb="2" eb="3">
      <t>ヒョウ</t>
    </rPh>
    <phoneticPr fontId="13"/>
  </si>
  <si>
    <t>１　分析担当者</t>
    <rPh sb="4" eb="7">
      <t>タントウシャ</t>
    </rPh>
    <phoneticPr fontId="13"/>
  </si>
  <si>
    <t>(単位：百万円、率）</t>
    <rPh sb="1" eb="3">
      <t>タンイ</t>
    </rPh>
    <rPh sb="4" eb="5">
      <t>ヒャク</t>
    </rPh>
    <rPh sb="5" eb="7">
      <t>マンエン</t>
    </rPh>
    <rPh sb="8" eb="9">
      <t>リツ</t>
    </rPh>
    <phoneticPr fontId="13"/>
  </si>
  <si>
    <t>消費転換率</t>
    <rPh sb="0" eb="2">
      <t>ショウヒ</t>
    </rPh>
    <rPh sb="2" eb="4">
      <t>テンカン</t>
    </rPh>
    <rPh sb="4" eb="5">
      <t>リツ</t>
    </rPh>
    <phoneticPr fontId="1"/>
  </si>
  <si>
    <t>直接効果</t>
  </si>
  <si>
    <t>連絡先</t>
    <rPh sb="0" eb="3">
      <t>レンラクサキ</t>
    </rPh>
    <phoneticPr fontId="13"/>
  </si>
  <si>
    <t>第１次波及効果</t>
    <rPh sb="3" eb="5">
      <t>ハキュウ</t>
    </rPh>
    <phoneticPr fontId="13"/>
  </si>
  <si>
    <t>第２次波及効果</t>
    <rPh sb="3" eb="5">
      <t>ハキュウ</t>
    </rPh>
    <phoneticPr fontId="13"/>
  </si>
  <si>
    <t>担当者名</t>
    <rPh sb="3" eb="4">
      <t>メイ</t>
    </rPh>
    <phoneticPr fontId="13"/>
  </si>
  <si>
    <t>(単位：百万円)</t>
    <rPh sb="1" eb="3">
      <t>タンイ</t>
    </rPh>
    <rPh sb="4" eb="5">
      <t>ヒャク</t>
    </rPh>
    <rPh sb="5" eb="7">
      <t>マンエン</t>
    </rPh>
    <phoneticPr fontId="13"/>
  </si>
  <si>
    <t>生産誘発額(第１次)</t>
    <rPh sb="6" eb="7">
      <t>ダイ</t>
    </rPh>
    <rPh sb="8" eb="9">
      <t>ジ</t>
    </rPh>
    <phoneticPr fontId="13"/>
  </si>
  <si>
    <t>雇用者所得誘発額
(直接＋第１次)</t>
    <rPh sb="10" eb="12">
      <t>チョクセツ</t>
    </rPh>
    <rPh sb="13" eb="14">
      <t>ダイ</t>
    </rPh>
    <rPh sb="15" eb="16">
      <t>ジ</t>
    </rPh>
    <phoneticPr fontId="13"/>
  </si>
  <si>
    <t>民間消費支出増加額</t>
    <rPh sb="0" eb="2">
      <t>ミンカン</t>
    </rPh>
    <phoneticPr fontId="13"/>
  </si>
  <si>
    <t>生産誘発額(第２次)</t>
    <rPh sb="6" eb="7">
      <t>ダイ</t>
    </rPh>
    <rPh sb="8" eb="9">
      <t>ジ</t>
    </rPh>
    <phoneticPr fontId="13"/>
  </si>
  <si>
    <t>効果</t>
    <rPh sb="0" eb="2">
      <t>コウカ</t>
    </rPh>
    <phoneticPr fontId="1"/>
  </si>
  <si>
    <t>推計内容</t>
    <rPh sb="0" eb="2">
      <t>スイケイ</t>
    </rPh>
    <rPh sb="2" eb="4">
      <t>ナイヨウ</t>
    </rPh>
    <phoneticPr fontId="1"/>
  </si>
  <si>
    <t>推計方法</t>
    <rPh sb="0" eb="2">
      <t>スイケイ</t>
    </rPh>
    <rPh sb="2" eb="4">
      <t>ホウホウ</t>
    </rPh>
    <phoneticPr fontId="1"/>
  </si>
  <si>
    <t>直接効果</t>
    <rPh sb="0" eb="2">
      <t>チョクセツ</t>
    </rPh>
    <rPh sb="2" eb="4">
      <t>コウカ</t>
    </rPh>
    <phoneticPr fontId="1"/>
  </si>
  <si>
    <t>総合効果</t>
    <rPh sb="0" eb="2">
      <t>ソウゴウ</t>
    </rPh>
    <rPh sb="2" eb="4">
      <t>コウカ</t>
    </rPh>
    <phoneticPr fontId="1"/>
  </si>
  <si>
    <t>(単位：円)</t>
    <rPh sb="1" eb="3">
      <t>タンイ</t>
    </rPh>
    <rPh sb="4" eb="5">
      <t>エン</t>
    </rPh>
    <phoneticPr fontId="1"/>
  </si>
  <si>
    <t>非印刷-作業シート</t>
    <rPh sb="0" eb="1">
      <t>ヒ</t>
    </rPh>
    <rPh sb="1" eb="3">
      <t>インサツ</t>
    </rPh>
    <rPh sb="4" eb="6">
      <t>サギョウ</t>
    </rPh>
    <phoneticPr fontId="1"/>
  </si>
  <si>
    <t>課所(配属)名</t>
    <rPh sb="3" eb="5">
      <t>ハイゾク</t>
    </rPh>
    <phoneticPr fontId="13"/>
  </si>
  <si>
    <t>第１次
波及効果</t>
    <rPh sb="0" eb="1">
      <t>ダイ</t>
    </rPh>
    <rPh sb="2" eb="3">
      <t>ジ</t>
    </rPh>
    <rPh sb="4" eb="6">
      <t>ハキュウ</t>
    </rPh>
    <rPh sb="6" eb="8">
      <t>コウカ</t>
    </rPh>
    <phoneticPr fontId="1"/>
  </si>
  <si>
    <t>第２次
波及効果</t>
    <rPh sb="0" eb="1">
      <t>ダイ</t>
    </rPh>
    <rPh sb="2" eb="3">
      <t>ジ</t>
    </rPh>
    <rPh sb="4" eb="6">
      <t>ハキュウ</t>
    </rPh>
    <rPh sb="6" eb="8">
      <t>コウカ</t>
    </rPh>
    <phoneticPr fontId="1"/>
  </si>
  <si>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1"/>
  </si>
  <si>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1"/>
  </si>
  <si>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</si>
  <si>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1"/>
  </si>
  <si>
    <t>　粗付加価値誘発額を合計(直接＋第１次＋第２次)</t>
    <rPh sb="1" eb="6">
      <t>ソフカカチ</t>
    </rPh>
    <rPh sb="6" eb="9">
      <t>ユウハツガク</t>
    </rPh>
    <rPh sb="10" eb="12">
      <t>ゴウケイ</t>
    </rPh>
    <phoneticPr fontId="1"/>
  </si>
  <si>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1"/>
  </si>
  <si>
    <t>粗付加価値率</t>
    <rPh sb="0" eb="1">
      <t>ホボ</t>
    </rPh>
    <rPh sb="1" eb="3">
      <t>フカ</t>
    </rPh>
    <rPh sb="3" eb="5">
      <t>カチ</t>
    </rPh>
    <rPh sb="5" eb="6">
      <t>リツ</t>
    </rPh>
    <phoneticPr fontId="1"/>
  </si>
  <si>
    <t>雇用者所得率</t>
    <rPh sb="0" eb="3">
      <t>コヨウシャ</t>
    </rPh>
    <rPh sb="3" eb="6">
      <t>ショトクリツ</t>
    </rPh>
    <phoneticPr fontId="1"/>
  </si>
  <si>
    <t>消費パターン</t>
    <rPh sb="0" eb="2">
      <t>ショウヒ</t>
    </rPh>
    <phoneticPr fontId="1"/>
  </si>
  <si>
    <t>(参考)　各係数の算出方法</t>
    <rPh sb="1" eb="3">
      <t>サンコウ</t>
    </rPh>
    <rPh sb="5" eb="6">
      <t>カク</t>
    </rPh>
    <rPh sb="6" eb="8">
      <t>ケイスウ</t>
    </rPh>
    <rPh sb="9" eb="11">
      <t>サンシュツ</t>
    </rPh>
    <rPh sb="11" eb="13">
      <t>ホウホウ</t>
    </rPh>
    <phoneticPr fontId="1"/>
  </si>
  <si>
    <t>　粗付加価値部門計／県内生産額</t>
    <rPh sb="1" eb="6">
      <t>ソフカカチ</t>
    </rPh>
    <rPh sb="6" eb="8">
      <t>ブモン</t>
    </rPh>
    <rPh sb="8" eb="9">
      <t>ケイ</t>
    </rPh>
    <rPh sb="10" eb="12">
      <t>ケンナイ</t>
    </rPh>
    <rPh sb="12" eb="15">
      <t>セイサンガク</t>
    </rPh>
    <phoneticPr fontId="1"/>
  </si>
  <si>
    <t>　雇用者所得／県内生産額</t>
    <rPh sb="1" eb="4">
      <t>コヨウシャ</t>
    </rPh>
    <rPh sb="4" eb="6">
      <t>ショトク</t>
    </rPh>
    <rPh sb="7" eb="9">
      <t>ケンナイ</t>
    </rPh>
    <rPh sb="9" eb="12">
      <t>セイサンガク</t>
    </rPh>
    <phoneticPr fontId="1"/>
  </si>
  <si>
    <t>　各投入額／県内生産額</t>
    <rPh sb="1" eb="2">
      <t>カク</t>
    </rPh>
    <rPh sb="2" eb="4">
      <t>トウニュウ</t>
    </rPh>
    <rPh sb="4" eb="5">
      <t>ガク</t>
    </rPh>
    <rPh sb="6" eb="8">
      <t>ケンナイ</t>
    </rPh>
    <rPh sb="8" eb="11">
      <t>セイサンガク</t>
    </rPh>
    <phoneticPr fontId="1"/>
  </si>
  <si>
    <t>算出方法</t>
    <rPh sb="0" eb="2">
      <t>サンシュツ</t>
    </rPh>
    <rPh sb="2" eb="4">
      <t>ホウホウ</t>
    </rPh>
    <phoneticPr fontId="1"/>
  </si>
  <si>
    <t>係数名</t>
    <rPh sb="0" eb="2">
      <t>ケイスウ</t>
    </rPh>
    <rPh sb="2" eb="3">
      <t>メイ</t>
    </rPh>
    <phoneticPr fontId="1"/>
  </si>
  <si>
    <t>問い合わせ先</t>
    <rPh sb="0" eb="1">
      <t>ト</t>
    </rPh>
    <rPh sb="2" eb="3">
      <t>ア</t>
    </rPh>
    <rPh sb="5" eb="6">
      <t>サキ</t>
    </rPh>
    <phoneticPr fontId="1"/>
  </si>
  <si>
    <t>県内
自給率</t>
    <rPh sb="0" eb="2">
      <t>ケンナイ</t>
    </rPh>
    <rPh sb="3" eb="6">
      <t>ジキュウリツ</t>
    </rPh>
    <phoneticPr fontId="1"/>
  </si>
  <si>
    <t>非印刷-取引基本表</t>
    <rPh sb="0" eb="1">
      <t>ヒ</t>
    </rPh>
    <rPh sb="1" eb="3">
      <t>インサツ</t>
    </rPh>
    <rPh sb="4" eb="6">
      <t>トリヒキ</t>
    </rPh>
    <rPh sb="6" eb="9">
      <t>キホンヒョウ</t>
    </rPh>
    <phoneticPr fontId="1"/>
  </si>
  <si>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1"/>
  </si>
  <si>
    <t>非印刷-消費パターン</t>
    <rPh sb="0" eb="1">
      <t>ヒ</t>
    </rPh>
    <rPh sb="1" eb="3">
      <t>インサツ</t>
    </rPh>
    <rPh sb="4" eb="6">
      <t>ショウヒ</t>
    </rPh>
    <phoneticPr fontId="1"/>
  </si>
  <si>
    <t>非印刷-手順⑤</t>
    <rPh sb="0" eb="1">
      <t>ヒ</t>
    </rPh>
    <rPh sb="1" eb="3">
      <t>インサツ</t>
    </rPh>
    <phoneticPr fontId="1"/>
  </si>
  <si>
    <t>非印刷-手順⑦</t>
    <rPh sb="0" eb="1">
      <t>ヒ</t>
    </rPh>
    <rPh sb="1" eb="3">
      <t>インサツ</t>
    </rPh>
    <phoneticPr fontId="1"/>
  </si>
  <si>
    <t>非印刷-手順⑭</t>
    <rPh sb="0" eb="1">
      <t>ヒ</t>
    </rPh>
    <rPh sb="1" eb="3">
      <t>インサツ</t>
    </rPh>
    <phoneticPr fontId="1"/>
  </si>
  <si>
    <t>部門名</t>
    <phoneticPr fontId="13"/>
  </si>
  <si>
    <t>表１　産業部門別経済波及効果</t>
    <phoneticPr fontId="13"/>
  </si>
  <si>
    <t>粗付加価値
誘発額</t>
    <phoneticPr fontId="13"/>
  </si>
  <si>
    <t>雇用者所得
誘発額</t>
    <phoneticPr fontId="13"/>
  </si>
  <si>
    <t>第１次波及効果</t>
    <rPh sb="0" eb="1">
      <t>ダイ</t>
    </rPh>
    <rPh sb="2" eb="3">
      <t>ジ</t>
    </rPh>
    <rPh sb="3" eb="5">
      <t>ハキュウ</t>
    </rPh>
    <rPh sb="5" eb="7">
      <t>コウカ</t>
    </rPh>
    <phoneticPr fontId="1"/>
  </si>
  <si>
    <t>雇用者所得
誘発額
(直接＋
第１次)</t>
    <rPh sb="0" eb="3">
      <t>コヨウシャ</t>
    </rPh>
    <rPh sb="3" eb="5">
      <t>ショトク</t>
    </rPh>
    <rPh sb="6" eb="9">
      <t>ユウハツガク</t>
    </rPh>
    <rPh sb="11" eb="13">
      <t>チョクセツ</t>
    </rPh>
    <rPh sb="15" eb="16">
      <t>ダイ</t>
    </rPh>
    <rPh sb="17" eb="18">
      <t>ジ</t>
    </rPh>
    <phoneticPr fontId="1"/>
  </si>
  <si>
    <t>民間消費
支出増加額</t>
    <rPh sb="0" eb="2">
      <t>ミンカン</t>
    </rPh>
    <rPh sb="2" eb="4">
      <t>ショウヒ</t>
    </rPh>
    <rPh sb="5" eb="7">
      <t>シシュツ</t>
    </rPh>
    <rPh sb="7" eb="10">
      <t>ゾウカガク</t>
    </rPh>
    <phoneticPr fontId="1"/>
  </si>
  <si>
    <t>生産誘発額
(第１次)</t>
    <rPh sb="0" eb="2">
      <t>セイサン</t>
    </rPh>
    <rPh sb="2" eb="5">
      <t>ユウハツガク</t>
    </rPh>
    <rPh sb="7" eb="8">
      <t>ダイ</t>
    </rPh>
    <rPh sb="9" eb="10">
      <t>ジ</t>
    </rPh>
    <phoneticPr fontId="1"/>
  </si>
  <si>
    <t>粗付加価値
誘発額
(第１次)</t>
    <rPh sb="0" eb="5">
      <t>ソフカカチ</t>
    </rPh>
    <rPh sb="6" eb="9">
      <t>ユウハツガク</t>
    </rPh>
    <rPh sb="11" eb="12">
      <t>ダイ</t>
    </rPh>
    <rPh sb="13" eb="14">
      <t>ジ</t>
    </rPh>
    <phoneticPr fontId="1"/>
  </si>
  <si>
    <t>雇用者所得
誘発額
(第１次）</t>
    <rPh sb="0" eb="3">
      <t>コヨウシャ</t>
    </rPh>
    <rPh sb="3" eb="5">
      <t>ショトク</t>
    </rPh>
    <rPh sb="6" eb="9">
      <t>ユウハツガク</t>
    </rPh>
    <rPh sb="11" eb="12">
      <t>ダイ</t>
    </rPh>
    <rPh sb="13" eb="14">
      <t>ジ</t>
    </rPh>
    <phoneticPr fontId="1"/>
  </si>
  <si>
    <t>粗付加価値
誘発額
(第２次)</t>
    <rPh sb="0" eb="5">
      <t>ソフカカチ</t>
    </rPh>
    <rPh sb="6" eb="9">
      <t>ユウハツガク</t>
    </rPh>
    <rPh sb="11" eb="12">
      <t>ダイ</t>
    </rPh>
    <rPh sb="13" eb="14">
      <t>ジ</t>
    </rPh>
    <phoneticPr fontId="1"/>
  </si>
  <si>
    <t>雇用者所得
誘発額
(第２次）</t>
    <rPh sb="0" eb="3">
      <t>コヨウシャ</t>
    </rPh>
    <rPh sb="3" eb="5">
      <t>ショトク</t>
    </rPh>
    <rPh sb="6" eb="9">
      <t>ユウハツガク</t>
    </rPh>
    <rPh sb="11" eb="12">
      <t>ダイ</t>
    </rPh>
    <rPh sb="13" eb="14">
      <t>ジ</t>
    </rPh>
    <phoneticPr fontId="1"/>
  </si>
  <si>
    <t>生産誘発額
合計</t>
    <rPh sb="0" eb="2">
      <t>セイサン</t>
    </rPh>
    <rPh sb="2" eb="5">
      <t>ユウハツガク</t>
    </rPh>
    <rPh sb="6" eb="8">
      <t>ゴウケイ</t>
    </rPh>
    <phoneticPr fontId="1"/>
  </si>
  <si>
    <t>粗付加価値
誘発額合計</t>
    <rPh sb="0" eb="5">
      <t>ソフカカチ</t>
    </rPh>
    <rPh sb="6" eb="9">
      <t>ユウハツガク</t>
    </rPh>
    <rPh sb="9" eb="11">
      <t>ゴウケイ</t>
    </rPh>
    <phoneticPr fontId="1"/>
  </si>
  <si>
    <t>雇用者所得
誘発額合計</t>
    <rPh sb="0" eb="3">
      <t>コヨウシャ</t>
    </rPh>
    <rPh sb="3" eb="5">
      <t>ショトク</t>
    </rPh>
    <rPh sb="6" eb="9">
      <t>ユウハツガク</t>
    </rPh>
    <rPh sb="9" eb="11">
      <t>ゴウケイ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</si>
  <si>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</si>
  <si>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</si>
  <si>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</si>
  <si>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</si>
  <si>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</si>
  <si>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</si>
  <si>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</si>
  <si>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</si>
  <si>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</si>
  <si>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</si>
  <si>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</si>
  <si>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</si>
  <si>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</si>
  <si>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</si>
  <si>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</si>
  <si>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</si>
  <si>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</si>
  <si>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</si>
  <si>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</si>
  <si>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粗付加
価値率</t>
    <rPh sb="0" eb="6">
      <t>ソフカカチ</t>
    </rPh>
    <rPh sb="6" eb="7">
      <t>リツ</t>
    </rPh>
    <phoneticPr fontId="1"/>
  </si>
  <si>
    <t>雇用者
所得率</t>
    <rPh sb="0" eb="3">
      <t>コヨウシャ</t>
    </rPh>
    <rPh sb="4" eb="7">
      <t>ショトクリツ</t>
    </rPh>
    <phoneticPr fontId="1"/>
  </si>
  <si>
    <t>－</t>
    <phoneticPr fontId="1"/>
  </si>
  <si>
    <t>内生部門計　　</t>
  </si>
  <si>
    <t>最終需要計</t>
  </si>
  <si>
    <t>行和</t>
    <rPh sb="0" eb="1">
      <t>ギョウ</t>
    </rPh>
    <rPh sb="1" eb="2">
      <t>ワ</t>
    </rPh>
    <phoneticPr fontId="9"/>
  </si>
  <si>
    <t>合計</t>
    <rPh sb="0" eb="2">
      <t>ゴウケイ</t>
    </rPh>
    <phoneticPr fontId="9"/>
  </si>
  <si>
    <t>別記</t>
    <rPh sb="0" eb="2">
      <t>ベッキ</t>
    </rPh>
    <phoneticPr fontId="1"/>
  </si>
  <si>
    <t>県内自給率</t>
    <rPh sb="0" eb="2">
      <t>ケンナイ</t>
    </rPh>
    <rPh sb="2" eb="5">
      <t>ジキュウリツ</t>
    </rPh>
    <phoneticPr fontId="1"/>
  </si>
  <si>
    <t>原材料
誘発額
(直接)</t>
    <rPh sb="0" eb="3">
      <t>ゲンザイリョウ</t>
    </rPh>
    <rPh sb="4" eb="7">
      <t>ユウハツガク</t>
    </rPh>
    <phoneticPr fontId="1"/>
  </si>
  <si>
    <t>①</t>
    <phoneticPr fontId="1"/>
  </si>
  <si>
    <t>　最終需要増加額の設定</t>
    <rPh sb="1" eb="3">
      <t>サイシュウ</t>
    </rPh>
    <rPh sb="3" eb="5">
      <t>ジュヨウゾウ</t>
    </rPh>
    <rPh sb="5" eb="8">
      <t>ゾウカガク</t>
    </rPh>
    <rPh sb="9" eb="11">
      <t>セッテイ</t>
    </rPh>
    <phoneticPr fontId="1"/>
  </si>
  <si>
    <t>②</t>
    <phoneticPr fontId="1"/>
  </si>
  <si>
    <t>　最終需要増加額の県内分を推計</t>
    <rPh sb="1" eb="3">
      <t>サイシュウ</t>
    </rPh>
    <rPh sb="3" eb="5">
      <t>ジュヨウ</t>
    </rPh>
    <rPh sb="5" eb="8">
      <t>ゾウカガク</t>
    </rPh>
    <rPh sb="9" eb="11">
      <t>ケンナイ</t>
    </rPh>
    <rPh sb="11" eb="12">
      <t>ブン</t>
    </rPh>
    <rPh sb="13" eb="15">
      <t>スイケイ</t>
    </rPh>
    <phoneticPr fontId="1"/>
  </si>
  <si>
    <t>①＊Ａ[県内自給率]</t>
    <rPh sb="4" eb="6">
      <t>ケンナイ</t>
    </rPh>
    <rPh sb="6" eb="9">
      <t>ジキュウリツ</t>
    </rPh>
    <phoneticPr fontId="1"/>
  </si>
  <si>
    <t>③</t>
    <phoneticPr fontId="1"/>
  </si>
  <si>
    <t>②＊Ｂ[粗付加価値率]</t>
    <rPh sb="4" eb="9">
      <t>ソフカカチ</t>
    </rPh>
    <rPh sb="9" eb="10">
      <t>リツ</t>
    </rPh>
    <phoneticPr fontId="1"/>
  </si>
  <si>
    <t>④</t>
    <phoneticPr fontId="1"/>
  </si>
  <si>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1"/>
  </si>
  <si>
    <t>②＊Ｃ[雇用者所得率]</t>
    <rPh sb="4" eb="7">
      <t>コヨウシャ</t>
    </rPh>
    <rPh sb="7" eb="10">
      <t>ショトクリツ</t>
    </rPh>
    <phoneticPr fontId="1"/>
  </si>
  <si>
    <t>⑤</t>
    <phoneticPr fontId="1"/>
  </si>
  <si>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1"/>
  </si>
  <si>
    <t>②＊Ｄ[投入係数]</t>
    <rPh sb="4" eb="6">
      <t>トウニュウ</t>
    </rPh>
    <rPh sb="6" eb="8">
      <t>ケイスウ</t>
    </rPh>
    <phoneticPr fontId="1"/>
  </si>
  <si>
    <t>③＊Ａ[県内自給率]</t>
    <rPh sb="4" eb="6">
      <t>ケンナイ</t>
    </rPh>
    <rPh sb="6" eb="9">
      <t>ジキュウリツ</t>
    </rPh>
    <phoneticPr fontId="1"/>
  </si>
  <si>
    <t>⑥＊Ｅ[開放経済型逆行列係数]</t>
    <rPh sb="4" eb="6">
      <t>カイホウ</t>
    </rPh>
    <rPh sb="6" eb="8">
      <t>ケイザイ</t>
    </rPh>
    <rPh sb="8" eb="9">
      <t>ガタ</t>
    </rPh>
    <rPh sb="9" eb="12">
      <t>ギャクギョウレツ</t>
    </rPh>
    <rPh sb="12" eb="14">
      <t>ケイスウ</t>
    </rPh>
    <phoneticPr fontId="1"/>
  </si>
  <si>
    <t>⑦＊Ｂ[粗付加価値率]</t>
    <rPh sb="4" eb="9">
      <t>ソフカカチ</t>
    </rPh>
    <rPh sb="9" eb="10">
      <t>リツ</t>
    </rPh>
    <phoneticPr fontId="1"/>
  </si>
  <si>
    <t>⑦＊Ｃ[雇用者所得率]</t>
    <rPh sb="4" eb="7">
      <t>コヨウシャ</t>
    </rPh>
    <rPh sb="7" eb="10">
      <t>ショトクリツ</t>
    </rPh>
    <phoneticPr fontId="1"/>
  </si>
  <si>
    <t>④＋⑨</t>
    <phoneticPr fontId="1"/>
  </si>
  <si>
    <t>⑩＊Ｆ[消費転換率]</t>
    <rPh sb="4" eb="6">
      <t>ショウヒ</t>
    </rPh>
    <rPh sb="6" eb="8">
      <t>テンカン</t>
    </rPh>
    <rPh sb="8" eb="9">
      <t>リツ</t>
    </rPh>
    <phoneticPr fontId="1"/>
  </si>
  <si>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1"/>
  </si>
  <si>
    <t>⑪＊Ｇ[消費パターン]</t>
    <rPh sb="4" eb="6">
      <t>ショウヒ</t>
    </rPh>
    <phoneticPr fontId="1"/>
  </si>
  <si>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1"/>
  </si>
  <si>
    <t>⑫＊Ａ[県内自給率]</t>
    <rPh sb="4" eb="6">
      <t>ケンナイ</t>
    </rPh>
    <rPh sb="6" eb="9">
      <t>ジキュウリツ</t>
    </rPh>
    <phoneticPr fontId="1"/>
  </si>
  <si>
    <t>⑬＊Ｅ[開放経済型逆行列係数]</t>
    <rPh sb="4" eb="6">
      <t>カイホウ</t>
    </rPh>
    <rPh sb="6" eb="8">
      <t>ケイザイ</t>
    </rPh>
    <rPh sb="8" eb="9">
      <t>ガタ</t>
    </rPh>
    <rPh sb="9" eb="12">
      <t>ギャクギョウレツ</t>
    </rPh>
    <rPh sb="12" eb="14">
      <t>ケイスウ</t>
    </rPh>
    <phoneticPr fontId="1"/>
  </si>
  <si>
    <t>⑭＊Ｂ[粗付加価値率]</t>
    <rPh sb="4" eb="9">
      <t>ソフカカチ</t>
    </rPh>
    <rPh sb="9" eb="10">
      <t>リツ</t>
    </rPh>
    <phoneticPr fontId="1"/>
  </si>
  <si>
    <t>⑭＊Ｃ[雇用者所得率]</t>
    <rPh sb="4" eb="7">
      <t>コヨウシャ</t>
    </rPh>
    <rPh sb="7" eb="10">
      <t>ショトクリツ</t>
    </rPh>
    <phoneticPr fontId="1"/>
  </si>
  <si>
    <t>②＋⑦＋⑭</t>
    <phoneticPr fontId="1"/>
  </si>
  <si>
    <t>⑱</t>
    <phoneticPr fontId="1"/>
  </si>
  <si>
    <t>③＋⑧＋⑮</t>
    <phoneticPr fontId="1"/>
  </si>
  <si>
    <t>⑲</t>
    <phoneticPr fontId="1"/>
  </si>
  <si>
    <t>④＋⑨＋⑯</t>
    <phoneticPr fontId="1"/>
  </si>
  <si>
    <t>図１　経済波及効果フロー</t>
    <rPh sb="0" eb="1">
      <t>ズ</t>
    </rPh>
    <rPh sb="3" eb="5">
      <t>ケイザイ</t>
    </rPh>
    <rPh sb="5" eb="9">
      <t>ハキュウコウカ</t>
    </rPh>
    <phoneticPr fontId="13"/>
  </si>
  <si>
    <t>最終需要増加額</t>
    <rPh sb="0" eb="2">
      <t>サイシュウ</t>
    </rPh>
    <phoneticPr fontId="13"/>
  </si>
  <si>
    <t>×Ａ[県内自給率]</t>
    <phoneticPr fontId="13"/>
  </si>
  <si>
    <t>県内最終需要増加額(直接)</t>
    <rPh sb="2" eb="4">
      <t>サイシュウ</t>
    </rPh>
    <rPh sb="10" eb="12">
      <t>チョクセツ</t>
    </rPh>
    <phoneticPr fontId="13"/>
  </si>
  <si>
    <t>×Ｄ[投入係数]</t>
    <phoneticPr fontId="13"/>
  </si>
  <si>
    <t>×Ｂ[粗付加価値率]</t>
    <phoneticPr fontId="13"/>
  </si>
  <si>
    <t>×Ｃ[雇用者所得率]</t>
    <phoneticPr fontId="13"/>
  </si>
  <si>
    <t>原材料誘発額(直接)</t>
    <rPh sb="0" eb="3">
      <t>ゲンザイリョウ</t>
    </rPh>
    <rPh sb="3" eb="6">
      <t>ユウハツガク</t>
    </rPh>
    <rPh sb="7" eb="9">
      <t>チョクセツ</t>
    </rPh>
    <phoneticPr fontId="13"/>
  </si>
  <si>
    <t xml:space="preserve"> 粗付加価値誘発額(直接)</t>
    <phoneticPr fontId="13"/>
  </si>
  <si>
    <t>雇用者所得誘発額(直接)</t>
    <phoneticPr fontId="13"/>
  </si>
  <si>
    <t>×Ａ[県内自給率]</t>
    <phoneticPr fontId="13"/>
  </si>
  <si>
    <t>県内需要増加額
(第１次)</t>
    <rPh sb="2" eb="4">
      <t>ジュヨウ</t>
    </rPh>
    <rPh sb="4" eb="7">
      <t>ゾウカガク</t>
    </rPh>
    <rPh sb="9" eb="10">
      <t>ダイ</t>
    </rPh>
    <rPh sb="11" eb="12">
      <t>ジ</t>
    </rPh>
    <phoneticPr fontId="13"/>
  </si>
  <si>
    <t>県外へ</t>
    <phoneticPr fontId="13"/>
  </si>
  <si>
    <t>×Ｅ[開放経済型逆行列係数]</t>
    <rPh sb="5" eb="7">
      <t>ケイザイ</t>
    </rPh>
    <phoneticPr fontId="13"/>
  </si>
  <si>
    <t>×Ｆ[消費転換率]</t>
    <phoneticPr fontId="13"/>
  </si>
  <si>
    <t>×Ｂ[粗付加価値率]</t>
    <phoneticPr fontId="13"/>
  </si>
  <si>
    <t>×Ｃ[雇用者所得率]</t>
    <phoneticPr fontId="13"/>
  </si>
  <si>
    <t>×Ｇ[消費パターン]</t>
    <phoneticPr fontId="13"/>
  </si>
  <si>
    <t xml:space="preserve"> 粗付加価値誘発額(第１次)</t>
    <rPh sb="10" eb="11">
      <t>ダイ</t>
    </rPh>
    <rPh sb="12" eb="13">
      <t>ジ</t>
    </rPh>
    <phoneticPr fontId="13"/>
  </si>
  <si>
    <t>雇用者所得誘発額(第１次)</t>
    <rPh sb="9" eb="10">
      <t>ダイ</t>
    </rPh>
    <rPh sb="11" eb="12">
      <t>ジ</t>
    </rPh>
    <phoneticPr fontId="13"/>
  </si>
  <si>
    <t>×Ａ[県内自給率]</t>
    <phoneticPr fontId="13"/>
  </si>
  <si>
    <t>県内需要増加額
(第２次)</t>
    <rPh sb="2" eb="4">
      <t>ジュヨウ</t>
    </rPh>
    <rPh sb="4" eb="6">
      <t>ゾウカ</t>
    </rPh>
    <rPh sb="9" eb="10">
      <t>ダイ</t>
    </rPh>
    <rPh sb="11" eb="12">
      <t>ジ</t>
    </rPh>
    <phoneticPr fontId="13"/>
  </si>
  <si>
    <t>×Ｅ[開放経済型</t>
    <rPh sb="5" eb="7">
      <t>ケイザイ</t>
    </rPh>
    <phoneticPr fontId="13"/>
  </si>
  <si>
    <t>逆行列係数]</t>
    <phoneticPr fontId="13"/>
  </si>
  <si>
    <t xml:space="preserve"> 粗付加価値誘発額(第２次)</t>
    <rPh sb="10" eb="11">
      <t>ダイ</t>
    </rPh>
    <rPh sb="12" eb="13">
      <t>ジ</t>
    </rPh>
    <phoneticPr fontId="13"/>
  </si>
  <si>
    <t>雇用者所得誘発額(第２次)</t>
    <rPh sb="9" eb="10">
      <t>ダイ</t>
    </rPh>
    <rPh sb="11" eb="12">
      <t>ジ</t>
    </rPh>
    <phoneticPr fontId="13"/>
  </si>
  <si>
    <t>最終需要
増加額</t>
    <rPh sb="0" eb="2">
      <t>サイシュウ</t>
    </rPh>
    <rPh sb="2" eb="4">
      <t>ジュヨウ</t>
    </rPh>
    <rPh sb="5" eb="7">
      <t>ゾウカ</t>
    </rPh>
    <rPh sb="7" eb="8">
      <t>ガク</t>
    </rPh>
    <phoneticPr fontId="1"/>
  </si>
  <si>
    <t>県内最終
需要増加額
(直接)</t>
    <rPh sb="2" eb="4">
      <t>サイシュウ</t>
    </rPh>
    <rPh sb="12" eb="14">
      <t>チョクセツ</t>
    </rPh>
    <phoneticPr fontId="1"/>
  </si>
  <si>
    <t>①</t>
    <phoneticPr fontId="1"/>
  </si>
  <si>
    <t>②</t>
    <phoneticPr fontId="1"/>
  </si>
  <si>
    <t>③</t>
    <phoneticPr fontId="1"/>
  </si>
  <si>
    <t>④</t>
    <phoneticPr fontId="1"/>
  </si>
  <si>
    <t>①×Ａ</t>
    <phoneticPr fontId="1"/>
  </si>
  <si>
    <t>②×Ｂ</t>
    <phoneticPr fontId="1"/>
  </si>
  <si>
    <t>②×Ｃ</t>
    <phoneticPr fontId="1"/>
  </si>
  <si>
    <t>(単位：百万円)</t>
    <rPh sb="1" eb="3">
      <t>タンイ</t>
    </rPh>
    <rPh sb="4" eb="5">
      <t>ヒャク</t>
    </rPh>
    <rPh sb="5" eb="7">
      <t>マンエン</t>
    </rPh>
    <phoneticPr fontId="1"/>
  </si>
  <si>
    <t>県内需要
増加額
(第１次)</t>
    <rPh sb="0" eb="2">
      <t>ケンナイ</t>
    </rPh>
    <rPh sb="10" eb="11">
      <t>ダイ</t>
    </rPh>
    <rPh sb="12" eb="13">
      <t>ジ</t>
    </rPh>
    <phoneticPr fontId="1"/>
  </si>
  <si>
    <t>⑤</t>
    <phoneticPr fontId="1"/>
  </si>
  <si>
    <t>⑥</t>
    <phoneticPr fontId="1"/>
  </si>
  <si>
    <t>②×Ｄ</t>
    <phoneticPr fontId="1"/>
  </si>
  <si>
    <t>⑤×Ａ</t>
    <phoneticPr fontId="1"/>
  </si>
  <si>
    <t>⑦</t>
    <phoneticPr fontId="1"/>
  </si>
  <si>
    <t>⑧</t>
    <phoneticPr fontId="1"/>
  </si>
  <si>
    <t>⑨</t>
    <phoneticPr fontId="1"/>
  </si>
  <si>
    <t>⑥×Ｅ</t>
    <phoneticPr fontId="1"/>
  </si>
  <si>
    <t>⑦×Ｂ</t>
    <phoneticPr fontId="1"/>
  </si>
  <si>
    <t>⑦×Ｃ</t>
    <phoneticPr fontId="1"/>
  </si>
  <si>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1"/>
  </si>
  <si>
    <t>県内需要
増加額
(第２次)</t>
    <rPh sb="0" eb="2">
      <t>ケンナイ</t>
    </rPh>
    <rPh sb="10" eb="11">
      <t>ダイ</t>
    </rPh>
    <rPh sb="12" eb="13">
      <t>ジ</t>
    </rPh>
    <phoneticPr fontId="1"/>
  </si>
  <si>
    <t>⑩</t>
    <phoneticPr fontId="1"/>
  </si>
  <si>
    <t>⑪</t>
    <phoneticPr fontId="1"/>
  </si>
  <si>
    <t>⑫</t>
    <phoneticPr fontId="1"/>
  </si>
  <si>
    <t>⑬</t>
    <phoneticPr fontId="1"/>
  </si>
  <si>
    <t>④＋⑨</t>
    <phoneticPr fontId="1"/>
  </si>
  <si>
    <t>⑩×Ｆ</t>
    <phoneticPr fontId="1"/>
  </si>
  <si>
    <t>⑪×Ｇ</t>
    <phoneticPr fontId="1"/>
  </si>
  <si>
    <t>⑫×Ａ</t>
    <phoneticPr fontId="1"/>
  </si>
  <si>
    <t>⑭</t>
    <phoneticPr fontId="1"/>
  </si>
  <si>
    <t>⑮</t>
    <phoneticPr fontId="1"/>
  </si>
  <si>
    <t>⑯</t>
    <phoneticPr fontId="1"/>
  </si>
  <si>
    <t>⑬×Ｅ</t>
    <phoneticPr fontId="1"/>
  </si>
  <si>
    <t>⑭×Ｂ</t>
    <phoneticPr fontId="1"/>
  </si>
  <si>
    <t>⑭×Ｃ</t>
    <phoneticPr fontId="1"/>
  </si>
  <si>
    <t>⑰</t>
    <phoneticPr fontId="1"/>
  </si>
  <si>
    <t>⑱</t>
    <phoneticPr fontId="1"/>
  </si>
  <si>
    <t>⑲</t>
    <phoneticPr fontId="1"/>
  </si>
  <si>
    <t>②＋⑦＋⑭</t>
    <phoneticPr fontId="1"/>
  </si>
  <si>
    <t>③＋⑧＋⑮</t>
    <phoneticPr fontId="1"/>
  </si>
  <si>
    <t>④＋⑨＋⑯</t>
    <phoneticPr fontId="1"/>
  </si>
  <si>
    <t>開放経済型逆行列係数</t>
    <rPh sb="0" eb="2">
      <t>カイホウ</t>
    </rPh>
    <rPh sb="2" eb="4">
      <t>ケイザイ</t>
    </rPh>
    <rPh sb="4" eb="5">
      <t>ガタ</t>
    </rPh>
    <rPh sb="5" eb="8">
      <t>ギャクギョウレツ</t>
    </rPh>
    <rPh sb="8" eb="10">
      <t>ケイスウ</t>
    </rPh>
    <phoneticPr fontId="1"/>
  </si>
  <si>
    <t>①×Ａ</t>
    <phoneticPr fontId="1"/>
  </si>
  <si>
    <t>②×Ｂ</t>
    <phoneticPr fontId="1"/>
  </si>
  <si>
    <t>②×Ｃ</t>
    <phoneticPr fontId="1"/>
  </si>
  <si>
    <t>②×Ｄ</t>
    <phoneticPr fontId="1"/>
  </si>
  <si>
    <t>⑤×Ａ</t>
    <phoneticPr fontId="1"/>
  </si>
  <si>
    <t>⑥×Ｅ</t>
    <phoneticPr fontId="1"/>
  </si>
  <si>
    <t>⑦×Ｂ</t>
    <phoneticPr fontId="1"/>
  </si>
  <si>
    <t>⑦×Ｃ</t>
    <phoneticPr fontId="1"/>
  </si>
  <si>
    <t>④＋⑨</t>
    <phoneticPr fontId="1"/>
  </si>
  <si>
    <t>⑩×Ｆ</t>
    <phoneticPr fontId="1"/>
  </si>
  <si>
    <t>⑪×Ｇ</t>
    <phoneticPr fontId="1"/>
  </si>
  <si>
    <t>⑫×Ａ</t>
    <phoneticPr fontId="1"/>
  </si>
  <si>
    <t>⑬×Ｅ</t>
    <phoneticPr fontId="1"/>
  </si>
  <si>
    <t>⑭×Ｂ</t>
    <phoneticPr fontId="1"/>
  </si>
  <si>
    <t>⑭×Ｃ</t>
    <phoneticPr fontId="1"/>
  </si>
  <si>
    <t>②＋⑦＋⑭</t>
    <phoneticPr fontId="1"/>
  </si>
  <si>
    <t>③＋⑧＋⑮</t>
    <phoneticPr fontId="1"/>
  </si>
  <si>
    <t>④＋⑨＋⑯</t>
    <phoneticPr fontId="1"/>
  </si>
  <si>
    <t>各種係数</t>
    <rPh sb="0" eb="2">
      <t>カクシュ</t>
    </rPh>
    <rPh sb="2" eb="4">
      <t>ケイスウ</t>
    </rPh>
    <phoneticPr fontId="1"/>
  </si>
  <si>
    <t>開放経済型
逆行列係数</t>
    <rPh sb="0" eb="2">
      <t>カイホウ</t>
    </rPh>
    <rPh sb="2" eb="4">
      <t>ケイザイ</t>
    </rPh>
    <rPh sb="4" eb="5">
      <t>ガタ</t>
    </rPh>
    <rPh sb="6" eb="9">
      <t>ギャクギョウレツ</t>
    </rPh>
    <rPh sb="9" eb="11">
      <t>ケイスウ</t>
    </rPh>
    <phoneticPr fontId="1"/>
  </si>
  <si>
    <t>Ａ</t>
    <phoneticPr fontId="1"/>
  </si>
  <si>
    <t>Ｂ</t>
    <phoneticPr fontId="1"/>
  </si>
  <si>
    <t>Ｃ</t>
    <phoneticPr fontId="1"/>
  </si>
  <si>
    <t>Ｄ</t>
    <phoneticPr fontId="1"/>
  </si>
  <si>
    <t>Ｅ</t>
    <phoneticPr fontId="1"/>
  </si>
  <si>
    <t>Ｆ</t>
    <phoneticPr fontId="1"/>
  </si>
  <si>
    <t>Ｇ</t>
    <phoneticPr fontId="1"/>
  </si>
  <si>
    <t>←「F」に入力</t>
    <rPh sb="5" eb="7">
      <t>ニュウリョク</t>
    </rPh>
    <phoneticPr fontId="1"/>
  </si>
  <si>
    <t>ア</t>
    <phoneticPr fontId="1"/>
  </si>
  <si>
    <t>イ</t>
    <phoneticPr fontId="1"/>
  </si>
  <si>
    <t>ウ=イ/ア</t>
    <phoneticPr fontId="1"/>
  </si>
  <si>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13"/>
  </si>
  <si>
    <t>利用の手引き</t>
    <rPh sb="0" eb="2">
      <t>リヨウ</t>
    </rPh>
    <rPh sb="3" eb="5">
      <t>テビ</t>
    </rPh>
    <phoneticPr fontId="13"/>
  </si>
  <si>
    <t>　　者の最終的な需要に影響を与えるとともに、各産業で働く雇用者の賃金にも影響を</t>
    <rPh sb="14" eb="15">
      <t>アタ</t>
    </rPh>
    <rPh sb="28" eb="30">
      <t>コヨウ</t>
    </rPh>
    <phoneticPr fontId="2"/>
  </si>
  <si>
    <t>　　与えます。さらに、消費者でもある雇用者の賃金から新たな需要が生み出されるな</t>
    <rPh sb="18" eb="20">
      <t>コヨウ</t>
    </rPh>
    <phoneticPr fontId="1"/>
  </si>
  <si>
    <t>　　ど、経済活動は、それぞれ独立したものではなく、産業相互間、あるいは産業と家</t>
    <rPh sb="14" eb="16">
      <t>ドクリツ</t>
    </rPh>
    <phoneticPr fontId="1"/>
  </si>
  <si>
    <t>　　　このため、産業に新たな需要（消費、投資等）が生じたときに行われる生産は、</t>
    <rPh sb="17" eb="19">
      <t>ショウヒ</t>
    </rPh>
    <rPh sb="20" eb="22">
      <t>トウシ</t>
    </rPh>
    <rPh sb="22" eb="23">
      <t>トウ</t>
    </rPh>
    <phoneticPr fontId="2"/>
  </si>
  <si>
    <t>第２次波及効果</t>
    <rPh sb="0" eb="1">
      <t>ダイ</t>
    </rPh>
    <rPh sb="2" eb="3">
      <t>ジ</t>
    </rPh>
    <rPh sb="3" eb="5">
      <t>ハキュウ</t>
    </rPh>
    <rPh sb="5" eb="7">
      <t>コウカ</t>
    </rPh>
    <phoneticPr fontId="1"/>
  </si>
  <si>
    <t>非印刷-投入係数表</t>
    <rPh sb="0" eb="1">
      <t>ヒ</t>
    </rPh>
    <rPh sb="1" eb="3">
      <t>インサツ</t>
    </rPh>
    <rPh sb="4" eb="6">
      <t>トウニュウ</t>
    </rPh>
    <rPh sb="6" eb="8">
      <t>ケイスウ</t>
    </rPh>
    <rPh sb="8" eb="9">
      <t>ヒョウ</t>
    </rPh>
    <phoneticPr fontId="1"/>
  </si>
  <si>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1"/>
  </si>
  <si>
    <t>４．その他</t>
    <rPh sb="4" eb="5">
      <t>タ</t>
    </rPh>
    <phoneticPr fontId="1"/>
  </si>
  <si>
    <t>情報通信</t>
    <rPh sb="0" eb="4">
      <t>ジョウホウツウシン</t>
    </rPh>
    <phoneticPr fontId="0"/>
  </si>
  <si>
    <t>列和</t>
    <rPh sb="0" eb="1">
      <t>レツ</t>
    </rPh>
    <rPh sb="1" eb="2">
      <t>ワ</t>
    </rPh>
    <phoneticPr fontId="3"/>
  </si>
  <si>
    <t>製造業</t>
  </si>
  <si>
    <t>電力・ガス・水道</t>
  </si>
  <si>
    <t>サービス</t>
  </si>
  <si>
    <t>うち県内需要増加額</t>
    <rPh sb="4" eb="6">
      <t>ジュヨウ</t>
    </rPh>
    <phoneticPr fontId="13"/>
  </si>
  <si>
    <t>産業部門別経済波及効果（総合効果）</t>
    <rPh sb="12" eb="14">
      <t>ソウゴウ</t>
    </rPh>
    <rPh sb="14" eb="16">
      <t>コウカ</t>
    </rPh>
    <phoneticPr fontId="13"/>
  </si>
  <si>
    <t>消費
転換率</t>
    <rPh sb="0" eb="2">
      <t>ショウヒ</t>
    </rPh>
    <rPh sb="3" eb="5">
      <t>テンカン</t>
    </rPh>
    <rPh sb="5" eb="6">
      <t>リツ</t>
    </rPh>
    <phoneticPr fontId="1"/>
  </si>
  <si>
    <t>合計</t>
    <rPh sb="0" eb="2">
      <t>ゴウケイ</t>
    </rPh>
    <phoneticPr fontId="1"/>
  </si>
  <si>
    <t>Ｄ　投入係数</t>
    <rPh sb="2" eb="4">
      <t>トウニュウ</t>
    </rPh>
    <rPh sb="4" eb="6">
      <t>ケイスウ</t>
    </rPh>
    <phoneticPr fontId="1"/>
  </si>
  <si>
    <t>35</t>
  </si>
  <si>
    <t>Ｅ　開放経済型逆行列係数</t>
    <rPh sb="2" eb="4">
      <t>カイホウ</t>
    </rPh>
    <rPh sb="4" eb="6">
      <t>ケイザイ</t>
    </rPh>
    <rPh sb="6" eb="7">
      <t>ガタ</t>
    </rPh>
    <rPh sb="7" eb="10">
      <t>ギャクギョウレツ</t>
    </rPh>
    <rPh sb="10" eb="12">
      <t>ケイスウ</t>
    </rPh>
    <phoneticPr fontId="1"/>
  </si>
  <si>
    <t>列和</t>
    <rPh sb="0" eb="1">
      <t>レツ</t>
    </rPh>
    <rPh sb="1" eb="2">
      <t>ワ</t>
    </rPh>
    <phoneticPr fontId="1"/>
  </si>
  <si>
    <t>情報通信</t>
    <rPh sb="0" eb="4">
      <t>ジョウホウツウシン</t>
    </rPh>
    <phoneticPr fontId="1"/>
  </si>
  <si>
    <t>行　和</t>
    <rPh sb="0" eb="1">
      <t>ギョウ</t>
    </rPh>
    <rPh sb="2" eb="3">
      <t>ワ</t>
    </rPh>
    <phoneticPr fontId="1"/>
  </si>
  <si>
    <t>Ａ</t>
    <phoneticPr fontId="1"/>
  </si>
  <si>
    <t>Ｂ</t>
    <phoneticPr fontId="1"/>
  </si>
  <si>
    <t>Ｃ</t>
    <phoneticPr fontId="1"/>
  </si>
  <si>
    <t>Ｆ</t>
    <phoneticPr fontId="1"/>
  </si>
  <si>
    <t>Ｇ</t>
    <phoneticPr fontId="1"/>
  </si>
  <si>
    <t>－</t>
    <phoneticPr fontId="1"/>
  </si>
  <si>
    <t>Ａ</t>
    <phoneticPr fontId="1"/>
  </si>
  <si>
    <t>Ｂ</t>
    <phoneticPr fontId="1"/>
  </si>
  <si>
    <t>Ｃ</t>
    <phoneticPr fontId="1"/>
  </si>
  <si>
    <t>Ｄ</t>
    <phoneticPr fontId="1"/>
  </si>
  <si>
    <t>Ｅ</t>
    <phoneticPr fontId="1"/>
  </si>
  <si>
    <t>Ｆ</t>
    <phoneticPr fontId="1"/>
  </si>
  <si>
    <t>Ｇ</t>
    <phoneticPr fontId="1"/>
  </si>
  <si>
    <t>公　務</t>
    <phoneticPr fontId="1"/>
  </si>
  <si>
    <t>農　業</t>
    <phoneticPr fontId="1"/>
  </si>
  <si>
    <t>林　業</t>
    <phoneticPr fontId="1"/>
  </si>
  <si>
    <t>漁　業</t>
    <phoneticPr fontId="1"/>
  </si>
  <si>
    <t>鉱　業</t>
    <phoneticPr fontId="1"/>
  </si>
  <si>
    <t>電力・ｶﾞｽ
・水道</t>
    <phoneticPr fontId="1"/>
  </si>
  <si>
    <t>商　業</t>
    <phoneticPr fontId="1"/>
  </si>
  <si>
    <t>運　輸</t>
    <phoneticPr fontId="1"/>
  </si>
  <si>
    <t>４　備考</t>
    <rPh sb="2" eb="4">
      <t>ビコウ</t>
    </rPh>
    <phoneticPr fontId="13"/>
  </si>
  <si>
    <t>　民間消費支出構成比</t>
    <rPh sb="1" eb="3">
      <t>ミンカン</t>
    </rPh>
    <rPh sb="3" eb="5">
      <t>ショウヒ</t>
    </rPh>
    <rPh sb="5" eb="7">
      <t>シシュツ</t>
    </rPh>
    <rPh sb="7" eb="10">
      <t>コウセイヒ</t>
    </rPh>
    <phoneticPr fontId="1"/>
  </si>
  <si>
    <t>37</t>
    <phoneticPr fontId="1"/>
  </si>
  <si>
    <t>Ｈ</t>
    <phoneticPr fontId="1"/>
  </si>
  <si>
    <t>Ｉ</t>
    <phoneticPr fontId="1"/>
  </si>
  <si>
    <t>就業係数</t>
    <rPh sb="0" eb="2">
      <t>シュウギョウ</t>
    </rPh>
    <rPh sb="2" eb="4">
      <t>ケイスウ</t>
    </rPh>
    <phoneticPr fontId="1"/>
  </si>
  <si>
    <t>雇用係数</t>
    <rPh sb="0" eb="2">
      <t>コヨウ</t>
    </rPh>
    <rPh sb="2" eb="4">
      <t>ケイスウ</t>
    </rPh>
    <phoneticPr fontId="1"/>
  </si>
  <si>
    <t>雇用者
誘発数
(直接)</t>
    <rPh sb="0" eb="3">
      <t>コヨウシャ</t>
    </rPh>
    <rPh sb="4" eb="6">
      <t>ユウハツ</t>
    </rPh>
    <rPh sb="6" eb="7">
      <t>スウ</t>
    </rPh>
    <rPh sb="9" eb="11">
      <t>チョクセツ</t>
    </rPh>
    <phoneticPr fontId="1"/>
  </si>
  <si>
    <t>雇用者
誘発数
(第１次)</t>
    <rPh sb="0" eb="3">
      <t>コヨウシャ</t>
    </rPh>
    <rPh sb="4" eb="6">
      <t>ユウハツ</t>
    </rPh>
    <rPh sb="6" eb="7">
      <t>スウ</t>
    </rPh>
    <rPh sb="9" eb="10">
      <t>ダイ</t>
    </rPh>
    <rPh sb="11" eb="12">
      <t>ジ</t>
    </rPh>
    <phoneticPr fontId="1"/>
  </si>
  <si>
    <t>雇用者
誘発数
(第２次)</t>
    <rPh sb="0" eb="3">
      <t>コヨウシャ</t>
    </rPh>
    <rPh sb="4" eb="6">
      <t>ユウハツ</t>
    </rPh>
    <rPh sb="6" eb="7">
      <t>スウ</t>
    </rPh>
    <rPh sb="9" eb="10">
      <t>ダイ</t>
    </rPh>
    <rPh sb="11" eb="12">
      <t>ジ</t>
    </rPh>
    <phoneticPr fontId="1"/>
  </si>
  <si>
    <t>②×Ｈ</t>
  </si>
  <si>
    <t>②×Ｈ</t>
    <phoneticPr fontId="1"/>
  </si>
  <si>
    <t>②×Ｉ</t>
  </si>
  <si>
    <t>②×Ｉ</t>
    <phoneticPr fontId="1"/>
  </si>
  <si>
    <t>⑦×Ｈ</t>
  </si>
  <si>
    <t>⑦×Ｈ</t>
    <phoneticPr fontId="1"/>
  </si>
  <si>
    <t>⑦×Ｉ</t>
  </si>
  <si>
    <t>⑦×Ｉ</t>
    <phoneticPr fontId="1"/>
  </si>
  <si>
    <t>⑭×Ｈ</t>
  </si>
  <si>
    <t>⑭×Ｈ</t>
    <phoneticPr fontId="1"/>
  </si>
  <si>
    <t>⑭×Ｉ</t>
  </si>
  <si>
    <t>⑭×Ｉ</t>
    <phoneticPr fontId="1"/>
  </si>
  <si>
    <t>従業者総数</t>
  </si>
  <si>
    <t>個人業主</t>
  </si>
  <si>
    <t>家族従業者</t>
  </si>
  <si>
    <t>有給役員
・雇用者</t>
  </si>
  <si>
    <t>有給役員</t>
  </si>
  <si>
    <t>雇用者</t>
  </si>
  <si>
    <t>常用雇用者</t>
  </si>
  <si>
    <t>（単位：人）</t>
    <rPh sb="4" eb="5">
      <t>ニン</t>
    </rPh>
    <phoneticPr fontId="1"/>
  </si>
  <si>
    <t>非印刷-雇用表</t>
    <rPh sb="0" eb="1">
      <t>ヒ</t>
    </rPh>
    <rPh sb="1" eb="3">
      <t>インサツ</t>
    </rPh>
    <rPh sb="4" eb="6">
      <t>コヨウ</t>
    </rPh>
    <rPh sb="6" eb="7">
      <t>ヒョウ</t>
    </rPh>
    <phoneticPr fontId="1"/>
  </si>
  <si>
    <t>(単位：人)</t>
    <rPh sb="1" eb="3">
      <t>タンイ</t>
    </rPh>
    <rPh sb="4" eb="5">
      <t>ニン</t>
    </rPh>
    <phoneticPr fontId="1"/>
  </si>
  <si>
    <t>Ｈ</t>
    <phoneticPr fontId="1"/>
  </si>
  <si>
    <t>I</t>
    <phoneticPr fontId="1"/>
  </si>
  <si>
    <t>Ｉ</t>
    <phoneticPr fontId="1"/>
  </si>
  <si>
    <t>　従業者総数／県内生産額</t>
    <rPh sb="1" eb="4">
      <t>ジュウギョウシャ</t>
    </rPh>
    <rPh sb="4" eb="6">
      <t>ソウスウ</t>
    </rPh>
    <rPh sb="7" eb="9">
      <t>ケンナイ</t>
    </rPh>
    <rPh sb="9" eb="12">
      <t>セイサンガク</t>
    </rPh>
    <phoneticPr fontId="1"/>
  </si>
  <si>
    <t>Ⅰ</t>
  </si>
  <si>
    <t>Ⅰ</t>
    <phoneticPr fontId="1"/>
  </si>
  <si>
    <t>Ⅱ</t>
  </si>
  <si>
    <t>Ⅱ</t>
    <phoneticPr fontId="1"/>
  </si>
  <si>
    <t>Ⅲ</t>
  </si>
  <si>
    <t>Ⅲ</t>
    <phoneticPr fontId="1"/>
  </si>
  <si>
    <t>Ⅳ</t>
  </si>
  <si>
    <t>Ⅳ</t>
    <phoneticPr fontId="1"/>
  </si>
  <si>
    <t>Ⅴ</t>
  </si>
  <si>
    <t>Ⅴ</t>
    <phoneticPr fontId="1"/>
  </si>
  <si>
    <t>Ⅵ</t>
  </si>
  <si>
    <t>Ⅵ</t>
    <phoneticPr fontId="1"/>
  </si>
  <si>
    <t>Ⅶ</t>
  </si>
  <si>
    <t>Ⅶ</t>
    <phoneticPr fontId="1"/>
  </si>
  <si>
    <t>Ⅷ</t>
  </si>
  <si>
    <t>Ⅷ</t>
    <phoneticPr fontId="1"/>
  </si>
  <si>
    <t>②＊Ｈ[就業係数]</t>
    <rPh sb="4" eb="6">
      <t>シュウギョウ</t>
    </rPh>
    <rPh sb="6" eb="8">
      <t>ケイスウ</t>
    </rPh>
    <phoneticPr fontId="1"/>
  </si>
  <si>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1"/>
  </si>
  <si>
    <t>②＊Ｉ[雇用係数]</t>
    <rPh sb="4" eb="6">
      <t>コヨウ</t>
    </rPh>
    <rPh sb="6" eb="8">
      <t>ケイスウ</t>
    </rPh>
    <phoneticPr fontId="1"/>
  </si>
  <si>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</si>
  <si>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⑦＊Ｈ[就業係数]</t>
    <rPh sb="4" eb="6">
      <t>シュウギョウ</t>
    </rPh>
    <rPh sb="6" eb="8">
      <t>ケイスウ</t>
    </rPh>
    <phoneticPr fontId="1"/>
  </si>
  <si>
    <t>⑦＊Ｉ[雇用係数]</t>
    <rPh sb="4" eb="6">
      <t>コヨウ</t>
    </rPh>
    <rPh sb="6" eb="8">
      <t>ケイスウ</t>
    </rPh>
    <phoneticPr fontId="1"/>
  </si>
  <si>
    <t>⑭＊Ｈ[就業係数]</t>
    <rPh sb="4" eb="6">
      <t>シュウギョウ</t>
    </rPh>
    <rPh sb="6" eb="8">
      <t>ケイスウ</t>
    </rPh>
    <phoneticPr fontId="1"/>
  </si>
  <si>
    <t>⑭＊Ｉ[雇用係数]</t>
    <rPh sb="4" eb="6">
      <t>コヨウ</t>
    </rPh>
    <rPh sb="6" eb="8">
      <t>ケイスウ</t>
    </rPh>
    <phoneticPr fontId="1"/>
  </si>
  <si>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</si>
  <si>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1"/>
  </si>
  <si>
    <t>Ⅰ＋Ⅲ＋Ⅴ</t>
  </si>
  <si>
    <t>Ⅰ＋Ⅲ＋Ⅴ</t>
    <phoneticPr fontId="1"/>
  </si>
  <si>
    <t>Ⅱ＋Ⅳ＋Ⅵ</t>
  </si>
  <si>
    <t>Ⅱ＋Ⅳ＋Ⅵ</t>
    <phoneticPr fontId="1"/>
  </si>
  <si>
    <t>雇用者誘発数（直接）</t>
    <rPh sb="0" eb="3">
      <t>コヨウシャ</t>
    </rPh>
    <rPh sb="3" eb="5">
      <t>ユウハツ</t>
    </rPh>
    <rPh sb="5" eb="6">
      <t>スウ</t>
    </rPh>
    <rPh sb="7" eb="9">
      <t>チョクセツ</t>
    </rPh>
    <phoneticPr fontId="13"/>
  </si>
  <si>
    <t>第１次波及効果</t>
    <rPh sb="0" eb="1">
      <t>ダイ</t>
    </rPh>
    <rPh sb="2" eb="3">
      <t>ジ</t>
    </rPh>
    <rPh sb="3" eb="5">
      <t>ハキュウ</t>
    </rPh>
    <rPh sb="5" eb="7">
      <t>コウカ</t>
    </rPh>
    <phoneticPr fontId="13"/>
  </si>
  <si>
    <t>生産誘発額(第１次)</t>
    <rPh sb="0" eb="2">
      <t>セイサン</t>
    </rPh>
    <rPh sb="2" eb="4">
      <t>ユウハツ</t>
    </rPh>
    <rPh sb="4" eb="5">
      <t>ガク</t>
    </rPh>
    <rPh sb="6" eb="7">
      <t>ダイ</t>
    </rPh>
    <rPh sb="8" eb="9">
      <t>ジ</t>
    </rPh>
    <phoneticPr fontId="13"/>
  </si>
  <si>
    <t>第２次波及効果</t>
    <rPh sb="0" eb="1">
      <t>ダイ</t>
    </rPh>
    <rPh sb="2" eb="3">
      <t>ジ</t>
    </rPh>
    <rPh sb="3" eb="5">
      <t>ハキュウ</t>
    </rPh>
    <rPh sb="5" eb="7">
      <t>コウカ</t>
    </rPh>
    <phoneticPr fontId="13"/>
  </si>
  <si>
    <t>生産誘発額(第２次)</t>
    <rPh sb="0" eb="2">
      <t>セイサン</t>
    </rPh>
    <rPh sb="2" eb="4">
      <t>ユウハツ</t>
    </rPh>
    <rPh sb="4" eb="5">
      <t>ガク</t>
    </rPh>
    <rPh sb="6" eb="7">
      <t>ダイ</t>
    </rPh>
    <rPh sb="8" eb="9">
      <t>ジ</t>
    </rPh>
    <phoneticPr fontId="13"/>
  </si>
  <si>
    <t>×Ｈ[就業係数]</t>
    <rPh sb="3" eb="5">
      <t>シュウギョウ</t>
    </rPh>
    <rPh sb="5" eb="7">
      <t>ケイスウ</t>
    </rPh>
    <phoneticPr fontId="13"/>
  </si>
  <si>
    <t>×Ｉ[雇用係数]</t>
    <rPh sb="3" eb="5">
      <t>コヨウ</t>
    </rPh>
    <rPh sb="5" eb="7">
      <t>ケイスウ</t>
    </rPh>
    <phoneticPr fontId="13"/>
  </si>
  <si>
    <t>図２　雇用誘発効果フロー</t>
    <rPh sb="0" eb="1">
      <t>ズ</t>
    </rPh>
    <rPh sb="3" eb="5">
      <t>コヨウ</t>
    </rPh>
    <rPh sb="5" eb="7">
      <t>ユウハツ</t>
    </rPh>
    <rPh sb="7" eb="9">
      <t>コウカ</t>
    </rPh>
    <phoneticPr fontId="13"/>
  </si>
  <si>
    <t>(単位：百万円、人)</t>
    <rPh sb="1" eb="3">
      <t>タンイ</t>
    </rPh>
    <rPh sb="4" eb="5">
      <t>ヒャク</t>
    </rPh>
    <rPh sb="5" eb="7">
      <t>マンエン</t>
    </rPh>
    <rPh sb="8" eb="9">
      <t>ニン</t>
    </rPh>
    <phoneticPr fontId="13"/>
  </si>
  <si>
    <t>雇用者誘発数（第１次）</t>
    <rPh sb="0" eb="3">
      <t>コヨウシャ</t>
    </rPh>
    <rPh sb="3" eb="5">
      <t>ユウハツ</t>
    </rPh>
    <rPh sb="5" eb="6">
      <t>スウ</t>
    </rPh>
    <rPh sb="7" eb="8">
      <t>ダイ</t>
    </rPh>
    <rPh sb="9" eb="10">
      <t>ジ</t>
    </rPh>
    <phoneticPr fontId="13"/>
  </si>
  <si>
    <t>雇用者誘発数（第２次）</t>
    <rPh sb="0" eb="3">
      <t>コヨウシャ</t>
    </rPh>
    <rPh sb="3" eb="5">
      <t>ユウハツ</t>
    </rPh>
    <rPh sb="5" eb="6">
      <t>スウ</t>
    </rPh>
    <rPh sb="7" eb="8">
      <t>ダイ</t>
    </rPh>
    <rPh sb="9" eb="10">
      <t>ジ</t>
    </rPh>
    <phoneticPr fontId="13"/>
  </si>
  <si>
    <t>表２　産業部門別雇用誘発効果</t>
    <rPh sb="8" eb="10">
      <t>コヨウ</t>
    </rPh>
    <rPh sb="10" eb="12">
      <t>ユウハツ</t>
    </rPh>
    <phoneticPr fontId="13"/>
  </si>
  <si>
    <t>（単位：人）</t>
    <rPh sb="4" eb="5">
      <t>ニン</t>
    </rPh>
    <phoneticPr fontId="13"/>
  </si>
  <si>
    <t>産業部門別雇用誘発効果（総合効果）</t>
    <rPh sb="2" eb="5">
      <t>ブモンベツ</t>
    </rPh>
    <rPh sb="5" eb="7">
      <t>コヨウ</t>
    </rPh>
    <rPh sb="7" eb="9">
      <t>ユウハツ</t>
    </rPh>
    <rPh sb="12" eb="14">
      <t>ソウゴウ</t>
    </rPh>
    <rPh sb="14" eb="16">
      <t>コウカ</t>
    </rPh>
    <phoneticPr fontId="13"/>
  </si>
  <si>
    <t>雇用者誘発数</t>
    <rPh sb="0" eb="3">
      <t>コヨウシャ</t>
    </rPh>
    <rPh sb="3" eb="5">
      <t>ユウハツ</t>
    </rPh>
    <rPh sb="5" eb="6">
      <t>スウ</t>
    </rPh>
    <phoneticPr fontId="13"/>
  </si>
  <si>
    <t>２　当初設定</t>
    <phoneticPr fontId="13"/>
  </si>
  <si>
    <t>消費転換率</t>
    <phoneticPr fontId="13"/>
  </si>
  <si>
    <t>３　分析結果</t>
    <phoneticPr fontId="13"/>
  </si>
  <si>
    <t>直接効果</t>
    <phoneticPr fontId="13"/>
  </si>
  <si>
    <t>総合効果</t>
    <phoneticPr fontId="13"/>
  </si>
  <si>
    <t>雇用者所得
誘　発　額</t>
    <phoneticPr fontId="13"/>
  </si>
  <si>
    <t>雇　用　者
誘　発　数</t>
    <rPh sb="0" eb="1">
      <t>ヤトイ</t>
    </rPh>
    <rPh sb="2" eb="3">
      <t>ヨウ</t>
    </rPh>
    <rPh sb="4" eb="5">
      <t>シャ</t>
    </rPh>
    <rPh sb="6" eb="7">
      <t>ユウ</t>
    </rPh>
    <rPh sb="8" eb="9">
      <t>ハツ</t>
    </rPh>
    <rPh sb="10" eb="11">
      <t>スウ</t>
    </rPh>
    <phoneticPr fontId="13"/>
  </si>
  <si>
    <t>生産誘発額</t>
    <rPh sb="0" eb="2">
      <t>セイサン</t>
    </rPh>
    <rPh sb="2" eb="5">
      <t>ユウハツガク</t>
    </rPh>
    <phoneticPr fontId="13"/>
  </si>
  <si>
    <t>波及効果倍率（倍）</t>
    <rPh sb="7" eb="8">
      <t>バイ</t>
    </rPh>
    <phoneticPr fontId="13"/>
  </si>
  <si>
    <t>(単位：百万円、人）</t>
    <rPh sb="1" eb="3">
      <t>タンイ</t>
    </rPh>
    <rPh sb="4" eb="5">
      <t>ヒャク</t>
    </rPh>
    <rPh sb="5" eb="7">
      <t>マンエン</t>
    </rPh>
    <rPh sb="8" eb="9">
      <t>ニン</t>
    </rPh>
    <phoneticPr fontId="13"/>
  </si>
  <si>
    <t>粗付加価値
誘　発　額</t>
    <rPh sb="0" eb="1">
      <t>ソ</t>
    </rPh>
    <rPh sb="1" eb="3">
      <t>フカ</t>
    </rPh>
    <rPh sb="3" eb="5">
      <t>カチ</t>
    </rPh>
    <phoneticPr fontId="13"/>
  </si>
  <si>
    <t>１．はじめに</t>
    <phoneticPr fontId="1"/>
  </si>
  <si>
    <t>　　　私たちの日常生活に必要な各種の消費財や企業の設備の拡充に使用される資本財</t>
    <phoneticPr fontId="1"/>
  </si>
  <si>
    <t>　　は、農林水産業、製造業、サービス業など多くの産業によって生産されています。</t>
    <phoneticPr fontId="1"/>
  </si>
  <si>
    <t>　　これらの産業はそれぞれ単独に存在するものではなく、原材料・燃料等の取引を通</t>
    <phoneticPr fontId="1"/>
  </si>
  <si>
    <t>　　じてお互いに密接な関係を持っています。また、各産業の生産活動は、私たち消費</t>
    <phoneticPr fontId="1"/>
  </si>
  <si>
    <t>　　計などの間で密接に結びつき、互いに影響を及ぼし合っています。</t>
    <phoneticPr fontId="1"/>
  </si>
  <si>
    <t>　　直接需要が生じた産業だけでなく、関連する他の産業にも波及します。また、これ</t>
    <phoneticPr fontId="1"/>
  </si>
  <si>
    <t>　　らの生産活動の結果生じる雇用者所得は、消費支出として新たな需要を生み出し、</t>
    <phoneticPr fontId="1"/>
  </si>
  <si>
    <t>　　さらに生産を誘発していきます。これを経済波及効果といいます。</t>
    <phoneticPr fontId="1"/>
  </si>
  <si>
    <t>〒010-8570　秋田市山王４－１－１</t>
    <phoneticPr fontId="1"/>
  </si>
  <si>
    <t>ＴＥＬ　０１８－８６０－１２５４</t>
    <phoneticPr fontId="1"/>
  </si>
  <si>
    <t>ＦＡＸ　０１８－８６０－１２５２</t>
    <phoneticPr fontId="1"/>
  </si>
  <si>
    <t>２．分析手順</t>
    <rPh sb="2" eb="4">
      <t>ブンセキ</t>
    </rPh>
    <rPh sb="4" eb="6">
      <t>テジュン</t>
    </rPh>
    <phoneticPr fontId="1"/>
  </si>
  <si>
    <t>３．利用上の注意事項</t>
    <rPh sb="2" eb="5">
      <t>リヨウジョウ</t>
    </rPh>
    <rPh sb="6" eb="8">
      <t>チュウイ</t>
    </rPh>
    <rPh sb="8" eb="10">
      <t>ジコウ</t>
    </rPh>
    <phoneticPr fontId="1"/>
  </si>
  <si>
    <t>①　本分析ツールにおいて設定している事項</t>
    <rPh sb="2" eb="3">
      <t>ホン</t>
    </rPh>
    <rPh sb="3" eb="5">
      <t>ブンセキ</t>
    </rPh>
    <rPh sb="12" eb="14">
      <t>セッテイ</t>
    </rPh>
    <rPh sb="18" eb="20">
      <t>ジコウ</t>
    </rPh>
    <phoneticPr fontId="1"/>
  </si>
  <si>
    <t>②　本分析ツールが利用できない事例　</t>
    <rPh sb="2" eb="3">
      <t>ホン</t>
    </rPh>
    <rPh sb="3" eb="5">
      <t>ブンセキ</t>
    </rPh>
    <rPh sb="9" eb="11">
      <t>リヨウ</t>
    </rPh>
    <rPh sb="15" eb="17">
      <t>ジレイ</t>
    </rPh>
    <phoneticPr fontId="1"/>
  </si>
  <si>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1"/>
  </si>
  <si>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1"/>
  </si>
  <si>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1"/>
  </si>
  <si>
    <t>　　転換すると仮定しています。</t>
    <rPh sb="2" eb="4">
      <t>テンカン</t>
    </rPh>
    <rPh sb="7" eb="9">
      <t>カテイ</t>
    </rPh>
    <phoneticPr fontId="1"/>
  </si>
  <si>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1"/>
  </si>
  <si>
    <t>　　定しています。</t>
    <rPh sb="2" eb="3">
      <t>サダム</t>
    </rPh>
    <phoneticPr fontId="1"/>
  </si>
  <si>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1"/>
  </si>
  <si>
    <t>　・　需要が発生する産業が特定できない場合。</t>
    <rPh sb="3" eb="5">
      <t>ジュヨウ</t>
    </rPh>
    <rPh sb="6" eb="8">
      <t>ハッセイ</t>
    </rPh>
    <rPh sb="10" eb="12">
      <t>サンギョウ</t>
    </rPh>
    <rPh sb="13" eb="15">
      <t>トクテイ</t>
    </rPh>
    <rPh sb="19" eb="21">
      <t>バアイ</t>
    </rPh>
    <phoneticPr fontId="1"/>
  </si>
  <si>
    <t>　　　　例）使途の特定できない補助金等</t>
    <rPh sb="4" eb="5">
      <t>レイ</t>
    </rPh>
    <rPh sb="6" eb="8">
      <t>シト</t>
    </rPh>
    <rPh sb="9" eb="11">
      <t>トクテイ</t>
    </rPh>
    <rPh sb="15" eb="18">
      <t>ホジョキン</t>
    </rPh>
    <rPh sb="18" eb="19">
      <t>ナド</t>
    </rPh>
    <phoneticPr fontId="1"/>
  </si>
  <si>
    <t>　　る場合。</t>
    <rPh sb="3" eb="5">
      <t>バアイ</t>
    </rPh>
    <phoneticPr fontId="1"/>
  </si>
  <si>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1"/>
  </si>
  <si>
    <t>　　果は異なります。</t>
    <rPh sb="2" eb="3">
      <t>ハタシ</t>
    </rPh>
    <rPh sb="4" eb="5">
      <t>コト</t>
    </rPh>
    <phoneticPr fontId="1"/>
  </si>
  <si>
    <t>　　※１～１１ページまでが印刷対象範囲（Ａ４）です。</t>
    <rPh sb="13" eb="15">
      <t>インサツ</t>
    </rPh>
    <rPh sb="15" eb="17">
      <t>タイショウ</t>
    </rPh>
    <rPh sb="17" eb="19">
      <t>ハンイ</t>
    </rPh>
    <phoneticPr fontId="1"/>
  </si>
  <si>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1"/>
  </si>
  <si>
    <t>　　が見込めるとは限りません。</t>
    <rPh sb="3" eb="5">
      <t>ミコ</t>
    </rPh>
    <rPh sb="9" eb="10">
      <t>カギ</t>
    </rPh>
    <phoneticPr fontId="1"/>
  </si>
  <si>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1"/>
  </si>
  <si>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1"/>
  </si>
  <si>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1"/>
  </si>
  <si>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1"/>
  </si>
  <si>
    <t>　絡ください。</t>
    <rPh sb="1" eb="2">
      <t>ラク</t>
    </rPh>
    <phoneticPr fontId="1"/>
  </si>
  <si>
    <t>従業者誘発数</t>
    <rPh sb="0" eb="3">
      <t>ジュウギョウシャ</t>
    </rPh>
    <rPh sb="3" eb="5">
      <t>ユウハツ</t>
    </rPh>
    <rPh sb="5" eb="6">
      <t>スウ</t>
    </rPh>
    <phoneticPr fontId="13"/>
  </si>
  <si>
    <t>　従業者誘発数（直接）</t>
    <rPh sb="1" eb="4">
      <t>ジュウギョウシャ</t>
    </rPh>
    <rPh sb="4" eb="6">
      <t>ユウハツ</t>
    </rPh>
    <rPh sb="6" eb="7">
      <t>スウ</t>
    </rPh>
    <rPh sb="8" eb="10">
      <t>チョクセツ</t>
    </rPh>
    <phoneticPr fontId="13"/>
  </si>
  <si>
    <t>　従業者誘発数（第１次）</t>
    <rPh sb="1" eb="4">
      <t>ジュウギョウシャ</t>
    </rPh>
    <rPh sb="4" eb="6">
      <t>ユウハツ</t>
    </rPh>
    <rPh sb="6" eb="7">
      <t>スウ</t>
    </rPh>
    <rPh sb="8" eb="9">
      <t>ダイ</t>
    </rPh>
    <rPh sb="10" eb="11">
      <t>ジ</t>
    </rPh>
    <phoneticPr fontId="13"/>
  </si>
  <si>
    <t>　従業者誘発数（第２次）</t>
    <rPh sb="1" eb="4">
      <t>ジュウギョウシャ</t>
    </rPh>
    <rPh sb="4" eb="6">
      <t>ユウハツ</t>
    </rPh>
    <rPh sb="6" eb="7">
      <t>スウ</t>
    </rPh>
    <rPh sb="8" eb="9">
      <t>ダイ</t>
    </rPh>
    <rPh sb="10" eb="11">
      <t>ジ</t>
    </rPh>
    <phoneticPr fontId="13"/>
  </si>
  <si>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1"/>
  </si>
  <si>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1"/>
  </si>
  <si>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1"/>
  </si>
  <si>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1"/>
  </si>
  <si>
    <t>従業者
誘発数
(直接)</t>
    <rPh sb="0" eb="3">
      <t>ジュウギョウシャ</t>
    </rPh>
    <rPh sb="4" eb="6">
      <t>ユウハツ</t>
    </rPh>
    <rPh sb="6" eb="7">
      <t>スウ</t>
    </rPh>
    <rPh sb="9" eb="11">
      <t>チョクセツ</t>
    </rPh>
    <phoneticPr fontId="1"/>
  </si>
  <si>
    <t>従業者
誘発数
(第１次)</t>
    <rPh sb="0" eb="3">
      <t>ジュウギョウシャ</t>
    </rPh>
    <rPh sb="4" eb="6">
      <t>ユウハツ</t>
    </rPh>
    <rPh sb="6" eb="7">
      <t>スウ</t>
    </rPh>
    <rPh sb="9" eb="10">
      <t>ダイ</t>
    </rPh>
    <rPh sb="11" eb="12">
      <t>ジ</t>
    </rPh>
    <phoneticPr fontId="1"/>
  </si>
  <si>
    <t>従業者
誘発数
(第２次)</t>
    <rPh sb="0" eb="3">
      <t>ジュウギョウシャ</t>
    </rPh>
    <rPh sb="4" eb="6">
      <t>ユウハツ</t>
    </rPh>
    <rPh sb="6" eb="7">
      <t>スウ</t>
    </rPh>
    <rPh sb="9" eb="10">
      <t>ダイ</t>
    </rPh>
    <rPh sb="11" eb="12">
      <t>ジ</t>
    </rPh>
    <phoneticPr fontId="1"/>
  </si>
  <si>
    <t>　する場合があります。</t>
    <phoneticPr fontId="1"/>
  </si>
  <si>
    <t>③　経済波及効果分析について</t>
    <rPh sb="2" eb="4">
      <t>ケイザイ</t>
    </rPh>
    <rPh sb="4" eb="6">
      <t>ハキュウ</t>
    </rPh>
    <rPh sb="6" eb="8">
      <t>コウカ</t>
    </rPh>
    <rPh sb="8" eb="10">
      <t>ブンセキ</t>
    </rPh>
    <phoneticPr fontId="1"/>
  </si>
  <si>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1"/>
  </si>
  <si>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1"/>
  </si>
  <si>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1"/>
  </si>
  <si>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1"/>
  </si>
  <si>
    <t>　　しますが、その点は考慮されていません。</t>
    <rPh sb="9" eb="10">
      <t>テン</t>
    </rPh>
    <rPh sb="11" eb="13">
      <t>コウリョ</t>
    </rPh>
    <phoneticPr fontId="1"/>
  </si>
  <si>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1"/>
  </si>
  <si>
    <t>　　起こるとは限りません。</t>
    <rPh sb="2" eb="3">
      <t>オ</t>
    </rPh>
    <rPh sb="7" eb="8">
      <t>カギ</t>
    </rPh>
    <phoneticPr fontId="1"/>
  </si>
  <si>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1"/>
  </si>
  <si>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1"/>
  </si>
  <si>
    <t>　　な比例関係を仮定しています。</t>
    <rPh sb="3" eb="5">
      <t>ヒレイ</t>
    </rPh>
    <rPh sb="5" eb="7">
      <t>カンケイ</t>
    </rPh>
    <rPh sb="8" eb="10">
      <t>カテイ</t>
    </rPh>
    <phoneticPr fontId="1"/>
  </si>
  <si>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1"/>
  </si>
  <si>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1"/>
  </si>
  <si>
    <t>　　て変化しないと仮定しています。</t>
    <rPh sb="3" eb="5">
      <t>ヘンカ</t>
    </rPh>
    <rPh sb="9" eb="11">
      <t>カテイ</t>
    </rPh>
    <phoneticPr fontId="1"/>
  </si>
  <si>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1"/>
  </si>
  <si>
    <r>
      <t>　(I-(I-M)A)</t>
    </r>
    <r>
      <rPr>
        <vertAlign val="superscript"/>
        <sz val="10"/>
        <rFont val="ＭＳ ゴシック"/>
        <family val="3"/>
        <charset val="128"/>
      </rPr>
      <t>-1</t>
    </r>
    <phoneticPr fontId="1"/>
  </si>
  <si>
    <t>④　雇用分析について</t>
    <rPh sb="2" eb="4">
      <t>コヨウ</t>
    </rPh>
    <rPh sb="4" eb="6">
      <t>ブンセキ</t>
    </rPh>
    <phoneticPr fontId="1"/>
  </si>
  <si>
    <t>⑤　その他の留意点</t>
    <rPh sb="4" eb="5">
      <t>タ</t>
    </rPh>
    <rPh sb="6" eb="9">
      <t>リュウイテン</t>
    </rPh>
    <phoneticPr fontId="1"/>
  </si>
  <si>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1"/>
  </si>
  <si>
    <t>　　ています。</t>
    <phoneticPr fontId="1"/>
  </si>
  <si>
    <t>従　業　者
誘　発　数</t>
    <rPh sb="0" eb="1">
      <t>ジュウ</t>
    </rPh>
    <rPh sb="2" eb="3">
      <t>ギョウ</t>
    </rPh>
    <rPh sb="4" eb="5">
      <t>シャ</t>
    </rPh>
    <rPh sb="6" eb="7">
      <t>ユウ</t>
    </rPh>
    <rPh sb="8" eb="9">
      <t>ハツ</t>
    </rPh>
    <rPh sb="10" eb="11">
      <t>スウ</t>
    </rPh>
    <phoneticPr fontId="13"/>
  </si>
  <si>
    <t>表３　分析手順</t>
    <rPh sb="0" eb="1">
      <t>ヒョウ</t>
    </rPh>
    <rPh sb="3" eb="5">
      <t>ブンセキ</t>
    </rPh>
    <rPh sb="5" eb="7">
      <t>テジュン</t>
    </rPh>
    <phoneticPr fontId="1"/>
  </si>
  <si>
    <t>表４　計算内容</t>
    <rPh sb="0" eb="1">
      <t>ヒョウ</t>
    </rPh>
    <rPh sb="3" eb="5">
      <t>ケイサン</t>
    </rPh>
    <rPh sb="5" eb="7">
      <t>ナイヨウ</t>
    </rPh>
    <phoneticPr fontId="1"/>
  </si>
  <si>
    <t>表５　各種係数</t>
    <rPh sb="0" eb="1">
      <t>ヒョウ</t>
    </rPh>
    <rPh sb="3" eb="5">
      <t>カクシュ</t>
    </rPh>
    <rPh sb="5" eb="7">
      <t>ケイスウ</t>
    </rPh>
    <phoneticPr fontId="1"/>
  </si>
  <si>
    <t>　※　波及効果倍率は当初設定の最終需要増加額に対するものです。</t>
    <phoneticPr fontId="13"/>
  </si>
  <si>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13"/>
  </si>
  <si>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13"/>
  </si>
  <si>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13"/>
  </si>
  <si>
    <t>従業者
誘発数
合　計</t>
    <rPh sb="0" eb="3">
      <t>ジュウギョウシャ</t>
    </rPh>
    <rPh sb="4" eb="6">
      <t>ユウハツ</t>
    </rPh>
    <rPh sb="6" eb="7">
      <t>スウ</t>
    </rPh>
    <rPh sb="8" eb="9">
      <t>ゴウ</t>
    </rPh>
    <rPh sb="10" eb="11">
      <t>ケイ</t>
    </rPh>
    <phoneticPr fontId="1"/>
  </si>
  <si>
    <t>雇用者
誘発数
合　計</t>
    <rPh sb="0" eb="3">
      <t>コヨウシャ</t>
    </rPh>
    <rPh sb="4" eb="6">
      <t>ユウハツ</t>
    </rPh>
    <rPh sb="6" eb="7">
      <t>スウ</t>
    </rPh>
    <rPh sb="8" eb="9">
      <t>ゴウ</t>
    </rPh>
    <rPh sb="10" eb="11">
      <t>ケイ</t>
    </rPh>
    <phoneticPr fontId="1"/>
  </si>
  <si>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13"/>
  </si>
  <si>
    <t>　　合計が一致しない場合があります。</t>
    <rPh sb="2" eb="3">
      <t>ゴウ</t>
    </rPh>
    <rPh sb="3" eb="4">
      <t>ケイ</t>
    </rPh>
    <rPh sb="5" eb="7">
      <t>イッチ</t>
    </rPh>
    <rPh sb="10" eb="12">
      <t>バアイ</t>
    </rPh>
    <phoneticPr fontId="13"/>
  </si>
  <si>
    <t>①　産業部門別に「最終需要増加額」を設定します。</t>
    <rPh sb="9" eb="11">
      <t>サイシュウ</t>
    </rPh>
    <rPh sb="11" eb="13">
      <t>ジュヨウ</t>
    </rPh>
    <rPh sb="13" eb="16">
      <t>ゾウカガク</t>
    </rPh>
    <rPh sb="18" eb="20">
      <t>セッテイ</t>
    </rPh>
    <phoneticPr fontId="1"/>
  </si>
  <si>
    <t>　　　　例）県外の企業に全額発注する等</t>
    <rPh sb="4" eb="5">
      <t>レイ</t>
    </rPh>
    <rPh sb="6" eb="8">
      <t>ケンガイ</t>
    </rPh>
    <rPh sb="9" eb="11">
      <t>キギョウ</t>
    </rPh>
    <rPh sb="12" eb="14">
      <t>ゼンガク</t>
    </rPh>
    <rPh sb="14" eb="16">
      <t>ハッチュウ</t>
    </rPh>
    <rPh sb="18" eb="19">
      <t>ナド</t>
    </rPh>
    <phoneticPr fontId="1"/>
  </si>
  <si>
    <t>年</t>
    <rPh sb="0" eb="1">
      <t>トシ</t>
    </rPh>
    <phoneticPr fontId="1"/>
  </si>
  <si>
    <t>　消費支出／実収入　総務省HP：家計調査年報最新年分「第２表　都市階級・地方・都道府県庁所在市別１世帯当たり１か月間の収入と支出（総世帯のうち勤労者世帯）(秋田市分)」</t>
    <rPh sb="1" eb="3">
      <t>ショウヒ</t>
    </rPh>
    <rPh sb="3" eb="5">
      <t>シシュツ</t>
    </rPh>
    <rPh sb="6" eb="9">
      <t>ジッシュウニュウ</t>
    </rPh>
    <rPh sb="10" eb="13">
      <t>ソウムショウ</t>
    </rPh>
    <rPh sb="16" eb="18">
      <t>カケイ</t>
    </rPh>
    <rPh sb="18" eb="20">
      <t>チョウサ</t>
    </rPh>
    <rPh sb="20" eb="22">
      <t>ネンポウ</t>
    </rPh>
    <rPh sb="31" eb="33">
      <t>トシ</t>
    </rPh>
    <rPh sb="33" eb="35">
      <t>カイキュウ</t>
    </rPh>
    <rPh sb="36" eb="38">
      <t>チホウ</t>
    </rPh>
    <rPh sb="65" eb="66">
      <t>ソウ</t>
    </rPh>
    <rPh sb="66" eb="68">
      <t>セタイ</t>
    </rPh>
    <rPh sb="68" eb="70">
      <t>ニセタイ</t>
    </rPh>
    <phoneticPr fontId="1"/>
  </si>
  <si>
    <t>後方移動平均
（３年）</t>
    <rPh sb="0" eb="2">
      <t>コウホウ</t>
    </rPh>
    <rPh sb="2" eb="4">
      <t>イドウ</t>
    </rPh>
    <rPh sb="4" eb="6">
      <t>ヘイキン</t>
    </rPh>
    <rPh sb="9" eb="10">
      <t>ネン</t>
    </rPh>
    <phoneticPr fontId="1"/>
  </si>
  <si>
    <t>参　　　　　考</t>
    <rPh sb="0" eb="1">
      <t>サン</t>
    </rPh>
    <rPh sb="6" eb="7">
      <t>コウ</t>
    </rPh>
    <phoneticPr fontId="1"/>
  </si>
  <si>
    <t>消 費 転 換 率 計 算</t>
    <rPh sb="0" eb="1">
      <t>ショウ</t>
    </rPh>
    <rPh sb="2" eb="3">
      <t>ヒ</t>
    </rPh>
    <rPh sb="4" eb="5">
      <t>テン</t>
    </rPh>
    <rPh sb="6" eb="7">
      <t>カン</t>
    </rPh>
    <rPh sb="8" eb="9">
      <t>リツ</t>
    </rPh>
    <rPh sb="10" eb="11">
      <t>ケイ</t>
    </rPh>
    <rPh sb="12" eb="13">
      <t>サン</t>
    </rPh>
    <phoneticPr fontId="1"/>
  </si>
  <si>
    <t>平成16年</t>
  </si>
  <si>
    <t>平成17年</t>
  </si>
  <si>
    <t>平成18年</t>
  </si>
  <si>
    <t>平成19年</t>
  </si>
  <si>
    <t>平成20年</t>
  </si>
  <si>
    <t>平成21年</t>
  </si>
  <si>
    <t>平成22年</t>
  </si>
  <si>
    <t>平成24年</t>
  </si>
  <si>
    <t>平成25年</t>
  </si>
  <si>
    <t>平成26年</t>
  </si>
  <si>
    <t>平成27年</t>
  </si>
  <si>
    <t>平成28年</t>
    <rPh sb="0" eb="2">
      <t>ヘイセイ</t>
    </rPh>
    <rPh sb="4" eb="5">
      <t>ネン</t>
    </rPh>
    <phoneticPr fontId="1"/>
  </si>
  <si>
    <t>林業</t>
    <rPh sb="0" eb="2">
      <t>リンギョウ</t>
    </rPh>
    <phoneticPr fontId="4"/>
  </si>
  <si>
    <t>漁業</t>
    <rPh sb="0" eb="2">
      <t>ギョギョウ</t>
    </rPh>
    <phoneticPr fontId="4"/>
  </si>
  <si>
    <t>鉱業</t>
    <rPh sb="0" eb="2">
      <t>コウギョウ</t>
    </rPh>
    <phoneticPr fontId="4"/>
  </si>
  <si>
    <t>製造業</t>
    <rPh sb="0" eb="3">
      <t>セイゾウギョウ</t>
    </rPh>
    <phoneticPr fontId="4"/>
  </si>
  <si>
    <t>建設</t>
    <rPh sb="0" eb="2">
      <t>ケンセツ</t>
    </rPh>
    <phoneticPr fontId="4"/>
  </si>
  <si>
    <t>電力・ガス・水道</t>
    <rPh sb="0" eb="2">
      <t>デンリョク</t>
    </rPh>
    <rPh sb="6" eb="8">
      <t>スイドウ</t>
    </rPh>
    <phoneticPr fontId="4"/>
  </si>
  <si>
    <t>商業</t>
    <rPh sb="0" eb="2">
      <t>ショウギョウ</t>
    </rPh>
    <phoneticPr fontId="4"/>
  </si>
  <si>
    <t>金融・保険</t>
    <rPh sb="0" eb="2">
      <t>キンユウ</t>
    </rPh>
    <rPh sb="3" eb="5">
      <t>ホケン</t>
    </rPh>
    <phoneticPr fontId="4"/>
  </si>
  <si>
    <t>不動産</t>
    <rPh sb="0" eb="3">
      <t>フドウサン</t>
    </rPh>
    <phoneticPr fontId="4"/>
  </si>
  <si>
    <t>運輸・郵便</t>
    <rPh sb="0" eb="2">
      <t>ウンユ</t>
    </rPh>
    <rPh sb="3" eb="5">
      <t>ユウビン</t>
    </rPh>
    <phoneticPr fontId="4"/>
  </si>
  <si>
    <t>情報通信</t>
    <rPh sb="0" eb="4">
      <t>ジョウホウツウシン</t>
    </rPh>
    <phoneticPr fontId="4"/>
  </si>
  <si>
    <t>公務</t>
    <rPh sb="0" eb="2">
      <t>コウム</t>
    </rPh>
    <phoneticPr fontId="4"/>
  </si>
  <si>
    <t>分類不明</t>
    <rPh sb="0" eb="2">
      <t>ブンルイ</t>
    </rPh>
    <rPh sb="2" eb="4">
      <t>フメイ</t>
    </rPh>
    <phoneticPr fontId="4"/>
  </si>
  <si>
    <t>70</t>
  </si>
  <si>
    <t>71</t>
  </si>
  <si>
    <t>家計外消費支出（行）</t>
  </si>
  <si>
    <t>91</t>
  </si>
  <si>
    <t>92</t>
  </si>
  <si>
    <t>93</t>
  </si>
  <si>
    <t>94</t>
  </si>
  <si>
    <t>間接税（関税・輸入品商品税を除く。）</t>
  </si>
  <si>
    <t>95</t>
  </si>
  <si>
    <t>（控除）経常補助金</t>
  </si>
  <si>
    <t>96</t>
  </si>
  <si>
    <t>97</t>
  </si>
  <si>
    <t>72</t>
  </si>
  <si>
    <t>73</t>
  </si>
  <si>
    <t>74</t>
  </si>
  <si>
    <t>75</t>
  </si>
  <si>
    <t>76</t>
  </si>
  <si>
    <t>78</t>
  </si>
  <si>
    <t>79</t>
  </si>
  <si>
    <t>81</t>
  </si>
  <si>
    <t>82</t>
  </si>
  <si>
    <t>83</t>
  </si>
  <si>
    <t>87</t>
  </si>
  <si>
    <t>88</t>
  </si>
  <si>
    <t>家計外消費支出（列）</t>
  </si>
  <si>
    <t>民間消費支出</t>
  </si>
  <si>
    <t>一般政府消費支出</t>
  </si>
  <si>
    <t>県内総固定資本形成（公的）</t>
  </si>
  <si>
    <t>県内総固定資本形成（民間）</t>
  </si>
  <si>
    <t>県内最終需要計</t>
  </si>
  <si>
    <t>県内需要合計</t>
  </si>
  <si>
    <t>輸移出計</t>
    <rPh sb="1" eb="3">
      <t>イシュツ</t>
    </rPh>
    <phoneticPr fontId="4"/>
  </si>
  <si>
    <t>（控除）輸移入計</t>
    <rPh sb="5" eb="7">
      <t>イニュウ</t>
    </rPh>
    <phoneticPr fontId="4"/>
  </si>
  <si>
    <t>70</t>
    <phoneticPr fontId="1"/>
  </si>
  <si>
    <t>　・　産業連関表は概ね５年ごとに作成されているため、産業連関表の</t>
    <rPh sb="3" eb="5">
      <t>サンギョウ</t>
    </rPh>
    <rPh sb="5" eb="7">
      <t>レンカン</t>
    </rPh>
    <rPh sb="7" eb="8">
      <t>ヒョウ</t>
    </rPh>
    <rPh sb="9" eb="10">
      <t>オオム</t>
    </rPh>
    <rPh sb="12" eb="13">
      <t>ネン</t>
    </rPh>
    <rPh sb="16" eb="18">
      <t>サクセイ</t>
    </rPh>
    <rPh sb="26" eb="28">
      <t>サンギョウ</t>
    </rPh>
    <rPh sb="28" eb="31">
      <t>レンカンヒョウ</t>
    </rPh>
    <phoneticPr fontId="1"/>
  </si>
  <si>
    <t>　　示す産業構造は分析対象時点の産業構造と完全に一致するものでは</t>
    <rPh sb="2" eb="3">
      <t>シメ</t>
    </rPh>
    <rPh sb="4" eb="6">
      <t>サンギョウ</t>
    </rPh>
    <rPh sb="6" eb="8">
      <t>コウゾウ</t>
    </rPh>
    <rPh sb="9" eb="11">
      <t>ブンセキ</t>
    </rPh>
    <rPh sb="11" eb="13">
      <t>タイショウ</t>
    </rPh>
    <rPh sb="13" eb="15">
      <t>ジテン</t>
    </rPh>
    <rPh sb="16" eb="18">
      <t>サンギョウ</t>
    </rPh>
    <rPh sb="18" eb="20">
      <t>コウゾウ</t>
    </rPh>
    <rPh sb="21" eb="23">
      <t>カンゼン</t>
    </rPh>
    <rPh sb="24" eb="26">
      <t>イッチ</t>
    </rPh>
    <phoneticPr fontId="1"/>
  </si>
  <si>
    <t>　　ありません。</t>
    <phoneticPr fontId="1"/>
  </si>
  <si>
    <t>平成29年</t>
    <rPh sb="0" eb="2">
      <t>ヘイセイ</t>
    </rPh>
    <rPh sb="4" eb="5">
      <t>ネン</t>
    </rPh>
    <phoneticPr fontId="1"/>
  </si>
  <si>
    <t>臨時雇用者</t>
    <rPh sb="2" eb="5">
      <t>コヨウシャ</t>
    </rPh>
    <phoneticPr fontId="1"/>
  </si>
  <si>
    <t>平成30年</t>
    <rPh sb="0" eb="2">
      <t>ヘイセイ</t>
    </rPh>
    <rPh sb="4" eb="5">
      <t>ネン</t>
    </rPh>
    <phoneticPr fontId="1"/>
  </si>
  <si>
    <t>※消費転換率について、各年毎の差が大きく採用できない場合には、後方移動平均（３年）の消費転換率を使用するなどして下さい。</t>
  </si>
  <si>
    <t>（参考）</t>
    <rPh sb="1" eb="3">
      <t>サンコウ</t>
    </rPh>
    <phoneticPr fontId="1"/>
  </si>
  <si>
    <t>商業
マージン率</t>
    <rPh sb="0" eb="2">
      <t>ショウギョウ</t>
    </rPh>
    <rPh sb="7" eb="8">
      <t>リツ</t>
    </rPh>
    <phoneticPr fontId="1"/>
  </si>
  <si>
    <t>運輸
マージン率</t>
    <rPh sb="0" eb="2">
      <t>ウンユ</t>
    </rPh>
    <rPh sb="7" eb="8">
      <t>リツ</t>
    </rPh>
    <phoneticPr fontId="1"/>
  </si>
  <si>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1"/>
  </si>
  <si>
    <t>令和元年</t>
    <rPh sb="0" eb="2">
      <t>レイワ</t>
    </rPh>
    <rPh sb="2" eb="4">
      <t>ガンネン</t>
    </rPh>
    <phoneticPr fontId="1"/>
  </si>
  <si>
    <t>林業</t>
    <rPh sb="0" eb="2">
      <t>リンギョウ</t>
    </rPh>
    <phoneticPr fontId="3"/>
  </si>
  <si>
    <t>漁業</t>
    <rPh sb="0" eb="2">
      <t>ギョギョウ</t>
    </rPh>
    <phoneticPr fontId="3"/>
  </si>
  <si>
    <t>鉱業</t>
    <rPh sb="0" eb="2">
      <t>コウギョウ</t>
    </rPh>
    <phoneticPr fontId="3"/>
  </si>
  <si>
    <t>製造業</t>
    <rPh sb="0" eb="3">
      <t>セイゾウギョウ</t>
    </rPh>
    <phoneticPr fontId="3"/>
  </si>
  <si>
    <t>建設</t>
    <rPh sb="0" eb="2">
      <t>ケンセツ</t>
    </rPh>
    <phoneticPr fontId="3"/>
  </si>
  <si>
    <t>電力・ガス・水道</t>
    <rPh sb="0" eb="2">
      <t>デンリョク</t>
    </rPh>
    <rPh sb="6" eb="8">
      <t>スイドウ</t>
    </rPh>
    <phoneticPr fontId="3"/>
  </si>
  <si>
    <t>商業</t>
    <rPh sb="0" eb="2">
      <t>ショウギョウ</t>
    </rPh>
    <phoneticPr fontId="3"/>
  </si>
  <si>
    <t>金融・保険</t>
    <rPh sb="0" eb="2">
      <t>キンユウ</t>
    </rPh>
    <rPh sb="3" eb="5">
      <t>ホケン</t>
    </rPh>
    <phoneticPr fontId="3"/>
  </si>
  <si>
    <t>不動産</t>
    <rPh sb="0" eb="3">
      <t>フドウサン</t>
    </rPh>
    <phoneticPr fontId="3"/>
  </si>
  <si>
    <t>運輸・郵便</t>
    <rPh sb="0" eb="2">
      <t>ウンユ</t>
    </rPh>
    <rPh sb="3" eb="5">
      <t>ユウビン</t>
    </rPh>
    <phoneticPr fontId="3"/>
  </si>
  <si>
    <t>情報通信</t>
    <rPh sb="0" eb="4">
      <t>ジョウホウツウシン</t>
    </rPh>
    <phoneticPr fontId="3"/>
  </si>
  <si>
    <t>公務</t>
    <rPh sb="0" eb="2">
      <t>コウム</t>
    </rPh>
    <phoneticPr fontId="3"/>
  </si>
  <si>
    <t>分類不明</t>
    <rPh sb="0" eb="2">
      <t>ブンルイ</t>
    </rPh>
    <rPh sb="2" eb="4">
      <t>フメイ</t>
    </rPh>
    <phoneticPr fontId="3"/>
  </si>
  <si>
    <t>(例)電気業の需要が100億円増加した場合の県内経済への波及効果</t>
    <rPh sb="1" eb="2">
      <t>レイ</t>
    </rPh>
    <rPh sb="3" eb="5">
      <t>デンキ</t>
    </rPh>
    <rPh sb="5" eb="6">
      <t>ギョウ</t>
    </rPh>
    <rPh sb="7" eb="9">
      <t>ジュヨウ</t>
    </rPh>
    <rPh sb="13" eb="15">
      <t>オクエン</t>
    </rPh>
    <rPh sb="15" eb="17">
      <t>ゾウカ</t>
    </rPh>
    <rPh sb="19" eb="21">
      <t>バアイ</t>
    </rPh>
    <rPh sb="22" eb="24">
      <t>ケンナイ</t>
    </rPh>
    <rPh sb="24" eb="26">
      <t>ケイザイ</t>
    </rPh>
    <rPh sb="28" eb="30">
      <t>ハキュウ</t>
    </rPh>
    <rPh sb="30" eb="32">
      <t>コウカ</t>
    </rPh>
    <phoneticPr fontId="12"/>
  </si>
  <si>
    <r>
      <t>　※　</t>
    </r>
    <r>
      <rPr>
        <u/>
        <sz val="10"/>
        <color indexed="10"/>
        <rFont val="ＭＳ ゴシック"/>
        <family val="3"/>
        <charset val="128"/>
      </rPr>
      <t>従業者・雇用者誘発係数は(人/百万円)単位であるため、金額の単位を百万円として分析しないと</t>
    </r>
    <rPh sb="3" eb="6">
      <t>ジュウギョウシャ</t>
    </rPh>
    <rPh sb="7" eb="10">
      <t>コヨウシャ</t>
    </rPh>
    <rPh sb="10" eb="12">
      <t>ユウハツ</t>
    </rPh>
    <rPh sb="12" eb="14">
      <t>ケイスウ</t>
    </rPh>
    <rPh sb="16" eb="17">
      <t>ニン</t>
    </rPh>
    <rPh sb="18" eb="19">
      <t>ヒャク</t>
    </rPh>
    <rPh sb="19" eb="21">
      <t>マンエン</t>
    </rPh>
    <rPh sb="22" eb="24">
      <t>タンイ</t>
    </rPh>
    <rPh sb="30" eb="32">
      <t>キンガク</t>
    </rPh>
    <rPh sb="33" eb="35">
      <t>タンイ</t>
    </rPh>
    <rPh sb="36" eb="39">
      <t>ヒャクマンエン</t>
    </rPh>
    <rPh sb="42" eb="44">
      <t>ブンセキ</t>
    </rPh>
    <phoneticPr fontId="13"/>
  </si>
  <si>
    <r>
      <t>　　</t>
    </r>
    <r>
      <rPr>
        <u/>
        <sz val="10"/>
        <color indexed="10"/>
        <rFont val="ＭＳ ゴシック"/>
        <family val="3"/>
        <charset val="128"/>
      </rPr>
      <t>従業者・雇用者誘発数は正しく推計できません。</t>
    </r>
    <rPh sb="2" eb="5">
      <t>ジュウギョウシャ</t>
    </rPh>
    <rPh sb="6" eb="9">
      <t>コヨウシャ</t>
    </rPh>
    <rPh sb="9" eb="11">
      <t>ユウハツ</t>
    </rPh>
    <rPh sb="11" eb="12">
      <t>スウ</t>
    </rPh>
    <rPh sb="13" eb="14">
      <t>タダ</t>
    </rPh>
    <rPh sb="16" eb="18">
      <t>スイケイ</t>
    </rPh>
    <phoneticPr fontId="13"/>
  </si>
  <si>
    <r>
      <t xml:space="preserve">就業係数
</t>
    </r>
    <r>
      <rPr>
        <sz val="8"/>
        <color indexed="10"/>
        <rFont val="ＭＳ ゴシック"/>
        <family val="3"/>
        <charset val="128"/>
      </rPr>
      <t>(人/百万円)</t>
    </r>
    <rPh sb="0" eb="2">
      <t>シュウギョウ</t>
    </rPh>
    <rPh sb="2" eb="4">
      <t>ケイスウ</t>
    </rPh>
    <rPh sb="6" eb="7">
      <t>ニン</t>
    </rPh>
    <rPh sb="8" eb="11">
      <t>ヒャクマンエン</t>
    </rPh>
    <phoneticPr fontId="1"/>
  </si>
  <si>
    <r>
      <t xml:space="preserve">雇用係数
</t>
    </r>
    <r>
      <rPr>
        <sz val="8"/>
        <color indexed="10"/>
        <rFont val="ＭＳ ゴシック"/>
        <family val="3"/>
        <charset val="128"/>
      </rPr>
      <t>(人/百万円)</t>
    </r>
    <rPh sb="0" eb="2">
      <t>コヨウ</t>
    </rPh>
    <rPh sb="2" eb="4">
      <t>ケイスウ</t>
    </rPh>
    <phoneticPr fontId="1"/>
  </si>
  <si>
    <r>
      <t xml:space="preserve">就業係数
</t>
    </r>
    <r>
      <rPr>
        <sz val="8"/>
        <color indexed="10"/>
        <rFont val="ＭＳ ゴシック"/>
        <family val="3"/>
        <charset val="128"/>
      </rPr>
      <t>(人/百万円)</t>
    </r>
    <phoneticPr fontId="1"/>
  </si>
  <si>
    <r>
      <t xml:space="preserve">雇用係数
</t>
    </r>
    <r>
      <rPr>
        <sz val="8"/>
        <color indexed="10"/>
        <rFont val="ＭＳ ゴシック"/>
        <family val="3"/>
        <charset val="128"/>
      </rPr>
      <t>(人/百万円)</t>
    </r>
    <phoneticPr fontId="1"/>
  </si>
  <si>
    <r>
      <t>　　※設定する</t>
    </r>
    <r>
      <rPr>
        <u/>
        <sz val="11"/>
        <color indexed="10"/>
        <rFont val="ＭＳ 明朝"/>
        <family val="1"/>
        <charset val="128"/>
      </rPr>
      <t>金額は、生産者価格（生産者が出荷する際の価格）</t>
    </r>
    <r>
      <rPr>
        <sz val="11"/>
        <rFont val="ＭＳ 明朝"/>
        <family val="1"/>
        <charset val="128"/>
      </rPr>
      <t>です。</t>
    </r>
    <rPh sb="3" eb="5">
      <t>セッテイ</t>
    </rPh>
    <rPh sb="7" eb="9">
      <t>キンガク</t>
    </rPh>
    <rPh sb="11" eb="14">
      <t>セイサンシャ</t>
    </rPh>
    <rPh sb="14" eb="16">
      <t>カカク</t>
    </rPh>
    <rPh sb="17" eb="19">
      <t>セイサン</t>
    </rPh>
    <rPh sb="19" eb="20">
      <t>シャ</t>
    </rPh>
    <rPh sb="21" eb="23">
      <t>シュッカ</t>
    </rPh>
    <rPh sb="25" eb="26">
      <t>サイ</t>
    </rPh>
    <rPh sb="27" eb="29">
      <t>カカク</t>
    </rPh>
    <phoneticPr fontId="1"/>
  </si>
  <si>
    <t>②　①を「(入力)作業シート」に入力します。</t>
    <rPh sb="6" eb="8">
      <t>ニュウリョク</t>
    </rPh>
    <rPh sb="9" eb="11">
      <t>サギョウ</t>
    </rPh>
    <rPh sb="16" eb="18">
      <t>ニュウリョク</t>
    </rPh>
    <phoneticPr fontId="1"/>
  </si>
  <si>
    <r>
      <t>③　金額の単位は、</t>
    </r>
    <r>
      <rPr>
        <sz val="11"/>
        <color indexed="10"/>
        <rFont val="ＭＳ 明朝"/>
        <family val="1"/>
        <charset val="128"/>
      </rPr>
      <t>百万円単位での分析を基本</t>
    </r>
    <r>
      <rPr>
        <sz val="11"/>
        <rFont val="ＭＳ 明朝"/>
        <family val="1"/>
        <charset val="128"/>
      </rPr>
      <t>としています。特に必要な</t>
    </r>
    <rPh sb="9" eb="12">
      <t>ヒャクマンエン</t>
    </rPh>
    <rPh sb="12" eb="14">
      <t>タンイ</t>
    </rPh>
    <rPh sb="16" eb="18">
      <t>ブンセキ</t>
    </rPh>
    <rPh sb="19" eb="21">
      <t>キホン</t>
    </rPh>
    <rPh sb="28" eb="29">
      <t>トク</t>
    </rPh>
    <rPh sb="30" eb="32">
      <t>ヒツヨウ</t>
    </rPh>
    <phoneticPr fontId="1"/>
  </si>
  <si>
    <r>
      <t>　場合は、他の単位に変更してください（ただし、</t>
    </r>
    <r>
      <rPr>
        <u/>
        <sz val="11"/>
        <color indexed="10"/>
        <rFont val="ＭＳ 明朝"/>
        <family val="1"/>
        <charset val="128"/>
      </rPr>
      <t>従業者・雇用者誘発数</t>
    </r>
    <rPh sb="1" eb="3">
      <t>バアイ</t>
    </rPh>
    <rPh sb="5" eb="6">
      <t>タ</t>
    </rPh>
    <rPh sb="7" eb="9">
      <t>タンイ</t>
    </rPh>
    <rPh sb="10" eb="12">
      <t>ヘンコウ</t>
    </rPh>
    <rPh sb="23" eb="26">
      <t>ジュウギョウシャ</t>
    </rPh>
    <rPh sb="27" eb="30">
      <t>コヨウシャ</t>
    </rPh>
    <rPh sb="30" eb="32">
      <t>ユウハツ</t>
    </rPh>
    <rPh sb="32" eb="33">
      <t>スウ</t>
    </rPh>
    <phoneticPr fontId="1"/>
  </si>
  <si>
    <r>
      <t>　</t>
    </r>
    <r>
      <rPr>
        <u/>
        <sz val="11"/>
        <color indexed="10"/>
        <rFont val="ＭＳ 明朝"/>
        <family val="1"/>
        <charset val="128"/>
      </rPr>
      <t>は、百万円単位の分析でないと正しく推計できません</t>
    </r>
    <r>
      <rPr>
        <sz val="11"/>
        <rFont val="ＭＳ 明朝"/>
        <family val="1"/>
        <charset val="128"/>
      </rPr>
      <t>）。</t>
    </r>
    <rPh sb="3" eb="6">
      <t>ヒャクマンエン</t>
    </rPh>
    <rPh sb="6" eb="8">
      <t>タンイ</t>
    </rPh>
    <rPh sb="9" eb="11">
      <t>ブンセキ</t>
    </rPh>
    <rPh sb="15" eb="16">
      <t>タダ</t>
    </rPh>
    <rPh sb="18" eb="20">
      <t>スイケイ</t>
    </rPh>
    <phoneticPr fontId="30"/>
  </si>
  <si>
    <t>④　「消費転換率」を「(入力)作業シート」に入力します。</t>
    <rPh sb="3" eb="5">
      <t>ショウヒ</t>
    </rPh>
    <rPh sb="5" eb="7">
      <t>テンカン</t>
    </rPh>
    <rPh sb="7" eb="8">
      <t>リツ</t>
    </rPh>
    <rPh sb="12" eb="14">
      <t>ニュウリョク</t>
    </rPh>
    <rPh sb="15" eb="17">
      <t>サギョウ</t>
    </rPh>
    <rPh sb="22" eb="24">
      <t>ニュウリョク</t>
    </rPh>
    <phoneticPr fontId="1"/>
  </si>
  <si>
    <t>　　※「消費転換率」の算出方法については、「(入力)作業シート」を参</t>
    <rPh sb="4" eb="6">
      <t>ショウヒ</t>
    </rPh>
    <rPh sb="6" eb="8">
      <t>テンカン</t>
    </rPh>
    <rPh sb="8" eb="9">
      <t>リツ</t>
    </rPh>
    <rPh sb="11" eb="13">
      <t>サンシュツ</t>
    </rPh>
    <rPh sb="13" eb="15">
      <t>ホウホウ</t>
    </rPh>
    <rPh sb="23" eb="25">
      <t>ニュウリョク</t>
    </rPh>
    <rPh sb="26" eb="28">
      <t>サギョウ</t>
    </rPh>
    <phoneticPr fontId="1"/>
  </si>
  <si>
    <t>　　　照してください。</t>
  </si>
  <si>
    <t>⑤　「推計結果１ページ(総括表)」に必要事項を入力します。</t>
    <rPh sb="3" eb="5">
      <t>スイケイ</t>
    </rPh>
    <rPh sb="5" eb="7">
      <t>ケッカ</t>
    </rPh>
    <rPh sb="12" eb="14">
      <t>ソウカツ</t>
    </rPh>
    <rPh sb="14" eb="15">
      <t>ヒョウ</t>
    </rPh>
    <rPh sb="18" eb="20">
      <t>ヒツヨウ</t>
    </rPh>
    <rPh sb="20" eb="22">
      <t>ジコウ</t>
    </rPh>
    <rPh sb="23" eb="25">
      <t>ニュウリョク</t>
    </rPh>
    <phoneticPr fontId="1"/>
  </si>
  <si>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1"/>
  </si>
  <si>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1"/>
  </si>
  <si>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1"/>
  </si>
  <si>
    <t>令和２年</t>
    <rPh sb="0" eb="2">
      <t>レイワ</t>
    </rPh>
    <rPh sb="3" eb="4">
      <t>ネン</t>
    </rPh>
    <phoneticPr fontId="1"/>
  </si>
  <si>
    <t>令和３年</t>
    <rPh sb="0" eb="2">
      <t>レイワ</t>
    </rPh>
    <rPh sb="3" eb="4">
      <t>ネン</t>
    </rPh>
    <phoneticPr fontId="1"/>
  </si>
  <si>
    <t>　　利用者の責任において御利用ください。</t>
    <rPh sb="2" eb="4">
      <t>リヨウ</t>
    </rPh>
    <rPh sb="4" eb="5">
      <t>シャ</t>
    </rPh>
    <rPh sb="6" eb="8">
      <t>セキニン</t>
    </rPh>
    <rPh sb="12" eb="13">
      <t>ゴ</t>
    </rPh>
    <rPh sb="13" eb="15">
      <t>リヨウ</t>
    </rPh>
    <phoneticPr fontId="1"/>
  </si>
  <si>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1"/>
  </si>
  <si>
    <t>消費転換率：令和○○年家計調査（秋田市）より</t>
    <rPh sb="6" eb="8">
      <t>レイワ</t>
    </rPh>
    <phoneticPr fontId="13"/>
  </si>
  <si>
    <t>　最終需要増加産業における粗付加価値誘発額(県内分)の推計</t>
    <rPh sb="1" eb="3">
      <t>サイシュウ</t>
    </rPh>
    <rPh sb="3" eb="5">
      <t>ジュヨウ</t>
    </rPh>
    <rPh sb="5" eb="7">
      <t>ゾウカ</t>
    </rPh>
    <rPh sb="7" eb="9">
      <t>サンギョウ</t>
    </rPh>
    <rPh sb="13" eb="14">
      <t>アラ</t>
    </rPh>
    <rPh sb="22" eb="23">
      <t>ケン</t>
    </rPh>
    <rPh sb="23" eb="25">
      <t>ナイブン</t>
    </rPh>
    <rPh sb="27" eb="29">
      <t>スイケイ</t>
    </rPh>
    <phoneticPr fontId="1"/>
  </si>
  <si>
    <t>　原材料誘発額（直接）が誘発する県内需要増加額(第１次)の推計</t>
    <rPh sb="1" eb="4">
      <t>ゲンザイリョウ</t>
    </rPh>
    <rPh sb="4" eb="6">
      <t>ユウハツ</t>
    </rPh>
    <rPh sb="6" eb="7">
      <t>ガク</t>
    </rPh>
    <rPh sb="8" eb="10">
      <t>チョクセツ</t>
    </rPh>
    <rPh sb="12" eb="14">
      <t>ユウハツ</t>
    </rPh>
    <rPh sb="16" eb="18">
      <t>ケンナイ</t>
    </rPh>
    <rPh sb="18" eb="20">
      <t>ジュヨウ</t>
    </rPh>
    <rPh sb="20" eb="22">
      <t>ゾウカ</t>
    </rPh>
    <rPh sb="22" eb="23">
      <t>ガク</t>
    </rPh>
    <rPh sb="24" eb="25">
      <t>ダイ</t>
    </rPh>
    <rPh sb="26" eb="27">
      <t>ジ</t>
    </rPh>
    <rPh sb="29" eb="31">
      <t>スイケイ</t>
    </rPh>
    <phoneticPr fontId="1"/>
  </si>
  <si>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1"/>
  </si>
  <si>
    <t>　生産誘発額(第１次)が誘発する粗付加価値額(県内分)の推計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</si>
  <si>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</si>
  <si>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</si>
  <si>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</si>
  <si>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県内需要増加額(第１次)が誘発する生産額(県内分)の推計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4">
      <t>ケンナイ</t>
    </rPh>
    <rPh sb="24" eb="25">
      <t>ブン</t>
    </rPh>
    <rPh sb="27" eb="29">
      <t>スイケイ</t>
    </rPh>
    <phoneticPr fontId="1"/>
  </si>
  <si>
    <t>令和４年</t>
    <rPh sb="0" eb="2">
      <t>レイワ</t>
    </rPh>
    <rPh sb="3" eb="4">
      <t>ネン</t>
    </rPh>
    <phoneticPr fontId="1"/>
  </si>
  <si>
    <t>調査統計課 調整・解析チーム</t>
    <rPh sb="0" eb="2">
      <t>チョウサ</t>
    </rPh>
    <rPh sb="6" eb="8">
      <t>チョウセイ</t>
    </rPh>
    <phoneticPr fontId="1"/>
  </si>
  <si>
    <t>令和５年</t>
    <rPh sb="0" eb="2">
      <t>レイワ</t>
    </rPh>
    <rPh sb="3" eb="4">
      <t>ネン</t>
    </rPh>
    <phoneticPr fontId="1"/>
  </si>
  <si>
    <t>令和６年</t>
    <rPh sb="0" eb="2">
      <t>レイワ</t>
    </rPh>
    <rPh sb="3" eb="4">
      <t>ネン</t>
    </rPh>
    <phoneticPr fontId="1"/>
  </si>
  <si>
    <t>令和2年（2020年）秋田県産業連関表
  経済波及効果分析ツール（１５部門分類）</t>
    <rPh sb="0" eb="2">
      <t>レイワ</t>
    </rPh>
    <rPh sb="11" eb="14">
      <t>アキタケン</t>
    </rPh>
    <rPh sb="14" eb="16">
      <t>サンギョウ</t>
    </rPh>
    <rPh sb="16" eb="19">
      <t>レンカンヒョウ</t>
    </rPh>
    <rPh sb="22" eb="24">
      <t>ケイザイ</t>
    </rPh>
    <rPh sb="24" eb="28">
      <t>ハキュウコウカ</t>
    </rPh>
    <rPh sb="28" eb="30">
      <t>ブンセキ</t>
    </rPh>
    <rPh sb="36" eb="38">
      <t>ブモン</t>
    </rPh>
    <rPh sb="38" eb="40">
      <t>ブンルイ</t>
    </rPh>
    <phoneticPr fontId="1"/>
  </si>
  <si>
    <t>秋田県 政策企画部</t>
    <rPh sb="0" eb="3">
      <t>アキタケン</t>
    </rPh>
    <rPh sb="4" eb="6">
      <t>セイサク</t>
    </rPh>
    <rPh sb="6" eb="9">
      <t>キカクブ</t>
    </rPh>
    <phoneticPr fontId="1"/>
  </si>
  <si>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1"/>
  </si>
  <si>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1"/>
  </si>
  <si>
    <t>　　ができます。</t>
    <phoneticPr fontId="1"/>
  </si>
  <si>
    <t>　・　令和2年秋田県産業連関表（１５部門表）を使用しています。</t>
    <rPh sb="3" eb="5">
      <t>レイワ</t>
    </rPh>
    <rPh sb="7" eb="10">
      <t>アキタケン</t>
    </rPh>
    <rPh sb="10" eb="12">
      <t>サンギョウ</t>
    </rPh>
    <rPh sb="12" eb="15">
      <t>レンカンヒョウ</t>
    </rPh>
    <rPh sb="18" eb="20">
      <t>ブモン</t>
    </rPh>
    <rPh sb="20" eb="21">
      <t>ヒョウ</t>
    </rPh>
    <rPh sb="23" eb="25">
      <t>シヨウ</t>
    </rPh>
    <phoneticPr fontId="1"/>
  </si>
  <si>
    <t>　・　３９部門表、１０８部門表を用いた分析が、より適切と考えられ</t>
    <rPh sb="5" eb="7">
      <t>ブモン</t>
    </rPh>
    <rPh sb="7" eb="8">
      <t>ヒョウ</t>
    </rPh>
    <rPh sb="12" eb="14">
      <t>ブモン</t>
    </rPh>
    <rPh sb="14" eb="15">
      <t>ヒョウ</t>
    </rPh>
    <rPh sb="16" eb="17">
      <t>モチ</t>
    </rPh>
    <rPh sb="19" eb="21">
      <t>ブンセキ</t>
    </rPh>
    <rPh sb="25" eb="27">
      <t>テキセツ</t>
    </rPh>
    <rPh sb="28" eb="29">
      <t>カンガ</t>
    </rPh>
    <phoneticPr fontId="1"/>
  </si>
  <si>
    <t>　・　分析結果は令和2年秋田県産業連関表をもとに簡易な分析方法によ</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1"/>
  </si>
  <si>
    <t>　　り算出するものであり、実際の波及効果を保証するものではありま</t>
    <rPh sb="3" eb="5">
      <t>サンシュツ</t>
    </rPh>
    <rPh sb="13" eb="15">
      <t>ジッサイ</t>
    </rPh>
    <rPh sb="16" eb="18">
      <t>ハキュウ</t>
    </rPh>
    <rPh sb="18" eb="20">
      <t>コウカ</t>
    </rPh>
    <rPh sb="21" eb="23">
      <t>ホショウ</t>
    </rPh>
    <phoneticPr fontId="1"/>
  </si>
  <si>
    <t>　　せん。したがって、本ツールは分析方法の一例として御利用ください。</t>
    <rPh sb="11" eb="12">
      <t>ホン</t>
    </rPh>
    <rPh sb="16" eb="18">
      <t>ブンセキ</t>
    </rPh>
    <rPh sb="18" eb="20">
      <t>ホウホウ</t>
    </rPh>
    <rPh sb="21" eb="23">
      <t>イチレイ</t>
    </rPh>
    <rPh sb="26" eb="27">
      <t>ゴ</t>
    </rPh>
    <rPh sb="27" eb="29">
      <t>リヨウ</t>
    </rPh>
    <phoneticPr fontId="1"/>
  </si>
  <si>
    <t>秋田県政策企画部 調査統計課 調整・解析チーム</t>
    <rPh sb="0" eb="3">
      <t>アキタケン</t>
    </rPh>
    <rPh sb="3" eb="5">
      <t>セイサク</t>
    </rPh>
    <rPh sb="5" eb="7">
      <t>キカク</t>
    </rPh>
    <rPh sb="7" eb="8">
      <t>ブ</t>
    </rPh>
    <rPh sb="9" eb="11">
      <t>チョウサ</t>
    </rPh>
    <rPh sb="11" eb="14">
      <t>トウケイカ</t>
    </rPh>
    <rPh sb="15" eb="17">
      <t>チョウセイ</t>
    </rPh>
    <rPh sb="18" eb="20">
      <t>カイセキ</t>
    </rPh>
    <phoneticPr fontId="1"/>
  </si>
  <si>
    <t>＊マージン率:R2国産業連関表(投入表)列コード721100(家計消費支出)より算出</t>
    <phoneticPr fontId="1"/>
  </si>
  <si>
    <t>　※　産業連関表は、令和2年（2020年)秋田県産業連関表１５部門分類表を使用しています。</t>
    <rPh sb="3" eb="5">
      <t>サンギョウ</t>
    </rPh>
    <rPh sb="5" eb="8">
      <t>レンカンヒョウ</t>
    </rPh>
    <rPh sb="10" eb="12">
      <t>レイワ</t>
    </rPh>
    <rPh sb="21" eb="24">
      <t>アキタケン</t>
    </rPh>
    <rPh sb="24" eb="26">
      <t>サンギョウ</t>
    </rPh>
    <rPh sb="26" eb="29">
      <t>レンカンヒョウ</t>
    </rPh>
    <rPh sb="31" eb="33">
      <t>ブモン</t>
    </rPh>
    <rPh sb="33" eb="35">
      <t>ブンルイ</t>
    </rPh>
    <rPh sb="35" eb="36">
      <t>ヒョウ</t>
    </rPh>
    <rPh sb="37" eb="39">
      <t>シヨウ</t>
    </rPh>
    <phoneticPr fontId="1"/>
  </si>
  <si>
    <t xml:space="preserve">      E　-　Mail　kaiseki@pref.akita.lg.jp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</si>
</sst>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0&quot;百&quot;&quot;万&quot;&quot;円&quot;"/>
    <numFmt numFmtId="178" formatCode="0.000000_ "/>
    <numFmt numFmtId="179" formatCode="0_ "/>
    <numFmt numFmtId="180" formatCode="0.0"/>
    <numFmt numFmtId="181" formatCode="0.000000"/>
    <numFmt numFmtId="182" formatCode="&quot;　　　　&quot;General"/>
    <numFmt numFmtId="183" formatCode="0.000000_);[Red]\(0.000000\)"/>
    <numFmt numFmtId="184" formatCode="0.00;&quot;▲ &quot;0.00"/>
    <numFmt numFmtId="185" formatCode="#,##0;&quot;▲ &quot;#,##0"/>
    <numFmt numFmtId="186" formatCode="#,##0.000000_ "/>
    <numFmt numFmtId="187" formatCode="0_);[Red]\(0\)"/>
  </numFmts>
  <fonts count="33">
    <font>
      <sz val="11"/>
      <name val="ＭＳ Ｐゴシック"/>
      <family val="3"/>
      <charset val="128"/>
    </font>
    <font>
      <sz val="6"/>
      <name val="ＭＳ Ｐゴシック"/>
      <family val="3"/>
      <charset val="128"/>
    </font>
    <font>
      <sz val="10"/>
      <name val="ＭＳ ゴシック"/>
      <family val="3"/>
      <charset val="128"/>
    </font>
    <font>
      <b/>
      <sz val="10"/>
      <name val="ＭＳ ゴシック"/>
      <family val="3"/>
      <charset val="128"/>
    </font>
    <font>
      <sz val="9"/>
      <name val="ＭＳ ゴシック"/>
      <family val="3"/>
      <charset val="128"/>
    </font>
    <font>
      <sz val="10"/>
      <name val="ＭＳ Ｐゴシック"/>
      <family val="3"/>
      <charset val="128"/>
    </font>
    <font>
      <sz val="9"/>
      <name val="ＭＳ 明朝"/>
      <family val="1"/>
      <charset val="128"/>
    </font>
    <font>
      <sz val="9"/>
      <name val="ＭＳ Ｐゴシック"/>
      <family val="3"/>
      <charset val="128"/>
    </font>
    <font>
      <sz val="11"/>
      <name val="明朝"/>
      <family val="1"/>
      <charset val="128"/>
    </font>
    <font>
      <u/>
      <sz val="12.6"/>
      <color indexed="12"/>
      <name val="ＭＳ 明朝"/>
      <family val="1"/>
      <charset val="128"/>
    </font>
    <font>
      <sz val="11"/>
      <name val="ＭＳ Ｐゴシック"/>
      <family val="3"/>
      <charset val="128"/>
    </font>
    <font>
      <sz val="14"/>
      <name val="ＭＳ 明朝"/>
      <family val="1"/>
      <charset val="128"/>
    </font>
    <font>
      <u/>
      <sz val="12.6"/>
      <color indexed="36"/>
      <name val="ＭＳ 明朝"/>
      <family val="1"/>
      <charset val="128"/>
    </font>
    <font>
      <sz val="6"/>
      <name val="ＭＳ Ｐ明朝"/>
      <family val="1"/>
      <charset val="128"/>
    </font>
    <font>
      <sz val="12"/>
      <name val="ＭＳ ゴシック"/>
      <family val="3"/>
      <charset val="128"/>
    </font>
    <font>
      <sz val="11"/>
      <name val="ＭＳ ゴシック"/>
      <family val="3"/>
      <charset val="128"/>
    </font>
    <font>
      <sz val="9"/>
      <color indexed="8"/>
      <name val="ＭＳ Ｐゴシック"/>
      <family val="3"/>
      <charset val="128"/>
    </font>
    <font>
      <sz val="8"/>
      <name val="ＭＳ ゴシック"/>
      <family val="3"/>
      <charset val="128"/>
    </font>
    <font>
      <sz val="8"/>
      <name val="ＭＳ Ｐゴシック"/>
      <family val="3"/>
      <charset val="128"/>
    </font>
    <font>
      <b/>
      <sz val="14"/>
      <name val="ＭＳ ゴシック"/>
      <family val="3"/>
      <charset val="128"/>
    </font>
    <font>
      <sz val="11"/>
      <name val="ＪＳ明朝"/>
      <family val="1"/>
      <charset val="128"/>
    </font>
    <font>
      <b/>
      <sz val="9"/>
      <name val="ＭＳ ゴシック"/>
      <family val="3"/>
      <charset val="128"/>
    </font>
    <font>
      <vertAlign val="superscript"/>
      <sz val="10"/>
      <name val="ＭＳ ゴシック"/>
      <family val="3"/>
      <charset val="128"/>
    </font>
    <font>
      <sz val="7"/>
      <name val="ＭＳ ゴシック"/>
      <family val="3"/>
      <charset val="128"/>
    </font>
    <font>
      <sz val="11"/>
      <name val="ＭＳ 明朝"/>
      <family val="1"/>
      <charset val="128"/>
    </font>
    <font>
      <b/>
      <sz val="11"/>
      <name val="ＭＳ 明朝"/>
      <family val="1"/>
      <charset val="128"/>
    </font>
    <font>
      <u/>
      <sz val="10"/>
      <color indexed="10"/>
      <name val="ＭＳ ゴシック"/>
      <family val="3"/>
      <charset val="128"/>
    </font>
    <font>
      <sz val="8"/>
      <color indexed="10"/>
      <name val="ＭＳ ゴシック"/>
      <family val="3"/>
      <charset val="128"/>
    </font>
    <font>
      <u/>
      <sz val="11"/>
      <color indexed="10"/>
      <name val="ＭＳ 明朝"/>
      <family val="1"/>
      <charset val="128"/>
    </font>
    <font>
      <sz val="11"/>
      <color indexed="10"/>
      <name val="ＭＳ 明朝"/>
      <family val="1"/>
      <charset val="128"/>
    </font>
    <font>
      <sz val="6"/>
      <name val="ＭＳ Ｐゴシック"/>
      <family val="3"/>
      <charset val="128"/>
    </font>
    <font>
      <sz val="9"/>
      <color theme="1"/>
      <name val="メイリオ"/>
      <family val="3"/>
      <charset val="128"/>
    </font>
    <font>
      <sz val="10"/>
      <color rgb="FFFF0000"/>
      <name val="ＭＳ ゴシック"/>
      <family val="3"/>
      <charset val="128"/>
    </font>
  </fonts>
  <fills count="8">
    <fill>
      <patternFill patternType="none"/>
    </fill>
    <fill>
      <patternFill patternType="gray125"/>
    </fill>
    <fill>
      <patternFill patternType="gray0625"/>
    </fill>
    <fill>
      <patternFill patternType="solid">
        <fgColor rgb="FF00FF00"/>
        <bgColor indexed="64"/>
      </patternFill>
    </fill>
    <fill>
      <patternFill patternType="solid">
        <fgColor rgb="FFFFCC00"/>
        <bgColor indexed="64"/>
      </patternFill>
    </fill>
    <fill>
      <patternFill patternType="solid">
        <fgColor rgb="FF92D050"/>
        <bgColor indexed="64"/>
      </patternFill>
    </fill>
    <fill>
      <patternFill patternType="solid">
        <fgColor rgb="FFCCFFCC"/>
        <bgColor indexed="64"/>
      </patternFill>
    </fill>
    <fill>
      <patternFill patternType="solid">
        <fgColor rgb="FFFFFF00"/>
        <bgColor indexed="64"/>
      </patternFill>
    </fill>
  </fills>
  <borders count="10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style="hair">
        <color indexed="64"/>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2">
    <xf numFmtId="0" fontId="0" fillId="0" borderId="0"/>
    <xf numFmtId="0" fontId="10" fillId="0" borderId="0">
      <alignment vertical="center"/>
    </xf>
    <xf numFmtId="0" fontId="11" fillId="0" borderId="0"/>
    <xf numFmtId="0" fontId="31" fillId="0" borderId="0">
      <alignment vertical="center"/>
    </xf>
    <xf numFmtId="0" fontId="8" fillId="0" borderId="0"/>
    <xf numFmtId="0" fontId="6" fillId="0" borderId="0"/>
    <xf numFmtId="0" fontId="10" fillId="0" borderId="0"/>
    <xf numFmtId="0" fontId="10" fillId="0" borderId="0"/>
    <xf numFmtId="0" fontId="10" fillId="0" borderId="0">
      <alignment vertical="center"/>
    </xf>
    <xf numFmtId="0" fontId="10" fillId="0" borderId="0"/>
    <xf numFmtId="0" fontId="10" fillId="0" borderId="0"/>
    <xf numFmtId="1" fontId="11" fillId="0" borderId="0"/>
  </cellStyleXfs>
  <cellXfs count="731">
    <xf numFmtId="0" fontId="0" fillId="0" borderId="0" xfId="0"/>
    <xf numFmtId="0" fontId="2" fillId="0" borderId="0" xfId="0" applyFont="1" applyFill="1" applyBorder="1" applyAlignment="1">
      <alignment horizontal="center" vertical="center"/>
    </xf>
    <xf numFmtId="0" fontId="15" fillId="0" borderId="0" xfId="0" applyFont="1" applyFill="1" applyAlignment="1">
      <alignment vertical="center"/>
    </xf>
    <xf numFmtId="0" fontId="19" fillId="0" borderId="0" xfId="0" applyFont="1" applyFill="1" applyAlignment="1">
      <alignment horizontal="center" vertical="center" wrapText="1"/>
    </xf>
    <xf numFmtId="0" fontId="20" fillId="0" borderId="0" xfId="0" applyFont="1" applyFill="1" applyAlignment="1">
      <alignment vertical="center"/>
    </xf>
    <xf numFmtId="0" fontId="15" fillId="0" borderId="1" xfId="0" applyFont="1" applyFill="1" applyBorder="1" applyAlignment="1">
      <alignment vertical="center"/>
    </xf>
    <xf numFmtId="0" fontId="15" fillId="0" borderId="2" xfId="0" applyFont="1" applyFill="1" applyBorder="1" applyAlignment="1">
      <alignment vertical="center"/>
    </xf>
    <xf numFmtId="0" fontId="15" fillId="0" borderId="3" xfId="0" applyFont="1" applyFill="1" applyBorder="1" applyAlignment="1">
      <alignment vertical="center"/>
    </xf>
    <xf numFmtId="0" fontId="15" fillId="0" borderId="4" xfId="0" applyFont="1" applyFill="1" applyBorder="1" applyAlignment="1">
      <alignment vertical="center"/>
    </xf>
    <xf numFmtId="0" fontId="15" fillId="0" borderId="5" xfId="0" applyFont="1" applyFill="1" applyBorder="1" applyAlignment="1">
      <alignmen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8" xfId="0" applyFont="1" applyFill="1" applyBorder="1" applyAlignment="1">
      <alignment vertical="center"/>
    </xf>
    <xf numFmtId="0" fontId="2" fillId="0" borderId="0" xfId="4" applyFont="1" applyFill="1" applyAlignment="1">
      <alignment vertical="center"/>
    </xf>
    <xf numFmtId="58" fontId="5" fillId="0" borderId="0" xfId="4" applyNumberFormat="1" applyFont="1" applyFill="1" applyBorder="1" applyAlignment="1">
      <alignment horizontal="centerContinuous" vertical="center"/>
    </xf>
    <xf numFmtId="0" fontId="2" fillId="0" borderId="9" xfId="4" applyFont="1" applyFill="1" applyBorder="1" applyAlignment="1">
      <alignment vertical="center"/>
    </xf>
    <xf numFmtId="0" fontId="2" fillId="0" borderId="10" xfId="4" applyFont="1" applyFill="1" applyBorder="1" applyAlignment="1">
      <alignment vertical="center"/>
    </xf>
    <xf numFmtId="0" fontId="2" fillId="0" borderId="11" xfId="4" applyFont="1" applyFill="1" applyBorder="1" applyAlignment="1">
      <alignment vertical="center"/>
    </xf>
    <xf numFmtId="0" fontId="2" fillId="0" borderId="0" xfId="4" applyFont="1" applyFill="1" applyBorder="1" applyAlignment="1">
      <alignment vertical="center"/>
    </xf>
    <xf numFmtId="182" fontId="2" fillId="0" borderId="12" xfId="4" applyNumberFormat="1" applyFont="1" applyFill="1" applyBorder="1" applyAlignment="1">
      <alignment horizontal="distributed" vertical="center" indent="1"/>
    </xf>
    <xf numFmtId="0" fontId="2" fillId="0" borderId="13" xfId="4" applyFont="1" applyFill="1" applyBorder="1" applyAlignment="1">
      <alignment horizontal="distributed" vertical="center" indent="1"/>
    </xf>
    <xf numFmtId="0" fontId="2" fillId="0" borderId="14" xfId="4" applyFont="1" applyFill="1" applyBorder="1" applyAlignment="1">
      <alignment horizontal="distributed" vertical="center" indent="1"/>
    </xf>
    <xf numFmtId="0" fontId="2" fillId="0" borderId="0" xfId="4" applyFont="1" applyFill="1" applyBorder="1" applyAlignment="1">
      <alignment horizontal="right" vertical="center"/>
    </xf>
    <xf numFmtId="185" fontId="5" fillId="0" borderId="15" xfId="4" applyNumberFormat="1" applyFont="1" applyFill="1" applyBorder="1" applyAlignment="1">
      <alignment vertical="center"/>
    </xf>
    <xf numFmtId="185" fontId="5" fillId="0" borderId="16" xfId="4" applyNumberFormat="1" applyFont="1" applyFill="1" applyBorder="1" applyAlignment="1">
      <alignment vertical="center"/>
    </xf>
    <xf numFmtId="183" fontId="5" fillId="0" borderId="17" xfId="4" applyNumberFormat="1" applyFont="1" applyFill="1" applyBorder="1" applyAlignment="1">
      <alignment vertical="center"/>
    </xf>
    <xf numFmtId="0" fontId="2" fillId="0" borderId="1" xfId="6" applyFont="1" applyFill="1" applyBorder="1" applyAlignment="1"/>
    <xf numFmtId="0" fontId="2" fillId="0" borderId="18" xfId="6" applyFont="1" applyFill="1" applyBorder="1" applyAlignment="1">
      <alignment horizontal="distributed" vertical="center"/>
    </xf>
    <xf numFmtId="0" fontId="2" fillId="0" borderId="1" xfId="4" applyFont="1" applyFill="1" applyBorder="1" applyAlignment="1">
      <alignment wrapText="1"/>
    </xf>
    <xf numFmtId="0" fontId="2" fillId="0" borderId="19" xfId="4" applyFont="1" applyFill="1" applyBorder="1" applyAlignment="1">
      <alignment vertical="center"/>
    </xf>
    <xf numFmtId="0" fontId="2" fillId="0" borderId="4" xfId="6" applyFont="1" applyFill="1" applyBorder="1" applyAlignment="1"/>
    <xf numFmtId="0" fontId="2" fillId="0" borderId="20" xfId="6" applyFont="1" applyFill="1" applyBorder="1" applyAlignment="1">
      <alignment wrapText="1"/>
    </xf>
    <xf numFmtId="0" fontId="2" fillId="0" borderId="21" xfId="6" applyFont="1" applyFill="1" applyBorder="1" applyAlignment="1">
      <alignment horizontal="distributed" vertical="center"/>
    </xf>
    <xf numFmtId="0" fontId="2" fillId="0" borderId="4" xfId="4" applyFont="1" applyFill="1" applyBorder="1" applyAlignment="1"/>
    <xf numFmtId="0" fontId="2" fillId="0" borderId="22" xfId="4" applyFont="1" applyFill="1" applyBorder="1" applyAlignment="1">
      <alignment wrapText="1"/>
    </xf>
    <xf numFmtId="0" fontId="2" fillId="0" borderId="6" xfId="6" applyFont="1" applyFill="1" applyBorder="1" applyAlignment="1">
      <alignment horizontal="center" vertical="center"/>
    </xf>
    <xf numFmtId="0" fontId="2" fillId="0" borderId="23" xfId="6" applyFont="1" applyFill="1" applyBorder="1" applyAlignment="1">
      <alignment horizontal="center" vertical="center" wrapText="1"/>
    </xf>
    <xf numFmtId="0" fontId="2" fillId="0" borderId="24" xfId="6" applyFont="1" applyFill="1" applyBorder="1" applyAlignment="1">
      <alignment horizontal="center" vertical="center" wrapText="1"/>
    </xf>
    <xf numFmtId="0" fontId="2" fillId="0" borderId="6" xfId="6" applyFont="1" applyFill="1" applyBorder="1" applyAlignment="1">
      <alignment horizontal="center" vertical="center" wrapText="1"/>
    </xf>
    <xf numFmtId="0" fontId="2" fillId="0" borderId="25" xfId="6" applyFont="1" applyFill="1" applyBorder="1" applyAlignment="1">
      <alignment horizontal="center" vertical="center" wrapText="1"/>
    </xf>
    <xf numFmtId="185" fontId="5" fillId="0" borderId="12" xfId="11" applyNumberFormat="1" applyFont="1" applyFill="1" applyBorder="1" applyAlignment="1">
      <alignment vertical="center"/>
    </xf>
    <xf numFmtId="185" fontId="5" fillId="0" borderId="26" xfId="11" applyNumberFormat="1" applyFont="1" applyFill="1" applyBorder="1" applyAlignment="1">
      <alignment vertical="center"/>
    </xf>
    <xf numFmtId="185" fontId="5" fillId="0" borderId="27" xfId="11" applyNumberFormat="1" applyFont="1" applyFill="1" applyBorder="1" applyAlignment="1">
      <alignment vertical="center"/>
    </xf>
    <xf numFmtId="185" fontId="5" fillId="0" borderId="28" xfId="11" applyNumberFormat="1" applyFont="1" applyFill="1" applyBorder="1" applyAlignment="1">
      <alignment vertical="center"/>
    </xf>
    <xf numFmtId="185" fontId="5" fillId="0" borderId="15" xfId="11" applyNumberFormat="1" applyFont="1" applyFill="1" applyBorder="1" applyAlignment="1">
      <alignment vertical="center"/>
    </xf>
    <xf numFmtId="185" fontId="5" fillId="0" borderId="29" xfId="11" applyNumberFormat="1" applyFont="1" applyFill="1" applyBorder="1" applyAlignment="1">
      <alignment vertical="center"/>
    </xf>
    <xf numFmtId="185" fontId="5" fillId="0" borderId="30" xfId="11" applyNumberFormat="1" applyFont="1" applyFill="1" applyBorder="1" applyAlignment="1">
      <alignment vertical="center"/>
    </xf>
    <xf numFmtId="185" fontId="5" fillId="0" borderId="31" xfId="11" applyNumberFormat="1" applyFont="1" applyFill="1" applyBorder="1" applyAlignment="1">
      <alignment vertical="center"/>
    </xf>
    <xf numFmtId="185" fontId="5" fillId="0" borderId="32" xfId="11" applyNumberFormat="1" applyFont="1" applyFill="1" applyBorder="1" applyAlignment="1">
      <alignment vertical="center"/>
    </xf>
    <xf numFmtId="185" fontId="5" fillId="0" borderId="33" xfId="11" applyNumberFormat="1" applyFont="1" applyFill="1" applyBorder="1" applyAlignment="1">
      <alignment vertical="center"/>
    </xf>
    <xf numFmtId="185" fontId="5" fillId="0" borderId="14" xfId="6" applyNumberFormat="1" applyFont="1" applyFill="1" applyBorder="1" applyAlignment="1">
      <alignment vertical="center"/>
    </xf>
    <xf numFmtId="185" fontId="5" fillId="0" borderId="34" xfId="6" applyNumberFormat="1" applyFont="1" applyFill="1" applyBorder="1" applyAlignment="1">
      <alignment vertical="center"/>
    </xf>
    <xf numFmtId="185" fontId="5" fillId="0" borderId="24" xfId="6" applyNumberFormat="1" applyFont="1" applyFill="1" applyBorder="1" applyAlignment="1">
      <alignment vertical="center"/>
    </xf>
    <xf numFmtId="185" fontId="5" fillId="0" borderId="6" xfId="11" applyNumberFormat="1" applyFont="1" applyFill="1" applyBorder="1" applyAlignment="1">
      <alignment vertical="center"/>
    </xf>
    <xf numFmtId="185" fontId="5" fillId="0" borderId="25" xfId="11" applyNumberFormat="1" applyFont="1" applyFill="1" applyBorder="1" applyAlignment="1">
      <alignment vertical="center"/>
    </xf>
    <xf numFmtId="184" fontId="5" fillId="0" borderId="35" xfId="6" applyNumberFormat="1" applyFont="1" applyFill="1" applyBorder="1" applyAlignment="1">
      <alignment vertical="center"/>
    </xf>
    <xf numFmtId="0" fontId="2" fillId="0" borderId="0" xfId="6" applyFont="1" applyFill="1" applyAlignment="1">
      <alignment vertical="center"/>
    </xf>
    <xf numFmtId="0" fontId="4" fillId="0" borderId="0" xfId="4" applyFont="1" applyFill="1" applyAlignment="1">
      <alignment vertical="center"/>
    </xf>
    <xf numFmtId="0" fontId="4" fillId="0" borderId="0" xfId="4" applyFont="1" applyFill="1" applyBorder="1" applyAlignment="1">
      <alignment horizontal="center" vertical="center"/>
    </xf>
    <xf numFmtId="0" fontId="4" fillId="0" borderId="0" xfId="4" applyFont="1" applyFill="1" applyAlignment="1">
      <alignment horizontal="right" vertical="center"/>
    </xf>
    <xf numFmtId="0" fontId="4" fillId="0" borderId="36" xfId="4" applyFont="1" applyFill="1" applyBorder="1" applyAlignment="1" applyProtection="1">
      <alignment horizontal="distributed" vertical="center" indent="1"/>
    </xf>
    <xf numFmtId="0" fontId="4" fillId="0" borderId="37" xfId="4" applyFont="1" applyFill="1" applyBorder="1" applyAlignment="1" applyProtection="1">
      <alignment horizontal="distributed" vertical="center" wrapText="1" indent="1"/>
    </xf>
    <xf numFmtId="0" fontId="4" fillId="0" borderId="38" xfId="4" applyFont="1" applyFill="1" applyBorder="1" applyAlignment="1" applyProtection="1">
      <alignment horizontal="distributed" vertical="center" wrapText="1" indent="1"/>
    </xf>
    <xf numFmtId="181" fontId="4" fillId="0" borderId="0" xfId="11" applyNumberFormat="1" applyFont="1" applyFill="1" applyBorder="1" applyAlignment="1" applyProtection="1">
      <alignment horizontal="center" vertical="center"/>
    </xf>
    <xf numFmtId="180" fontId="4" fillId="0" borderId="0" xfId="11" applyNumberFormat="1" applyFont="1" applyFill="1" applyBorder="1" applyAlignment="1" applyProtection="1">
      <alignment horizontal="center" vertical="center"/>
    </xf>
    <xf numFmtId="181" fontId="4" fillId="0" borderId="0" xfId="11" applyNumberFormat="1" applyFont="1" applyFill="1" applyAlignment="1" applyProtection="1">
      <alignment horizontal="center" vertical="center"/>
    </xf>
    <xf numFmtId="1" fontId="4" fillId="0" borderId="0" xfId="11" applyFont="1" applyFill="1" applyAlignment="1">
      <alignment horizontal="center" vertical="center"/>
    </xf>
    <xf numFmtId="0" fontId="7" fillId="0" borderId="4" xfId="4" applyFont="1" applyFill="1" applyBorder="1" applyAlignment="1" applyProtection="1">
      <alignment horizontal="distributed" vertical="center"/>
    </xf>
    <xf numFmtId="0" fontId="4" fillId="0" borderId="0" xfId="4" applyFont="1" applyFill="1" applyBorder="1" applyAlignment="1" applyProtection="1">
      <alignment horizontal="distributed" vertical="center" indent="1"/>
    </xf>
    <xf numFmtId="185" fontId="7" fillId="0" borderId="13" xfId="4" applyNumberFormat="1" applyFont="1" applyFill="1" applyBorder="1" applyAlignment="1" applyProtection="1">
      <alignment vertical="center"/>
    </xf>
    <xf numFmtId="185" fontId="7" fillId="0" borderId="39" xfId="4" applyNumberFormat="1" applyFont="1" applyFill="1" applyBorder="1" applyAlignment="1" applyProtection="1">
      <alignment vertical="center"/>
    </xf>
    <xf numFmtId="185" fontId="7" fillId="0" borderId="40" xfId="4" applyNumberFormat="1" applyFont="1" applyFill="1" applyBorder="1" applyAlignment="1" applyProtection="1">
      <alignment vertical="center"/>
    </xf>
    <xf numFmtId="1" fontId="4" fillId="0" borderId="0" xfId="11" applyFont="1" applyFill="1" applyAlignment="1">
      <alignment vertical="center"/>
    </xf>
    <xf numFmtId="0" fontId="7" fillId="0" borderId="41" xfId="4" applyFont="1" applyFill="1" applyBorder="1" applyAlignment="1" applyProtection="1">
      <alignment horizontal="distributed" vertical="center"/>
    </xf>
    <xf numFmtId="0" fontId="4" fillId="0" borderId="42" xfId="4" applyFont="1" applyFill="1" applyBorder="1" applyAlignment="1" applyProtection="1">
      <alignment horizontal="distributed" vertical="center" indent="1"/>
    </xf>
    <xf numFmtId="185" fontId="7" fillId="0" borderId="43" xfId="4" applyNumberFormat="1" applyFont="1" applyFill="1" applyBorder="1" applyAlignment="1" applyProtection="1">
      <alignment vertical="center"/>
    </xf>
    <xf numFmtId="185" fontId="7" fillId="0" borderId="44" xfId="4" applyNumberFormat="1" applyFont="1" applyFill="1" applyBorder="1" applyAlignment="1" applyProtection="1">
      <alignment vertical="center"/>
    </xf>
    <xf numFmtId="185" fontId="7" fillId="0" borderId="45" xfId="4" applyNumberFormat="1" applyFont="1" applyFill="1" applyBorder="1" applyAlignment="1" applyProtection="1">
      <alignment vertical="center"/>
    </xf>
    <xf numFmtId="0" fontId="4" fillId="0" borderId="42" xfId="4" applyFont="1" applyFill="1" applyBorder="1" applyAlignment="1" applyProtection="1">
      <alignment horizontal="distributed" vertical="center" wrapText="1" indent="1"/>
    </xf>
    <xf numFmtId="0" fontId="7" fillId="0" borderId="46" xfId="4" applyFont="1" applyFill="1" applyBorder="1" applyAlignment="1" applyProtection="1">
      <alignment horizontal="distributed" vertical="center"/>
    </xf>
    <xf numFmtId="1" fontId="4" fillId="0" borderId="47" xfId="4" applyNumberFormat="1" applyFont="1" applyFill="1" applyBorder="1" applyAlignment="1" applyProtection="1">
      <alignment horizontal="distributed" vertical="center" indent="1"/>
    </xf>
    <xf numFmtId="185" fontId="16" fillId="0" borderId="36" xfId="4" applyNumberFormat="1" applyFont="1" applyFill="1" applyBorder="1" applyAlignment="1" applyProtection="1">
      <alignment vertical="center"/>
    </xf>
    <xf numFmtId="185" fontId="16" fillId="0" borderId="37" xfId="4" applyNumberFormat="1" applyFont="1" applyFill="1" applyBorder="1" applyAlignment="1" applyProtection="1">
      <alignment vertical="center"/>
    </xf>
    <xf numFmtId="185" fontId="16" fillId="0" borderId="38" xfId="4" applyNumberFormat="1" applyFont="1" applyFill="1" applyBorder="1" applyAlignment="1" applyProtection="1">
      <alignment vertical="center"/>
    </xf>
    <xf numFmtId="179" fontId="7" fillId="0" borderId="2" xfId="4" applyNumberFormat="1" applyFont="1" applyFill="1" applyBorder="1" applyAlignment="1" applyProtection="1">
      <alignment vertical="center"/>
    </xf>
    <xf numFmtId="1" fontId="4" fillId="0" borderId="2" xfId="4" applyNumberFormat="1" applyFont="1" applyFill="1" applyBorder="1" applyAlignment="1" applyProtection="1">
      <alignment horizontal="distributed" vertical="center" indent="1"/>
    </xf>
    <xf numFmtId="185" fontId="16" fillId="0" borderId="2" xfId="4" applyNumberFormat="1" applyFont="1" applyFill="1" applyBorder="1" applyAlignment="1" applyProtection="1">
      <alignment vertical="center"/>
    </xf>
    <xf numFmtId="0" fontId="7" fillId="0" borderId="7" xfId="4" applyFont="1" applyFill="1" applyBorder="1" applyAlignment="1" applyProtection="1">
      <alignment horizontal="distributed" vertical="center"/>
    </xf>
    <xf numFmtId="1" fontId="4" fillId="0" borderId="7" xfId="4" applyNumberFormat="1" applyFont="1" applyFill="1" applyBorder="1" applyAlignment="1" applyProtection="1">
      <alignment horizontal="distributed" vertical="center" indent="1"/>
    </xf>
    <xf numFmtId="185" fontId="16" fillId="0" borderId="0" xfId="4" applyNumberFormat="1" applyFont="1" applyFill="1" applyBorder="1" applyAlignment="1" applyProtection="1">
      <alignment vertical="center"/>
    </xf>
    <xf numFmtId="177" fontId="2" fillId="0" borderId="0" xfId="10" applyNumberFormat="1" applyFont="1" applyFill="1" applyAlignment="1">
      <alignment vertical="center"/>
    </xf>
    <xf numFmtId="49" fontId="15" fillId="0" borderId="0" xfId="7" applyNumberFormat="1" applyFont="1" applyFill="1" applyAlignment="1">
      <alignment vertical="center"/>
    </xf>
    <xf numFmtId="177" fontId="4" fillId="0" borderId="0" xfId="10" applyNumberFormat="1" applyFont="1" applyFill="1" applyAlignment="1">
      <alignment vertical="center"/>
    </xf>
    <xf numFmtId="177" fontId="4" fillId="0" borderId="0" xfId="10" applyNumberFormat="1" applyFont="1" applyFill="1" applyAlignment="1">
      <alignment horizontal="right" vertical="center"/>
    </xf>
    <xf numFmtId="177" fontId="4" fillId="0" borderId="4" xfId="10" applyNumberFormat="1" applyFont="1" applyFill="1" applyBorder="1" applyAlignment="1">
      <alignment horizontal="center" vertical="center"/>
    </xf>
    <xf numFmtId="177" fontId="4" fillId="0" borderId="0" xfId="10" applyNumberFormat="1" applyFont="1" applyFill="1" applyBorder="1" applyAlignment="1">
      <alignment horizontal="center" vertical="center"/>
    </xf>
    <xf numFmtId="177" fontId="4" fillId="0" borderId="0" xfId="10" applyNumberFormat="1" applyFont="1" applyFill="1" applyBorder="1" applyAlignment="1">
      <alignment vertical="center"/>
    </xf>
    <xf numFmtId="177" fontId="4" fillId="0" borderId="0" xfId="10" applyNumberFormat="1" applyFont="1" applyFill="1" applyBorder="1" applyAlignment="1">
      <alignment horizontal="centerContinuous" vertical="center"/>
    </xf>
    <xf numFmtId="177" fontId="21" fillId="0" borderId="0" xfId="10" applyNumberFormat="1" applyFont="1" applyFill="1" applyBorder="1" applyAlignment="1">
      <alignment vertical="center"/>
    </xf>
    <xf numFmtId="177" fontId="4" fillId="0" borderId="4" xfId="10" applyNumberFormat="1" applyFont="1" applyFill="1" applyBorder="1" applyAlignment="1">
      <alignment horizontal="center" vertical="center" wrapText="1"/>
    </xf>
    <xf numFmtId="177" fontId="4" fillId="0" borderId="0" xfId="10" applyNumberFormat="1" applyFont="1" applyFill="1" applyBorder="1" applyAlignment="1">
      <alignment horizontal="center" vertical="center" wrapText="1"/>
    </xf>
    <xf numFmtId="177" fontId="4" fillId="0" borderId="48" xfId="10" applyNumberFormat="1" applyFont="1" applyFill="1" applyBorder="1" applyAlignment="1">
      <alignment vertical="center" wrapText="1"/>
    </xf>
    <xf numFmtId="177" fontId="4" fillId="0" borderId="49" xfId="10" applyNumberFormat="1" applyFont="1" applyFill="1" applyBorder="1" applyAlignment="1">
      <alignment vertical="center" wrapText="1"/>
    </xf>
    <xf numFmtId="177" fontId="5" fillId="0" borderId="0" xfId="10" applyNumberFormat="1" applyFont="1" applyFill="1" applyAlignment="1">
      <alignment vertical="center"/>
    </xf>
    <xf numFmtId="177" fontId="4" fillId="0" borderId="0" xfId="10" applyNumberFormat="1" applyFont="1" applyFill="1" applyBorder="1" applyAlignment="1">
      <alignment horizontal="left" vertical="center"/>
    </xf>
    <xf numFmtId="185" fontId="7" fillId="0" borderId="0" xfId="10" applyNumberFormat="1" applyFont="1" applyFill="1" applyBorder="1" applyAlignment="1">
      <alignment vertical="center"/>
    </xf>
    <xf numFmtId="177" fontId="2" fillId="0" borderId="0" xfId="10" applyNumberFormat="1" applyFont="1" applyFill="1" applyBorder="1" applyAlignment="1">
      <alignment vertical="center"/>
    </xf>
    <xf numFmtId="177" fontId="4" fillId="0" borderId="0" xfId="10" applyNumberFormat="1" applyFont="1" applyFill="1" applyBorder="1" applyAlignment="1">
      <alignment vertical="center" wrapText="1"/>
    </xf>
    <xf numFmtId="177" fontId="2" fillId="0" borderId="4" xfId="10" applyNumberFormat="1" applyFont="1" applyFill="1" applyBorder="1" applyAlignment="1">
      <alignment vertical="center"/>
    </xf>
    <xf numFmtId="177" fontId="7" fillId="0" borderId="0" xfId="10" applyNumberFormat="1" applyFont="1" applyFill="1" applyBorder="1" applyAlignment="1">
      <alignment vertical="center"/>
    </xf>
    <xf numFmtId="187" fontId="7" fillId="0" borderId="0" xfId="10" applyNumberFormat="1" applyFont="1" applyFill="1" applyBorder="1" applyAlignment="1">
      <alignment vertical="center" wrapText="1"/>
    </xf>
    <xf numFmtId="177" fontId="21" fillId="3" borderId="0" xfId="10" applyNumberFormat="1" applyFont="1" applyFill="1" applyBorder="1" applyAlignment="1">
      <alignment vertical="center"/>
    </xf>
    <xf numFmtId="177" fontId="4" fillId="3" borderId="0" xfId="10" applyNumberFormat="1" applyFont="1" applyFill="1" applyBorder="1" applyAlignment="1">
      <alignment vertical="center"/>
    </xf>
    <xf numFmtId="177" fontId="4" fillId="3" borderId="0" xfId="10" applyNumberFormat="1" applyFont="1" applyFill="1" applyAlignment="1">
      <alignment vertical="center"/>
    </xf>
    <xf numFmtId="177" fontId="2" fillId="3" borderId="0" xfId="10" applyNumberFormat="1" applyFont="1" applyFill="1" applyAlignment="1">
      <alignment vertical="center"/>
    </xf>
    <xf numFmtId="177" fontId="7" fillId="3" borderId="0" xfId="10" applyNumberFormat="1" applyFont="1" applyFill="1" applyAlignment="1">
      <alignment vertical="center"/>
    </xf>
    <xf numFmtId="177" fontId="4" fillId="3" borderId="0" xfId="10" applyNumberFormat="1" applyFont="1" applyFill="1" applyBorder="1" applyAlignment="1">
      <alignment horizontal="centerContinuous" vertical="center"/>
    </xf>
    <xf numFmtId="0" fontId="4" fillId="3" borderId="0" xfId="4" applyFont="1" applyFill="1" applyAlignment="1">
      <alignment vertical="center"/>
    </xf>
    <xf numFmtId="177" fontId="2" fillId="3" borderId="0" xfId="10" applyNumberFormat="1" applyFont="1" applyFill="1" applyBorder="1" applyAlignment="1">
      <alignment vertical="center"/>
    </xf>
    <xf numFmtId="185" fontId="7" fillId="3" borderId="0" xfId="10" applyNumberFormat="1" applyFont="1" applyFill="1" applyBorder="1" applyAlignment="1">
      <alignment vertical="center"/>
    </xf>
    <xf numFmtId="177" fontId="21" fillId="4" borderId="0" xfId="10" applyNumberFormat="1" applyFont="1" applyFill="1" applyBorder="1" applyAlignment="1">
      <alignment vertical="center"/>
    </xf>
    <xf numFmtId="177" fontId="2" fillId="4" borderId="0" xfId="10" applyNumberFormat="1" applyFont="1" applyFill="1" applyAlignment="1">
      <alignment vertical="center"/>
    </xf>
    <xf numFmtId="177" fontId="2" fillId="4" borderId="0" xfId="10" applyNumberFormat="1" applyFont="1" applyFill="1" applyBorder="1" applyAlignment="1">
      <alignment vertical="center"/>
    </xf>
    <xf numFmtId="177" fontId="4" fillId="4" borderId="0" xfId="10" applyNumberFormat="1" applyFont="1" applyFill="1" applyBorder="1" applyAlignment="1">
      <alignment vertical="center" wrapText="1"/>
    </xf>
    <xf numFmtId="187" fontId="7" fillId="4" borderId="0" xfId="10" applyNumberFormat="1" applyFont="1" applyFill="1" applyBorder="1" applyAlignment="1">
      <alignment vertical="center" wrapText="1"/>
    </xf>
    <xf numFmtId="177" fontId="4" fillId="4" borderId="0" xfId="10" applyNumberFormat="1"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distributed" vertical="center" wrapText="1" indent="1"/>
    </xf>
    <xf numFmtId="0" fontId="3" fillId="0" borderId="0" xfId="0" applyFont="1" applyFill="1" applyAlignment="1">
      <alignment vertical="center"/>
    </xf>
    <xf numFmtId="0" fontId="4" fillId="0" borderId="12" xfId="9" applyFont="1" applyFill="1" applyBorder="1" applyAlignment="1">
      <alignment horizontal="center" vertical="center"/>
    </xf>
    <xf numFmtId="0" fontId="4" fillId="0" borderId="50" xfId="9" applyFont="1" applyFill="1" applyBorder="1" applyAlignment="1">
      <alignment horizontal="distributed" vertical="center" indent="1"/>
    </xf>
    <xf numFmtId="0" fontId="4" fillId="0" borderId="15" xfId="9" applyFont="1" applyFill="1" applyBorder="1" applyAlignment="1">
      <alignment horizontal="distributed" vertical="center" wrapText="1" indent="1"/>
    </xf>
    <xf numFmtId="0" fontId="4" fillId="0" borderId="29" xfId="9" applyFont="1" applyFill="1" applyBorder="1" applyAlignment="1">
      <alignment horizontal="center" vertical="center"/>
    </xf>
    <xf numFmtId="0" fontId="4" fillId="0" borderId="30" xfId="9" applyFont="1" applyFill="1" applyBorder="1" applyAlignment="1">
      <alignment vertical="center"/>
    </xf>
    <xf numFmtId="0" fontId="4" fillId="0" borderId="30" xfId="9" applyFont="1" applyFill="1" applyBorder="1" applyAlignment="1">
      <alignment horizontal="left" vertical="center" indent="1"/>
    </xf>
    <xf numFmtId="0" fontId="4" fillId="0" borderId="16" xfId="9" applyFont="1" applyFill="1" applyBorder="1" applyAlignment="1">
      <alignment horizontal="distributed" vertical="center" wrapText="1" indent="1"/>
    </xf>
    <xf numFmtId="0" fontId="4" fillId="0" borderId="22" xfId="9" applyFont="1" applyFill="1" applyBorder="1" applyAlignment="1">
      <alignment horizontal="distributed" vertical="center" wrapText="1" indent="1"/>
    </xf>
    <xf numFmtId="0" fontId="4" fillId="0" borderId="30" xfId="9" applyFont="1" applyFill="1" applyBorder="1" applyAlignment="1">
      <alignment horizontal="left" vertical="center" wrapText="1"/>
    </xf>
    <xf numFmtId="0" fontId="4" fillId="0" borderId="14" xfId="9" applyFont="1" applyFill="1" applyBorder="1" applyAlignment="1">
      <alignment horizontal="center" vertical="center"/>
    </xf>
    <xf numFmtId="0" fontId="4" fillId="0" borderId="34" xfId="9" applyFont="1" applyFill="1" applyBorder="1" applyAlignment="1">
      <alignment vertical="center"/>
    </xf>
    <xf numFmtId="0" fontId="4" fillId="0" borderId="34" xfId="9" applyFont="1" applyFill="1" applyBorder="1" applyAlignment="1">
      <alignment horizontal="left" vertical="center" indent="1"/>
    </xf>
    <xf numFmtId="0" fontId="2" fillId="0" borderId="0" xfId="0" applyFont="1" applyFill="1" applyBorder="1" applyAlignment="1">
      <alignment vertical="center"/>
    </xf>
    <xf numFmtId="0" fontId="4" fillId="0" borderId="7" xfId="9" applyFont="1" applyFill="1" applyBorder="1" applyAlignment="1">
      <alignment horizontal="center" vertical="center"/>
    </xf>
    <xf numFmtId="0" fontId="4" fillId="0" borderId="7" xfId="9" applyFont="1" applyFill="1" applyBorder="1" applyAlignment="1">
      <alignment vertical="center"/>
    </xf>
    <xf numFmtId="0" fontId="4" fillId="0" borderId="7" xfId="9" applyFont="1" applyFill="1" applyBorder="1" applyAlignment="1">
      <alignment horizontal="left" vertical="center" indent="1"/>
    </xf>
    <xf numFmtId="0" fontId="4" fillId="0" borderId="7" xfId="9" applyFont="1" applyFill="1" applyBorder="1" applyAlignment="1">
      <alignment horizontal="distributed" vertical="center" wrapText="1" indent="1"/>
    </xf>
    <xf numFmtId="0" fontId="4" fillId="0" borderId="51" xfId="9" applyFont="1" applyFill="1" applyBorder="1" applyAlignment="1">
      <alignment horizontal="center" vertical="center"/>
    </xf>
    <xf numFmtId="0" fontId="4" fillId="0" borderId="26" xfId="9" applyFont="1" applyFill="1" applyBorder="1" applyAlignment="1">
      <alignment horizontal="left" vertical="center" wrapText="1"/>
    </xf>
    <xf numFmtId="0" fontId="4" fillId="0" borderId="26" xfId="9" applyFont="1" applyFill="1" applyBorder="1" applyAlignment="1">
      <alignment horizontal="left" vertical="center" indent="1"/>
    </xf>
    <xf numFmtId="0" fontId="4" fillId="0" borderId="34" xfId="9" applyFont="1" applyFill="1" applyBorder="1" applyAlignment="1">
      <alignment horizontal="left" vertical="center" wrapText="1"/>
    </xf>
    <xf numFmtId="0" fontId="4"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right" vertical="center"/>
    </xf>
    <xf numFmtId="0" fontId="17" fillId="0" borderId="0" xfId="0" applyFont="1" applyFill="1" applyAlignment="1">
      <alignment horizontal="left" vertical="center"/>
    </xf>
    <xf numFmtId="0" fontId="17" fillId="0" borderId="1" xfId="0" applyFont="1" applyFill="1" applyBorder="1" applyAlignment="1">
      <alignment horizontal="distributed" vertical="center" indent="1"/>
    </xf>
    <xf numFmtId="0" fontId="17" fillId="0" borderId="2" xfId="0" applyFont="1" applyFill="1" applyBorder="1" applyAlignment="1">
      <alignment horizontal="distributed" vertical="center" indent="1"/>
    </xf>
    <xf numFmtId="0" fontId="17" fillId="0" borderId="4" xfId="0" applyFont="1" applyFill="1" applyBorder="1" applyAlignment="1">
      <alignment horizontal="distributed" vertical="center" wrapText="1" indent="1"/>
    </xf>
    <xf numFmtId="0" fontId="17" fillId="0" borderId="0" xfId="0" applyFont="1" applyFill="1" applyBorder="1" applyAlignment="1">
      <alignment horizontal="distributed" vertical="center" wrapText="1" indent="1"/>
    </xf>
    <xf numFmtId="0" fontId="17" fillId="0" borderId="30" xfId="9" applyFont="1" applyFill="1" applyBorder="1" applyAlignment="1">
      <alignment horizontal="distributed" vertical="center" wrapText="1"/>
    </xf>
    <xf numFmtId="0" fontId="17" fillId="0" borderId="31" xfId="9" applyFont="1" applyFill="1" applyBorder="1" applyAlignment="1">
      <alignment horizontal="distributed" vertical="center" wrapText="1"/>
    </xf>
    <xf numFmtId="0" fontId="17" fillId="0" borderId="0" xfId="0" applyFont="1" applyFill="1" applyAlignment="1">
      <alignment horizontal="center" vertical="center" wrapText="1"/>
    </xf>
    <xf numFmtId="0" fontId="17" fillId="0" borderId="30" xfId="9" applyFont="1" applyFill="1" applyBorder="1" applyAlignment="1">
      <alignment horizontal="center" vertical="center" wrapText="1"/>
    </xf>
    <xf numFmtId="0" fontId="17" fillId="0" borderId="31" xfId="9" applyFont="1" applyFill="1" applyBorder="1" applyAlignment="1">
      <alignment horizontal="center" vertical="center" wrapText="1"/>
    </xf>
    <xf numFmtId="0" fontId="17" fillId="0" borderId="16" xfId="9"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52" xfId="9" applyFont="1" applyFill="1" applyBorder="1" applyAlignment="1">
      <alignment horizontal="center" vertical="center"/>
    </xf>
    <xf numFmtId="0" fontId="17" fillId="0" borderId="20" xfId="9" applyFont="1" applyFill="1" applyBorder="1" applyAlignment="1">
      <alignment horizontal="center" vertical="center"/>
    </xf>
    <xf numFmtId="0" fontId="17" fillId="0" borderId="22" xfId="9" applyFont="1" applyFill="1" applyBorder="1" applyAlignment="1">
      <alignment horizontal="center" vertical="center"/>
    </xf>
    <xf numFmtId="0" fontId="17" fillId="0" borderId="0" xfId="0" applyFont="1" applyFill="1" applyAlignment="1">
      <alignment horizontal="center" vertical="center"/>
    </xf>
    <xf numFmtId="0" fontId="18" fillId="0" borderId="53" xfId="4" applyFont="1" applyFill="1" applyBorder="1" applyAlignment="1" applyProtection="1">
      <alignment horizontal="distributed" vertical="center"/>
    </xf>
    <xf numFmtId="0" fontId="17" fillId="0" borderId="54" xfId="4" applyFont="1" applyFill="1" applyBorder="1" applyAlignment="1" applyProtection="1">
      <alignment horizontal="distributed" vertical="center" indent="1" shrinkToFit="1"/>
    </xf>
    <xf numFmtId="176" fontId="18" fillId="0" borderId="52" xfId="0" applyNumberFormat="1" applyFont="1" applyFill="1" applyBorder="1" applyAlignment="1">
      <alignment vertical="center"/>
    </xf>
    <xf numFmtId="176" fontId="18" fillId="0" borderId="20" xfId="0" applyNumberFormat="1" applyFont="1" applyFill="1" applyBorder="1" applyAlignment="1">
      <alignment vertical="center"/>
    </xf>
    <xf numFmtId="176" fontId="18" fillId="0" borderId="22" xfId="0" applyNumberFormat="1" applyFont="1" applyFill="1" applyBorder="1" applyAlignment="1">
      <alignment vertical="center"/>
    </xf>
    <xf numFmtId="0" fontId="18" fillId="0" borderId="4" xfId="4" applyFont="1" applyFill="1" applyBorder="1" applyAlignment="1" applyProtection="1">
      <alignment horizontal="distributed" vertical="center"/>
    </xf>
    <xf numFmtId="0" fontId="17" fillId="0" borderId="0" xfId="4" applyFont="1" applyFill="1" applyBorder="1" applyAlignment="1" applyProtection="1">
      <alignment horizontal="distributed" vertical="center" indent="1" shrinkToFit="1"/>
    </xf>
    <xf numFmtId="176" fontId="18" fillId="0" borderId="39" xfId="0" applyNumberFormat="1" applyFont="1" applyFill="1" applyBorder="1" applyAlignment="1">
      <alignment vertical="center"/>
    </xf>
    <xf numFmtId="176" fontId="18" fillId="0" borderId="48" xfId="0" applyNumberFormat="1" applyFont="1" applyFill="1" applyBorder="1" applyAlignment="1">
      <alignment vertical="center"/>
    </xf>
    <xf numFmtId="176" fontId="18" fillId="0" borderId="40" xfId="0" applyNumberFormat="1" applyFont="1" applyFill="1" applyBorder="1" applyAlignment="1">
      <alignment vertical="center"/>
    </xf>
    <xf numFmtId="0" fontId="17" fillId="0" borderId="0" xfId="4" applyFont="1" applyFill="1" applyBorder="1" applyAlignment="1" applyProtection="1">
      <alignment horizontal="distributed" vertical="center" wrapText="1" indent="1" shrinkToFit="1"/>
    </xf>
    <xf numFmtId="0" fontId="18" fillId="0" borderId="55" xfId="4" applyFont="1" applyFill="1" applyBorder="1" applyAlignment="1" applyProtection="1">
      <alignment horizontal="distributed" vertical="center"/>
    </xf>
    <xf numFmtId="1" fontId="17" fillId="0" borderId="56" xfId="4" applyNumberFormat="1" applyFont="1" applyFill="1" applyBorder="1" applyAlignment="1" applyProtection="1">
      <alignment horizontal="distributed" vertical="center" indent="1"/>
    </xf>
    <xf numFmtId="176" fontId="18" fillId="0" borderId="34" xfId="0" applyNumberFormat="1" applyFont="1" applyFill="1" applyBorder="1" applyAlignment="1">
      <alignment vertical="center"/>
    </xf>
    <xf numFmtId="176" fontId="18" fillId="0" borderId="24" xfId="0" applyNumberFormat="1" applyFont="1" applyFill="1" applyBorder="1" applyAlignment="1">
      <alignment vertical="center"/>
    </xf>
    <xf numFmtId="176" fontId="18" fillId="0" borderId="17" xfId="0" applyNumberFormat="1" applyFont="1" applyFill="1" applyBorder="1" applyAlignment="1">
      <alignment vertical="center"/>
    </xf>
    <xf numFmtId="0" fontId="17" fillId="0" borderId="57" xfId="9" applyFont="1" applyFill="1" applyBorder="1" applyAlignment="1">
      <alignment horizontal="center" vertical="center" wrapText="1"/>
    </xf>
    <xf numFmtId="0" fontId="17" fillId="0" borderId="57" xfId="9" applyFont="1" applyFill="1" applyBorder="1" applyAlignment="1">
      <alignment horizontal="center" vertical="center"/>
    </xf>
    <xf numFmtId="0" fontId="17" fillId="0" borderId="30" xfId="9" applyFont="1" applyFill="1" applyBorder="1" applyAlignment="1">
      <alignment horizontal="center" vertical="center"/>
    </xf>
    <xf numFmtId="0" fontId="17" fillId="0" borderId="16" xfId="9" applyFont="1" applyFill="1" applyBorder="1" applyAlignment="1">
      <alignment horizontal="center" vertical="center"/>
    </xf>
    <xf numFmtId="176" fontId="18" fillId="0" borderId="58" xfId="0" applyNumberFormat="1" applyFont="1" applyFill="1" applyBorder="1" applyAlignment="1">
      <alignment vertical="center"/>
    </xf>
    <xf numFmtId="0" fontId="17" fillId="0" borderId="16" xfId="9" applyFont="1" applyFill="1" applyBorder="1" applyAlignment="1">
      <alignment horizontal="distributed" vertical="center" wrapText="1"/>
    </xf>
    <xf numFmtId="176" fontId="18" fillId="0" borderId="49" xfId="0" applyNumberFormat="1" applyFont="1" applyFill="1" applyBorder="1" applyAlignment="1">
      <alignment vertical="center"/>
    </xf>
    <xf numFmtId="0" fontId="18" fillId="0" borderId="0" xfId="4" applyFont="1" applyFill="1" applyBorder="1" applyAlignment="1" applyProtection="1">
      <alignment horizontal="distributed" vertical="center"/>
    </xf>
    <xf numFmtId="1" fontId="17" fillId="0" borderId="0" xfId="4" applyNumberFormat="1" applyFont="1" applyFill="1" applyBorder="1" applyAlignment="1" applyProtection="1">
      <alignment horizontal="distributed" vertical="center" indent="1"/>
    </xf>
    <xf numFmtId="176" fontId="18" fillId="0" borderId="0" xfId="0" applyNumberFormat="1" applyFont="1" applyFill="1" applyBorder="1" applyAlignment="1">
      <alignment vertical="center"/>
    </xf>
    <xf numFmtId="0" fontId="3" fillId="0" borderId="0" xfId="0" applyFont="1" applyFill="1" applyBorder="1" applyAlignment="1">
      <alignment vertical="center"/>
    </xf>
    <xf numFmtId="0" fontId="4" fillId="0" borderId="0" xfId="0" applyFont="1" applyFill="1" applyAlignment="1">
      <alignment horizontal="right"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59" xfId="0" applyFont="1" applyFill="1" applyBorder="1" applyAlignment="1">
      <alignment horizontal="distributed" vertical="center" wrapText="1"/>
    </xf>
    <xf numFmtId="0" fontId="4" fillId="0" borderId="60" xfId="0" applyFont="1" applyFill="1" applyBorder="1" applyAlignment="1">
      <alignment horizontal="distributed" vertical="center" wrapText="1"/>
    </xf>
    <xf numFmtId="0" fontId="4" fillId="0" borderId="32" xfId="0" applyFont="1" applyFill="1" applyBorder="1" applyAlignment="1">
      <alignment vertical="center" wrapText="1"/>
    </xf>
    <xf numFmtId="0" fontId="4" fillId="0" borderId="61" xfId="0" applyFont="1" applyFill="1" applyBorder="1" applyAlignment="1">
      <alignment vertical="center" wrapText="1"/>
    </xf>
    <xf numFmtId="0" fontId="4" fillId="0" borderId="39" xfId="9" applyFont="1" applyFill="1" applyBorder="1" applyAlignment="1">
      <alignment horizontal="center" vertical="center" wrapText="1"/>
    </xf>
    <xf numFmtId="0" fontId="4" fillId="0" borderId="48" xfId="9" applyFont="1" applyFill="1" applyBorder="1" applyAlignment="1">
      <alignment horizontal="center" vertical="center" wrapText="1"/>
    </xf>
    <xf numFmtId="0" fontId="4" fillId="0" borderId="5" xfId="9" applyFont="1" applyFill="1" applyBorder="1" applyAlignment="1">
      <alignment horizontal="center" vertical="center" wrapText="1"/>
    </xf>
    <xf numFmtId="49" fontId="4" fillId="0" borderId="53" xfId="5" applyNumberFormat="1" applyFont="1" applyFill="1" applyBorder="1" applyAlignment="1">
      <alignment horizontal="distributed" vertical="center"/>
    </xf>
    <xf numFmtId="0" fontId="4" fillId="0" borderId="54" xfId="5" applyFont="1" applyFill="1" applyBorder="1" applyAlignment="1">
      <alignment horizontal="distributed" vertical="center" indent="1"/>
    </xf>
    <xf numFmtId="178" fontId="7" fillId="0" borderId="52" xfId="0" applyNumberFormat="1" applyFont="1" applyFill="1" applyBorder="1" applyAlignment="1">
      <alignment vertical="center"/>
    </xf>
    <xf numFmtId="178" fontId="7" fillId="0" borderId="20" xfId="0" applyNumberFormat="1" applyFont="1" applyFill="1" applyBorder="1" applyAlignment="1">
      <alignment vertical="center"/>
    </xf>
    <xf numFmtId="178" fontId="7" fillId="0" borderId="62" xfId="0" applyNumberFormat="1" applyFont="1" applyFill="1" applyBorder="1" applyAlignment="1">
      <alignment vertical="center"/>
    </xf>
    <xf numFmtId="49" fontId="4" fillId="0" borderId="4" xfId="5" applyNumberFormat="1" applyFont="1" applyFill="1" applyBorder="1" applyAlignment="1">
      <alignment horizontal="distributed" vertical="center"/>
    </xf>
    <xf numFmtId="0" fontId="4" fillId="0" borderId="0" xfId="5" applyFont="1" applyFill="1" applyBorder="1" applyAlignment="1">
      <alignment horizontal="distributed" vertical="center" indent="1"/>
    </xf>
    <xf numFmtId="178" fontId="7" fillId="0" borderId="39" xfId="0" applyNumberFormat="1" applyFont="1" applyFill="1" applyBorder="1" applyAlignment="1">
      <alignment vertical="center"/>
    </xf>
    <xf numFmtId="178" fontId="7" fillId="0" borderId="48" xfId="0" applyNumberFormat="1" applyFont="1" applyFill="1" applyBorder="1" applyAlignment="1">
      <alignment vertical="center"/>
    </xf>
    <xf numFmtId="178" fontId="7" fillId="0" borderId="5" xfId="0" applyNumberFormat="1" applyFont="1" applyFill="1" applyBorder="1" applyAlignment="1">
      <alignment vertical="center"/>
    </xf>
    <xf numFmtId="49" fontId="4" fillId="0" borderId="32" xfId="5" applyNumberFormat="1" applyFont="1" applyFill="1" applyBorder="1" applyAlignment="1">
      <alignment horizontal="distributed" vertical="center"/>
    </xf>
    <xf numFmtId="0" fontId="4" fillId="0" borderId="63" xfId="5" applyFont="1" applyFill="1" applyBorder="1" applyAlignment="1">
      <alignment horizontal="distributed" vertical="center" indent="1"/>
    </xf>
    <xf numFmtId="178" fontId="7" fillId="0" borderId="26" xfId="0" applyNumberFormat="1" applyFont="1" applyFill="1" applyBorder="1" applyAlignment="1">
      <alignment vertical="center"/>
    </xf>
    <xf numFmtId="178" fontId="7" fillId="0" borderId="27" xfId="0" applyNumberFormat="1" applyFont="1" applyFill="1" applyBorder="1" applyAlignment="1">
      <alignment vertical="center"/>
    </xf>
    <xf numFmtId="178" fontId="7" fillId="0" borderId="64" xfId="0" applyNumberFormat="1" applyFont="1" applyFill="1" applyBorder="1" applyAlignment="1">
      <alignment vertical="center"/>
    </xf>
    <xf numFmtId="0" fontId="4" fillId="0" borderId="7" xfId="5" applyFont="1" applyFill="1" applyBorder="1" applyAlignment="1">
      <alignment horizontal="distributed" vertical="center" indent="1"/>
    </xf>
    <xf numFmtId="176" fontId="7" fillId="0" borderId="23" xfId="0" applyNumberFormat="1" applyFont="1" applyFill="1" applyBorder="1" applyAlignment="1">
      <alignment horizontal="center" vertical="center"/>
    </xf>
    <xf numFmtId="178" fontId="7" fillId="0" borderId="23" xfId="0" applyNumberFormat="1" applyFont="1" applyFill="1" applyBorder="1" applyAlignment="1">
      <alignment vertical="center"/>
    </xf>
    <xf numFmtId="178" fontId="7" fillId="0" borderId="65" xfId="0" applyNumberFormat="1" applyFont="1" applyFill="1" applyBorder="1" applyAlignment="1">
      <alignment vertical="center"/>
    </xf>
    <xf numFmtId="178" fontId="7" fillId="0" borderId="8" xfId="0" applyNumberFormat="1" applyFont="1" applyFill="1" applyBorder="1" applyAlignment="1">
      <alignment vertical="center"/>
    </xf>
    <xf numFmtId="0" fontId="2" fillId="0" borderId="0" xfId="0" applyFont="1" applyFill="1" applyBorder="1" applyAlignment="1">
      <alignment horizontal="left" vertical="center"/>
    </xf>
    <xf numFmtId="0" fontId="4" fillId="0" borderId="66" xfId="0" applyFont="1" applyFill="1" applyBorder="1" applyAlignment="1">
      <alignment horizontal="center" vertical="center" wrapText="1"/>
    </xf>
    <xf numFmtId="0" fontId="2" fillId="0" borderId="21" xfId="0" applyFont="1" applyFill="1" applyBorder="1" applyAlignment="1">
      <alignment vertical="center"/>
    </xf>
    <xf numFmtId="0" fontId="2" fillId="0" borderId="67" xfId="0" applyFont="1" applyFill="1" applyBorder="1" applyAlignment="1">
      <alignment vertical="center"/>
    </xf>
    <xf numFmtId="0" fontId="4" fillId="0" borderId="53" xfId="0" applyFont="1" applyFill="1" applyBorder="1" applyAlignment="1">
      <alignment horizontal="center" vertical="center" wrapText="1"/>
    </xf>
    <xf numFmtId="0" fontId="2" fillId="0" borderId="54" xfId="0" applyFont="1" applyFill="1" applyBorder="1" applyAlignment="1">
      <alignment vertical="center"/>
    </xf>
    <xf numFmtId="0" fontId="2" fillId="0" borderId="62" xfId="0" applyFont="1" applyFill="1" applyBorder="1" applyAlignment="1">
      <alignment vertical="center"/>
    </xf>
    <xf numFmtId="0" fontId="4" fillId="0" borderId="6" xfId="0" applyFont="1" applyFill="1" applyBorder="1" applyAlignment="1">
      <alignment horizontal="center" vertical="center" wrapText="1"/>
    </xf>
    <xf numFmtId="0" fontId="2" fillId="0" borderId="7" xfId="0" applyFont="1" applyFill="1" applyBorder="1" applyAlignment="1">
      <alignment vertical="center"/>
    </xf>
    <xf numFmtId="0" fontId="2" fillId="0" borderId="8" xfId="0" applyFont="1" applyFill="1" applyBorder="1" applyAlignment="1">
      <alignment vertical="center"/>
    </xf>
    <xf numFmtId="0" fontId="4" fillId="0" borderId="0" xfId="0" applyFont="1" applyFill="1" applyBorder="1" applyAlignment="1">
      <alignment vertical="center"/>
    </xf>
    <xf numFmtId="0" fontId="2" fillId="0" borderId="0" xfId="0" applyFont="1" applyFill="1" applyBorder="1" applyAlignment="1">
      <alignment horizontal="right" vertical="center"/>
    </xf>
    <xf numFmtId="49" fontId="4" fillId="0" borderId="1" xfId="0" applyNumberFormat="1" applyFont="1" applyFill="1" applyBorder="1" applyAlignment="1">
      <alignment vertical="center"/>
    </xf>
    <xf numFmtId="49" fontId="4" fillId="0" borderId="68" xfId="0" applyNumberFormat="1"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49" fontId="4" fillId="0" borderId="32" xfId="0" applyNumberFormat="1" applyFont="1" applyFill="1" applyBorder="1" applyAlignment="1">
      <alignment vertical="center"/>
    </xf>
    <xf numFmtId="49" fontId="4" fillId="0" borderId="61" xfId="0" applyNumberFormat="1" applyFont="1" applyFill="1" applyBorder="1" applyAlignment="1">
      <alignment vertical="center"/>
    </xf>
    <xf numFmtId="0" fontId="4" fillId="0" borderId="63" xfId="0" applyFont="1" applyFill="1" applyBorder="1" applyAlignment="1">
      <alignment horizontal="center" vertical="center"/>
    </xf>
    <xf numFmtId="0" fontId="4" fillId="0" borderId="63" xfId="0" applyFont="1" applyFill="1" applyBorder="1" applyAlignment="1">
      <alignment horizontal="center" vertical="center" wrapText="1"/>
    </xf>
    <xf numFmtId="0" fontId="4" fillId="0" borderId="6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49" fontId="4" fillId="0" borderId="4" xfId="5" applyNumberFormat="1" applyFont="1" applyFill="1" applyBorder="1" applyAlignment="1">
      <alignment horizontal="center" vertical="center"/>
    </xf>
    <xf numFmtId="0" fontId="4" fillId="0" borderId="49" xfId="5" applyFont="1" applyFill="1" applyBorder="1" applyAlignment="1">
      <alignment horizontal="distributed" vertical="center" indent="1"/>
    </xf>
    <xf numFmtId="178" fontId="7" fillId="0" borderId="0" xfId="0" applyNumberFormat="1" applyFont="1" applyFill="1" applyBorder="1" applyAlignment="1">
      <alignment vertical="center" shrinkToFit="1"/>
    </xf>
    <xf numFmtId="178" fontId="7" fillId="0" borderId="5" xfId="0" applyNumberFormat="1" applyFont="1" applyFill="1" applyBorder="1" applyAlignment="1">
      <alignment vertical="center" shrinkToFit="1"/>
    </xf>
    <xf numFmtId="176" fontId="7" fillId="0" borderId="0" xfId="0" applyNumberFormat="1" applyFont="1" applyFill="1" applyAlignment="1">
      <alignment vertical="center" shrinkToFit="1"/>
    </xf>
    <xf numFmtId="0" fontId="7" fillId="0" borderId="0" xfId="0" applyFont="1" applyFill="1" applyAlignment="1">
      <alignment horizontal="center" vertical="center" shrinkToFit="1"/>
    </xf>
    <xf numFmtId="49" fontId="4" fillId="0" borderId="32" xfId="5" applyNumberFormat="1" applyFont="1" applyFill="1" applyBorder="1" applyAlignment="1">
      <alignment horizontal="center" vertical="center"/>
    </xf>
    <xf numFmtId="0" fontId="4" fillId="0" borderId="61" xfId="5" applyFont="1" applyFill="1" applyBorder="1" applyAlignment="1">
      <alignment horizontal="distributed" vertical="center" indent="1"/>
    </xf>
    <xf numFmtId="178" fontId="7" fillId="0" borderId="63" xfId="0" applyNumberFormat="1" applyFont="1" applyFill="1" applyBorder="1" applyAlignment="1">
      <alignment vertical="center" shrinkToFit="1"/>
    </xf>
    <xf numFmtId="178" fontId="7" fillId="0" borderId="64" xfId="0" applyNumberFormat="1" applyFont="1" applyFill="1" applyBorder="1" applyAlignment="1">
      <alignment vertical="center" shrinkToFit="1"/>
    </xf>
    <xf numFmtId="49" fontId="4" fillId="0" borderId="6" xfId="5" applyNumberFormat="1" applyFont="1" applyFill="1" applyBorder="1" applyAlignment="1">
      <alignment horizontal="center" vertical="center"/>
    </xf>
    <xf numFmtId="0" fontId="4" fillId="0" borderId="69" xfId="5" applyFont="1" applyFill="1" applyBorder="1" applyAlignment="1">
      <alignment horizontal="distributed" vertical="center" indent="1"/>
    </xf>
    <xf numFmtId="178" fontId="7" fillId="0" borderId="7" xfId="0" applyNumberFormat="1" applyFont="1" applyFill="1" applyBorder="1" applyAlignment="1">
      <alignment vertical="center" shrinkToFit="1"/>
    </xf>
    <xf numFmtId="178" fontId="7" fillId="0" borderId="8" xfId="0" applyNumberFormat="1" applyFont="1" applyFill="1" applyBorder="1" applyAlignment="1">
      <alignment vertical="center" shrinkToFit="1"/>
    </xf>
    <xf numFmtId="0" fontId="4" fillId="0" borderId="70" xfId="0" applyFont="1" applyFill="1" applyBorder="1" applyAlignment="1">
      <alignment horizontal="center" vertical="center"/>
    </xf>
    <xf numFmtId="0" fontId="4" fillId="0" borderId="33" xfId="0" applyFont="1" applyFill="1" applyBorder="1" applyAlignment="1">
      <alignment horizontal="center" vertical="center" wrapText="1"/>
    </xf>
    <xf numFmtId="178" fontId="7" fillId="0" borderId="40" xfId="0" applyNumberFormat="1" applyFont="1" applyFill="1" applyBorder="1" applyAlignment="1">
      <alignment vertical="center" shrinkToFit="1"/>
    </xf>
    <xf numFmtId="49" fontId="4" fillId="0" borderId="55" xfId="5" applyNumberFormat="1" applyFont="1" applyFill="1" applyBorder="1" applyAlignment="1">
      <alignment horizontal="center" vertical="center"/>
    </xf>
    <xf numFmtId="0" fontId="4" fillId="0" borderId="58" xfId="5" applyFont="1" applyFill="1" applyBorder="1" applyAlignment="1">
      <alignment horizontal="distributed" vertical="center" indent="1"/>
    </xf>
    <xf numFmtId="178" fontId="7" fillId="0" borderId="56" xfId="0" applyNumberFormat="1" applyFont="1" applyFill="1" applyBorder="1" applyAlignment="1">
      <alignment vertical="center" shrinkToFit="1"/>
    </xf>
    <xf numFmtId="178" fontId="7" fillId="0" borderId="17" xfId="0" applyNumberFormat="1" applyFont="1" applyFill="1" applyBorder="1" applyAlignment="1">
      <alignment vertical="center" shrinkToFit="1"/>
    </xf>
    <xf numFmtId="0" fontId="4" fillId="0" borderId="60"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xf>
    <xf numFmtId="49" fontId="4" fillId="0" borderId="53" xfId="5" applyNumberFormat="1" applyFont="1" applyFill="1" applyBorder="1" applyAlignment="1">
      <alignment horizontal="center" vertical="center"/>
    </xf>
    <xf numFmtId="178" fontId="7" fillId="0" borderId="20" xfId="0" applyNumberFormat="1" applyFont="1" applyFill="1" applyBorder="1" applyAlignment="1">
      <alignment vertical="center" shrinkToFit="1"/>
    </xf>
    <xf numFmtId="178" fontId="7" fillId="0" borderId="54" xfId="0" applyNumberFormat="1" applyFont="1" applyFill="1" applyBorder="1" applyAlignment="1">
      <alignment vertical="center" shrinkToFit="1"/>
    </xf>
    <xf numFmtId="178" fontId="7" fillId="0" borderId="62" xfId="0" applyNumberFormat="1" applyFont="1" applyFill="1" applyBorder="1" applyAlignment="1">
      <alignment vertical="center" shrinkToFit="1"/>
    </xf>
    <xf numFmtId="178" fontId="7" fillId="0" borderId="48" xfId="0" applyNumberFormat="1" applyFont="1" applyFill="1" applyBorder="1" applyAlignment="1">
      <alignment vertical="center" shrinkToFit="1"/>
    </xf>
    <xf numFmtId="178" fontId="7" fillId="0" borderId="27" xfId="0" applyNumberFormat="1" applyFont="1" applyFill="1" applyBorder="1" applyAlignment="1">
      <alignment vertical="center" shrinkToFit="1"/>
    </xf>
    <xf numFmtId="49" fontId="7" fillId="0" borderId="6" xfId="5" applyNumberFormat="1" applyFont="1" applyFill="1" applyBorder="1" applyAlignment="1">
      <alignment horizontal="center" vertical="center"/>
    </xf>
    <xf numFmtId="178" fontId="7" fillId="0" borderId="65" xfId="0" applyNumberFormat="1" applyFont="1" applyFill="1" applyBorder="1" applyAlignment="1">
      <alignment vertical="center" shrinkToFit="1"/>
    </xf>
    <xf numFmtId="0" fontId="4" fillId="0" borderId="68" xfId="0" applyFont="1" applyFill="1" applyBorder="1" applyAlignment="1">
      <alignment horizontal="center" vertical="center"/>
    </xf>
    <xf numFmtId="0" fontId="4" fillId="0" borderId="48" xfId="0" applyFont="1" applyFill="1" applyBorder="1" applyAlignment="1">
      <alignment horizontal="center" vertical="center" wrapText="1"/>
    </xf>
    <xf numFmtId="0" fontId="4" fillId="0" borderId="49" xfId="0" applyFont="1" applyFill="1" applyBorder="1" applyAlignment="1">
      <alignment horizontal="center" vertical="center"/>
    </xf>
    <xf numFmtId="0" fontId="4" fillId="0" borderId="5" xfId="0" applyFont="1" applyFill="1" applyBorder="1" applyAlignment="1">
      <alignment horizontal="center" vertical="center" wrapText="1"/>
    </xf>
    <xf numFmtId="178" fontId="7" fillId="0" borderId="71" xfId="0" applyNumberFormat="1" applyFont="1" applyFill="1" applyBorder="1" applyAlignment="1">
      <alignment vertical="center" shrinkToFit="1"/>
    </xf>
    <xf numFmtId="178" fontId="7" fillId="0" borderId="49" xfId="0" applyNumberFormat="1" applyFont="1" applyFill="1" applyBorder="1" applyAlignment="1">
      <alignment vertical="center" shrinkToFit="1"/>
    </xf>
    <xf numFmtId="178" fontId="7" fillId="0" borderId="61" xfId="0" applyNumberFormat="1" applyFont="1" applyFill="1" applyBorder="1" applyAlignment="1">
      <alignment vertical="center" shrinkToFit="1"/>
    </xf>
    <xf numFmtId="0" fontId="2" fillId="0" borderId="1" xfId="0" applyFont="1" applyFill="1" applyBorder="1" applyAlignment="1">
      <alignment vertical="center"/>
    </xf>
    <xf numFmtId="0" fontId="17" fillId="0" borderId="3" xfId="0" applyFont="1" applyFill="1" applyBorder="1" applyAlignment="1">
      <alignment horizontal="distributed" vertical="center" indent="1"/>
    </xf>
    <xf numFmtId="0" fontId="17" fillId="0" borderId="64" xfId="0" applyFont="1" applyFill="1" applyBorder="1" applyAlignment="1">
      <alignment horizontal="distributed" vertical="center" wrapText="1" indent="1"/>
    </xf>
    <xf numFmtId="0" fontId="17" fillId="0" borderId="29" xfId="9" applyFont="1" applyFill="1" applyBorder="1" applyAlignment="1">
      <alignment horizontal="center" vertical="center" wrapText="1"/>
    </xf>
    <xf numFmtId="0" fontId="17" fillId="0" borderId="29" xfId="9" applyFont="1" applyFill="1" applyBorder="1" applyAlignment="1">
      <alignment horizontal="center" vertical="center"/>
    </xf>
    <xf numFmtId="0" fontId="17" fillId="0" borderId="62" xfId="4" applyFont="1" applyFill="1" applyBorder="1" applyAlignment="1" applyProtection="1">
      <alignment horizontal="distributed" vertical="center" indent="1" shrinkToFit="1"/>
    </xf>
    <xf numFmtId="176" fontId="18" fillId="0" borderId="72" xfId="0" applyNumberFormat="1" applyFont="1" applyFill="1" applyBorder="1" applyAlignment="1">
      <alignment vertical="center"/>
    </xf>
    <xf numFmtId="0" fontId="17" fillId="0" borderId="5" xfId="4" applyFont="1" applyFill="1" applyBorder="1" applyAlignment="1" applyProtection="1">
      <alignment horizontal="distributed" vertical="center" indent="1" shrinkToFit="1"/>
    </xf>
    <xf numFmtId="176" fontId="18" fillId="0" borderId="13" xfId="0" applyNumberFormat="1" applyFont="1" applyFill="1" applyBorder="1" applyAlignment="1">
      <alignment vertical="center"/>
    </xf>
    <xf numFmtId="0" fontId="17" fillId="0" borderId="5" xfId="4" applyFont="1" applyFill="1" applyBorder="1" applyAlignment="1" applyProtection="1">
      <alignment horizontal="distributed" vertical="center" wrapText="1" indent="1" shrinkToFit="1"/>
    </xf>
    <xf numFmtId="1" fontId="17" fillId="0" borderId="73" xfId="4" applyNumberFormat="1" applyFont="1" applyFill="1" applyBorder="1" applyAlignment="1" applyProtection="1">
      <alignment horizontal="distributed" vertical="center" indent="1"/>
    </xf>
    <xf numFmtId="176" fontId="18" fillId="0" borderId="14" xfId="0" applyNumberFormat="1" applyFont="1" applyFill="1" applyBorder="1" applyAlignment="1">
      <alignment vertical="center"/>
    </xf>
    <xf numFmtId="0" fontId="17" fillId="0" borderId="0" xfId="5" applyFont="1" applyFill="1" applyBorder="1" applyAlignment="1">
      <alignment horizontal="distributed" vertical="center"/>
    </xf>
    <xf numFmtId="0" fontId="17" fillId="0" borderId="29" xfId="9" applyFont="1" applyFill="1" applyBorder="1" applyAlignment="1">
      <alignment horizontal="distributed" vertical="center" wrapText="1"/>
    </xf>
    <xf numFmtId="0" fontId="17" fillId="0" borderId="0" xfId="0" applyFont="1" applyFill="1" applyBorder="1" applyAlignment="1">
      <alignment vertical="center"/>
    </xf>
    <xf numFmtId="0" fontId="17" fillId="0" borderId="1" xfId="0" applyFont="1" applyFill="1" applyBorder="1" applyAlignment="1">
      <alignment vertical="center"/>
    </xf>
    <xf numFmtId="0" fontId="17" fillId="0" borderId="3" xfId="0" applyFont="1" applyFill="1" applyBorder="1" applyAlignment="1">
      <alignment vertical="center"/>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13" xfId="0" applyFont="1" applyFill="1" applyBorder="1" applyAlignment="1">
      <alignment horizontal="distributed" vertical="center" wrapText="1"/>
    </xf>
    <xf numFmtId="0" fontId="17" fillId="0" borderId="39" xfId="0" applyFont="1" applyFill="1" applyBorder="1" applyAlignment="1">
      <alignment horizontal="distributed" vertical="center" wrapText="1"/>
    </xf>
    <xf numFmtId="0" fontId="17" fillId="0" borderId="48" xfId="0" applyFont="1" applyFill="1" applyBorder="1" applyAlignment="1">
      <alignment horizontal="distributed" vertical="center" wrapText="1"/>
    </xf>
    <xf numFmtId="0" fontId="17" fillId="0" borderId="52" xfId="0" applyFont="1" applyFill="1" applyBorder="1" applyAlignment="1">
      <alignment horizontal="distributed" vertical="center" wrapText="1"/>
    </xf>
    <xf numFmtId="0" fontId="17" fillId="0" borderId="32" xfId="0" applyFont="1" applyFill="1" applyBorder="1" applyAlignment="1">
      <alignment vertical="center" wrapText="1"/>
    </xf>
    <xf numFmtId="0" fontId="17" fillId="0" borderId="64" xfId="0" applyFont="1" applyFill="1" applyBorder="1" applyAlignment="1">
      <alignment vertical="center" wrapText="1"/>
    </xf>
    <xf numFmtId="0" fontId="17" fillId="0" borderId="51" xfId="9" applyFont="1" applyFill="1" applyBorder="1" applyAlignment="1">
      <alignment horizontal="center" vertical="center" wrapText="1"/>
    </xf>
    <xf numFmtId="0" fontId="17" fillId="0" borderId="26" xfId="9"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27" xfId="9" applyFont="1" applyFill="1" applyBorder="1" applyAlignment="1">
      <alignment horizontal="center" vertical="center" wrapText="1"/>
    </xf>
    <xf numFmtId="0" fontId="17" fillId="0" borderId="39" xfId="9" applyFont="1" applyFill="1" applyBorder="1" applyAlignment="1">
      <alignment horizontal="center" vertical="center" wrapText="1"/>
    </xf>
    <xf numFmtId="178" fontId="18" fillId="0" borderId="72" xfId="0" applyNumberFormat="1" applyFont="1" applyFill="1" applyBorder="1" applyAlignment="1">
      <alignment vertical="center"/>
    </xf>
    <xf numFmtId="178" fontId="18" fillId="0" borderId="39" xfId="0" applyNumberFormat="1" applyFont="1" applyFill="1" applyBorder="1" applyAlignment="1">
      <alignment vertical="center"/>
    </xf>
    <xf numFmtId="178" fontId="18" fillId="0" borderId="48" xfId="0" applyNumberFormat="1" applyFont="1" applyFill="1" applyBorder="1" applyAlignment="1">
      <alignment vertical="center"/>
    </xf>
    <xf numFmtId="178" fontId="18" fillId="0" borderId="52" xfId="0" applyNumberFormat="1" applyFont="1" applyFill="1" applyBorder="1" applyAlignment="1">
      <alignment vertical="center"/>
    </xf>
    <xf numFmtId="178" fontId="18" fillId="0" borderId="13" xfId="0" applyNumberFormat="1" applyFont="1" applyFill="1" applyBorder="1" applyAlignment="1">
      <alignment vertical="center"/>
    </xf>
    <xf numFmtId="0" fontId="17" fillId="0" borderId="66" xfId="0" applyFont="1" applyFill="1" applyBorder="1" applyAlignment="1">
      <alignment horizontal="distributed" vertical="center"/>
    </xf>
    <xf numFmtId="176" fontId="18" fillId="0" borderId="16" xfId="0" applyNumberFormat="1" applyFont="1" applyFill="1" applyBorder="1" applyAlignment="1">
      <alignment vertical="center"/>
    </xf>
    <xf numFmtId="0" fontId="17" fillId="0" borderId="0" xfId="0" applyFont="1" applyFill="1" applyAlignment="1">
      <alignment horizontal="left" vertical="center" wrapText="1"/>
    </xf>
    <xf numFmtId="0" fontId="17" fillId="0" borderId="55" xfId="0" applyFont="1" applyFill="1" applyBorder="1" applyAlignment="1">
      <alignment horizontal="distributed" vertical="center"/>
    </xf>
    <xf numFmtId="0" fontId="17" fillId="0" borderId="58" xfId="0" applyFont="1" applyFill="1" applyBorder="1" applyAlignment="1">
      <alignment horizontal="center" vertical="center"/>
    </xf>
    <xf numFmtId="0" fontId="17" fillId="0" borderId="29" xfId="0" applyFont="1" applyFill="1" applyBorder="1" applyAlignment="1">
      <alignment horizontal="distributed" vertical="center" indent="1"/>
    </xf>
    <xf numFmtId="0" fontId="17" fillId="0" borderId="13" xfId="0" applyFont="1" applyFill="1" applyBorder="1" applyAlignment="1">
      <alignment horizontal="center" vertical="center"/>
    </xf>
    <xf numFmtId="178" fontId="18" fillId="0" borderId="26" xfId="0" applyNumberFormat="1" applyFont="1" applyFill="1" applyBorder="1" applyAlignment="1">
      <alignment vertical="center"/>
    </xf>
    <xf numFmtId="176" fontId="18" fillId="0" borderId="14" xfId="0" applyNumberFormat="1" applyFont="1" applyFill="1" applyBorder="1" applyAlignment="1">
      <alignment horizontal="center" vertical="center"/>
    </xf>
    <xf numFmtId="176" fontId="18" fillId="0" borderId="34" xfId="0" applyNumberFormat="1" applyFont="1" applyFill="1" applyBorder="1" applyAlignment="1">
      <alignment horizontal="center" vertical="center"/>
    </xf>
    <xf numFmtId="178" fontId="18" fillId="0" borderId="23" xfId="0" applyNumberFormat="1" applyFont="1" applyFill="1" applyBorder="1" applyAlignment="1">
      <alignment vertical="center"/>
    </xf>
    <xf numFmtId="0" fontId="17" fillId="0" borderId="7" xfId="0" applyFont="1" applyFill="1" applyBorder="1" applyAlignment="1">
      <alignment vertical="center"/>
    </xf>
    <xf numFmtId="0" fontId="17" fillId="0" borderId="0" xfId="0" applyFont="1" applyFill="1" applyBorder="1" applyAlignment="1">
      <alignment horizontal="right" vertical="center"/>
    </xf>
    <xf numFmtId="49" fontId="17" fillId="0" borderId="1" xfId="0" applyNumberFormat="1" applyFont="1" applyFill="1" applyBorder="1" applyAlignment="1">
      <alignment vertical="center"/>
    </xf>
    <xf numFmtId="49" fontId="17" fillId="0" borderId="3" xfId="0" applyNumberFormat="1" applyFont="1" applyFill="1" applyBorder="1" applyAlignment="1">
      <alignment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70" xfId="0" applyFont="1" applyFill="1" applyBorder="1" applyAlignment="1">
      <alignment horizontal="center" vertical="center"/>
    </xf>
    <xf numFmtId="0" fontId="18" fillId="0" borderId="59" xfId="0" applyFont="1" applyFill="1" applyBorder="1" applyAlignment="1">
      <alignment horizontal="center" vertical="center"/>
    </xf>
    <xf numFmtId="49" fontId="17" fillId="0" borderId="32" xfId="0" applyNumberFormat="1" applyFont="1" applyFill="1" applyBorder="1" applyAlignment="1">
      <alignment vertical="center"/>
    </xf>
    <xf numFmtId="49" fontId="17" fillId="0" borderId="64" xfId="0" applyNumberFormat="1" applyFont="1" applyFill="1" applyBorder="1" applyAlignment="1">
      <alignment vertical="center"/>
    </xf>
    <xf numFmtId="0" fontId="17" fillId="0" borderId="32" xfId="0"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33" xfId="0" applyFont="1" applyFill="1" applyBorder="1" applyAlignment="1">
      <alignment horizontal="center" vertical="center" wrapText="1"/>
    </xf>
    <xf numFmtId="176" fontId="18" fillId="0" borderId="53" xfId="0" applyNumberFormat="1" applyFont="1" applyFill="1" applyBorder="1" applyAlignment="1">
      <alignment vertical="center"/>
    </xf>
    <xf numFmtId="176" fontId="18" fillId="0" borderId="4" xfId="0" applyNumberFormat="1" applyFont="1" applyFill="1" applyBorder="1" applyAlignment="1">
      <alignment vertical="center"/>
    </xf>
    <xf numFmtId="49" fontId="18" fillId="0" borderId="66" xfId="5" applyNumberFormat="1" applyFont="1" applyFill="1" applyBorder="1" applyAlignment="1">
      <alignment horizontal="distributed" vertical="center"/>
    </xf>
    <xf numFmtId="0" fontId="17" fillId="0" borderId="67" xfId="5" applyFont="1" applyFill="1" applyBorder="1" applyAlignment="1">
      <alignment horizontal="distributed" vertical="center" indent="1"/>
    </xf>
    <xf numFmtId="176" fontId="18" fillId="0" borderId="66" xfId="0" applyNumberFormat="1" applyFont="1" applyFill="1" applyBorder="1" applyAlignment="1">
      <alignment vertical="center"/>
    </xf>
    <xf numFmtId="176" fontId="18" fillId="0" borderId="21" xfId="0" applyNumberFormat="1" applyFont="1" applyFill="1" applyBorder="1" applyAlignment="1">
      <alignment vertical="center"/>
    </xf>
    <xf numFmtId="0" fontId="18" fillId="0" borderId="4" xfId="0" applyFont="1" applyFill="1" applyBorder="1" applyAlignment="1">
      <alignment horizontal="center" vertical="center"/>
    </xf>
    <xf numFmtId="0" fontId="17" fillId="0" borderId="5" xfId="0" applyFont="1" applyFill="1" applyBorder="1" applyAlignment="1">
      <alignment horizontal="distributed" vertical="center" indent="1"/>
    </xf>
    <xf numFmtId="0" fontId="18" fillId="0" borderId="66" xfId="0" applyFont="1" applyFill="1" applyBorder="1" applyAlignment="1">
      <alignment horizontal="center" vertical="center"/>
    </xf>
    <xf numFmtId="0" fontId="17" fillId="0" borderId="67" xfId="0" applyFont="1" applyFill="1" applyBorder="1" applyAlignment="1">
      <alignment horizontal="distributed" vertical="center" indent="1"/>
    </xf>
    <xf numFmtId="0" fontId="18" fillId="0" borderId="6" xfId="0" applyFont="1" applyFill="1" applyBorder="1" applyAlignment="1">
      <alignment horizontal="center" vertical="center"/>
    </xf>
    <xf numFmtId="0" fontId="17" fillId="0" borderId="8" xfId="0" applyFont="1" applyFill="1" applyBorder="1" applyAlignment="1">
      <alignment horizontal="distributed" vertical="center" indent="1"/>
    </xf>
    <xf numFmtId="176" fontId="18" fillId="0" borderId="6" xfId="0" applyNumberFormat="1" applyFont="1" applyFill="1" applyBorder="1" applyAlignment="1">
      <alignment vertical="center"/>
    </xf>
    <xf numFmtId="176" fontId="18" fillId="0" borderId="7" xfId="0" applyNumberFormat="1" applyFont="1" applyFill="1" applyBorder="1" applyAlignment="1">
      <alignment vertical="center"/>
    </xf>
    <xf numFmtId="176" fontId="18" fillId="0" borderId="25" xfId="0" applyNumberFormat="1" applyFont="1" applyFill="1" applyBorder="1" applyAlignment="1">
      <alignment vertical="center"/>
    </xf>
    <xf numFmtId="0" fontId="17" fillId="0" borderId="0"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8" fillId="0" borderId="53" xfId="0" applyFont="1" applyFill="1" applyBorder="1" applyAlignment="1">
      <alignment horizontal="center" vertical="center"/>
    </xf>
    <xf numFmtId="0" fontId="17" fillId="0" borderId="62" xfId="0" applyFont="1" applyFill="1" applyBorder="1" applyAlignment="1">
      <alignment horizontal="distributed" vertical="center" indent="1"/>
    </xf>
    <xf numFmtId="0" fontId="18" fillId="0" borderId="32" xfId="0" applyFont="1" applyFill="1" applyBorder="1" applyAlignment="1">
      <alignment horizontal="center" vertical="center"/>
    </xf>
    <xf numFmtId="0" fontId="17" fillId="0" borderId="64" xfId="0" applyFont="1" applyFill="1" applyBorder="1" applyAlignment="1">
      <alignment horizontal="distributed" vertical="center" indent="1"/>
    </xf>
    <xf numFmtId="0" fontId="18" fillId="0" borderId="55" xfId="0" applyFont="1" applyFill="1" applyBorder="1" applyAlignment="1">
      <alignment horizontal="center" vertical="center"/>
    </xf>
    <xf numFmtId="0" fontId="17" fillId="0" borderId="73" xfId="0" applyFont="1" applyFill="1" applyBorder="1" applyAlignment="1">
      <alignment horizontal="distributed" vertical="center" indent="1"/>
    </xf>
    <xf numFmtId="0" fontId="17" fillId="0" borderId="33"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178" fontId="18" fillId="0" borderId="40" xfId="0" applyNumberFormat="1" applyFont="1" applyFill="1" applyBorder="1" applyAlignment="1">
      <alignment vertical="center" shrinkToFit="1"/>
    </xf>
    <xf numFmtId="178" fontId="17" fillId="0" borderId="0" xfId="0" applyNumberFormat="1" applyFont="1" applyFill="1" applyBorder="1" applyAlignment="1">
      <alignment vertical="center"/>
    </xf>
    <xf numFmtId="176" fontId="18" fillId="0" borderId="0" xfId="0" applyNumberFormat="1" applyFont="1" applyFill="1" applyAlignment="1">
      <alignment vertical="center" shrinkToFit="1"/>
    </xf>
    <xf numFmtId="0" fontId="18" fillId="0" borderId="0" xfId="0" applyFont="1" applyFill="1" applyAlignment="1">
      <alignment horizontal="center" vertical="center" shrinkToFit="1"/>
    </xf>
    <xf numFmtId="49" fontId="18" fillId="0" borderId="55" xfId="5" applyNumberFormat="1" applyFont="1" applyFill="1" applyBorder="1" applyAlignment="1">
      <alignment horizontal="distributed" vertical="center"/>
    </xf>
    <xf numFmtId="0" fontId="17" fillId="0" borderId="73" xfId="5" applyFont="1" applyFill="1" applyBorder="1" applyAlignment="1">
      <alignment horizontal="distributed" vertical="center" indent="1"/>
    </xf>
    <xf numFmtId="178" fontId="18" fillId="0" borderId="17" xfId="0" applyNumberFormat="1" applyFont="1" applyFill="1" applyBorder="1" applyAlignment="1">
      <alignment vertical="center" shrinkToFit="1"/>
    </xf>
    <xf numFmtId="49" fontId="17" fillId="0" borderId="74" xfId="0" applyNumberFormat="1" applyFont="1" applyFill="1" applyBorder="1" applyAlignment="1">
      <alignment horizontal="center" vertical="center"/>
    </xf>
    <xf numFmtId="49" fontId="17" fillId="0" borderId="51" xfId="0" applyNumberFormat="1" applyFont="1" applyFill="1" applyBorder="1" applyAlignment="1">
      <alignment horizontal="center" vertical="center" wrapText="1"/>
    </xf>
    <xf numFmtId="0" fontId="17" fillId="0" borderId="40" xfId="0" applyFont="1" applyFill="1" applyBorder="1" applyAlignment="1">
      <alignment horizontal="center" vertical="center"/>
    </xf>
    <xf numFmtId="176" fontId="18" fillId="0" borderId="72" xfId="0" applyNumberFormat="1" applyFont="1" applyFill="1" applyBorder="1" applyAlignment="1">
      <alignment vertical="center" shrinkToFit="1"/>
    </xf>
    <xf numFmtId="178" fontId="18" fillId="0" borderId="22" xfId="0" applyNumberFormat="1" applyFont="1" applyFill="1" applyBorder="1" applyAlignment="1">
      <alignment vertical="center" shrinkToFit="1"/>
    </xf>
    <xf numFmtId="176" fontId="18" fillId="0" borderId="13" xfId="0" applyNumberFormat="1" applyFont="1" applyFill="1" applyBorder="1" applyAlignment="1">
      <alignment vertical="center" shrinkToFit="1"/>
    </xf>
    <xf numFmtId="176" fontId="18" fillId="0" borderId="14" xfId="0" applyNumberFormat="1" applyFont="1" applyFill="1" applyBorder="1" applyAlignment="1">
      <alignment vertical="center" shrinkToFit="1"/>
    </xf>
    <xf numFmtId="176" fontId="18" fillId="0" borderId="54" xfId="0" applyNumberFormat="1" applyFont="1" applyFill="1" applyBorder="1" applyAlignment="1">
      <alignment vertical="center"/>
    </xf>
    <xf numFmtId="0" fontId="18" fillId="0" borderId="75" xfId="0" applyFont="1" applyFill="1" applyBorder="1" applyAlignment="1">
      <alignment horizontal="center" vertical="center"/>
    </xf>
    <xf numFmtId="0" fontId="17" fillId="0" borderId="76" xfId="0" applyFont="1" applyFill="1" applyBorder="1" applyAlignment="1">
      <alignment horizontal="center" vertical="center" wrapText="1"/>
    </xf>
    <xf numFmtId="176" fontId="18" fillId="0" borderId="77" xfId="0" applyNumberFormat="1" applyFont="1" applyFill="1" applyBorder="1" applyAlignment="1">
      <alignment vertical="center" shrinkToFit="1"/>
    </xf>
    <xf numFmtId="176" fontId="18" fillId="0" borderId="78" xfId="0" applyNumberFormat="1" applyFont="1" applyFill="1" applyBorder="1" applyAlignment="1">
      <alignment vertical="center" shrinkToFit="1"/>
    </xf>
    <xf numFmtId="0" fontId="18" fillId="0" borderId="6" xfId="4" applyFont="1" applyFill="1" applyBorder="1" applyAlignment="1" applyProtection="1">
      <alignment horizontal="distributed" vertical="center"/>
    </xf>
    <xf numFmtId="0" fontId="17" fillId="0" borderId="8" xfId="4" applyFont="1" applyFill="1" applyBorder="1" applyAlignment="1" applyProtection="1">
      <alignment horizontal="distributed" vertical="center" indent="1" shrinkToFit="1"/>
    </xf>
    <xf numFmtId="176" fontId="18" fillId="0" borderId="79" xfId="0" applyNumberFormat="1" applyFont="1" applyFill="1" applyBorder="1" applyAlignment="1">
      <alignment vertical="center" shrinkToFit="1"/>
    </xf>
    <xf numFmtId="0" fontId="3" fillId="0" borderId="0" xfId="8" applyFont="1" applyFill="1" applyBorder="1" applyAlignment="1">
      <alignment vertical="center"/>
    </xf>
    <xf numFmtId="0" fontId="2" fillId="0" borderId="0" xfId="8" applyFont="1" applyFill="1" applyBorder="1" applyAlignment="1">
      <alignment vertical="center"/>
    </xf>
    <xf numFmtId="0" fontId="2" fillId="0" borderId="0" xfId="8" applyFont="1" applyFill="1" applyBorder="1" applyAlignment="1">
      <alignment horizontal="right" vertical="center"/>
    </xf>
    <xf numFmtId="0" fontId="2" fillId="0" borderId="4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17" fillId="0" borderId="2" xfId="8" applyFont="1" applyFill="1" applyBorder="1" applyAlignment="1">
      <alignment horizontal="center" vertical="center"/>
    </xf>
    <xf numFmtId="0" fontId="17" fillId="0" borderId="2" xfId="8" applyFont="1" applyFill="1" applyBorder="1" applyAlignment="1">
      <alignment horizontal="center" vertical="center" wrapText="1"/>
    </xf>
    <xf numFmtId="0" fontId="17" fillId="0" borderId="0" xfId="8" applyFont="1" applyFill="1" applyBorder="1" applyAlignment="1">
      <alignment horizontal="center" vertical="center"/>
    </xf>
    <xf numFmtId="0" fontId="17" fillId="0" borderId="0" xfId="8" applyFont="1" applyFill="1" applyBorder="1" applyAlignment="1">
      <alignment horizontal="center" vertical="center" wrapText="1"/>
    </xf>
    <xf numFmtId="0" fontId="17" fillId="0" borderId="4" xfId="0" applyFont="1" applyFill="1" applyBorder="1" applyAlignment="1">
      <alignment vertical="center"/>
    </xf>
    <xf numFmtId="0" fontId="17" fillId="0" borderId="5" xfId="0" applyFont="1" applyFill="1" applyBorder="1" applyAlignment="1">
      <alignment vertical="center"/>
    </xf>
    <xf numFmtId="0" fontId="17" fillId="0" borderId="21" xfId="8" applyFont="1" applyFill="1" applyBorder="1" applyAlignment="1">
      <alignment horizontal="center" vertical="center"/>
    </xf>
    <xf numFmtId="0" fontId="17" fillId="0" borderId="21" xfId="8" applyFont="1" applyFill="1" applyBorder="1" applyAlignment="1">
      <alignment horizontal="center" vertical="center" wrapText="1"/>
    </xf>
    <xf numFmtId="0" fontId="17" fillId="0" borderId="57" xfId="8" applyFont="1" applyFill="1" applyBorder="1" applyAlignment="1">
      <alignment horizontal="center" vertical="center"/>
    </xf>
    <xf numFmtId="49" fontId="17" fillId="0" borderId="4" xfId="0" applyNumberFormat="1" applyFont="1" applyFill="1" applyBorder="1" applyAlignment="1">
      <alignment vertical="center"/>
    </xf>
    <xf numFmtId="49" fontId="17" fillId="0" borderId="5" xfId="0" applyNumberFormat="1" applyFont="1" applyFill="1" applyBorder="1" applyAlignment="1">
      <alignment vertical="center"/>
    </xf>
    <xf numFmtId="0" fontId="17" fillId="0" borderId="39" xfId="8" applyFont="1" applyFill="1" applyBorder="1" applyAlignment="1">
      <alignment horizontal="center" vertical="center" wrapText="1"/>
    </xf>
    <xf numFmtId="0" fontId="17" fillId="0" borderId="48" xfId="8" applyFont="1" applyFill="1" applyBorder="1" applyAlignment="1">
      <alignment horizontal="center" vertical="center"/>
    </xf>
    <xf numFmtId="176" fontId="5" fillId="0" borderId="0" xfId="8" applyNumberFormat="1" applyFont="1" applyFill="1" applyAlignment="1">
      <alignment vertical="center" shrinkToFit="1"/>
    </xf>
    <xf numFmtId="0" fontId="5" fillId="0" borderId="0" xfId="8" applyFont="1" applyFill="1" applyAlignment="1">
      <alignment horizontal="center" vertical="center" shrinkToFit="1"/>
    </xf>
    <xf numFmtId="0" fontId="18" fillId="0" borderId="32" xfId="4" applyFont="1" applyFill="1" applyBorder="1" applyAlignment="1" applyProtection="1">
      <alignment horizontal="distributed" vertical="center"/>
    </xf>
    <xf numFmtId="0" fontId="17" fillId="0" borderId="64" xfId="4" applyFont="1" applyFill="1" applyBorder="1" applyAlignment="1" applyProtection="1">
      <alignment horizontal="distributed" vertical="center" indent="1" shrinkToFit="1"/>
    </xf>
    <xf numFmtId="49" fontId="18" fillId="0" borderId="6" xfId="5" applyNumberFormat="1" applyFont="1" applyFill="1" applyBorder="1" applyAlignment="1">
      <alignment horizontal="distributed" vertical="center"/>
    </xf>
    <xf numFmtId="0" fontId="17" fillId="0" borderId="8" xfId="5" applyFont="1" applyFill="1" applyBorder="1" applyAlignment="1">
      <alignment horizontal="distributed" vertical="center" indent="1"/>
    </xf>
    <xf numFmtId="0" fontId="17" fillId="0" borderId="4"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0" xfId="0" applyFont="1" applyFill="1" applyAlignment="1">
      <alignment horizontal="right"/>
    </xf>
    <xf numFmtId="0" fontId="23" fillId="0" borderId="67" xfId="0" applyFont="1" applyFill="1" applyBorder="1" applyAlignment="1">
      <alignment horizontal="distributed" vertical="center" wrapText="1"/>
    </xf>
    <xf numFmtId="178" fontId="18" fillId="0" borderId="5" xfId="0" applyNumberFormat="1" applyFont="1" applyFill="1" applyBorder="1" applyAlignment="1">
      <alignment vertical="center"/>
    </xf>
    <xf numFmtId="178" fontId="18" fillId="0" borderId="8" xfId="0" applyNumberFormat="1" applyFont="1" applyFill="1" applyBorder="1" applyAlignment="1">
      <alignment vertical="center"/>
    </xf>
    <xf numFmtId="0" fontId="17" fillId="0" borderId="30" xfId="0" applyFont="1" applyFill="1" applyBorder="1" applyAlignment="1">
      <alignment horizontal="distributed" vertical="center"/>
    </xf>
    <xf numFmtId="0" fontId="17" fillId="0" borderId="2" xfId="0" applyFont="1" applyFill="1" applyBorder="1" applyAlignment="1">
      <alignment horizontal="distributed" vertical="center"/>
    </xf>
    <xf numFmtId="0" fontId="17" fillId="0" borderId="2" xfId="0" applyFont="1" applyFill="1" applyBorder="1" applyAlignment="1">
      <alignment horizontal="center" vertical="center"/>
    </xf>
    <xf numFmtId="178" fontId="7" fillId="0" borderId="2" xfId="0" applyNumberFormat="1" applyFont="1" applyFill="1" applyBorder="1" applyAlignment="1">
      <alignment vertical="center"/>
    </xf>
    <xf numFmtId="178" fontId="18" fillId="0" borderId="39" xfId="0" applyNumberFormat="1" applyFont="1" applyFill="1" applyBorder="1" applyAlignment="1">
      <alignment horizontal="right" vertical="center"/>
    </xf>
    <xf numFmtId="178" fontId="18" fillId="0" borderId="5" xfId="0" applyNumberFormat="1" applyFont="1" applyFill="1" applyBorder="1" applyAlignment="1">
      <alignment horizontal="right" vertical="center"/>
    </xf>
    <xf numFmtId="0" fontId="17" fillId="0" borderId="40" xfId="0" applyFont="1" applyFill="1" applyBorder="1" applyAlignment="1">
      <alignment vertical="center"/>
    </xf>
    <xf numFmtId="0" fontId="24" fillId="0" borderId="0" xfId="0" applyFont="1" applyFill="1" applyAlignment="1">
      <alignment vertical="center"/>
    </xf>
    <xf numFmtId="0" fontId="17" fillId="0" borderId="0" xfId="0" applyFont="1" applyFill="1" applyBorder="1" applyAlignment="1">
      <alignment horizontal="right" vertical="center" wrapText="1"/>
    </xf>
    <xf numFmtId="0" fontId="17" fillId="0" borderId="20" xfId="0" applyFont="1" applyFill="1" applyBorder="1" applyAlignment="1">
      <alignment horizontal="distributed" vertical="center" wrapText="1"/>
    </xf>
    <xf numFmtId="0" fontId="17" fillId="0" borderId="0" xfId="9" applyFont="1" applyFill="1" applyBorder="1" applyAlignment="1">
      <alignment horizontal="center" vertical="center" wrapText="1"/>
    </xf>
    <xf numFmtId="178" fontId="18" fillId="0" borderId="20" xfId="0" applyNumberFormat="1" applyFont="1" applyFill="1" applyBorder="1" applyAlignment="1">
      <alignment vertical="center"/>
    </xf>
    <xf numFmtId="178" fontId="18" fillId="0" borderId="27" xfId="0" applyNumberFormat="1" applyFont="1" applyFill="1" applyBorder="1" applyAlignment="1">
      <alignment vertical="center"/>
    </xf>
    <xf numFmtId="178" fontId="18" fillId="0" borderId="65" xfId="0" applyNumberFormat="1" applyFont="1" applyFill="1" applyBorder="1" applyAlignment="1">
      <alignment vertical="center"/>
    </xf>
    <xf numFmtId="176" fontId="18" fillId="0" borderId="17" xfId="0" applyNumberFormat="1" applyFont="1" applyFill="1" applyBorder="1" applyAlignment="1">
      <alignment horizontal="center" vertical="center"/>
    </xf>
    <xf numFmtId="181" fontId="17" fillId="0" borderId="4" xfId="0" applyNumberFormat="1" applyFont="1" applyFill="1" applyBorder="1" applyAlignment="1">
      <alignment vertical="center"/>
    </xf>
    <xf numFmtId="181" fontId="17" fillId="0" borderId="0" xfId="0" applyNumberFormat="1" applyFont="1" applyFill="1" applyBorder="1" applyAlignment="1">
      <alignment vertical="center"/>
    </xf>
    <xf numFmtId="0" fontId="17" fillId="0" borderId="39" xfId="0" applyFont="1" applyFill="1" applyBorder="1" applyAlignment="1">
      <alignment horizontal="center" vertical="center"/>
    </xf>
    <xf numFmtId="0" fontId="17" fillId="0" borderId="22" xfId="0" applyFont="1" applyFill="1" applyBorder="1" applyAlignment="1">
      <alignment horizontal="distributed" vertical="center" wrapText="1"/>
    </xf>
    <xf numFmtId="0" fontId="17" fillId="0" borderId="72" xfId="9" applyFont="1" applyFill="1" applyBorder="1" applyAlignment="1">
      <alignment horizontal="center" vertical="center"/>
    </xf>
    <xf numFmtId="176" fontId="18" fillId="0" borderId="80" xfId="0" applyNumberFormat="1" applyFont="1" applyFill="1" applyBorder="1" applyAlignment="1">
      <alignment vertical="center"/>
    </xf>
    <xf numFmtId="0" fontId="17" fillId="0" borderId="21" xfId="0" applyFont="1" applyFill="1" applyBorder="1" applyAlignment="1">
      <alignment horizontal="center" vertical="center"/>
    </xf>
    <xf numFmtId="178" fontId="7" fillId="5" borderId="25" xfId="0" applyNumberFormat="1" applyFont="1" applyFill="1" applyBorder="1" applyAlignment="1">
      <alignment vertical="center"/>
    </xf>
    <xf numFmtId="178" fontId="18" fillId="6" borderId="39" xfId="0" applyNumberFormat="1" applyFont="1" applyFill="1" applyBorder="1" applyAlignment="1">
      <alignment vertical="center"/>
    </xf>
    <xf numFmtId="181" fontId="18" fillId="7" borderId="52" xfId="0" applyNumberFormat="1" applyFont="1" applyFill="1" applyBorder="1" applyAlignment="1">
      <alignment vertical="center"/>
    </xf>
    <xf numFmtId="181" fontId="18" fillId="7" borderId="39" xfId="0" applyNumberFormat="1" applyFont="1" applyFill="1" applyBorder="1" applyAlignment="1">
      <alignment vertical="center"/>
    </xf>
    <xf numFmtId="181" fontId="18" fillId="7" borderId="26" xfId="0" applyNumberFormat="1" applyFont="1" applyFill="1" applyBorder="1" applyAlignment="1">
      <alignment vertical="center"/>
    </xf>
    <xf numFmtId="181" fontId="18" fillId="7" borderId="22" xfId="0" applyNumberFormat="1" applyFont="1" applyFill="1" applyBorder="1" applyAlignment="1">
      <alignment vertical="center"/>
    </xf>
    <xf numFmtId="181" fontId="18" fillId="7" borderId="40" xfId="0" applyNumberFormat="1" applyFont="1" applyFill="1" applyBorder="1" applyAlignment="1">
      <alignment vertical="center"/>
    </xf>
    <xf numFmtId="181" fontId="18" fillId="7" borderId="33" xfId="0" applyNumberFormat="1" applyFont="1" applyFill="1" applyBorder="1" applyAlignment="1">
      <alignment vertical="center"/>
    </xf>
    <xf numFmtId="0" fontId="2" fillId="6" borderId="35" xfId="4" applyFont="1" applyFill="1" applyBorder="1" applyAlignment="1">
      <alignment horizontal="center" vertical="center"/>
    </xf>
    <xf numFmtId="0" fontId="32" fillId="0" borderId="0" xfId="4" applyFont="1" applyFill="1" applyAlignment="1">
      <alignment vertical="center"/>
    </xf>
    <xf numFmtId="176" fontId="18" fillId="7" borderId="53" xfId="0" applyNumberFormat="1" applyFont="1" applyFill="1" applyBorder="1" applyAlignment="1">
      <alignment vertical="center"/>
    </xf>
    <xf numFmtId="176" fontId="18" fillId="7" borderId="0" xfId="0" applyNumberFormat="1" applyFont="1" applyFill="1" applyBorder="1" applyAlignment="1">
      <alignment vertical="center"/>
    </xf>
    <xf numFmtId="176" fontId="18" fillId="7" borderId="4" xfId="0" applyNumberFormat="1" applyFont="1" applyFill="1" applyBorder="1" applyAlignment="1">
      <alignment vertical="center"/>
    </xf>
    <xf numFmtId="176" fontId="18" fillId="7" borderId="66" xfId="0" applyNumberFormat="1" applyFont="1" applyFill="1" applyBorder="1" applyAlignment="1">
      <alignment vertical="center"/>
    </xf>
    <xf numFmtId="176" fontId="18" fillId="7" borderId="21" xfId="0" applyNumberFormat="1" applyFont="1" applyFill="1" applyBorder="1" applyAlignment="1">
      <alignment vertical="center"/>
    </xf>
    <xf numFmtId="176" fontId="18" fillId="7" borderId="6" xfId="0" applyNumberFormat="1" applyFont="1" applyFill="1" applyBorder="1" applyAlignment="1">
      <alignment vertical="center"/>
    </xf>
    <xf numFmtId="176" fontId="18" fillId="7" borderId="7" xfId="0" applyNumberFormat="1" applyFont="1" applyFill="1" applyBorder="1" applyAlignment="1">
      <alignment vertical="center"/>
    </xf>
    <xf numFmtId="176" fontId="18" fillId="7" borderId="40" xfId="0" applyNumberFormat="1" applyFont="1" applyFill="1" applyBorder="1" applyAlignment="1">
      <alignment vertical="center"/>
    </xf>
    <xf numFmtId="176" fontId="18" fillId="7" borderId="16" xfId="0" applyNumberFormat="1" applyFont="1" applyFill="1" applyBorder="1" applyAlignment="1">
      <alignment vertical="center"/>
    </xf>
    <xf numFmtId="176" fontId="18" fillId="7" borderId="25" xfId="0" applyNumberFormat="1" applyFont="1" applyFill="1" applyBorder="1" applyAlignment="1">
      <alignment vertical="center"/>
    </xf>
    <xf numFmtId="176" fontId="18" fillId="7" borderId="56" xfId="0" applyNumberFormat="1" applyFont="1" applyFill="1" applyBorder="1" applyAlignment="1">
      <alignment vertical="center"/>
    </xf>
    <xf numFmtId="176" fontId="18" fillId="7" borderId="55" xfId="0" applyNumberFormat="1" applyFont="1" applyFill="1" applyBorder="1" applyAlignment="1">
      <alignment vertical="center"/>
    </xf>
    <xf numFmtId="176" fontId="18" fillId="7" borderId="39" xfId="0" applyNumberFormat="1" applyFont="1" applyFill="1" applyBorder="1" applyAlignment="1">
      <alignment vertical="center"/>
    </xf>
    <xf numFmtId="176" fontId="18" fillId="7" borderId="34" xfId="0" applyNumberFormat="1" applyFont="1" applyFill="1" applyBorder="1" applyAlignment="1">
      <alignment vertical="center"/>
    </xf>
    <xf numFmtId="176" fontId="18" fillId="7" borderId="17" xfId="0" applyNumberFormat="1" applyFont="1" applyFill="1" applyBorder="1" applyAlignment="1">
      <alignment vertical="center"/>
    </xf>
    <xf numFmtId="178" fontId="18" fillId="7" borderId="53" xfId="0" applyNumberFormat="1" applyFont="1" applyFill="1" applyBorder="1" applyAlignment="1">
      <alignment vertical="center"/>
    </xf>
    <xf numFmtId="178" fontId="18" fillId="7" borderId="54" xfId="0" applyNumberFormat="1" applyFont="1" applyFill="1" applyBorder="1" applyAlignment="1">
      <alignment vertical="center"/>
    </xf>
    <xf numFmtId="178" fontId="18" fillId="7" borderId="22" xfId="0" applyNumberFormat="1" applyFont="1" applyFill="1" applyBorder="1" applyAlignment="1">
      <alignment vertical="center"/>
    </xf>
    <xf numFmtId="178" fontId="18" fillId="7" borderId="4" xfId="0" applyNumberFormat="1" applyFont="1" applyFill="1" applyBorder="1" applyAlignment="1">
      <alignment vertical="center"/>
    </xf>
    <xf numFmtId="178" fontId="18" fillId="7" borderId="0" xfId="0" applyNumberFormat="1" applyFont="1" applyFill="1" applyBorder="1" applyAlignment="1">
      <alignment vertical="center"/>
    </xf>
    <xf numFmtId="178" fontId="18" fillId="7" borderId="40" xfId="0" applyNumberFormat="1" applyFont="1" applyFill="1" applyBorder="1" applyAlignment="1">
      <alignment vertical="center"/>
    </xf>
    <xf numFmtId="178" fontId="18" fillId="7" borderId="66" xfId="0" applyNumberFormat="1" applyFont="1" applyFill="1" applyBorder="1" applyAlignment="1">
      <alignment vertical="center"/>
    </xf>
    <xf numFmtId="178" fontId="18" fillId="7" borderId="21" xfId="0" applyNumberFormat="1" applyFont="1" applyFill="1" applyBorder="1" applyAlignment="1">
      <alignment vertical="center"/>
    </xf>
    <xf numFmtId="178" fontId="18" fillId="7" borderId="16" xfId="0" applyNumberFormat="1" applyFont="1" applyFill="1" applyBorder="1" applyAlignment="1">
      <alignment vertical="center"/>
    </xf>
    <xf numFmtId="178" fontId="18" fillId="7" borderId="32" xfId="0" applyNumberFormat="1" applyFont="1" applyFill="1" applyBorder="1" applyAlignment="1">
      <alignment vertical="center"/>
    </xf>
    <xf numFmtId="178" fontId="18" fillId="7" borderId="63" xfId="0" applyNumberFormat="1" applyFont="1" applyFill="1" applyBorder="1" applyAlignment="1">
      <alignment vertical="center"/>
    </xf>
    <xf numFmtId="178" fontId="18" fillId="7" borderId="33" xfId="0" applyNumberFormat="1" applyFont="1" applyFill="1" applyBorder="1" applyAlignment="1">
      <alignment vertical="center"/>
    </xf>
    <xf numFmtId="178" fontId="18" fillId="7" borderId="55" xfId="0" applyNumberFormat="1" applyFont="1" applyFill="1" applyBorder="1" applyAlignment="1">
      <alignment vertical="center"/>
    </xf>
    <xf numFmtId="178" fontId="18" fillId="7" borderId="56" xfId="0" applyNumberFormat="1" applyFont="1" applyFill="1" applyBorder="1" applyAlignment="1">
      <alignment vertical="center"/>
    </xf>
    <xf numFmtId="178" fontId="18" fillId="7" borderId="17" xfId="0" applyNumberFormat="1" applyFont="1" applyFill="1" applyBorder="1" applyAlignment="1">
      <alignment vertical="center"/>
    </xf>
    <xf numFmtId="178" fontId="18" fillId="0" borderId="72" xfId="0" applyNumberFormat="1" applyFont="1" applyFill="1" applyBorder="1" applyAlignment="1">
      <alignment vertical="center" shrinkToFit="1"/>
    </xf>
    <xf numFmtId="178" fontId="18" fillId="0" borderId="13" xfId="0" applyNumberFormat="1" applyFont="1" applyFill="1" applyBorder="1" applyAlignment="1">
      <alignment vertical="center" shrinkToFit="1"/>
    </xf>
    <xf numFmtId="178" fontId="18" fillId="0" borderId="51" xfId="0" applyNumberFormat="1" applyFont="1" applyFill="1" applyBorder="1" applyAlignment="1">
      <alignment vertical="center" shrinkToFit="1"/>
    </xf>
    <xf numFmtId="178" fontId="18" fillId="0" borderId="14" xfId="0" applyNumberFormat="1" applyFont="1" applyFill="1" applyBorder="1" applyAlignment="1">
      <alignment vertical="center" shrinkToFit="1"/>
    </xf>
    <xf numFmtId="176" fontId="5" fillId="7" borderId="53" xfId="8" applyNumberFormat="1" applyFont="1" applyFill="1" applyBorder="1" applyAlignment="1">
      <alignment vertical="center" shrinkToFit="1"/>
    </xf>
    <xf numFmtId="176" fontId="5" fillId="7" borderId="20" xfId="8" applyNumberFormat="1" applyFont="1" applyFill="1" applyBorder="1" applyAlignment="1">
      <alignment vertical="center" shrinkToFit="1"/>
    </xf>
    <xf numFmtId="176" fontId="5" fillId="7" borderId="52" xfId="8" applyNumberFormat="1" applyFont="1" applyFill="1" applyBorder="1" applyAlignment="1">
      <alignment vertical="center" shrinkToFit="1"/>
    </xf>
    <xf numFmtId="176" fontId="5" fillId="7" borderId="54" xfId="8" applyNumberFormat="1" applyFont="1" applyFill="1" applyBorder="1" applyAlignment="1">
      <alignment vertical="center" shrinkToFit="1"/>
    </xf>
    <xf numFmtId="176" fontId="5" fillId="7" borderId="4" xfId="8" applyNumberFormat="1" applyFont="1" applyFill="1" applyBorder="1" applyAlignment="1">
      <alignment vertical="center" shrinkToFit="1"/>
    </xf>
    <xf numFmtId="176" fontId="5" fillId="7" borderId="48" xfId="8" applyNumberFormat="1" applyFont="1" applyFill="1" applyBorder="1" applyAlignment="1">
      <alignment vertical="center" shrinkToFit="1"/>
    </xf>
    <xf numFmtId="176" fontId="5" fillId="7" borderId="39" xfId="8" applyNumberFormat="1" applyFont="1" applyFill="1" applyBorder="1" applyAlignment="1">
      <alignment vertical="center" shrinkToFit="1"/>
    </xf>
    <xf numFmtId="176" fontId="5" fillId="7" borderId="0" xfId="8" applyNumberFormat="1" applyFont="1" applyFill="1" applyBorder="1" applyAlignment="1">
      <alignment vertical="center" shrinkToFit="1"/>
    </xf>
    <xf numFmtId="176" fontId="5" fillId="7" borderId="32" xfId="8" applyNumberFormat="1" applyFont="1" applyFill="1" applyBorder="1" applyAlignment="1">
      <alignment vertical="center" shrinkToFit="1"/>
    </xf>
    <xf numFmtId="176" fontId="5" fillId="7" borderId="27" xfId="8" applyNumberFormat="1" applyFont="1" applyFill="1" applyBorder="1" applyAlignment="1">
      <alignment vertical="center" shrinkToFit="1"/>
    </xf>
    <xf numFmtId="176" fontId="5" fillId="7" borderId="26" xfId="8" applyNumberFormat="1" applyFont="1" applyFill="1" applyBorder="1" applyAlignment="1">
      <alignment vertical="center" shrinkToFit="1"/>
    </xf>
    <xf numFmtId="176" fontId="5" fillId="7" borderId="63" xfId="8" applyNumberFormat="1" applyFont="1" applyFill="1" applyBorder="1" applyAlignment="1">
      <alignment vertical="center" shrinkToFit="1"/>
    </xf>
    <xf numFmtId="176" fontId="5" fillId="7" borderId="6" xfId="8" applyNumberFormat="1" applyFont="1" applyFill="1" applyBorder="1" applyAlignment="1">
      <alignment vertical="center" shrinkToFit="1"/>
    </xf>
    <xf numFmtId="176" fontId="5" fillId="7" borderId="65" xfId="8" applyNumberFormat="1" applyFont="1" applyFill="1" applyBorder="1" applyAlignment="1">
      <alignment vertical="center" shrinkToFit="1"/>
    </xf>
    <xf numFmtId="176" fontId="5" fillId="7" borderId="23" xfId="8" applyNumberFormat="1" applyFont="1" applyFill="1" applyBorder="1" applyAlignment="1">
      <alignment vertical="center" shrinkToFit="1"/>
    </xf>
    <xf numFmtId="176" fontId="5" fillId="7" borderId="7" xfId="8" applyNumberFormat="1" applyFont="1" applyFill="1" applyBorder="1" applyAlignment="1">
      <alignment vertical="center" shrinkToFit="1"/>
    </xf>
    <xf numFmtId="186" fontId="5" fillId="7" borderId="52" xfId="8" applyNumberFormat="1" applyFont="1" applyFill="1" applyBorder="1" applyAlignment="1">
      <alignment vertical="center" shrinkToFit="1"/>
    </xf>
    <xf numFmtId="186" fontId="5" fillId="7" borderId="62" xfId="8" applyNumberFormat="1" applyFont="1" applyFill="1" applyBorder="1" applyAlignment="1">
      <alignment vertical="center" shrinkToFit="1"/>
    </xf>
    <xf numFmtId="186" fontId="5" fillId="7" borderId="39" xfId="8" applyNumberFormat="1" applyFont="1" applyFill="1" applyBorder="1" applyAlignment="1">
      <alignment vertical="center" shrinkToFit="1"/>
    </xf>
    <xf numFmtId="186" fontId="5" fillId="7" borderId="5" xfId="8" applyNumberFormat="1" applyFont="1" applyFill="1" applyBorder="1" applyAlignment="1">
      <alignment vertical="center" shrinkToFit="1"/>
    </xf>
    <xf numFmtId="186" fontId="5" fillId="7" borderId="26" xfId="8" applyNumberFormat="1" applyFont="1" applyFill="1" applyBorder="1" applyAlignment="1">
      <alignment vertical="center" shrinkToFit="1"/>
    </xf>
    <xf numFmtId="186" fontId="5" fillId="7" borderId="64" xfId="8" applyNumberFormat="1" applyFont="1" applyFill="1" applyBorder="1" applyAlignment="1">
      <alignment vertical="center" shrinkToFit="1"/>
    </xf>
    <xf numFmtId="186" fontId="5" fillId="7" borderId="23" xfId="8" applyNumberFormat="1" applyFont="1" applyFill="1" applyBorder="1" applyAlignment="1">
      <alignment vertical="center" shrinkToFit="1"/>
    </xf>
    <xf numFmtId="186" fontId="5" fillId="7" borderId="8" xfId="8" applyNumberFormat="1" applyFont="1" applyFill="1" applyBorder="1" applyAlignment="1">
      <alignment vertical="center" shrinkToFit="1"/>
    </xf>
    <xf numFmtId="0" fontId="17" fillId="0" borderId="59" xfId="0" applyFont="1" applyFill="1" applyBorder="1" applyAlignment="1">
      <alignment horizontal="distributed" vertical="center" wrapText="1"/>
    </xf>
    <xf numFmtId="0" fontId="17" fillId="0" borderId="70" xfId="0" applyFont="1" applyFill="1" applyBorder="1" applyAlignment="1">
      <alignment horizontal="distributed" vertical="center" wrapText="1"/>
    </xf>
    <xf numFmtId="0" fontId="24" fillId="0" borderId="0" xfId="3" applyFont="1" applyFill="1" applyAlignment="1">
      <alignment vertical="center"/>
    </xf>
    <xf numFmtId="176" fontId="18" fillId="0" borderId="24" xfId="0" applyNumberFormat="1" applyFont="1" applyFill="1" applyBorder="1" applyAlignment="1">
      <alignment horizontal="center" vertical="center"/>
    </xf>
    <xf numFmtId="178" fontId="18" fillId="0" borderId="56" xfId="0" applyNumberFormat="1" applyFont="1" applyFill="1" applyBorder="1" applyAlignment="1">
      <alignment vertical="center"/>
    </xf>
    <xf numFmtId="0" fontId="23" fillId="0" borderId="5" xfId="0" applyFont="1" applyFill="1" applyBorder="1" applyAlignment="1">
      <alignment horizontal="distributed" vertical="center" indent="1"/>
    </xf>
    <xf numFmtId="176" fontId="18" fillId="6" borderId="96" xfId="0" applyNumberFormat="1" applyFont="1" applyFill="1" applyBorder="1" applyAlignment="1" applyProtection="1">
      <alignment vertical="center"/>
      <protection locked="0"/>
    </xf>
    <xf numFmtId="176" fontId="18" fillId="6" borderId="97" xfId="0" applyNumberFormat="1" applyFont="1" applyFill="1" applyBorder="1" applyAlignment="1" applyProtection="1">
      <alignment vertical="center"/>
      <protection locked="0"/>
    </xf>
    <xf numFmtId="176" fontId="18" fillId="6" borderId="98" xfId="0" applyNumberFormat="1" applyFont="1" applyFill="1" applyBorder="1" applyAlignment="1" applyProtection="1">
      <alignment vertical="center"/>
      <protection locked="0"/>
    </xf>
    <xf numFmtId="178" fontId="18" fillId="6" borderId="99" xfId="0" applyNumberFormat="1" applyFont="1" applyFill="1" applyBorder="1" applyAlignment="1" applyProtection="1">
      <alignment vertical="center"/>
      <protection locked="0"/>
    </xf>
    <xf numFmtId="176" fontId="18" fillId="6" borderId="100" xfId="0" applyNumberFormat="1" applyFont="1" applyFill="1" applyBorder="1" applyAlignment="1" applyProtection="1">
      <alignment vertical="center"/>
      <protection locked="0"/>
    </xf>
    <xf numFmtId="176" fontId="18" fillId="6" borderId="101" xfId="0" applyNumberFormat="1" applyFont="1" applyFill="1" applyBorder="1" applyAlignment="1" applyProtection="1">
      <alignment vertical="center"/>
      <protection locked="0"/>
    </xf>
    <xf numFmtId="0" fontId="2" fillId="0" borderId="0" xfId="4" applyFont="1" applyFill="1" applyBorder="1" applyAlignment="1" applyProtection="1">
      <alignment vertical="center"/>
      <protection locked="0"/>
    </xf>
    <xf numFmtId="177" fontId="7" fillId="0" borderId="0" xfId="10" applyNumberFormat="1" applyFont="1" applyFill="1" applyAlignment="1">
      <alignment vertical="center"/>
    </xf>
    <xf numFmtId="0" fontId="4" fillId="0" borderId="30" xfId="9" applyFont="1" applyBorder="1" applyAlignment="1">
      <alignment horizontal="left" vertical="center" wrapText="1"/>
    </xf>
    <xf numFmtId="0" fontId="2" fillId="0" borderId="24" xfId="0" applyFont="1" applyBorder="1" applyAlignment="1">
      <alignment vertical="center"/>
    </xf>
    <xf numFmtId="181" fontId="17" fillId="0" borderId="0" xfId="0" applyNumberFormat="1" applyFont="1" applyFill="1" applyAlignment="1">
      <alignment vertical="center"/>
    </xf>
    <xf numFmtId="0" fontId="15" fillId="0" borderId="0" xfId="0" applyFont="1" applyFill="1" applyBorder="1" applyAlignment="1">
      <alignment horizontal="distributed" vertical="center"/>
    </xf>
    <xf numFmtId="0" fontId="15" fillId="0" borderId="0" xfId="0" applyFont="1" applyFill="1" applyBorder="1" applyAlignment="1">
      <alignment horizontal="distributed" vertical="center" indent="1"/>
    </xf>
    <xf numFmtId="0" fontId="2" fillId="6" borderId="46" xfId="4" applyFont="1" applyFill="1" applyBorder="1" applyAlignment="1">
      <alignment horizontal="center" vertical="center"/>
    </xf>
    <xf numFmtId="0" fontId="2" fillId="6" borderId="81" xfId="4" applyFont="1" applyFill="1" applyBorder="1" applyAlignment="1">
      <alignment horizontal="center" vertical="center"/>
    </xf>
    <xf numFmtId="0" fontId="15" fillId="0" borderId="0" xfId="0" applyFont="1" applyFill="1" applyBorder="1" applyAlignment="1">
      <alignment horizontal="center" vertical="center"/>
    </xf>
    <xf numFmtId="0" fontId="19" fillId="0" borderId="0" xfId="0" applyFont="1" applyFill="1" applyAlignment="1">
      <alignment horizontal="center" vertical="center" wrapText="1"/>
    </xf>
    <xf numFmtId="49" fontId="2" fillId="0" borderId="0" xfId="0" applyNumberFormat="1" applyFont="1" applyFill="1" applyAlignment="1">
      <alignment horizontal="right" vertical="center"/>
    </xf>
    <xf numFmtId="0" fontId="15" fillId="0" borderId="0" xfId="0" applyFont="1" applyFill="1" applyAlignment="1">
      <alignment horizontal="distributed" vertical="center" wrapText="1"/>
    </xf>
    <xf numFmtId="0" fontId="15" fillId="0" borderId="0" xfId="0" applyFont="1" applyFill="1" applyAlignment="1">
      <alignment horizontal="distributed" vertical="center"/>
    </xf>
    <xf numFmtId="0" fontId="17" fillId="0" borderId="0" xfId="0" applyFont="1" applyFill="1" applyAlignment="1">
      <alignment horizontal="left" vertical="top" wrapText="1"/>
    </xf>
    <xf numFmtId="0" fontId="17" fillId="0" borderId="5" xfId="0" applyFont="1" applyFill="1" applyBorder="1" applyAlignment="1">
      <alignment horizontal="left" vertical="top" wrapText="1"/>
    </xf>
    <xf numFmtId="0" fontId="4" fillId="0" borderId="0" xfId="0" applyFont="1" applyFill="1" applyBorder="1" applyAlignment="1">
      <alignment horizontal="left" vertical="center" wrapText="1"/>
    </xf>
    <xf numFmtId="0" fontId="2" fillId="0" borderId="28"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3" xfId="0" applyFont="1" applyFill="1" applyBorder="1" applyAlignment="1">
      <alignment horizontal="center" vertical="center"/>
    </xf>
    <xf numFmtId="0" fontId="17" fillId="0" borderId="28"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9" xfId="0" applyFont="1" applyFill="1" applyBorder="1" applyAlignment="1">
      <alignment horizontal="center" vertical="center"/>
    </xf>
    <xf numFmtId="176" fontId="18" fillId="2" borderId="52" xfId="0" applyNumberFormat="1" applyFont="1" applyFill="1" applyBorder="1" applyAlignment="1">
      <alignment horizontal="center" vertical="center" textRotation="255"/>
    </xf>
    <xf numFmtId="176" fontId="18" fillId="2" borderId="39" xfId="0" applyNumberFormat="1" applyFont="1" applyFill="1" applyBorder="1" applyAlignment="1">
      <alignment horizontal="center" vertical="center" textRotation="255"/>
    </xf>
    <xf numFmtId="178" fontId="18" fillId="0" borderId="85" xfId="0" applyNumberFormat="1" applyFont="1" applyFill="1" applyBorder="1" applyAlignment="1">
      <alignment horizontal="center" vertical="center"/>
    </xf>
    <xf numFmtId="178" fontId="18" fillId="0" borderId="86" xfId="0" applyNumberFormat="1" applyFont="1" applyFill="1" applyBorder="1" applyAlignment="1">
      <alignment horizontal="center" vertical="center"/>
    </xf>
    <xf numFmtId="0" fontId="17" fillId="0" borderId="59" xfId="9" applyFont="1" applyFill="1" applyBorder="1" applyAlignment="1">
      <alignment horizontal="distributed" vertical="center" indent="1"/>
    </xf>
    <xf numFmtId="0" fontId="17" fillId="0" borderId="70" xfId="9" applyFont="1" applyFill="1" applyBorder="1" applyAlignment="1">
      <alignment horizontal="distributed" vertical="center" indent="1"/>
    </xf>
    <xf numFmtId="0" fontId="17" fillId="0" borderId="59" xfId="9" applyFont="1" applyFill="1" applyBorder="1" applyAlignment="1">
      <alignment horizontal="distributed" vertical="center" wrapText="1"/>
    </xf>
    <xf numFmtId="0" fontId="17" fillId="0" borderId="26" xfId="9" applyFont="1" applyFill="1" applyBorder="1" applyAlignment="1">
      <alignment horizontal="distributed" vertical="center" wrapText="1"/>
    </xf>
    <xf numFmtId="0" fontId="2" fillId="6" borderId="46" xfId="0" applyFont="1" applyFill="1" applyBorder="1" applyAlignment="1">
      <alignment horizontal="center" vertical="center"/>
    </xf>
    <xf numFmtId="0" fontId="2" fillId="6" borderId="81" xfId="0" applyFont="1" applyFill="1" applyBorder="1" applyAlignment="1">
      <alignment horizontal="center" vertical="center"/>
    </xf>
    <xf numFmtId="0" fontId="17" fillId="0" borderId="82" xfId="0" applyFont="1" applyFill="1" applyBorder="1" applyAlignment="1">
      <alignment horizontal="distributed" vertical="center" wrapText="1" indent="1"/>
    </xf>
    <xf numFmtId="0" fontId="17" fillId="0" borderId="82" xfId="0" applyFont="1" applyFill="1" applyBorder="1" applyAlignment="1">
      <alignment horizontal="distributed" vertical="center" indent="1"/>
    </xf>
    <xf numFmtId="0" fontId="17" fillId="0" borderId="74" xfId="9" applyFont="1" applyFill="1" applyBorder="1" applyAlignment="1">
      <alignment horizontal="distributed" vertical="center" wrapText="1"/>
    </xf>
    <xf numFmtId="0" fontId="17" fillId="0" borderId="51" xfId="9" applyFont="1" applyFill="1" applyBorder="1" applyAlignment="1">
      <alignment horizontal="distributed" vertical="center" wrapText="1"/>
    </xf>
    <xf numFmtId="0" fontId="17" fillId="0" borderId="83" xfId="9" applyFont="1" applyFill="1" applyBorder="1" applyAlignment="1">
      <alignment horizontal="distributed" vertical="center" indent="1"/>
    </xf>
    <xf numFmtId="0" fontId="17" fillId="0" borderId="12" xfId="9" applyFont="1" applyFill="1" applyBorder="1" applyAlignment="1">
      <alignment horizontal="distributed" vertical="center" indent="1"/>
    </xf>
    <xf numFmtId="0" fontId="17" fillId="0" borderId="84" xfId="9" applyFont="1" applyFill="1" applyBorder="1" applyAlignment="1">
      <alignment horizontal="distributed" vertical="center" indent="1"/>
    </xf>
    <xf numFmtId="0" fontId="17" fillId="0" borderId="18" xfId="9" applyFont="1" applyFill="1" applyBorder="1" applyAlignment="1">
      <alignment horizontal="distributed" vertical="center" indent="1"/>
    </xf>
    <xf numFmtId="0" fontId="17" fillId="0" borderId="0" xfId="0" applyFont="1" applyFill="1" applyBorder="1" applyAlignment="1">
      <alignment horizontal="left" vertical="center" wrapText="1"/>
    </xf>
    <xf numFmtId="0" fontId="17" fillId="0" borderId="0" xfId="0" applyFont="1" applyFill="1" applyBorder="1" applyAlignment="1">
      <alignment horizontal="left" vertical="center"/>
    </xf>
    <xf numFmtId="176" fontId="18" fillId="0" borderId="85" xfId="0" applyNumberFormat="1" applyFont="1" applyFill="1" applyBorder="1" applyAlignment="1">
      <alignment horizontal="center" vertical="center"/>
    </xf>
    <xf numFmtId="176" fontId="18" fillId="0" borderId="86" xfId="0" applyNumberFormat="1" applyFont="1" applyFill="1" applyBorder="1" applyAlignment="1">
      <alignment horizontal="center" vertical="center"/>
    </xf>
    <xf numFmtId="176" fontId="18" fillId="0" borderId="87" xfId="0" applyNumberFormat="1" applyFont="1" applyFill="1" applyBorder="1" applyAlignment="1">
      <alignment horizontal="center" vertical="center"/>
    </xf>
    <xf numFmtId="0" fontId="17" fillId="0" borderId="19" xfId="9" applyFont="1" applyFill="1" applyBorder="1" applyAlignment="1">
      <alignment horizontal="distributed" vertical="center" indent="1"/>
    </xf>
    <xf numFmtId="58" fontId="5" fillId="0" borderId="105" xfId="4" applyNumberFormat="1" applyFont="1" applyFill="1" applyBorder="1" applyAlignment="1" applyProtection="1">
      <alignment horizontal="right" vertical="center" indent="1"/>
      <protection locked="0"/>
    </xf>
    <xf numFmtId="0" fontId="14" fillId="0" borderId="102" xfId="4" applyFont="1" applyFill="1" applyBorder="1" applyAlignment="1" applyProtection="1">
      <alignment horizontal="center" vertical="center"/>
      <protection locked="0"/>
    </xf>
    <xf numFmtId="0" fontId="14" fillId="0" borderId="0" xfId="4" applyFont="1" applyFill="1" applyBorder="1" applyAlignment="1" applyProtection="1">
      <alignment horizontal="center" vertical="center"/>
      <protection locked="0"/>
    </xf>
    <xf numFmtId="0" fontId="14" fillId="0" borderId="103" xfId="4" applyFont="1" applyFill="1" applyBorder="1" applyAlignment="1" applyProtection="1">
      <alignment horizontal="center" vertical="center"/>
      <protection locked="0"/>
    </xf>
    <xf numFmtId="0" fontId="14" fillId="0" borderId="104" xfId="4" applyFont="1" applyFill="1" applyBorder="1" applyAlignment="1" applyProtection="1">
      <alignment horizontal="center" vertical="center"/>
      <protection locked="0"/>
    </xf>
    <xf numFmtId="0" fontId="14" fillId="0" borderId="105" xfId="4" applyFont="1" applyFill="1" applyBorder="1" applyAlignment="1" applyProtection="1">
      <alignment horizontal="center" vertical="center"/>
      <protection locked="0"/>
    </xf>
    <xf numFmtId="0" fontId="14" fillId="0" borderId="106" xfId="4" applyFont="1" applyFill="1" applyBorder="1" applyAlignment="1" applyProtection="1">
      <alignment horizontal="center" vertical="center"/>
      <protection locked="0"/>
    </xf>
    <xf numFmtId="182" fontId="2" fillId="0" borderId="60" xfId="4" applyNumberFormat="1" applyFont="1" applyFill="1" applyBorder="1" applyAlignment="1" applyProtection="1">
      <alignment horizontal="center" vertical="center"/>
      <protection locked="0"/>
    </xf>
    <xf numFmtId="182" fontId="2" fillId="0" borderId="2" xfId="4" applyNumberFormat="1" applyFont="1" applyFill="1" applyBorder="1" applyAlignment="1" applyProtection="1">
      <alignment horizontal="center" vertical="center"/>
      <protection locked="0"/>
    </xf>
    <xf numFmtId="182" fontId="2" fillId="0" borderId="3" xfId="4" applyNumberFormat="1" applyFont="1" applyFill="1" applyBorder="1" applyAlignment="1" applyProtection="1">
      <alignment horizontal="center" vertical="center"/>
      <protection locked="0"/>
    </xf>
    <xf numFmtId="182" fontId="2" fillId="0" borderId="31" xfId="4" applyNumberFormat="1" applyFont="1" applyFill="1" applyBorder="1" applyAlignment="1" applyProtection="1">
      <alignment horizontal="center" vertical="center"/>
      <protection locked="0"/>
    </xf>
    <xf numFmtId="182" fontId="2" fillId="0" borderId="21" xfId="4" applyNumberFormat="1" applyFont="1" applyFill="1" applyBorder="1" applyAlignment="1" applyProtection="1">
      <alignment horizontal="center" vertical="center"/>
      <protection locked="0"/>
    </xf>
    <xf numFmtId="182" fontId="2" fillId="0" borderId="67" xfId="4" applyNumberFormat="1" applyFont="1" applyFill="1" applyBorder="1" applyAlignment="1" applyProtection="1">
      <alignment horizontal="center" vertical="center"/>
      <protection locked="0"/>
    </xf>
    <xf numFmtId="0" fontId="2" fillId="0" borderId="1" xfId="4" applyFont="1" applyFill="1" applyBorder="1" applyAlignment="1" applyProtection="1">
      <alignment horizontal="left" vertical="top"/>
      <protection locked="0"/>
    </xf>
    <xf numFmtId="0" fontId="2" fillId="0" borderId="2" xfId="4" applyFont="1" applyFill="1" applyBorder="1" applyAlignment="1" applyProtection="1">
      <alignment horizontal="left" vertical="top"/>
      <protection locked="0"/>
    </xf>
    <xf numFmtId="0" fontId="2" fillId="0" borderId="3" xfId="4" applyFont="1" applyFill="1" applyBorder="1" applyAlignment="1" applyProtection="1">
      <alignment horizontal="left" vertical="top"/>
      <protection locked="0"/>
    </xf>
    <xf numFmtId="0" fontId="2" fillId="0" borderId="4" xfId="4" applyFont="1" applyFill="1" applyBorder="1" applyAlignment="1" applyProtection="1">
      <alignment horizontal="left" vertical="top"/>
      <protection locked="0"/>
    </xf>
    <xf numFmtId="0" fontId="2" fillId="0" borderId="0" xfId="4" applyFont="1" applyFill="1" applyBorder="1" applyAlignment="1" applyProtection="1">
      <alignment horizontal="left" vertical="top"/>
      <protection locked="0"/>
    </xf>
    <xf numFmtId="0" fontId="2" fillId="0" borderId="5" xfId="4" applyFont="1" applyFill="1" applyBorder="1" applyAlignment="1" applyProtection="1">
      <alignment horizontal="left" vertical="top"/>
      <protection locked="0"/>
    </xf>
    <xf numFmtId="0" fontId="2" fillId="0" borderId="6" xfId="4" applyFont="1" applyFill="1" applyBorder="1" applyAlignment="1" applyProtection="1">
      <alignment horizontal="left" vertical="top"/>
      <protection locked="0"/>
    </xf>
    <xf numFmtId="0" fontId="2" fillId="0" borderId="7" xfId="4" applyFont="1" applyFill="1" applyBorder="1" applyAlignment="1" applyProtection="1">
      <alignment horizontal="left" vertical="top"/>
      <protection locked="0"/>
    </xf>
    <xf numFmtId="0" fontId="2" fillId="0" borderId="8" xfId="4" applyFont="1" applyFill="1" applyBorder="1" applyAlignment="1" applyProtection="1">
      <alignment horizontal="left" vertical="top"/>
      <protection locked="0"/>
    </xf>
    <xf numFmtId="0" fontId="2" fillId="0" borderId="46" xfId="6" applyFont="1" applyFill="1" applyBorder="1" applyAlignment="1">
      <alignment horizontal="distributed" vertical="center" wrapText="1" indent="1"/>
    </xf>
    <xf numFmtId="0" fontId="2" fillId="0" borderId="47" xfId="6" applyFont="1" applyFill="1" applyBorder="1" applyAlignment="1">
      <alignment horizontal="distributed" vertical="center" wrapText="1" indent="1"/>
    </xf>
    <xf numFmtId="0" fontId="2" fillId="0" borderId="65" xfId="4" applyFont="1" applyFill="1" applyBorder="1" applyAlignment="1" applyProtection="1">
      <alignment horizontal="center" vertical="center"/>
      <protection locked="0"/>
    </xf>
    <xf numFmtId="0" fontId="2" fillId="0" borderId="7" xfId="4" applyFont="1" applyFill="1" applyBorder="1" applyAlignment="1" applyProtection="1">
      <alignment horizontal="center" vertical="center"/>
      <protection locked="0"/>
    </xf>
    <xf numFmtId="0" fontId="2" fillId="0" borderId="8" xfId="4" applyFont="1" applyFill="1" applyBorder="1" applyAlignment="1" applyProtection="1">
      <alignment horizontal="center" vertical="center"/>
      <protection locked="0"/>
    </xf>
    <xf numFmtId="0" fontId="2" fillId="0" borderId="66" xfId="6" applyFont="1" applyFill="1" applyBorder="1" applyAlignment="1">
      <alignment horizontal="distributed" vertical="center" indent="1"/>
    </xf>
    <xf numFmtId="0" fontId="2" fillId="0" borderId="21" xfId="6" applyFont="1" applyFill="1" applyBorder="1" applyAlignment="1">
      <alignment horizontal="distributed" vertical="center" indent="1"/>
    </xf>
    <xf numFmtId="0" fontId="2" fillId="0" borderId="55" xfId="6" applyFont="1" applyFill="1" applyBorder="1" applyAlignment="1">
      <alignment horizontal="distributed" vertical="center" indent="1"/>
    </xf>
    <xf numFmtId="0" fontId="2" fillId="0" borderId="56" xfId="6" applyFont="1" applyFill="1" applyBorder="1" applyAlignment="1">
      <alignment horizontal="distributed" vertical="center" indent="1"/>
    </xf>
    <xf numFmtId="0" fontId="2" fillId="0" borderId="88" xfId="6" applyFont="1" applyFill="1" applyBorder="1" applyAlignment="1">
      <alignment horizontal="center" vertical="center"/>
    </xf>
    <xf numFmtId="0" fontId="2" fillId="0" borderId="89" xfId="6" applyFont="1" applyFill="1" applyBorder="1" applyAlignment="1">
      <alignment horizontal="center" vertical="center"/>
    </xf>
    <xf numFmtId="0" fontId="2" fillId="0" borderId="90" xfId="6" applyFont="1" applyFill="1" applyBorder="1" applyAlignment="1">
      <alignment horizontal="center" vertical="center"/>
    </xf>
    <xf numFmtId="0" fontId="2" fillId="0" borderId="91" xfId="6" applyFont="1" applyFill="1" applyBorder="1" applyAlignment="1">
      <alignment horizontal="center" vertical="center"/>
    </xf>
    <xf numFmtId="0" fontId="2" fillId="0" borderId="92" xfId="6" applyFont="1" applyFill="1" applyBorder="1" applyAlignment="1">
      <alignment horizontal="center" vertical="center"/>
    </xf>
    <xf numFmtId="0" fontId="2" fillId="0" borderId="93" xfId="6" applyFont="1" applyFill="1" applyBorder="1" applyAlignment="1">
      <alignment horizontal="center" vertical="center"/>
    </xf>
    <xf numFmtId="0" fontId="2" fillId="0" borderId="55" xfId="4" applyFont="1" applyFill="1" applyBorder="1" applyAlignment="1">
      <alignment horizontal="distributed" vertical="center" indent="1"/>
    </xf>
    <xf numFmtId="0" fontId="2" fillId="0" borderId="58" xfId="4" applyFont="1" applyFill="1" applyBorder="1" applyAlignment="1">
      <alignment horizontal="distributed" vertical="center" indent="1"/>
    </xf>
    <xf numFmtId="0" fontId="2" fillId="0" borderId="28" xfId="6" applyFont="1" applyFill="1" applyBorder="1" applyAlignment="1">
      <alignment horizontal="distributed" vertical="center" indent="1"/>
    </xf>
    <xf numFmtId="0" fontId="2" fillId="0" borderId="18" xfId="6" applyFont="1" applyFill="1" applyBorder="1" applyAlignment="1">
      <alignment horizontal="distributed" vertical="center" indent="1"/>
    </xf>
    <xf numFmtId="0" fontId="2" fillId="0" borderId="28" xfId="4" applyFont="1" applyFill="1" applyBorder="1" applyAlignment="1">
      <alignment horizontal="distributed" vertical="center" indent="1"/>
    </xf>
    <xf numFmtId="0" fontId="2" fillId="0" borderId="94" xfId="4" applyFont="1" applyFill="1" applyBorder="1" applyAlignment="1">
      <alignment horizontal="distributed" vertical="center" indent="1"/>
    </xf>
    <xf numFmtId="0" fontId="2" fillId="0" borderId="66" xfId="4" applyFont="1" applyFill="1" applyBorder="1" applyAlignment="1">
      <alignment horizontal="distributed" vertical="center" indent="1"/>
    </xf>
    <xf numFmtId="0" fontId="2" fillId="0" borderId="57" xfId="4" applyFont="1" applyFill="1" applyBorder="1" applyAlignment="1">
      <alignment horizontal="distributed" vertical="center" indent="1"/>
    </xf>
    <xf numFmtId="1" fontId="4" fillId="0" borderId="1" xfId="11" applyNumberFormat="1" applyFont="1" applyFill="1" applyBorder="1" applyAlignment="1" applyProtection="1">
      <alignment horizontal="distributed" vertical="center" indent="1"/>
    </xf>
    <xf numFmtId="1" fontId="4" fillId="0" borderId="3" xfId="11" applyNumberFormat="1" applyFont="1" applyFill="1" applyBorder="1" applyAlignment="1" applyProtection="1">
      <alignment horizontal="distributed" vertical="center" indent="1"/>
    </xf>
    <xf numFmtId="1" fontId="4" fillId="0" borderId="6" xfId="11" applyNumberFormat="1" applyFont="1" applyFill="1" applyBorder="1" applyAlignment="1" applyProtection="1">
      <alignment horizontal="distributed" vertical="center" indent="1"/>
    </xf>
    <xf numFmtId="1" fontId="4" fillId="0" borderId="8" xfId="11" applyNumberFormat="1" applyFont="1" applyFill="1" applyBorder="1" applyAlignment="1" applyProtection="1">
      <alignment horizontal="distributed" vertical="center" indent="1"/>
    </xf>
    <xf numFmtId="0" fontId="4" fillId="0" borderId="46" xfId="4" applyFont="1" applyFill="1" applyBorder="1" applyAlignment="1">
      <alignment horizontal="distributed" vertical="center" indent="1"/>
    </xf>
    <xf numFmtId="0" fontId="4" fillId="0" borderId="81" xfId="4" applyFont="1" applyFill="1" applyBorder="1" applyAlignment="1">
      <alignment horizontal="distributed" vertical="center" indent="1"/>
    </xf>
    <xf numFmtId="0" fontId="4" fillId="0" borderId="47" xfId="4" applyFont="1" applyFill="1" applyBorder="1" applyAlignment="1">
      <alignment horizontal="distributed" vertical="center" indent="1"/>
    </xf>
    <xf numFmtId="185" fontId="7" fillId="0" borderId="6" xfId="10" applyNumberFormat="1" applyFont="1" applyFill="1" applyBorder="1" applyAlignment="1">
      <alignment horizontal="center" vertical="center"/>
    </xf>
    <xf numFmtId="185" fontId="7" fillId="0" borderId="69" xfId="10" applyNumberFormat="1" applyFont="1" applyFill="1" applyBorder="1" applyAlignment="1">
      <alignment horizontal="center" vertical="center"/>
    </xf>
    <xf numFmtId="177" fontId="4" fillId="0" borderId="20" xfId="10" applyNumberFormat="1" applyFont="1" applyFill="1" applyBorder="1" applyAlignment="1">
      <alignment horizontal="center" vertical="center" wrapText="1"/>
    </xf>
    <xf numFmtId="177" fontId="4" fillId="0" borderId="54" xfId="10" applyNumberFormat="1" applyFont="1" applyFill="1" applyBorder="1" applyAlignment="1">
      <alignment horizontal="center" vertical="center" wrapText="1"/>
    </xf>
    <xf numFmtId="177" fontId="4" fillId="0" borderId="62" xfId="10" applyNumberFormat="1" applyFont="1" applyFill="1" applyBorder="1" applyAlignment="1">
      <alignment horizontal="center" vertical="center" wrapText="1"/>
    </xf>
    <xf numFmtId="185" fontId="7" fillId="0" borderId="65" xfId="10" applyNumberFormat="1" applyFont="1" applyFill="1" applyBorder="1" applyAlignment="1">
      <alignment horizontal="center" vertical="center"/>
    </xf>
    <xf numFmtId="185" fontId="7" fillId="0" borderId="7" xfId="10" applyNumberFormat="1" applyFont="1" applyFill="1" applyBorder="1" applyAlignment="1">
      <alignment horizontal="center" vertical="center"/>
    </xf>
    <xf numFmtId="185" fontId="7" fillId="0" borderId="8" xfId="10" applyNumberFormat="1" applyFont="1" applyFill="1" applyBorder="1" applyAlignment="1">
      <alignment horizontal="center" vertical="center"/>
    </xf>
    <xf numFmtId="177" fontId="4" fillId="0" borderId="1" xfId="10" applyNumberFormat="1" applyFont="1" applyFill="1" applyBorder="1" applyAlignment="1">
      <alignment horizontal="left" vertical="center" wrapText="1"/>
    </xf>
    <xf numFmtId="177" fontId="4" fillId="0" borderId="2" xfId="10" applyNumberFormat="1" applyFont="1" applyFill="1" applyBorder="1" applyAlignment="1">
      <alignment horizontal="left" vertical="center" wrapText="1"/>
    </xf>
    <xf numFmtId="177" fontId="4" fillId="0" borderId="3" xfId="10" applyNumberFormat="1" applyFont="1" applyFill="1" applyBorder="1" applyAlignment="1">
      <alignment horizontal="left" vertical="center" wrapText="1"/>
    </xf>
    <xf numFmtId="177" fontId="4" fillId="0" borderId="1" xfId="10" applyNumberFormat="1" applyFont="1" applyFill="1" applyBorder="1" applyAlignment="1">
      <alignment horizontal="center" vertical="center" wrapText="1"/>
    </xf>
    <xf numFmtId="177" fontId="4" fillId="0" borderId="2" xfId="10" applyNumberFormat="1" applyFont="1" applyFill="1" applyBorder="1" applyAlignment="1">
      <alignment horizontal="center" vertical="center" wrapText="1"/>
    </xf>
    <xf numFmtId="177" fontId="4" fillId="0" borderId="3" xfId="10" applyNumberFormat="1" applyFont="1" applyFill="1" applyBorder="1" applyAlignment="1">
      <alignment horizontal="center" vertical="center" wrapText="1"/>
    </xf>
    <xf numFmtId="177" fontId="4" fillId="0" borderId="4" xfId="10" applyNumberFormat="1" applyFont="1" applyFill="1" applyBorder="1" applyAlignment="1">
      <alignment horizontal="center" vertical="center" wrapText="1"/>
    </xf>
    <xf numFmtId="177" fontId="4" fillId="0" borderId="0" xfId="10" applyNumberFormat="1" applyFont="1" applyFill="1" applyBorder="1" applyAlignment="1">
      <alignment horizontal="center" vertical="center" wrapText="1"/>
    </xf>
    <xf numFmtId="177" fontId="4" fillId="0" borderId="5" xfId="10" applyNumberFormat="1" applyFont="1" applyFill="1" applyBorder="1" applyAlignment="1">
      <alignment horizontal="center" vertical="center" wrapText="1"/>
    </xf>
    <xf numFmtId="177" fontId="4" fillId="0" borderId="20" xfId="10" applyNumberFormat="1" applyFont="1" applyFill="1" applyBorder="1" applyAlignment="1">
      <alignment horizontal="center" vertical="center" shrinkToFit="1"/>
    </xf>
    <xf numFmtId="177" fontId="4" fillId="0" borderId="54" xfId="10" applyNumberFormat="1" applyFont="1" applyFill="1" applyBorder="1" applyAlignment="1">
      <alignment horizontal="center" vertical="center" shrinkToFit="1"/>
    </xf>
    <xf numFmtId="177" fontId="4" fillId="0" borderId="62" xfId="10" applyNumberFormat="1" applyFont="1" applyFill="1" applyBorder="1" applyAlignment="1">
      <alignment horizontal="center" vertical="center" shrinkToFit="1"/>
    </xf>
    <xf numFmtId="177" fontId="4" fillId="0" borderId="1" xfId="10" applyNumberFormat="1" applyFont="1" applyFill="1" applyBorder="1" applyAlignment="1">
      <alignment horizontal="center" vertical="center"/>
    </xf>
    <xf numFmtId="177" fontId="4" fillId="0" borderId="2" xfId="10" applyNumberFormat="1" applyFont="1" applyFill="1" applyBorder="1" applyAlignment="1">
      <alignment horizontal="center" vertical="center"/>
    </xf>
    <xf numFmtId="177" fontId="4" fillId="0" borderId="3" xfId="10" applyNumberFormat="1" applyFont="1" applyFill="1" applyBorder="1" applyAlignment="1">
      <alignment horizontal="center" vertical="center"/>
    </xf>
    <xf numFmtId="177" fontId="4" fillId="0" borderId="4" xfId="10" applyNumberFormat="1" applyFont="1" applyFill="1" applyBorder="1" applyAlignment="1">
      <alignment horizontal="center" vertical="center"/>
    </xf>
    <xf numFmtId="177" fontId="4" fillId="0" borderId="0" xfId="10" applyNumberFormat="1" applyFont="1" applyFill="1" applyBorder="1" applyAlignment="1">
      <alignment horizontal="center" vertical="center"/>
    </xf>
    <xf numFmtId="177" fontId="4" fillId="0" borderId="5" xfId="10" applyNumberFormat="1" applyFont="1" applyFill="1" applyBorder="1" applyAlignment="1">
      <alignment horizontal="center" vertical="center"/>
    </xf>
    <xf numFmtId="177" fontId="4" fillId="0" borderId="70" xfId="10" applyNumberFormat="1" applyFont="1" applyFill="1" applyBorder="1" applyAlignment="1">
      <alignment horizontal="center" vertical="center" textRotation="255" wrapText="1"/>
    </xf>
    <xf numFmtId="177" fontId="4" fillId="0" borderId="40" xfId="10" applyNumberFormat="1" applyFont="1" applyFill="1" applyBorder="1" applyAlignment="1">
      <alignment horizontal="center" vertical="center" textRotation="255" wrapText="1"/>
    </xf>
    <xf numFmtId="177" fontId="4" fillId="0" borderId="25" xfId="10" applyNumberFormat="1" applyFont="1" applyFill="1" applyBorder="1" applyAlignment="1">
      <alignment horizontal="center" vertical="center" textRotation="255" wrapText="1"/>
    </xf>
    <xf numFmtId="177" fontId="4" fillId="0" borderId="68" xfId="10" applyNumberFormat="1" applyFont="1" applyFill="1" applyBorder="1" applyAlignment="1">
      <alignment horizontal="center" vertical="center" wrapText="1"/>
    </xf>
    <xf numFmtId="177" fontId="4" fillId="0" borderId="49" xfId="10" applyNumberFormat="1" applyFont="1" applyFill="1" applyBorder="1" applyAlignment="1">
      <alignment horizontal="center" vertical="center" wrapText="1"/>
    </xf>
    <xf numFmtId="177" fontId="4" fillId="0" borderId="1" xfId="10" applyNumberFormat="1" applyFont="1" applyFill="1" applyBorder="1" applyAlignment="1">
      <alignment horizontal="left" vertical="center"/>
    </xf>
    <xf numFmtId="177" fontId="4" fillId="0" borderId="2" xfId="10" applyNumberFormat="1" applyFont="1" applyFill="1" applyBorder="1" applyAlignment="1">
      <alignment horizontal="left" vertical="center"/>
    </xf>
    <xf numFmtId="177" fontId="4" fillId="0" borderId="3" xfId="10" applyNumberFormat="1" applyFont="1" applyFill="1" applyBorder="1" applyAlignment="1">
      <alignment horizontal="left" vertical="center"/>
    </xf>
    <xf numFmtId="0" fontId="2" fillId="6" borderId="47" xfId="4" applyFont="1" applyFill="1" applyBorder="1" applyAlignment="1">
      <alignment horizontal="center" vertical="center"/>
    </xf>
    <xf numFmtId="177" fontId="4" fillId="0" borderId="60" xfId="10" applyNumberFormat="1" applyFont="1" applyFill="1" applyBorder="1" applyAlignment="1">
      <alignment horizontal="left" vertical="center" wrapText="1"/>
    </xf>
    <xf numFmtId="177" fontId="4" fillId="0" borderId="20" xfId="10" applyNumberFormat="1" applyFont="1" applyFill="1" applyBorder="1" applyAlignment="1">
      <alignment horizontal="center" vertical="center"/>
    </xf>
    <xf numFmtId="177" fontId="4" fillId="0" borderId="54" xfId="10" applyNumberFormat="1" applyFont="1" applyFill="1" applyBorder="1" applyAlignment="1">
      <alignment horizontal="center" vertical="center"/>
    </xf>
    <xf numFmtId="177" fontId="4" fillId="0" borderId="62" xfId="10" applyNumberFormat="1" applyFont="1" applyFill="1" applyBorder="1" applyAlignment="1">
      <alignment horizontal="center" vertical="center"/>
    </xf>
    <xf numFmtId="187" fontId="7" fillId="0" borderId="6" xfId="10" applyNumberFormat="1" applyFont="1" applyFill="1" applyBorder="1" applyAlignment="1">
      <alignment horizontal="center" vertical="center" wrapText="1"/>
    </xf>
    <xf numFmtId="187" fontId="7" fillId="0" borderId="69" xfId="10" applyNumberFormat="1" applyFont="1" applyFill="1" applyBorder="1" applyAlignment="1">
      <alignment horizontal="center" vertical="center" wrapText="1"/>
    </xf>
    <xf numFmtId="187" fontId="7" fillId="0" borderId="65" xfId="10" applyNumberFormat="1" applyFont="1" applyFill="1" applyBorder="1" applyAlignment="1">
      <alignment horizontal="center" vertical="center" wrapText="1"/>
    </xf>
    <xf numFmtId="187" fontId="7" fillId="0" borderId="7" xfId="10" applyNumberFormat="1" applyFont="1" applyFill="1" applyBorder="1" applyAlignment="1">
      <alignment horizontal="center" vertical="center" wrapText="1"/>
    </xf>
    <xf numFmtId="187" fontId="7" fillId="0" borderId="8" xfId="10" applyNumberFormat="1" applyFont="1" applyFill="1" applyBorder="1" applyAlignment="1">
      <alignment horizontal="center" vertical="center" wrapText="1"/>
    </xf>
    <xf numFmtId="0" fontId="4" fillId="0" borderId="16" xfId="9" applyFont="1" applyFill="1" applyBorder="1" applyAlignment="1">
      <alignment horizontal="distributed" vertical="center" wrapText="1" indent="1"/>
    </xf>
    <xf numFmtId="0" fontId="4" fillId="0" borderId="17" xfId="9" applyFont="1" applyFill="1" applyBorder="1" applyAlignment="1">
      <alignment horizontal="distributed" vertical="center" wrapText="1" indent="1"/>
    </xf>
    <xf numFmtId="0" fontId="4" fillId="0" borderId="22" xfId="9" applyFont="1" applyFill="1" applyBorder="1" applyAlignment="1">
      <alignment horizontal="distributed" vertical="center" wrapText="1" indent="1"/>
    </xf>
    <xf numFmtId="0" fontId="4" fillId="0" borderId="40" xfId="9" applyFont="1" applyFill="1" applyBorder="1" applyAlignment="1">
      <alignment horizontal="distributed" vertical="center" wrapText="1" indent="1"/>
    </xf>
    <xf numFmtId="0" fontId="4" fillId="0" borderId="33" xfId="9" applyFont="1" applyFill="1" applyBorder="1" applyAlignment="1">
      <alignment horizontal="distributed" vertical="center" wrapText="1" indent="1"/>
    </xf>
    <xf numFmtId="0" fontId="4" fillId="0" borderId="25" xfId="9" applyFont="1" applyFill="1" applyBorder="1" applyAlignment="1">
      <alignment horizontal="distributed" vertical="center" wrapText="1" indent="1"/>
    </xf>
    <xf numFmtId="0" fontId="17" fillId="0" borderId="66" xfId="0" applyFont="1" applyFill="1" applyBorder="1" applyAlignment="1">
      <alignment horizontal="distributed" vertical="center" wrapText="1" indent="1"/>
    </xf>
    <xf numFmtId="0" fontId="17" fillId="0" borderId="21" xfId="0" applyFont="1" applyFill="1" applyBorder="1" applyAlignment="1">
      <alignment horizontal="distributed" vertical="center" wrapText="1" indent="1"/>
    </xf>
    <xf numFmtId="0" fontId="17" fillId="0" borderId="66" xfId="0" applyFont="1" applyFill="1" applyBorder="1" applyAlignment="1">
      <alignment horizontal="distributed" vertical="center" indent="1"/>
    </xf>
    <xf numFmtId="0" fontId="17" fillId="0" borderId="21" xfId="0" applyFont="1" applyFill="1" applyBorder="1" applyAlignment="1">
      <alignment horizontal="distributed" vertical="center" indent="1"/>
    </xf>
    <xf numFmtId="0" fontId="17" fillId="0" borderId="70" xfId="9" applyFont="1" applyFill="1" applyBorder="1" applyAlignment="1">
      <alignment horizontal="distributed" vertical="center" wrapText="1"/>
    </xf>
    <xf numFmtId="0" fontId="17" fillId="0" borderId="33" xfId="9" applyFont="1" applyFill="1" applyBorder="1" applyAlignment="1">
      <alignment horizontal="distributed" vertical="center" wrapText="1"/>
    </xf>
    <xf numFmtId="0" fontId="17" fillId="0" borderId="50" xfId="9" applyFont="1" applyFill="1" applyBorder="1" applyAlignment="1">
      <alignment horizontal="distributed" vertical="center" indent="1"/>
    </xf>
    <xf numFmtId="0" fontId="17" fillId="0" borderId="53" xfId="0" applyFont="1" applyFill="1" applyBorder="1" applyAlignment="1">
      <alignment horizontal="distributed" vertical="center" indent="1"/>
    </xf>
    <xf numFmtId="0" fontId="17" fillId="0" borderId="54" xfId="0" applyFont="1" applyFill="1" applyBorder="1" applyAlignment="1">
      <alignment horizontal="distributed" vertical="center" indent="1"/>
    </xf>
    <xf numFmtId="0" fontId="17" fillId="0" borderId="68" xfId="9" applyFont="1" applyFill="1" applyBorder="1" applyAlignment="1">
      <alignment horizontal="distributed" vertical="center" wrapText="1"/>
    </xf>
    <xf numFmtId="0" fontId="17" fillId="0" borderId="61" xfId="9" applyFont="1" applyFill="1" applyBorder="1" applyAlignment="1">
      <alignment horizontal="distributed" vertical="center" wrapText="1"/>
    </xf>
    <xf numFmtId="0" fontId="17" fillId="0" borderId="15" xfId="9" applyFont="1" applyFill="1" applyBorder="1" applyAlignment="1">
      <alignment horizontal="distributed" vertical="center" indent="1"/>
    </xf>
    <xf numFmtId="0" fontId="4" fillId="0" borderId="6" xfId="5" applyFont="1" applyFill="1" applyBorder="1" applyAlignment="1">
      <alignment horizontal="distributed" vertical="center" indent="1"/>
    </xf>
    <xf numFmtId="0" fontId="4" fillId="0" borderId="7" xfId="5" applyFont="1" applyFill="1" applyBorder="1" applyAlignment="1">
      <alignment horizontal="distributed" vertical="center" indent="1"/>
    </xf>
    <xf numFmtId="0" fontId="2" fillId="0" borderId="94" xfId="0" applyFont="1" applyFill="1" applyBorder="1" applyAlignment="1">
      <alignment horizontal="center" vertical="center"/>
    </xf>
    <xf numFmtId="0" fontId="4" fillId="0" borderId="7" xfId="0" applyFont="1" applyFill="1" applyBorder="1" applyAlignment="1">
      <alignment horizontal="distributed" vertical="center" wrapText="1" indent="1"/>
    </xf>
    <xf numFmtId="0" fontId="4" fillId="0" borderId="69" xfId="0" applyFont="1" applyFill="1" applyBorder="1" applyAlignment="1">
      <alignment horizontal="distributed" vertical="center" wrapText="1" indent="1"/>
    </xf>
    <xf numFmtId="0" fontId="4" fillId="0" borderId="21" xfId="0" applyFont="1" applyFill="1" applyBorder="1" applyAlignment="1">
      <alignment horizontal="distributed" vertical="center" wrapText="1" indent="1"/>
    </xf>
    <xf numFmtId="0" fontId="4" fillId="0" borderId="57" xfId="0" applyFont="1" applyFill="1" applyBorder="1" applyAlignment="1">
      <alignment horizontal="distributed" vertical="center" wrapText="1" indent="1"/>
    </xf>
    <xf numFmtId="0" fontId="2" fillId="0" borderId="21" xfId="0" applyFont="1" applyFill="1" applyBorder="1" applyAlignment="1">
      <alignment horizontal="left" vertical="center" wrapText="1"/>
    </xf>
    <xf numFmtId="0" fontId="2" fillId="0" borderId="67" xfId="0" applyFont="1" applyFill="1" applyBorder="1" applyAlignment="1">
      <alignment horizontal="left" vertical="center" wrapText="1"/>
    </xf>
    <xf numFmtId="0" fontId="4" fillId="0" borderId="66" xfId="0" applyFont="1" applyFill="1" applyBorder="1" applyAlignment="1">
      <alignment horizontal="center" vertical="center" wrapText="1"/>
    </xf>
    <xf numFmtId="0" fontId="4" fillId="0" borderId="54" xfId="0" applyFont="1" applyFill="1" applyBorder="1" applyAlignment="1">
      <alignment horizontal="distributed" vertical="center" wrapText="1" indent="1"/>
    </xf>
    <xf numFmtId="0" fontId="4" fillId="0" borderId="71" xfId="0" applyFont="1" applyFill="1" applyBorder="1" applyAlignment="1">
      <alignment horizontal="distributed" vertical="center" wrapText="1" indent="1"/>
    </xf>
    <xf numFmtId="178" fontId="7" fillId="0" borderId="85" xfId="0" applyNumberFormat="1" applyFont="1" applyFill="1" applyBorder="1" applyAlignment="1">
      <alignment horizontal="center" vertical="center"/>
    </xf>
    <xf numFmtId="178" fontId="7" fillId="0" borderId="86" xfId="0" applyNumberFormat="1" applyFont="1" applyFill="1" applyBorder="1" applyAlignment="1">
      <alignment horizontal="center" vertical="center"/>
    </xf>
    <xf numFmtId="178" fontId="7" fillId="0" borderId="87" xfId="0" applyNumberFormat="1" applyFont="1" applyFill="1" applyBorder="1" applyAlignment="1">
      <alignment horizontal="center" vertical="center"/>
    </xf>
    <xf numFmtId="0" fontId="2" fillId="0" borderId="19" xfId="0" applyFont="1" applyFill="1" applyBorder="1" applyAlignment="1">
      <alignment horizontal="center" vertical="center"/>
    </xf>
    <xf numFmtId="0" fontId="2" fillId="6" borderId="47" xfId="0" applyFont="1" applyFill="1" applyBorder="1" applyAlignment="1">
      <alignment horizontal="center" vertical="center"/>
    </xf>
    <xf numFmtId="49" fontId="17" fillId="0" borderId="75" xfId="0" applyNumberFormat="1" applyFont="1" applyFill="1" applyBorder="1" applyAlignment="1">
      <alignment horizontal="center" vertical="center"/>
    </xf>
    <xf numFmtId="49" fontId="17" fillId="0" borderId="76" xfId="0" applyNumberFormat="1" applyFont="1" applyFill="1" applyBorder="1" applyAlignment="1">
      <alignment horizontal="center" vertical="center"/>
    </xf>
    <xf numFmtId="0" fontId="17" fillId="0" borderId="1" xfId="8" applyFont="1" applyFill="1" applyBorder="1" applyAlignment="1">
      <alignment horizontal="center" vertical="center"/>
    </xf>
    <xf numFmtId="0" fontId="17" fillId="0" borderId="4" xfId="8" applyFont="1" applyFill="1" applyBorder="1" applyAlignment="1">
      <alignment horizontal="center" vertical="center"/>
    </xf>
    <xf numFmtId="0" fontId="17" fillId="0" borderId="24" xfId="8" applyFont="1" applyFill="1" applyBorder="1" applyAlignment="1">
      <alignment horizontal="center" vertical="center"/>
    </xf>
    <xf numFmtId="0" fontId="17" fillId="0" borderId="95" xfId="8" applyFont="1" applyFill="1" applyBorder="1" applyAlignment="1">
      <alignment horizontal="center" vertical="center"/>
    </xf>
    <xf numFmtId="0" fontId="17" fillId="0" borderId="84" xfId="8" applyFont="1" applyFill="1" applyBorder="1" applyAlignment="1">
      <alignment horizontal="center" vertical="center"/>
    </xf>
    <xf numFmtId="0" fontId="17" fillId="0" borderId="70" xfId="8" applyFont="1" applyFill="1" applyBorder="1" applyAlignment="1">
      <alignment horizontal="center" vertical="center" wrapText="1"/>
    </xf>
    <xf numFmtId="0" fontId="17" fillId="0" borderId="40" xfId="8" applyFont="1" applyFill="1" applyBorder="1" applyAlignment="1">
      <alignment horizontal="center" vertical="center" wrapText="1"/>
    </xf>
    <xf numFmtId="0" fontId="17" fillId="0" borderId="33" xfId="8" applyFont="1" applyFill="1" applyBorder="1" applyAlignment="1">
      <alignment horizontal="center" vertical="center" wrapText="1"/>
    </xf>
    <xf numFmtId="0" fontId="17" fillId="0" borderId="34" xfId="8" applyFont="1" applyFill="1" applyBorder="1" applyAlignment="1">
      <alignment horizontal="center" vertical="center"/>
    </xf>
    <xf numFmtId="0" fontId="17" fillId="0" borderId="37" xfId="8" applyFont="1" applyFill="1" applyBorder="1" applyAlignment="1">
      <alignment horizontal="center" vertical="center"/>
    </xf>
    <xf numFmtId="0" fontId="17" fillId="0" borderId="50" xfId="8" applyFont="1" applyFill="1" applyBorder="1" applyAlignment="1">
      <alignment horizontal="center" vertical="center"/>
    </xf>
    <xf numFmtId="0" fontId="17" fillId="0" borderId="54" xfId="8" applyFont="1" applyFill="1" applyBorder="1" applyAlignment="1">
      <alignment horizontal="center" vertical="center" wrapText="1"/>
    </xf>
    <xf numFmtId="0" fontId="17" fillId="0" borderId="0" xfId="8" applyFont="1" applyFill="1" applyBorder="1" applyAlignment="1">
      <alignment horizontal="center" vertical="center" wrapText="1"/>
    </xf>
    <xf numFmtId="0" fontId="17" fillId="0" borderId="63" xfId="8" applyFont="1" applyFill="1" applyBorder="1" applyAlignment="1">
      <alignment horizontal="center" vertical="center" wrapText="1"/>
    </xf>
    <xf numFmtId="0" fontId="17" fillId="0" borderId="39" xfId="8" applyFont="1" applyFill="1" applyBorder="1" applyAlignment="1">
      <alignment horizontal="center" vertical="center"/>
    </xf>
    <xf numFmtId="0" fontId="17" fillId="0" borderId="0" xfId="8" applyFont="1" applyFill="1" applyBorder="1" applyAlignment="1">
      <alignment horizontal="center" vertical="center"/>
    </xf>
    <xf numFmtId="0" fontId="17" fillId="0" borderId="59" xfId="8" applyFont="1" applyFill="1" applyBorder="1" applyAlignment="1">
      <alignment horizontal="center" vertical="center" wrapText="1"/>
    </xf>
    <xf numFmtId="0" fontId="17" fillId="0" borderId="39" xfId="8" applyFont="1" applyFill="1" applyBorder="1" applyAlignment="1">
      <alignment horizontal="center" vertical="center" wrapText="1"/>
    </xf>
    <xf numFmtId="0" fontId="17" fillId="0" borderId="26" xfId="8" applyFont="1" applyFill="1" applyBorder="1" applyAlignment="1">
      <alignment horizontal="center" vertical="center" wrapText="1"/>
    </xf>
    <xf numFmtId="0" fontId="15" fillId="0" borderId="0" xfId="0" applyFont="1" applyFill="1" applyBorder="1" applyAlignment="1">
      <alignment horizontal="left" vertical="center" wrapText="1"/>
    </xf>
  </cellXfs>
  <cellStyles count="12">
    <cellStyle name="標準" xfId="0" builtinId="0"/>
    <cellStyle name="標準 2" xfId="1" xr:uid="{00000000-0005-0000-0000-000001000000}"/>
    <cellStyle name="標準 3" xfId="2" xr:uid="{00000000-0005-0000-0000-000002000000}"/>
    <cellStyle name="標準 4" xfId="3" xr:uid="{00000000-0005-0000-0000-000003000000}"/>
    <cellStyle name="標準_34部門分析（新）" xfId="4" xr:uid="{00000000-0005-0000-0000-000004000000}"/>
    <cellStyle name="標準_code_jp" xfId="5" xr:uid="{00000000-0005-0000-0000-000005000000}"/>
    <cellStyle name="標準_Sheet1_2" xfId="6" xr:uid="{00000000-0005-0000-0000-000006000000}"/>
    <cellStyle name="標準_概念と利用の手引き" xfId="7" xr:uid="{00000000-0005-0000-0000-000007000000}"/>
    <cellStyle name="標準_係数公表用原稿" xfId="8" xr:uid="{00000000-0005-0000-0000-000008000000}"/>
    <cellStyle name="標準_国体県７-15分析ツール" xfId="9" xr:uid="{00000000-0005-0000-0000-000009000000}"/>
    <cellStyle name="標準_図１　生産フロー_34部門分析（新）" xfId="10" xr:uid="{00000000-0005-0000-0000-00000A000000}"/>
    <cellStyle name="標準_生産誘発額等の算定 (医療・保健)" xfId="11" xr:uid="{00000000-0005-0000-0000-00000B000000}"/>
  </cellStyles>
  <dxfs count="0"/>
  <tableStyles count="0" defaultTableStyle="TableStyleMedium9" defaultPivotStyle="PivotStyleLight16"/>
  <colors>
    <mruColors>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18</xdr:col>
      <xdr:colOff>476250</xdr:colOff>
      <xdr:row>55</xdr:row>
      <xdr:rowOff>0</xdr:rowOff>
    </xdr:from>
    <xdr:to>
      <xdr:col>24</xdr:col>
      <xdr:colOff>454025</xdr:colOff>
      <xdr:row>62</xdr:row>
      <xdr:rowOff>15875</xdr:rowOff>
    </xdr:to>
    <xdr:pic>
      <xdr:nvPicPr>
        <xdr:cNvPr id="6191" name="図 5">
          <a:extLst>
            <a:ext uri="{FF2B5EF4-FFF2-40B4-BE49-F238E27FC236}">
              <a16:creationId xmlns:a16="http://schemas.microsoft.com/office/drawing/2014/main" id="{00000000-0008-0000-01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4678025"/>
          <a:ext cx="4314825"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9233" name="Line 1">
          <a:extLst>
            <a:ext uri="{FF2B5EF4-FFF2-40B4-BE49-F238E27FC236}">
              <a16:creationId xmlns:a16="http://schemas.microsoft.com/office/drawing/2014/main" id="{00000000-0008-0000-0400-00003172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29234" name="Line 2">
          <a:extLst>
            <a:ext uri="{FF2B5EF4-FFF2-40B4-BE49-F238E27FC236}">
              <a16:creationId xmlns:a16="http://schemas.microsoft.com/office/drawing/2014/main" id="{00000000-0008-0000-0400-00003272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29235" name="Line 3">
          <a:extLst>
            <a:ext uri="{FF2B5EF4-FFF2-40B4-BE49-F238E27FC236}">
              <a16:creationId xmlns:a16="http://schemas.microsoft.com/office/drawing/2014/main" id="{00000000-0008-0000-0400-00003372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29236" name="Line 4">
          <a:extLst>
            <a:ext uri="{FF2B5EF4-FFF2-40B4-BE49-F238E27FC236}">
              <a16:creationId xmlns:a16="http://schemas.microsoft.com/office/drawing/2014/main" id="{00000000-0008-0000-0400-00003472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29237" name="Line 5">
          <a:extLst>
            <a:ext uri="{FF2B5EF4-FFF2-40B4-BE49-F238E27FC236}">
              <a16:creationId xmlns:a16="http://schemas.microsoft.com/office/drawing/2014/main" id="{00000000-0008-0000-0400-00003572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29238" name="Line 6">
          <a:extLst>
            <a:ext uri="{FF2B5EF4-FFF2-40B4-BE49-F238E27FC236}">
              <a16:creationId xmlns:a16="http://schemas.microsoft.com/office/drawing/2014/main" id="{00000000-0008-0000-0400-00003672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29239" name="Line 7">
          <a:extLst>
            <a:ext uri="{FF2B5EF4-FFF2-40B4-BE49-F238E27FC236}">
              <a16:creationId xmlns:a16="http://schemas.microsoft.com/office/drawing/2014/main" id="{00000000-0008-0000-0400-00003772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29240" name="Line 8">
          <a:extLst>
            <a:ext uri="{FF2B5EF4-FFF2-40B4-BE49-F238E27FC236}">
              <a16:creationId xmlns:a16="http://schemas.microsoft.com/office/drawing/2014/main" id="{00000000-0008-0000-0400-00003872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29241" name="Line 9">
          <a:extLst>
            <a:ext uri="{FF2B5EF4-FFF2-40B4-BE49-F238E27FC236}">
              <a16:creationId xmlns:a16="http://schemas.microsoft.com/office/drawing/2014/main" id="{00000000-0008-0000-0400-00003972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29242" name="Line 10">
          <a:extLst>
            <a:ext uri="{FF2B5EF4-FFF2-40B4-BE49-F238E27FC236}">
              <a16:creationId xmlns:a16="http://schemas.microsoft.com/office/drawing/2014/main" id="{00000000-0008-0000-0400-00003A72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29243" name="Line 11">
          <a:extLst>
            <a:ext uri="{FF2B5EF4-FFF2-40B4-BE49-F238E27FC236}">
              <a16:creationId xmlns:a16="http://schemas.microsoft.com/office/drawing/2014/main" id="{00000000-0008-0000-0400-00003B72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29244" name="Line 12">
          <a:extLst>
            <a:ext uri="{FF2B5EF4-FFF2-40B4-BE49-F238E27FC236}">
              <a16:creationId xmlns:a16="http://schemas.microsoft.com/office/drawing/2014/main" id="{00000000-0008-0000-0400-00003C72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29245" name="Line 13">
          <a:extLst>
            <a:ext uri="{FF2B5EF4-FFF2-40B4-BE49-F238E27FC236}">
              <a16:creationId xmlns:a16="http://schemas.microsoft.com/office/drawing/2014/main" id="{00000000-0008-0000-0400-00003D72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29246" name="Line 14">
          <a:extLst>
            <a:ext uri="{FF2B5EF4-FFF2-40B4-BE49-F238E27FC236}">
              <a16:creationId xmlns:a16="http://schemas.microsoft.com/office/drawing/2014/main" id="{00000000-0008-0000-0400-00003E72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29247" name="Line 15">
          <a:extLst>
            <a:ext uri="{FF2B5EF4-FFF2-40B4-BE49-F238E27FC236}">
              <a16:creationId xmlns:a16="http://schemas.microsoft.com/office/drawing/2014/main" id="{00000000-0008-0000-0400-00003F72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29248" name="Line 16">
          <a:extLst>
            <a:ext uri="{FF2B5EF4-FFF2-40B4-BE49-F238E27FC236}">
              <a16:creationId xmlns:a16="http://schemas.microsoft.com/office/drawing/2014/main" id="{00000000-0008-0000-0400-00004072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29249" name="Line 17">
          <a:extLst>
            <a:ext uri="{FF2B5EF4-FFF2-40B4-BE49-F238E27FC236}">
              <a16:creationId xmlns:a16="http://schemas.microsoft.com/office/drawing/2014/main" id="{00000000-0008-0000-0400-00004172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29250" name="Line 18">
          <a:extLst>
            <a:ext uri="{FF2B5EF4-FFF2-40B4-BE49-F238E27FC236}">
              <a16:creationId xmlns:a16="http://schemas.microsoft.com/office/drawing/2014/main" id="{00000000-0008-0000-0400-00004272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67</xdr:row>
      <xdr:rowOff>66675</xdr:rowOff>
    </xdr:from>
    <xdr:to>
      <xdr:col>8</xdr:col>
      <xdr:colOff>76200</xdr:colOff>
      <xdr:row>75</xdr:row>
      <xdr:rowOff>180975</xdr:rowOff>
    </xdr:to>
    <xdr:sp macro="" textlink="">
      <xdr:nvSpPr>
        <xdr:cNvPr id="29251" name="AutoShape 55">
          <a:extLst>
            <a:ext uri="{FF2B5EF4-FFF2-40B4-BE49-F238E27FC236}">
              <a16:creationId xmlns:a16="http://schemas.microsoft.com/office/drawing/2014/main" id="{00000000-0008-0000-0400-000043720000}"/>
            </a:ext>
          </a:extLst>
        </xdr:cNvPr>
        <xdr:cNvSpPr>
          <a:spLocks noChangeArrowheads="1"/>
        </xdr:cNvSpPr>
      </xdr:nvSpPr>
      <xdr:spPr bwMode="auto">
        <a:xfrm rot="5400000">
          <a:off x="500063" y="14473237"/>
          <a:ext cx="17145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66675</xdr:colOff>
      <xdr:row>59</xdr:row>
      <xdr:rowOff>47625</xdr:rowOff>
    </xdr:from>
    <xdr:to>
      <xdr:col>9</xdr:col>
      <xdr:colOff>152400</xdr:colOff>
      <xdr:row>63</xdr:row>
      <xdr:rowOff>152400</xdr:rowOff>
    </xdr:to>
    <xdr:sp macro="" textlink="">
      <xdr:nvSpPr>
        <xdr:cNvPr id="29252" name="AutoShape 56">
          <a:extLst>
            <a:ext uri="{FF2B5EF4-FFF2-40B4-BE49-F238E27FC236}">
              <a16:creationId xmlns:a16="http://schemas.microsoft.com/office/drawing/2014/main" id="{00000000-0008-0000-0400-000044720000}"/>
            </a:ext>
          </a:extLst>
        </xdr:cNvPr>
        <xdr:cNvSpPr>
          <a:spLocks noChangeArrowheads="1"/>
        </xdr:cNvSpPr>
      </xdr:nvSpPr>
      <xdr:spPr bwMode="auto">
        <a:xfrm rot="5400000">
          <a:off x="1181100" y="12449175"/>
          <a:ext cx="9048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28575</xdr:colOff>
      <xdr:row>79</xdr:row>
      <xdr:rowOff>28575</xdr:rowOff>
    </xdr:from>
    <xdr:to>
      <xdr:col>7</xdr:col>
      <xdr:colOff>114300</xdr:colOff>
      <xdr:row>87</xdr:row>
      <xdr:rowOff>152400</xdr:rowOff>
    </xdr:to>
    <xdr:sp macro="" textlink="">
      <xdr:nvSpPr>
        <xdr:cNvPr id="29253" name="AutoShape 57">
          <a:extLst>
            <a:ext uri="{FF2B5EF4-FFF2-40B4-BE49-F238E27FC236}">
              <a16:creationId xmlns:a16="http://schemas.microsoft.com/office/drawing/2014/main" id="{00000000-0008-0000-0400-000045720000}"/>
            </a:ext>
          </a:extLst>
        </xdr:cNvPr>
        <xdr:cNvSpPr>
          <a:spLocks noChangeArrowheads="1"/>
        </xdr:cNvSpPr>
      </xdr:nvSpPr>
      <xdr:spPr bwMode="auto">
        <a:xfrm rot="5400000">
          <a:off x="333375" y="16840200"/>
          <a:ext cx="17240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26</xdr:col>
      <xdr:colOff>190500</xdr:colOff>
      <xdr:row>65</xdr:row>
      <xdr:rowOff>28575</xdr:rowOff>
    </xdr:from>
    <xdr:to>
      <xdr:col>26</xdr:col>
      <xdr:colOff>190500</xdr:colOff>
      <xdr:row>70</xdr:row>
      <xdr:rowOff>190500</xdr:rowOff>
    </xdr:to>
    <xdr:sp macro="" textlink="">
      <xdr:nvSpPr>
        <xdr:cNvPr id="29254" name="Line 58">
          <a:extLst>
            <a:ext uri="{FF2B5EF4-FFF2-40B4-BE49-F238E27FC236}">
              <a16:creationId xmlns:a16="http://schemas.microsoft.com/office/drawing/2014/main" id="{00000000-0008-0000-0400-000046720000}"/>
            </a:ext>
          </a:extLst>
        </xdr:cNvPr>
        <xdr:cNvSpPr>
          <a:spLocks noChangeShapeType="1"/>
        </xdr:cNvSpPr>
      </xdr:nvSpPr>
      <xdr:spPr bwMode="auto">
        <a:xfrm>
          <a:off x="5314950" y="13420725"/>
          <a:ext cx="0" cy="116205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171450</xdr:rowOff>
    </xdr:from>
    <xdr:to>
      <xdr:col>22</xdr:col>
      <xdr:colOff>38100</xdr:colOff>
      <xdr:row>65</xdr:row>
      <xdr:rowOff>171450</xdr:rowOff>
    </xdr:to>
    <xdr:sp macro="" textlink="">
      <xdr:nvSpPr>
        <xdr:cNvPr id="29255" name="Line 59">
          <a:extLst>
            <a:ext uri="{FF2B5EF4-FFF2-40B4-BE49-F238E27FC236}">
              <a16:creationId xmlns:a16="http://schemas.microsoft.com/office/drawing/2014/main" id="{00000000-0008-0000-0400-000047720000}"/>
            </a:ext>
          </a:extLst>
        </xdr:cNvPr>
        <xdr:cNvSpPr>
          <a:spLocks noChangeShapeType="1"/>
        </xdr:cNvSpPr>
      </xdr:nvSpPr>
      <xdr:spPr bwMode="auto">
        <a:xfrm>
          <a:off x="2933700" y="13563600"/>
          <a:ext cx="1428750" cy="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65</xdr:row>
      <xdr:rowOff>180975</xdr:rowOff>
    </xdr:from>
    <xdr:to>
      <xdr:col>22</xdr:col>
      <xdr:colOff>38100</xdr:colOff>
      <xdr:row>69</xdr:row>
      <xdr:rowOff>180975</xdr:rowOff>
    </xdr:to>
    <xdr:sp macro="" textlink="">
      <xdr:nvSpPr>
        <xdr:cNvPr id="29256" name="Line 60">
          <a:extLst>
            <a:ext uri="{FF2B5EF4-FFF2-40B4-BE49-F238E27FC236}">
              <a16:creationId xmlns:a16="http://schemas.microsoft.com/office/drawing/2014/main" id="{00000000-0008-0000-0400-000048720000}"/>
            </a:ext>
          </a:extLst>
        </xdr:cNvPr>
        <xdr:cNvSpPr>
          <a:spLocks noChangeShapeType="1"/>
        </xdr:cNvSpPr>
      </xdr:nvSpPr>
      <xdr:spPr bwMode="auto">
        <a:xfrm>
          <a:off x="4362450" y="13573125"/>
          <a:ext cx="0" cy="80010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19050</xdr:rowOff>
    </xdr:from>
    <xdr:to>
      <xdr:col>26</xdr:col>
      <xdr:colOff>190500</xdr:colOff>
      <xdr:row>65</xdr:row>
      <xdr:rowOff>19050</xdr:rowOff>
    </xdr:to>
    <xdr:sp macro="" textlink="">
      <xdr:nvSpPr>
        <xdr:cNvPr id="29257" name="Line 61">
          <a:extLst>
            <a:ext uri="{FF2B5EF4-FFF2-40B4-BE49-F238E27FC236}">
              <a16:creationId xmlns:a16="http://schemas.microsoft.com/office/drawing/2014/main" id="{00000000-0008-0000-0400-000049720000}"/>
            </a:ext>
          </a:extLst>
        </xdr:cNvPr>
        <xdr:cNvSpPr>
          <a:spLocks noChangeShapeType="1"/>
        </xdr:cNvSpPr>
      </xdr:nvSpPr>
      <xdr:spPr bwMode="auto">
        <a:xfrm>
          <a:off x="2933700" y="13411200"/>
          <a:ext cx="2381250" cy="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0</xdr:rowOff>
    </xdr:from>
    <xdr:to>
      <xdr:col>26</xdr:col>
      <xdr:colOff>161925</xdr:colOff>
      <xdr:row>77</xdr:row>
      <xdr:rowOff>0</xdr:rowOff>
    </xdr:to>
    <xdr:sp macro="" textlink="">
      <xdr:nvSpPr>
        <xdr:cNvPr id="29258" name="Line 62">
          <a:extLst>
            <a:ext uri="{FF2B5EF4-FFF2-40B4-BE49-F238E27FC236}">
              <a16:creationId xmlns:a16="http://schemas.microsoft.com/office/drawing/2014/main" id="{00000000-0008-0000-0400-00004A720000}"/>
            </a:ext>
          </a:extLst>
        </xdr:cNvPr>
        <xdr:cNvSpPr>
          <a:spLocks noChangeShapeType="1"/>
        </xdr:cNvSpPr>
      </xdr:nvSpPr>
      <xdr:spPr bwMode="auto">
        <a:xfrm>
          <a:off x="2533650" y="15792450"/>
          <a:ext cx="2752725" cy="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171450</xdr:colOff>
      <xdr:row>77</xdr:row>
      <xdr:rowOff>0</xdr:rowOff>
    </xdr:from>
    <xdr:to>
      <xdr:col>26</xdr:col>
      <xdr:colOff>171450</xdr:colOff>
      <xdr:row>83</xdr:row>
      <xdr:rowOff>0</xdr:rowOff>
    </xdr:to>
    <xdr:sp macro="" textlink="">
      <xdr:nvSpPr>
        <xdr:cNvPr id="29259" name="Line 63">
          <a:extLst>
            <a:ext uri="{FF2B5EF4-FFF2-40B4-BE49-F238E27FC236}">
              <a16:creationId xmlns:a16="http://schemas.microsoft.com/office/drawing/2014/main" id="{00000000-0008-0000-0400-00004B720000}"/>
            </a:ext>
          </a:extLst>
        </xdr:cNvPr>
        <xdr:cNvSpPr>
          <a:spLocks noChangeShapeType="1"/>
        </xdr:cNvSpPr>
      </xdr:nvSpPr>
      <xdr:spPr bwMode="auto">
        <a:xfrm>
          <a:off x="5295900" y="15792450"/>
          <a:ext cx="0" cy="120015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28575</xdr:colOff>
      <xdr:row>77</xdr:row>
      <xdr:rowOff>180975</xdr:rowOff>
    </xdr:from>
    <xdr:to>
      <xdr:col>22</xdr:col>
      <xdr:colOff>28575</xdr:colOff>
      <xdr:row>82</xdr:row>
      <xdr:rowOff>9525</xdr:rowOff>
    </xdr:to>
    <xdr:sp macro="" textlink="">
      <xdr:nvSpPr>
        <xdr:cNvPr id="29260" name="Line 64">
          <a:extLst>
            <a:ext uri="{FF2B5EF4-FFF2-40B4-BE49-F238E27FC236}">
              <a16:creationId xmlns:a16="http://schemas.microsoft.com/office/drawing/2014/main" id="{00000000-0008-0000-0400-00004C720000}"/>
            </a:ext>
          </a:extLst>
        </xdr:cNvPr>
        <xdr:cNvSpPr>
          <a:spLocks noChangeShapeType="1"/>
        </xdr:cNvSpPr>
      </xdr:nvSpPr>
      <xdr:spPr bwMode="auto">
        <a:xfrm>
          <a:off x="4352925" y="15973425"/>
          <a:ext cx="0" cy="828675"/>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171450</xdr:rowOff>
    </xdr:from>
    <xdr:to>
      <xdr:col>22</xdr:col>
      <xdr:colOff>28575</xdr:colOff>
      <xdr:row>77</xdr:row>
      <xdr:rowOff>171450</xdr:rowOff>
    </xdr:to>
    <xdr:sp macro="" textlink="">
      <xdr:nvSpPr>
        <xdr:cNvPr id="29261" name="Line 65">
          <a:extLst>
            <a:ext uri="{FF2B5EF4-FFF2-40B4-BE49-F238E27FC236}">
              <a16:creationId xmlns:a16="http://schemas.microsoft.com/office/drawing/2014/main" id="{00000000-0008-0000-0400-00004D720000}"/>
            </a:ext>
          </a:extLst>
        </xdr:cNvPr>
        <xdr:cNvSpPr>
          <a:spLocks noChangeShapeType="1"/>
        </xdr:cNvSpPr>
      </xdr:nvSpPr>
      <xdr:spPr bwMode="auto">
        <a:xfrm>
          <a:off x="2533650" y="15963900"/>
          <a:ext cx="1819275" cy="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89</xdr:row>
      <xdr:rowOff>171450</xdr:rowOff>
    </xdr:from>
    <xdr:to>
      <xdr:col>22</xdr:col>
      <xdr:colOff>28575</xdr:colOff>
      <xdr:row>94</xdr:row>
      <xdr:rowOff>0</xdr:rowOff>
    </xdr:to>
    <xdr:sp macro="" textlink="">
      <xdr:nvSpPr>
        <xdr:cNvPr id="29262" name="Line 66">
          <a:extLst>
            <a:ext uri="{FF2B5EF4-FFF2-40B4-BE49-F238E27FC236}">
              <a16:creationId xmlns:a16="http://schemas.microsoft.com/office/drawing/2014/main" id="{00000000-0008-0000-0400-00004E720000}"/>
            </a:ext>
          </a:extLst>
        </xdr:cNvPr>
        <xdr:cNvSpPr>
          <a:spLocks noChangeShapeType="1"/>
        </xdr:cNvSpPr>
      </xdr:nvSpPr>
      <xdr:spPr bwMode="auto">
        <a:xfrm>
          <a:off x="4352925" y="18364200"/>
          <a:ext cx="0" cy="828675"/>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171450</xdr:rowOff>
    </xdr:from>
    <xdr:to>
      <xdr:col>22</xdr:col>
      <xdr:colOff>19050</xdr:colOff>
      <xdr:row>89</xdr:row>
      <xdr:rowOff>171450</xdr:rowOff>
    </xdr:to>
    <xdr:sp macro="" textlink="">
      <xdr:nvSpPr>
        <xdr:cNvPr id="29263" name="Line 67">
          <a:extLst>
            <a:ext uri="{FF2B5EF4-FFF2-40B4-BE49-F238E27FC236}">
              <a16:creationId xmlns:a16="http://schemas.microsoft.com/office/drawing/2014/main" id="{00000000-0008-0000-0400-00004F720000}"/>
            </a:ext>
          </a:extLst>
        </xdr:cNvPr>
        <xdr:cNvSpPr>
          <a:spLocks noChangeShapeType="1"/>
        </xdr:cNvSpPr>
      </xdr:nvSpPr>
      <xdr:spPr bwMode="auto">
        <a:xfrm>
          <a:off x="2133600" y="18364200"/>
          <a:ext cx="2209800" cy="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9525</xdr:rowOff>
    </xdr:from>
    <xdr:to>
      <xdr:col>26</xdr:col>
      <xdr:colOff>180975</xdr:colOff>
      <xdr:row>89</xdr:row>
      <xdr:rowOff>9525</xdr:rowOff>
    </xdr:to>
    <xdr:sp macro="" textlink="">
      <xdr:nvSpPr>
        <xdr:cNvPr id="29264" name="Line 68">
          <a:extLst>
            <a:ext uri="{FF2B5EF4-FFF2-40B4-BE49-F238E27FC236}">
              <a16:creationId xmlns:a16="http://schemas.microsoft.com/office/drawing/2014/main" id="{00000000-0008-0000-0400-000050720000}"/>
            </a:ext>
          </a:extLst>
        </xdr:cNvPr>
        <xdr:cNvSpPr>
          <a:spLocks noChangeShapeType="1"/>
        </xdr:cNvSpPr>
      </xdr:nvSpPr>
      <xdr:spPr bwMode="auto">
        <a:xfrm>
          <a:off x="2133600" y="18202275"/>
          <a:ext cx="3171825" cy="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89</xdr:row>
      <xdr:rowOff>19050</xdr:rowOff>
    </xdr:from>
    <xdr:to>
      <xdr:col>26</xdr:col>
      <xdr:colOff>180975</xdr:colOff>
      <xdr:row>94</xdr:row>
      <xdr:rowOff>180975</xdr:rowOff>
    </xdr:to>
    <xdr:sp macro="" textlink="">
      <xdr:nvSpPr>
        <xdr:cNvPr id="29265" name="Line 69">
          <a:extLst>
            <a:ext uri="{FF2B5EF4-FFF2-40B4-BE49-F238E27FC236}">
              <a16:creationId xmlns:a16="http://schemas.microsoft.com/office/drawing/2014/main" id="{00000000-0008-0000-0400-000051720000}"/>
            </a:ext>
          </a:extLst>
        </xdr:cNvPr>
        <xdr:cNvSpPr>
          <a:spLocks noChangeShapeType="1"/>
        </xdr:cNvSpPr>
      </xdr:nvSpPr>
      <xdr:spPr bwMode="auto">
        <a:xfrm>
          <a:off x="5305425" y="18211800"/>
          <a:ext cx="0" cy="1162050"/>
        </a:xfrm>
        <a:prstGeom prst="line">
          <a:avLst/>
        </a:prstGeom>
        <a:noFill/>
        <a:ln w="24765">
          <a:pattFill prst="pct75">
            <a:fgClr>
              <a:srgbClr xmlns:mc="http://schemas.openxmlformats.org/markup-compatibility/2006" xmlns:a14="http://schemas.microsoft.com/office/drawing/2010/main" val="000000" mc:Ignorable="a14" a14:legacySpreadsheetColorIndex="64"/>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00120XSV2\&#35299;&#26512;\&#29987;&#26989;&#36899;&#38306;&#34920;\&#65320;&#65303;&#24180;&#34920;\&#65320;&#65303;&#29987;&#26989;&#36899;&#38306;&#34920;&#20844;&#34920;&#29992;&#36039;&#26009;\&#35336;&#25968;&#34920;\&#29983;&#29987;&#38989;\&#65320;&#65303;&#29987;&#26989;&#36899;&#38306;&#34920;&#29983;&#29987;&#38989;&#25512;&#35336;&#12381;&#12398;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00120XSV2\&#35299;&#26512;\&#29987;&#26989;&#36899;&#38306;&#34920;&#38306;&#20418;\&#65320;&#65303;&#29987;&#26989;&#36899;&#38306;&#34920;&#20844;&#34920;&#29992;&#36039;&#26009;\&#27010;&#35201;\&#29983;&#29987;&#38989;\&#65320;&#65303;&#29987;&#26989;&#36899;&#38306;&#34920;&#29983;&#29987;&#38989;&#25512;&#35336;&#12381;&#12398;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00120XSV2\&#35299;&#26512;\&#30476;&#27665;&#32076;&#28168;&#35336;&#31639;\&#32207;&#36039;&#26412;&#24418;&#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推計作業の流れ"/>
      <sheetName val="資本総括"/>
      <sheetName val="資本09"/>
      <sheetName val="資本08"/>
      <sheetName val="資本07"/>
      <sheetName val="資本06"/>
      <sheetName val="資本05"/>
      <sheetName val="資本04"/>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36"/>
  <sheetViews>
    <sheetView showGridLines="0" tabSelected="1" view="pageBreakPreview" zoomScale="145" zoomScaleNormal="100" zoomScaleSheetLayoutView="145" workbookViewId="0">
      <selection activeCell="D133" sqref="D133:H133"/>
    </sheetView>
  </sheetViews>
  <sheetFormatPr defaultColWidth="9" defaultRowHeight="20.25" customHeight="1"/>
  <cols>
    <col min="1" max="1" width="1.625" style="2" customWidth="1"/>
    <col min="2" max="7" width="9" style="2"/>
    <col min="8" max="8" width="10.375" style="2" customWidth="1"/>
    <col min="9" max="16384" width="9" style="2"/>
  </cols>
  <sheetData>
    <row r="1" spans="2:10" ht="15" customHeight="1"/>
    <row r="2" spans="2:10" ht="20.25" customHeight="1">
      <c r="B2" s="538" t="s">
        <v>287</v>
      </c>
      <c r="C2" s="539"/>
      <c r="H2" s="542"/>
      <c r="I2" s="542"/>
      <c r="J2" s="542"/>
    </row>
    <row r="6" spans="2:10" ht="20.25" customHeight="1">
      <c r="C6" s="541" t="s">
        <v>631</v>
      </c>
      <c r="D6" s="541"/>
      <c r="E6" s="541"/>
      <c r="F6" s="541"/>
      <c r="G6" s="541"/>
      <c r="H6" s="541"/>
      <c r="I6" s="541"/>
    </row>
    <row r="7" spans="2:10" ht="20.25" customHeight="1">
      <c r="C7" s="541"/>
      <c r="D7" s="541"/>
      <c r="E7" s="541"/>
      <c r="F7" s="541"/>
      <c r="G7" s="541"/>
      <c r="H7" s="541"/>
      <c r="I7" s="541"/>
    </row>
    <row r="8" spans="2:10" ht="20.25" customHeight="1">
      <c r="C8" s="3"/>
      <c r="D8" s="3"/>
      <c r="E8" s="3"/>
      <c r="F8" s="3"/>
      <c r="G8" s="3"/>
      <c r="H8" s="3"/>
      <c r="I8" s="3"/>
    </row>
    <row r="9" spans="2:10" ht="20.25" customHeight="1">
      <c r="C9" s="3"/>
      <c r="D9" s="3"/>
      <c r="E9" s="3"/>
      <c r="F9" s="3"/>
      <c r="G9" s="3"/>
      <c r="H9" s="3"/>
      <c r="I9" s="3"/>
    </row>
    <row r="10" spans="2:10" ht="20.25" customHeight="1">
      <c r="C10" s="3"/>
      <c r="D10" s="3"/>
      <c r="E10" s="3"/>
      <c r="F10" s="3"/>
      <c r="G10" s="543" t="s">
        <v>632</v>
      </c>
      <c r="H10" s="543"/>
      <c r="I10" s="543"/>
      <c r="J10" s="543"/>
    </row>
    <row r="11" spans="2:10" ht="20.25" customHeight="1">
      <c r="G11" s="544" t="s">
        <v>628</v>
      </c>
      <c r="H11" s="544"/>
      <c r="I11" s="544"/>
      <c r="J11" s="544"/>
    </row>
    <row r="13" spans="2:10" ht="20.25" customHeight="1">
      <c r="B13" s="2" t="s">
        <v>424</v>
      </c>
    </row>
    <row r="14" spans="2:10" s="436" customFormat="1" ht="20.25" customHeight="1">
      <c r="B14" s="436" t="s">
        <v>425</v>
      </c>
    </row>
    <row r="15" spans="2:10" s="436" customFormat="1" ht="20.25" customHeight="1">
      <c r="B15" s="436" t="s">
        <v>426</v>
      </c>
    </row>
    <row r="16" spans="2:10" s="436" customFormat="1" ht="20.25" customHeight="1">
      <c r="B16" s="436" t="s">
        <v>427</v>
      </c>
    </row>
    <row r="17" spans="2:3" s="436" customFormat="1" ht="20.25" customHeight="1">
      <c r="B17" s="436" t="s">
        <v>428</v>
      </c>
    </row>
    <row r="18" spans="2:3" s="436" customFormat="1" ht="20.25" customHeight="1">
      <c r="B18" s="436" t="s">
        <v>288</v>
      </c>
    </row>
    <row r="19" spans="2:3" s="436" customFormat="1" ht="20.25" customHeight="1">
      <c r="B19" s="436" t="s">
        <v>289</v>
      </c>
    </row>
    <row r="20" spans="2:3" s="436" customFormat="1" ht="20.25" customHeight="1">
      <c r="B20" s="436" t="s">
        <v>290</v>
      </c>
    </row>
    <row r="21" spans="2:3" s="436" customFormat="1" ht="20.25" customHeight="1">
      <c r="B21" s="436" t="s">
        <v>429</v>
      </c>
    </row>
    <row r="22" spans="2:3" s="436" customFormat="1" ht="20.25" customHeight="1">
      <c r="B22" s="436" t="s">
        <v>291</v>
      </c>
    </row>
    <row r="23" spans="2:3" s="436" customFormat="1" ht="20.25" customHeight="1">
      <c r="B23" s="436" t="s">
        <v>430</v>
      </c>
    </row>
    <row r="24" spans="2:3" s="436" customFormat="1" ht="20.25" customHeight="1">
      <c r="B24" s="436" t="s">
        <v>431</v>
      </c>
    </row>
    <row r="25" spans="2:3" s="436" customFormat="1" ht="20.25" customHeight="1">
      <c r="B25" s="436" t="s">
        <v>432</v>
      </c>
    </row>
    <row r="26" spans="2:3" s="436" customFormat="1" ht="20.25" customHeight="1">
      <c r="B26" s="436" t="s">
        <v>633</v>
      </c>
    </row>
    <row r="27" spans="2:3" s="436" customFormat="1" ht="20.25" customHeight="1">
      <c r="B27" s="436" t="s">
        <v>634</v>
      </c>
    </row>
    <row r="28" spans="2:3" s="436" customFormat="1" ht="20.25" customHeight="1">
      <c r="B28" s="436" t="s">
        <v>635</v>
      </c>
    </row>
    <row r="30" spans="2:3" ht="20.25" customHeight="1">
      <c r="B30" s="2" t="s">
        <v>436</v>
      </c>
    </row>
    <row r="31" spans="2:3" s="436" customFormat="1" ht="20.25" customHeight="1">
      <c r="C31" s="436" t="s">
        <v>504</v>
      </c>
    </row>
    <row r="32" spans="2:3" s="436" customFormat="1" ht="20.25" customHeight="1">
      <c r="C32" s="436" t="s">
        <v>602</v>
      </c>
    </row>
    <row r="33" spans="2:3" s="436" customFormat="1" ht="6.75" customHeight="1"/>
    <row r="34" spans="2:3" s="436" customFormat="1" ht="20.25" customHeight="1">
      <c r="C34" s="436" t="s">
        <v>603</v>
      </c>
    </row>
    <row r="35" spans="2:3" s="436" customFormat="1" ht="6.75" customHeight="1"/>
    <row r="36" spans="2:3" s="436" customFormat="1" ht="20.25" customHeight="1">
      <c r="C36" s="521" t="s">
        <v>604</v>
      </c>
    </row>
    <row r="37" spans="2:3" s="436" customFormat="1" ht="20.25" customHeight="1">
      <c r="C37" s="521" t="s">
        <v>605</v>
      </c>
    </row>
    <row r="38" spans="2:3" s="436" customFormat="1" ht="20.25" customHeight="1">
      <c r="C38" s="521" t="s">
        <v>606</v>
      </c>
    </row>
    <row r="39" spans="2:3" s="436" customFormat="1" ht="6.75" customHeight="1"/>
    <row r="40" spans="2:3" s="436" customFormat="1" ht="20.25" customHeight="1">
      <c r="C40" s="436" t="s">
        <v>607</v>
      </c>
    </row>
    <row r="41" spans="2:3" s="436" customFormat="1" ht="20.25" customHeight="1">
      <c r="C41" s="436" t="s">
        <v>608</v>
      </c>
    </row>
    <row r="42" spans="2:3" s="436" customFormat="1" ht="20.25" customHeight="1">
      <c r="C42" s="436" t="s">
        <v>609</v>
      </c>
    </row>
    <row r="43" spans="2:3" s="436" customFormat="1" ht="6.75" customHeight="1"/>
    <row r="44" spans="2:3" s="436" customFormat="1" ht="20.25" customHeight="1">
      <c r="C44" s="436" t="s">
        <v>610</v>
      </c>
    </row>
    <row r="45" spans="2:3" s="436" customFormat="1" ht="20.25" customHeight="1">
      <c r="C45" s="436" t="s">
        <v>452</v>
      </c>
    </row>
    <row r="47" spans="2:3" ht="20.25" customHeight="1">
      <c r="B47" s="2" t="s">
        <v>437</v>
      </c>
    </row>
    <row r="48" spans="2:3" s="436" customFormat="1" ht="20.25" customHeight="1">
      <c r="C48" s="436" t="s">
        <v>438</v>
      </c>
    </row>
    <row r="49" spans="3:3" s="436" customFormat="1" ht="20.25" customHeight="1">
      <c r="C49" s="436" t="s">
        <v>636</v>
      </c>
    </row>
    <row r="50" spans="3:3" s="436" customFormat="1" ht="6.75" customHeight="1"/>
    <row r="51" spans="3:3" s="436" customFormat="1" ht="20.25" customHeight="1">
      <c r="C51" s="436" t="s">
        <v>440</v>
      </c>
    </row>
    <row r="52" spans="3:3" s="436" customFormat="1" ht="6.75" customHeight="1"/>
    <row r="53" spans="3:3" s="436" customFormat="1" ht="20.25" customHeight="1">
      <c r="C53" s="436" t="s">
        <v>441</v>
      </c>
    </row>
    <row r="54" spans="3:3" s="436" customFormat="1" ht="20.25" customHeight="1">
      <c r="C54" s="436" t="s">
        <v>456</v>
      </c>
    </row>
    <row r="55" spans="3:3" s="436" customFormat="1" ht="6.75" customHeight="1"/>
    <row r="56" spans="3:3" s="436" customFormat="1" ht="20.25" customHeight="1">
      <c r="C56" s="436" t="s">
        <v>442</v>
      </c>
    </row>
    <row r="57" spans="3:3" s="436" customFormat="1" ht="20.25" customHeight="1">
      <c r="C57" s="436" t="s">
        <v>443</v>
      </c>
    </row>
    <row r="58" spans="3:3" s="436" customFormat="1" ht="6.75" customHeight="1"/>
    <row r="59" spans="3:3" s="436" customFormat="1" ht="20.25" customHeight="1">
      <c r="C59" s="436" t="s">
        <v>444</v>
      </c>
    </row>
    <row r="60" spans="3:3" s="436" customFormat="1" ht="20.25" customHeight="1">
      <c r="C60" s="436" t="s">
        <v>445</v>
      </c>
    </row>
    <row r="61" spans="3:3" s="436" customFormat="1" ht="20.25" customHeight="1"/>
    <row r="62" spans="3:3" s="436" customFormat="1" ht="20.25" customHeight="1">
      <c r="C62" s="436" t="s">
        <v>439</v>
      </c>
    </row>
    <row r="63" spans="3:3" s="436" customFormat="1" ht="20.25" customHeight="1">
      <c r="C63" s="436" t="s">
        <v>446</v>
      </c>
    </row>
    <row r="64" spans="3:3" s="436" customFormat="1" ht="20.25" customHeight="1">
      <c r="C64" s="436" t="s">
        <v>505</v>
      </c>
    </row>
    <row r="65" spans="3:3" s="436" customFormat="1" ht="6.75" customHeight="1"/>
    <row r="66" spans="3:3" s="436" customFormat="1" ht="20.25" customHeight="1">
      <c r="C66" s="436" t="s">
        <v>447</v>
      </c>
    </row>
    <row r="67" spans="3:3" s="436" customFormat="1" ht="20.25" customHeight="1">
      <c r="C67" s="436" t="s">
        <v>448</v>
      </c>
    </row>
    <row r="68" spans="3:3" s="436" customFormat="1" ht="6.75" customHeight="1"/>
    <row r="69" spans="3:3" s="436" customFormat="1" ht="20.25" customHeight="1">
      <c r="C69" s="436" t="s">
        <v>637</v>
      </c>
    </row>
    <row r="70" spans="3:3" s="436" customFormat="1" ht="20.25" customHeight="1">
      <c r="C70" s="436" t="s">
        <v>449</v>
      </c>
    </row>
    <row r="71" spans="3:3" s="436" customFormat="1" ht="20.25" customHeight="1"/>
    <row r="72" spans="3:3" s="436" customFormat="1" ht="20.25" customHeight="1">
      <c r="C72" s="436" t="s">
        <v>472</v>
      </c>
    </row>
    <row r="73" spans="3:3" s="436" customFormat="1" ht="20.25" customHeight="1">
      <c r="C73" s="436" t="s">
        <v>570</v>
      </c>
    </row>
    <row r="74" spans="3:3" s="436" customFormat="1" ht="20.25" customHeight="1">
      <c r="C74" s="436" t="s">
        <v>571</v>
      </c>
    </row>
    <row r="75" spans="3:3" s="436" customFormat="1" ht="20.25" customHeight="1">
      <c r="C75" s="436" t="s">
        <v>572</v>
      </c>
    </row>
    <row r="76" spans="3:3" s="436" customFormat="1" ht="6.75" customHeight="1"/>
    <row r="77" spans="3:3" s="436" customFormat="1" ht="20.25" customHeight="1">
      <c r="C77" s="436" t="s">
        <v>473</v>
      </c>
    </row>
    <row r="78" spans="3:3" s="436" customFormat="1" ht="6.75" customHeight="1"/>
    <row r="79" spans="3:3" s="436" customFormat="1" ht="20.25" customHeight="1">
      <c r="C79" s="436" t="s">
        <v>481</v>
      </c>
    </row>
    <row r="80" spans="3:3" s="436" customFormat="1" ht="20.25" customHeight="1">
      <c r="C80" s="436" t="s">
        <v>482</v>
      </c>
    </row>
    <row r="81" spans="3:3" s="436" customFormat="1" ht="6.75" customHeight="1"/>
    <row r="82" spans="3:3" s="436" customFormat="1" ht="20.25" customHeight="1">
      <c r="C82" s="436" t="s">
        <v>474</v>
      </c>
    </row>
    <row r="83" spans="3:3" s="436" customFormat="1" ht="20.25" customHeight="1">
      <c r="C83" s="436" t="s">
        <v>483</v>
      </c>
    </row>
    <row r="84" spans="3:3" s="436" customFormat="1" ht="20.25" customHeight="1">
      <c r="C84" s="436" t="s">
        <v>484</v>
      </c>
    </row>
    <row r="85" spans="3:3" s="436" customFormat="1" ht="20.25" customHeight="1">
      <c r="C85" s="436" t="s">
        <v>445</v>
      </c>
    </row>
    <row r="86" spans="3:3" s="436" customFormat="1" ht="6.75" customHeight="1"/>
    <row r="87" spans="3:3" s="436" customFormat="1" ht="20.25" customHeight="1">
      <c r="C87" s="436" t="s">
        <v>486</v>
      </c>
    </row>
    <row r="88" spans="3:3" s="436" customFormat="1" ht="20.25" customHeight="1">
      <c r="C88" s="436" t="s">
        <v>485</v>
      </c>
    </row>
    <row r="89" spans="3:3" s="436" customFormat="1" ht="6.75" customHeight="1"/>
    <row r="90" spans="3:3" s="436" customFormat="1" ht="20.25" customHeight="1">
      <c r="C90" s="436" t="s">
        <v>475</v>
      </c>
    </row>
    <row r="91" spans="3:3" s="436" customFormat="1" ht="20.25" customHeight="1">
      <c r="C91" s="436" t="s">
        <v>476</v>
      </c>
    </row>
    <row r="92" spans="3:3" s="436" customFormat="1" ht="20.25" customHeight="1">
      <c r="C92" s="436" t="s">
        <v>477</v>
      </c>
    </row>
    <row r="93" spans="3:3" s="436" customFormat="1" ht="20.25" customHeight="1">
      <c r="C93" s="436" t="s">
        <v>478</v>
      </c>
    </row>
    <row r="94" spans="3:3" s="436" customFormat="1" ht="20.25" customHeight="1">
      <c r="C94" s="436" t="s">
        <v>479</v>
      </c>
    </row>
    <row r="95" spans="3:3" s="436" customFormat="1" ht="6.75" customHeight="1"/>
    <row r="96" spans="3:3" s="436" customFormat="1" ht="20.25" customHeight="1">
      <c r="C96" s="436" t="s">
        <v>480</v>
      </c>
    </row>
    <row r="97" spans="3:3" s="436" customFormat="1" ht="20.25" customHeight="1">
      <c r="C97" s="436" t="s">
        <v>490</v>
      </c>
    </row>
    <row r="98" spans="3:3" s="436" customFormat="1" ht="20.25" customHeight="1">
      <c r="C98" s="436" t="s">
        <v>491</v>
      </c>
    </row>
    <row r="99" spans="3:3" s="436" customFormat="1" ht="20.25" customHeight="1"/>
    <row r="100" spans="3:3" s="436" customFormat="1" ht="20.25" customHeight="1">
      <c r="C100" s="436" t="s">
        <v>488</v>
      </c>
    </row>
    <row r="101" spans="3:3" s="436" customFormat="1" ht="20.25" customHeight="1">
      <c r="C101" s="436" t="s">
        <v>455</v>
      </c>
    </row>
    <row r="102" spans="3:3" s="436" customFormat="1" ht="20.25" customHeight="1">
      <c r="C102" s="436" t="s">
        <v>457</v>
      </c>
    </row>
    <row r="103" spans="3:3" s="436" customFormat="1" ht="20.25" customHeight="1">
      <c r="C103" s="436" t="s">
        <v>458</v>
      </c>
    </row>
    <row r="104" spans="3:3" s="436" customFormat="1" ht="20.25" customHeight="1">
      <c r="C104" s="436" t="s">
        <v>454</v>
      </c>
    </row>
    <row r="105" spans="3:3" s="436" customFormat="1" ht="20.25" customHeight="1"/>
    <row r="106" spans="3:3" s="436" customFormat="1" ht="20.25" customHeight="1">
      <c r="C106" s="436" t="s">
        <v>489</v>
      </c>
    </row>
    <row r="107" spans="3:3" s="436" customFormat="1" ht="20.25" customHeight="1">
      <c r="C107" s="436" t="s">
        <v>450</v>
      </c>
    </row>
    <row r="108" spans="3:3" s="436" customFormat="1" ht="20.25" customHeight="1">
      <c r="C108" s="436" t="s">
        <v>451</v>
      </c>
    </row>
    <row r="109" spans="3:3" s="436" customFormat="1" ht="6.75" customHeight="1"/>
    <row r="110" spans="3:3" s="436" customFormat="1" ht="20.25" customHeight="1">
      <c r="C110" s="436" t="s">
        <v>638</v>
      </c>
    </row>
    <row r="111" spans="3:3" s="436" customFormat="1" ht="20.25" customHeight="1">
      <c r="C111" s="436" t="s">
        <v>639</v>
      </c>
    </row>
    <row r="112" spans="3:3" s="436" customFormat="1" ht="20.25" customHeight="1">
      <c r="C112" s="436" t="s">
        <v>640</v>
      </c>
    </row>
    <row r="113" spans="2:3" s="436" customFormat="1" ht="20.25" hidden="1" customHeight="1"/>
    <row r="114" spans="2:3" s="436" customFormat="1" ht="6.75" customHeight="1"/>
    <row r="115" spans="2:3" s="436" customFormat="1" ht="20.25" customHeight="1">
      <c r="C115" s="436" t="s">
        <v>453</v>
      </c>
    </row>
    <row r="116" spans="2:3" s="436" customFormat="1" ht="20.25" customHeight="1">
      <c r="C116" s="436" t="s">
        <v>616</v>
      </c>
    </row>
    <row r="118" spans="2:3" ht="20.25" customHeight="1">
      <c r="B118" s="2" t="s">
        <v>295</v>
      </c>
    </row>
    <row r="119" spans="2:3" ht="20.25" customHeight="1">
      <c r="C119" s="436" t="s">
        <v>611</v>
      </c>
    </row>
    <row r="120" spans="2:3" ht="20.25" customHeight="1">
      <c r="C120" s="436" t="s">
        <v>612</v>
      </c>
    </row>
    <row r="122" spans="2:3" s="436" customFormat="1" ht="20.25" customHeight="1">
      <c r="C122" s="436" t="s">
        <v>580</v>
      </c>
    </row>
    <row r="123" spans="2:3" s="436" customFormat="1" ht="20.25" customHeight="1">
      <c r="C123" s="436" t="s">
        <v>471</v>
      </c>
    </row>
    <row r="124" spans="2:3" s="436" customFormat="1" ht="6.75" customHeight="1"/>
    <row r="125" spans="2:3" s="436" customFormat="1" ht="6.75" customHeight="1"/>
    <row r="126" spans="2:3" s="436" customFormat="1" ht="20.25" customHeight="1">
      <c r="C126" s="436" t="s">
        <v>617</v>
      </c>
    </row>
    <row r="127" spans="2:3" s="436" customFormat="1" ht="20.25" customHeight="1">
      <c r="C127" s="436" t="s">
        <v>459</v>
      </c>
    </row>
    <row r="128" spans="2:3" ht="20.25" customHeight="1">
      <c r="C128" s="4"/>
    </row>
    <row r="129" spans="3:9" ht="20.25" customHeight="1">
      <c r="E129" s="540" t="s">
        <v>102</v>
      </c>
      <c r="F129" s="540"/>
      <c r="G129" s="540"/>
    </row>
    <row r="130" spans="3:9" ht="20.25" customHeight="1">
      <c r="C130" s="5"/>
      <c r="D130" s="6"/>
      <c r="E130" s="540"/>
      <c r="F130" s="540"/>
      <c r="G130" s="540"/>
      <c r="H130" s="6"/>
      <c r="I130" s="7"/>
    </row>
    <row r="131" spans="3:9" ht="20.25" customHeight="1">
      <c r="C131" s="8"/>
      <c r="D131" s="536" t="s">
        <v>433</v>
      </c>
      <c r="E131" s="536"/>
      <c r="F131" s="536"/>
      <c r="G131" s="536"/>
      <c r="H131" s="536"/>
      <c r="I131" s="9"/>
    </row>
    <row r="132" spans="3:9" ht="20.25" customHeight="1">
      <c r="C132" s="8"/>
      <c r="D132" s="536" t="s">
        <v>641</v>
      </c>
      <c r="E132" s="536"/>
      <c r="F132" s="536"/>
      <c r="G132" s="536"/>
      <c r="H132" s="536"/>
      <c r="I132" s="9"/>
    </row>
    <row r="133" spans="3:9" ht="20.25" customHeight="1">
      <c r="C133" s="8"/>
      <c r="D133" s="537" t="s">
        <v>434</v>
      </c>
      <c r="E133" s="537"/>
      <c r="F133" s="537"/>
      <c r="G133" s="537"/>
      <c r="H133" s="537"/>
      <c r="I133" s="9"/>
    </row>
    <row r="134" spans="3:9" ht="20.25" customHeight="1">
      <c r="C134" s="8"/>
      <c r="D134" s="537" t="s">
        <v>435</v>
      </c>
      <c r="E134" s="537"/>
      <c r="F134" s="537"/>
      <c r="G134" s="537"/>
      <c r="H134" s="537"/>
      <c r="I134" s="9"/>
    </row>
    <row r="135" spans="3:9" ht="20.25" customHeight="1">
      <c r="C135" s="8"/>
      <c r="D135" s="730" t="s">
        <v>644</v>
      </c>
      <c r="E135" s="730"/>
      <c r="F135" s="730"/>
      <c r="G135" s="730"/>
      <c r="H135" s="730"/>
      <c r="I135" s="9"/>
    </row>
    <row r="136" spans="3:9" ht="20.25" customHeight="1">
      <c r="C136" s="10"/>
      <c r="D136" s="11"/>
      <c r="E136" s="11"/>
      <c r="F136" s="11"/>
      <c r="G136" s="11"/>
      <c r="H136" s="11"/>
      <c r="I136" s="12"/>
    </row>
  </sheetData>
  <sheetProtection sheet="1" objects="1" scenarios="1" selectLockedCells="1" selectUnlockedCells="1"/>
  <mergeCells count="11">
    <mergeCell ref="D132:H132"/>
    <mergeCell ref="D133:H133"/>
    <mergeCell ref="D134:H134"/>
    <mergeCell ref="D135:H135"/>
    <mergeCell ref="B2:C2"/>
    <mergeCell ref="E129:G130"/>
    <mergeCell ref="D131:H131"/>
    <mergeCell ref="C6:I7"/>
    <mergeCell ref="H2:J2"/>
    <mergeCell ref="G10:J10"/>
    <mergeCell ref="G11:J11"/>
  </mergeCells>
  <phoneticPr fontId="1"/>
  <printOptions horizontalCentered="1"/>
  <pageMargins left="0.78740157480314965" right="0.78740157480314965" top="0.78740157480314965" bottom="0.78740157480314965" header="0" footer="0.19685039370078741"/>
  <pageSetup paperSize="9" scale="91" orientation="portrait" useFirstPageNumber="1" r:id="rId1"/>
  <headerFooter alignWithMargins="0">
    <oddFooter>&amp;C［ &amp;P ］</oddFooter>
  </headerFooter>
  <rowBreaks count="2" manualBreakCount="2">
    <brk id="46" min="1" max="9" man="1"/>
    <brk id="95"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2:AG29"/>
  <sheetViews>
    <sheetView showGridLines="0" view="pageBreakPreview" zoomScale="145" zoomScaleNormal="100" zoomScaleSheetLayoutView="145" workbookViewId="0">
      <selection activeCell="C5" sqref="C5"/>
    </sheetView>
  </sheetViews>
  <sheetFormatPr defaultColWidth="10.125" defaultRowHeight="16.5" customHeight="1"/>
  <cols>
    <col min="1" max="1" width="1.625" style="304" customWidth="1"/>
    <col min="2" max="2" width="2.625" style="304" bestFit="1" customWidth="1"/>
    <col min="3" max="3" width="28.875" style="304" bestFit="1" customWidth="1"/>
    <col min="4" max="19" width="9.125" style="304" customWidth="1"/>
    <col min="20" max="16384" width="10.125" style="304"/>
  </cols>
  <sheetData>
    <row r="2" spans="2:19" ht="20.25" customHeight="1">
      <c r="B2" s="562" t="s">
        <v>293</v>
      </c>
      <c r="C2" s="563"/>
    </row>
    <row r="3" spans="2:19" ht="16.5" customHeight="1">
      <c r="B3" s="336"/>
    </row>
    <row r="4" spans="2:19" ht="16.5" customHeight="1">
      <c r="B4" s="338"/>
      <c r="C4" s="339"/>
      <c r="D4" s="340" t="s">
        <v>1</v>
      </c>
      <c r="E4" s="341" t="s">
        <v>2</v>
      </c>
      <c r="F4" s="341" t="s">
        <v>3</v>
      </c>
      <c r="G4" s="341" t="s">
        <v>4</v>
      </c>
      <c r="H4" s="341" t="s">
        <v>5</v>
      </c>
      <c r="I4" s="341" t="s">
        <v>6</v>
      </c>
      <c r="J4" s="341" t="s">
        <v>7</v>
      </c>
      <c r="K4" s="341" t="s">
        <v>8</v>
      </c>
      <c r="L4" s="341" t="s">
        <v>9</v>
      </c>
      <c r="M4" s="341" t="s">
        <v>10</v>
      </c>
      <c r="N4" s="341" t="s">
        <v>11</v>
      </c>
      <c r="O4" s="341" t="s">
        <v>12</v>
      </c>
      <c r="P4" s="341" t="s">
        <v>13</v>
      </c>
      <c r="Q4" s="341" t="s">
        <v>14</v>
      </c>
      <c r="R4" s="341" t="s">
        <v>30</v>
      </c>
      <c r="S4" s="342">
        <v>70</v>
      </c>
    </row>
    <row r="5" spans="2:19" ht="36" customHeight="1">
      <c r="B5" s="344"/>
      <c r="C5" s="345"/>
      <c r="D5" s="346" t="s">
        <v>15</v>
      </c>
      <c r="E5" s="364" t="s">
        <v>523</v>
      </c>
      <c r="F5" s="364" t="s">
        <v>524</v>
      </c>
      <c r="G5" s="364" t="s">
        <v>525</v>
      </c>
      <c r="H5" s="364" t="s">
        <v>526</v>
      </c>
      <c r="I5" s="364" t="s">
        <v>527</v>
      </c>
      <c r="J5" s="364" t="s">
        <v>528</v>
      </c>
      <c r="K5" s="364" t="s">
        <v>529</v>
      </c>
      <c r="L5" s="364" t="s">
        <v>530</v>
      </c>
      <c r="M5" s="364" t="s">
        <v>531</v>
      </c>
      <c r="N5" s="364" t="s">
        <v>532</v>
      </c>
      <c r="O5" s="364" t="s">
        <v>533</v>
      </c>
      <c r="P5" s="364" t="s">
        <v>534</v>
      </c>
      <c r="Q5" s="364" t="s">
        <v>300</v>
      </c>
      <c r="R5" s="364" t="s">
        <v>535</v>
      </c>
      <c r="S5" s="365" t="s">
        <v>147</v>
      </c>
    </row>
    <row r="6" spans="2:19" ht="16.5" customHeight="1">
      <c r="B6" s="169" t="s">
        <v>1</v>
      </c>
      <c r="C6" s="295" t="s">
        <v>15</v>
      </c>
      <c r="D6" s="476">
        <v>9.7727999999999995E-2</v>
      </c>
      <c r="E6" s="477">
        <v>9.5500000000000001E-4</v>
      </c>
      <c r="F6" s="477">
        <v>0</v>
      </c>
      <c r="G6" s="477">
        <v>0</v>
      </c>
      <c r="H6" s="477">
        <v>2.6651999999999999E-2</v>
      </c>
      <c r="I6" s="477">
        <v>9.0700000000000004E-4</v>
      </c>
      <c r="J6" s="477">
        <v>0</v>
      </c>
      <c r="K6" s="477">
        <v>1.75E-4</v>
      </c>
      <c r="L6" s="477">
        <v>0</v>
      </c>
      <c r="M6" s="477">
        <v>5.0000000000000004E-6</v>
      </c>
      <c r="N6" s="477">
        <v>1.7E-5</v>
      </c>
      <c r="O6" s="477">
        <v>0</v>
      </c>
      <c r="P6" s="477">
        <v>1.5E-5</v>
      </c>
      <c r="Q6" s="477">
        <v>2.5600000000000002E-3</v>
      </c>
      <c r="R6" s="477">
        <v>0</v>
      </c>
      <c r="S6" s="478">
        <v>9.6530000000000001E-3</v>
      </c>
    </row>
    <row r="7" spans="2:19" ht="16.5" customHeight="1">
      <c r="B7" s="174" t="s">
        <v>2</v>
      </c>
      <c r="C7" s="297" t="s">
        <v>523</v>
      </c>
      <c r="D7" s="479">
        <v>3.4900000000000003E-4</v>
      </c>
      <c r="E7" s="480">
        <v>0.196127</v>
      </c>
      <c r="F7" s="480">
        <v>0</v>
      </c>
      <c r="G7" s="480">
        <v>1.08E-4</v>
      </c>
      <c r="H7" s="480">
        <v>7.0930000000000003E-3</v>
      </c>
      <c r="I7" s="480">
        <v>8.2000000000000001E-5</v>
      </c>
      <c r="J7" s="480">
        <v>0</v>
      </c>
      <c r="K7" s="480">
        <v>0</v>
      </c>
      <c r="L7" s="480">
        <v>0</v>
      </c>
      <c r="M7" s="480">
        <v>0</v>
      </c>
      <c r="N7" s="480">
        <v>0</v>
      </c>
      <c r="O7" s="480">
        <v>0</v>
      </c>
      <c r="P7" s="480">
        <v>3.0000000000000001E-6</v>
      </c>
      <c r="Q7" s="480">
        <v>1.7799999999999999E-4</v>
      </c>
      <c r="R7" s="480">
        <v>0</v>
      </c>
      <c r="S7" s="481">
        <v>2.4659999999999999E-3</v>
      </c>
    </row>
    <row r="8" spans="2:19" ht="16.5" customHeight="1">
      <c r="B8" s="174" t="s">
        <v>3</v>
      </c>
      <c r="C8" s="297" t="s">
        <v>524</v>
      </c>
      <c r="D8" s="479">
        <v>0</v>
      </c>
      <c r="E8" s="480">
        <v>0</v>
      </c>
      <c r="F8" s="480">
        <v>7.5209999999999999E-3</v>
      </c>
      <c r="G8" s="480">
        <v>0</v>
      </c>
      <c r="H8" s="480">
        <v>6.1300000000000005E-4</v>
      </c>
      <c r="I8" s="480">
        <v>0</v>
      </c>
      <c r="J8" s="480">
        <v>0</v>
      </c>
      <c r="K8" s="480">
        <v>0</v>
      </c>
      <c r="L8" s="480">
        <v>0</v>
      </c>
      <c r="M8" s="480">
        <v>0</v>
      </c>
      <c r="N8" s="480">
        <v>0</v>
      </c>
      <c r="O8" s="480">
        <v>0</v>
      </c>
      <c r="P8" s="480">
        <v>3.0000000000000001E-6</v>
      </c>
      <c r="Q8" s="480">
        <v>6.2200000000000005E-4</v>
      </c>
      <c r="R8" s="480">
        <v>0</v>
      </c>
      <c r="S8" s="481">
        <v>2.9300000000000002E-4</v>
      </c>
    </row>
    <row r="9" spans="2:19" ht="16.5" customHeight="1">
      <c r="B9" s="174" t="s">
        <v>4</v>
      </c>
      <c r="C9" s="297" t="s">
        <v>525</v>
      </c>
      <c r="D9" s="479">
        <v>5.0000000000000004E-6</v>
      </c>
      <c r="E9" s="480">
        <v>4.4299999999999998E-4</v>
      </c>
      <c r="F9" s="480">
        <v>0</v>
      </c>
      <c r="G9" s="480">
        <v>7.5600000000000005E-4</v>
      </c>
      <c r="H9" s="480">
        <v>2.3784E-2</v>
      </c>
      <c r="I9" s="480">
        <v>2.4090000000000001E-3</v>
      </c>
      <c r="J9" s="480">
        <v>0.16214799999999999</v>
      </c>
      <c r="K9" s="480">
        <v>1.9999999999999999E-6</v>
      </c>
      <c r="L9" s="480">
        <v>0</v>
      </c>
      <c r="M9" s="480">
        <v>0</v>
      </c>
      <c r="N9" s="480">
        <v>0</v>
      </c>
      <c r="O9" s="480">
        <v>0</v>
      </c>
      <c r="P9" s="480">
        <v>6.0000000000000002E-6</v>
      </c>
      <c r="Q9" s="480">
        <v>9.0000000000000002E-6</v>
      </c>
      <c r="R9" s="480">
        <v>1.3100000000000001E-4</v>
      </c>
      <c r="S9" s="481">
        <v>1.6643000000000002E-2</v>
      </c>
    </row>
    <row r="10" spans="2:19" ht="16.5" customHeight="1">
      <c r="B10" s="174" t="s">
        <v>5</v>
      </c>
      <c r="C10" s="297" t="s">
        <v>526</v>
      </c>
      <c r="D10" s="479">
        <v>0.18645600000000001</v>
      </c>
      <c r="E10" s="480">
        <v>5.5227999999999999E-2</v>
      </c>
      <c r="F10" s="480">
        <v>0.206154</v>
      </c>
      <c r="G10" s="480">
        <v>5.9211E-2</v>
      </c>
      <c r="H10" s="480">
        <v>0.403084</v>
      </c>
      <c r="I10" s="480">
        <v>0.25370500000000001</v>
      </c>
      <c r="J10" s="480">
        <v>4.7952000000000002E-2</v>
      </c>
      <c r="K10" s="480">
        <v>3.0800000000000001E-2</v>
      </c>
      <c r="L10" s="480">
        <v>2.6367000000000002E-2</v>
      </c>
      <c r="M10" s="480">
        <v>1.861E-3</v>
      </c>
      <c r="N10" s="480">
        <v>0.14646799999999999</v>
      </c>
      <c r="O10" s="480">
        <v>3.8101000000000003E-2</v>
      </c>
      <c r="P10" s="480">
        <v>4.4807E-2</v>
      </c>
      <c r="Q10" s="480">
        <v>0.13775399999999999</v>
      </c>
      <c r="R10" s="480">
        <v>3.0721999999999999E-2</v>
      </c>
      <c r="S10" s="481">
        <v>0.167989</v>
      </c>
    </row>
    <row r="11" spans="2:19" ht="16.5" customHeight="1">
      <c r="B11" s="174" t="s">
        <v>6</v>
      </c>
      <c r="C11" s="297" t="s">
        <v>527</v>
      </c>
      <c r="D11" s="479">
        <v>4.4390000000000002E-3</v>
      </c>
      <c r="E11" s="480">
        <v>3.7500000000000001E-4</v>
      </c>
      <c r="F11" s="480">
        <v>0</v>
      </c>
      <c r="G11" s="480">
        <v>3.5660000000000002E-3</v>
      </c>
      <c r="H11" s="480">
        <v>3.9069999999999999E-3</v>
      </c>
      <c r="I11" s="480">
        <v>7.6599999999999997E-4</v>
      </c>
      <c r="J11" s="480">
        <v>2.0327000000000001E-2</v>
      </c>
      <c r="K11" s="480">
        <v>3.9459999999999999E-3</v>
      </c>
      <c r="L11" s="480">
        <v>3.6020000000000002E-3</v>
      </c>
      <c r="M11" s="480">
        <v>1.5105E-2</v>
      </c>
      <c r="N11" s="480">
        <v>9.8320000000000005E-3</v>
      </c>
      <c r="O11" s="480">
        <v>4.9639999999999997E-3</v>
      </c>
      <c r="P11" s="480">
        <v>8.574E-3</v>
      </c>
      <c r="Q11" s="480">
        <v>3.3570000000000002E-3</v>
      </c>
      <c r="R11" s="480">
        <v>1.4589E-2</v>
      </c>
      <c r="S11" s="481">
        <v>6.019E-3</v>
      </c>
    </row>
    <row r="12" spans="2:19" ht="16.5" customHeight="1">
      <c r="B12" s="174" t="s">
        <v>7</v>
      </c>
      <c r="C12" s="299" t="s">
        <v>528</v>
      </c>
      <c r="D12" s="479">
        <v>1.2293E-2</v>
      </c>
      <c r="E12" s="480">
        <v>6.3070000000000001E-3</v>
      </c>
      <c r="F12" s="480">
        <v>2.735E-3</v>
      </c>
      <c r="G12" s="480">
        <v>4.9595E-2</v>
      </c>
      <c r="H12" s="480">
        <v>3.0499999999999999E-2</v>
      </c>
      <c r="I12" s="480">
        <v>3.235E-3</v>
      </c>
      <c r="J12" s="480">
        <v>0.11691600000000001</v>
      </c>
      <c r="K12" s="480">
        <v>3.1678999999999999E-2</v>
      </c>
      <c r="L12" s="480">
        <v>6.5560000000000002E-3</v>
      </c>
      <c r="M12" s="480">
        <v>2.019E-3</v>
      </c>
      <c r="N12" s="480">
        <v>1.1526E-2</v>
      </c>
      <c r="O12" s="480">
        <v>1.1412E-2</v>
      </c>
      <c r="P12" s="480">
        <v>1.46E-2</v>
      </c>
      <c r="Q12" s="480">
        <v>2.1777999999999999E-2</v>
      </c>
      <c r="R12" s="480">
        <v>3.5490000000000001E-3</v>
      </c>
      <c r="S12" s="481">
        <v>2.5911E-2</v>
      </c>
    </row>
    <row r="13" spans="2:19" ht="16.5" customHeight="1">
      <c r="B13" s="174" t="s">
        <v>8</v>
      </c>
      <c r="C13" s="297" t="s">
        <v>529</v>
      </c>
      <c r="D13" s="479">
        <v>5.3988000000000001E-2</v>
      </c>
      <c r="E13" s="480">
        <v>1.5443E-2</v>
      </c>
      <c r="F13" s="480">
        <v>3.6581000000000002E-2</v>
      </c>
      <c r="G13" s="480">
        <v>1.2426E-2</v>
      </c>
      <c r="H13" s="480">
        <v>4.7510999999999998E-2</v>
      </c>
      <c r="I13" s="480">
        <v>4.6667E-2</v>
      </c>
      <c r="J13" s="480">
        <v>5.4299999999999999E-3</v>
      </c>
      <c r="K13" s="480">
        <v>9.5969999999999996E-3</v>
      </c>
      <c r="L13" s="480">
        <v>5.2830000000000004E-3</v>
      </c>
      <c r="M13" s="480">
        <v>1.1540000000000001E-3</v>
      </c>
      <c r="N13" s="480">
        <v>3.6331000000000002E-2</v>
      </c>
      <c r="O13" s="480">
        <v>8.5330000000000007E-3</v>
      </c>
      <c r="P13" s="480">
        <v>9.0360000000000006E-3</v>
      </c>
      <c r="Q13" s="480">
        <v>3.4401000000000001E-2</v>
      </c>
      <c r="R13" s="480">
        <v>4.0419999999999996E-3</v>
      </c>
      <c r="S13" s="481">
        <v>2.9263000000000001E-2</v>
      </c>
    </row>
    <row r="14" spans="2:19" ht="16.5" customHeight="1">
      <c r="B14" s="174" t="s">
        <v>9</v>
      </c>
      <c r="C14" s="299" t="s">
        <v>530</v>
      </c>
      <c r="D14" s="479">
        <v>7.0109999999999999E-3</v>
      </c>
      <c r="E14" s="480">
        <v>1.125E-2</v>
      </c>
      <c r="F14" s="480">
        <v>1.0255999999999999E-2</v>
      </c>
      <c r="G14" s="480">
        <v>4.5596999999999999E-2</v>
      </c>
      <c r="H14" s="480">
        <v>8.8640000000000004E-3</v>
      </c>
      <c r="I14" s="480">
        <v>1.2204E-2</v>
      </c>
      <c r="J14" s="480">
        <v>2.1521999999999999E-2</v>
      </c>
      <c r="K14" s="480">
        <v>1.8221000000000001E-2</v>
      </c>
      <c r="L14" s="480">
        <v>8.0644999999999994E-2</v>
      </c>
      <c r="M14" s="480">
        <v>7.3393E-2</v>
      </c>
      <c r="N14" s="480">
        <v>2.7522000000000001E-2</v>
      </c>
      <c r="O14" s="480">
        <v>7.1590000000000004E-3</v>
      </c>
      <c r="P14" s="480">
        <v>1.6365999999999999E-2</v>
      </c>
      <c r="Q14" s="480">
        <v>1.0220999999999999E-2</v>
      </c>
      <c r="R14" s="480">
        <v>3.4567000000000001E-2</v>
      </c>
      <c r="S14" s="481">
        <v>1.9174E-2</v>
      </c>
    </row>
    <row r="15" spans="2:19" ht="16.5" customHeight="1">
      <c r="B15" s="174" t="s">
        <v>10</v>
      </c>
      <c r="C15" s="299" t="s">
        <v>531</v>
      </c>
      <c r="D15" s="479">
        <v>2.6400000000000002E-4</v>
      </c>
      <c r="E15" s="480">
        <v>1.5E-3</v>
      </c>
      <c r="F15" s="480">
        <v>6.8400000000000004E-4</v>
      </c>
      <c r="G15" s="480">
        <v>1.7936000000000001E-2</v>
      </c>
      <c r="H15" s="480">
        <v>2.8869999999999998E-3</v>
      </c>
      <c r="I15" s="480">
        <v>4.2469999999999999E-3</v>
      </c>
      <c r="J15" s="480">
        <v>6.2880000000000002E-3</v>
      </c>
      <c r="K15" s="480">
        <v>3.6670000000000001E-2</v>
      </c>
      <c r="L15" s="480">
        <v>1.7582E-2</v>
      </c>
      <c r="M15" s="480">
        <v>3.8190000000000002E-2</v>
      </c>
      <c r="N15" s="480">
        <v>2.4282999999999999E-2</v>
      </c>
      <c r="O15" s="480">
        <v>1.8041000000000001E-2</v>
      </c>
      <c r="P15" s="480">
        <v>3.4610000000000001E-3</v>
      </c>
      <c r="Q15" s="480">
        <v>1.5377999999999999E-2</v>
      </c>
      <c r="R15" s="480">
        <v>1.9123000000000001E-2</v>
      </c>
      <c r="S15" s="481">
        <v>1.3786E-2</v>
      </c>
    </row>
    <row r="16" spans="2:19" ht="16.5" customHeight="1">
      <c r="B16" s="174" t="s">
        <v>11</v>
      </c>
      <c r="C16" s="297" t="s">
        <v>532</v>
      </c>
      <c r="D16" s="479">
        <v>6.1508E-2</v>
      </c>
      <c r="E16" s="480">
        <v>6.3341999999999996E-2</v>
      </c>
      <c r="F16" s="480">
        <v>3.8974000000000002E-2</v>
      </c>
      <c r="G16" s="480">
        <v>0.14921699999999999</v>
      </c>
      <c r="H16" s="480">
        <v>2.8839E-2</v>
      </c>
      <c r="I16" s="480">
        <v>4.0812000000000001E-2</v>
      </c>
      <c r="J16" s="480">
        <v>2.5002E-2</v>
      </c>
      <c r="K16" s="480">
        <v>0.12239800000000001</v>
      </c>
      <c r="L16" s="480">
        <v>3.4460999999999999E-2</v>
      </c>
      <c r="M16" s="480">
        <v>1.658E-3</v>
      </c>
      <c r="N16" s="480">
        <v>9.6912999999999999E-2</v>
      </c>
      <c r="O16" s="480">
        <v>2.2287999999999999E-2</v>
      </c>
      <c r="P16" s="480">
        <v>3.2432999999999997E-2</v>
      </c>
      <c r="Q16" s="480">
        <v>2.5302000000000002E-2</v>
      </c>
      <c r="R16" s="480">
        <v>5.0930000000000003E-2</v>
      </c>
      <c r="S16" s="481">
        <v>3.9926000000000003E-2</v>
      </c>
    </row>
    <row r="17" spans="2:33" ht="16.5" customHeight="1">
      <c r="B17" s="174" t="s">
        <v>12</v>
      </c>
      <c r="C17" s="297" t="s">
        <v>533</v>
      </c>
      <c r="D17" s="479">
        <v>3.2460000000000002E-3</v>
      </c>
      <c r="E17" s="480">
        <v>2.7950000000000002E-3</v>
      </c>
      <c r="F17" s="480">
        <v>4.444E-3</v>
      </c>
      <c r="G17" s="480">
        <v>1.0913000000000001E-2</v>
      </c>
      <c r="H17" s="480">
        <v>5.7689999999999998E-3</v>
      </c>
      <c r="I17" s="480">
        <v>8.0879999999999997E-3</v>
      </c>
      <c r="J17" s="480">
        <v>1.3532000000000001E-2</v>
      </c>
      <c r="K17" s="480">
        <v>4.2909999999999997E-2</v>
      </c>
      <c r="L17" s="480">
        <v>5.5925999999999997E-2</v>
      </c>
      <c r="M17" s="480">
        <v>1.439E-3</v>
      </c>
      <c r="N17" s="480">
        <v>6.77E-3</v>
      </c>
      <c r="O17" s="480">
        <v>0.22478100000000001</v>
      </c>
      <c r="P17" s="480">
        <v>2.8265999999999999E-2</v>
      </c>
      <c r="Q17" s="480">
        <v>2.3493E-2</v>
      </c>
      <c r="R17" s="480">
        <v>4.3437999999999997E-2</v>
      </c>
      <c r="S17" s="481">
        <v>2.3576E-2</v>
      </c>
    </row>
    <row r="18" spans="2:33" ht="16.5" customHeight="1">
      <c r="B18" s="174" t="s">
        <v>13</v>
      </c>
      <c r="C18" s="297" t="s">
        <v>534</v>
      </c>
      <c r="D18" s="479">
        <v>0</v>
      </c>
      <c r="E18" s="480">
        <v>0</v>
      </c>
      <c r="F18" s="480">
        <v>0</v>
      </c>
      <c r="G18" s="480">
        <v>0</v>
      </c>
      <c r="H18" s="480">
        <v>0</v>
      </c>
      <c r="I18" s="480">
        <v>0</v>
      </c>
      <c r="J18" s="480">
        <v>0</v>
      </c>
      <c r="K18" s="480">
        <v>0</v>
      </c>
      <c r="L18" s="480">
        <v>0</v>
      </c>
      <c r="M18" s="480">
        <v>0</v>
      </c>
      <c r="N18" s="480">
        <v>0</v>
      </c>
      <c r="O18" s="480">
        <v>0</v>
      </c>
      <c r="P18" s="480">
        <v>0</v>
      </c>
      <c r="Q18" s="480">
        <v>0</v>
      </c>
      <c r="R18" s="480">
        <v>0.101465</v>
      </c>
      <c r="S18" s="481">
        <v>5.0900000000000001E-4</v>
      </c>
    </row>
    <row r="19" spans="2:33" ht="16.5" customHeight="1">
      <c r="B19" s="174" t="s">
        <v>14</v>
      </c>
      <c r="C19" s="297" t="s">
        <v>300</v>
      </c>
      <c r="D19" s="479">
        <v>5.2428000000000002E-2</v>
      </c>
      <c r="E19" s="480">
        <v>2.2363999999999998E-2</v>
      </c>
      <c r="F19" s="480">
        <v>2.359E-2</v>
      </c>
      <c r="G19" s="480">
        <v>7.3041999999999996E-2</v>
      </c>
      <c r="H19" s="480">
        <v>4.1360000000000001E-2</v>
      </c>
      <c r="I19" s="480">
        <v>0.114539</v>
      </c>
      <c r="J19" s="480">
        <v>0.111244</v>
      </c>
      <c r="K19" s="480">
        <v>8.6537000000000003E-2</v>
      </c>
      <c r="L19" s="480">
        <v>0.128914</v>
      </c>
      <c r="M19" s="480">
        <v>1.3612000000000001E-2</v>
      </c>
      <c r="N19" s="480">
        <v>0.186006</v>
      </c>
      <c r="O19" s="480">
        <v>0.17505399999999999</v>
      </c>
      <c r="P19" s="480">
        <v>0.121105</v>
      </c>
      <c r="Q19" s="480">
        <v>0.105328</v>
      </c>
      <c r="R19" s="480">
        <v>4.7118E-2</v>
      </c>
      <c r="S19" s="481">
        <v>9.0691999999999995E-2</v>
      </c>
    </row>
    <row r="20" spans="2:33" ht="16.5" customHeight="1">
      <c r="B20" s="174" t="s">
        <v>30</v>
      </c>
      <c r="C20" s="297" t="s">
        <v>535</v>
      </c>
      <c r="D20" s="479">
        <v>7.3220000000000004E-3</v>
      </c>
      <c r="E20" s="480">
        <v>8.1800000000000004E-4</v>
      </c>
      <c r="F20" s="480">
        <v>8.2050000000000005E-3</v>
      </c>
      <c r="G20" s="480">
        <v>8.8599999999999998E-3</v>
      </c>
      <c r="H20" s="480">
        <v>3.7130000000000002E-3</v>
      </c>
      <c r="I20" s="480">
        <v>1.3261999999999999E-2</v>
      </c>
      <c r="J20" s="480">
        <v>3.5260000000000001E-3</v>
      </c>
      <c r="K20" s="480">
        <v>4.0720000000000001E-3</v>
      </c>
      <c r="L20" s="480">
        <v>1.0156999999999999E-2</v>
      </c>
      <c r="M20" s="480">
        <v>1.6310000000000001E-3</v>
      </c>
      <c r="N20" s="480">
        <v>1.926E-3</v>
      </c>
      <c r="O20" s="480">
        <v>4.6579999999999998E-3</v>
      </c>
      <c r="P20" s="480">
        <v>3.1E-4</v>
      </c>
      <c r="Q20" s="480">
        <v>5.1229999999999999E-3</v>
      </c>
      <c r="R20" s="480">
        <v>0</v>
      </c>
      <c r="S20" s="481">
        <v>4.9249999999999997E-3</v>
      </c>
    </row>
    <row r="21" spans="2:33" ht="16.5" customHeight="1">
      <c r="B21" s="351" t="s">
        <v>536</v>
      </c>
      <c r="C21" s="352" t="s">
        <v>26</v>
      </c>
      <c r="D21" s="482">
        <v>0.48703800000000003</v>
      </c>
      <c r="E21" s="483">
        <v>0.37694699999999998</v>
      </c>
      <c r="F21" s="483">
        <v>0.33914499999999997</v>
      </c>
      <c r="G21" s="483">
        <v>0.431226</v>
      </c>
      <c r="H21" s="483">
        <v>0.63457699999999995</v>
      </c>
      <c r="I21" s="483">
        <v>0.50092400000000004</v>
      </c>
      <c r="J21" s="483">
        <v>0.533887</v>
      </c>
      <c r="K21" s="483">
        <v>0.38700600000000002</v>
      </c>
      <c r="L21" s="483">
        <v>0.36949300000000002</v>
      </c>
      <c r="M21" s="483">
        <v>0.150066</v>
      </c>
      <c r="N21" s="483">
        <v>0.54759400000000003</v>
      </c>
      <c r="O21" s="483">
        <v>0.51499200000000001</v>
      </c>
      <c r="P21" s="483">
        <v>0.27898499999999998</v>
      </c>
      <c r="Q21" s="483">
        <v>0.38550499999999999</v>
      </c>
      <c r="R21" s="483">
        <v>0.34967500000000001</v>
      </c>
      <c r="S21" s="484">
        <v>0.45082699999999998</v>
      </c>
    </row>
    <row r="22" spans="2:33" ht="16.5" customHeight="1">
      <c r="B22" s="366" t="s">
        <v>537</v>
      </c>
      <c r="C22" s="367" t="s">
        <v>538</v>
      </c>
      <c r="D22" s="476">
        <v>1.4940000000000001E-3</v>
      </c>
      <c r="E22" s="477">
        <v>1.2955E-2</v>
      </c>
      <c r="F22" s="477">
        <v>3.4872E-2</v>
      </c>
      <c r="G22" s="477">
        <v>1.7395999999999998E-2</v>
      </c>
      <c r="H22" s="477">
        <v>8.848E-3</v>
      </c>
      <c r="I22" s="477">
        <v>1.1537E-2</v>
      </c>
      <c r="J22" s="477">
        <v>5.3280000000000003E-3</v>
      </c>
      <c r="K22" s="477">
        <v>1.3436999999999999E-2</v>
      </c>
      <c r="L22" s="477">
        <v>2.5045000000000001E-2</v>
      </c>
      <c r="M22" s="477">
        <v>8.0199999999999998E-4</v>
      </c>
      <c r="N22" s="477">
        <v>5.0390000000000001E-3</v>
      </c>
      <c r="O22" s="477">
        <v>5.8399999999999997E-3</v>
      </c>
      <c r="P22" s="477">
        <v>9.0690000000000007E-3</v>
      </c>
      <c r="Q22" s="477">
        <v>9.7280000000000005E-3</v>
      </c>
      <c r="R22" s="477">
        <v>6.999E-3</v>
      </c>
      <c r="S22" s="478">
        <v>8.9280000000000002E-3</v>
      </c>
      <c r="T22" s="194"/>
      <c r="U22" s="194"/>
      <c r="V22" s="194"/>
      <c r="W22" s="194"/>
      <c r="X22" s="194"/>
      <c r="Y22" s="194"/>
      <c r="Z22" s="194"/>
      <c r="AA22" s="194"/>
      <c r="AB22" s="194"/>
      <c r="AC22" s="194"/>
      <c r="AD22" s="194"/>
      <c r="AE22" s="194"/>
      <c r="AF22" s="194"/>
      <c r="AG22" s="194"/>
    </row>
    <row r="23" spans="2:33" ht="16.5" customHeight="1">
      <c r="B23" s="355" t="s">
        <v>539</v>
      </c>
      <c r="C23" s="356" t="s">
        <v>31</v>
      </c>
      <c r="D23" s="479">
        <v>0.149426</v>
      </c>
      <c r="E23" s="480">
        <v>0.22922999999999999</v>
      </c>
      <c r="F23" s="480">
        <v>0.18427399999999999</v>
      </c>
      <c r="G23" s="480">
        <v>0.18184800000000001</v>
      </c>
      <c r="H23" s="480">
        <v>0.21048</v>
      </c>
      <c r="I23" s="480">
        <v>0.34902100000000003</v>
      </c>
      <c r="J23" s="480">
        <v>8.0085000000000003E-2</v>
      </c>
      <c r="K23" s="480">
        <v>0.39685999999999999</v>
      </c>
      <c r="L23" s="480">
        <v>0.30407299999999998</v>
      </c>
      <c r="M23" s="480">
        <v>2.6121999999999999E-2</v>
      </c>
      <c r="N23" s="480">
        <v>0.30842999999999998</v>
      </c>
      <c r="O23" s="480">
        <v>0.14447299999999999</v>
      </c>
      <c r="P23" s="480">
        <v>0.344167</v>
      </c>
      <c r="Q23" s="480">
        <v>0.44845099999999999</v>
      </c>
      <c r="R23" s="480">
        <v>7.4260000000000003E-3</v>
      </c>
      <c r="S23" s="481">
        <v>0.29053000000000001</v>
      </c>
      <c r="T23" s="194"/>
      <c r="U23" s="194"/>
      <c r="V23" s="194"/>
      <c r="W23" s="194"/>
      <c r="X23" s="194"/>
      <c r="Y23" s="194"/>
      <c r="Z23" s="194"/>
      <c r="AA23" s="194"/>
      <c r="AB23" s="194"/>
      <c r="AC23" s="194"/>
      <c r="AD23" s="194"/>
      <c r="AE23" s="194"/>
      <c r="AF23" s="194"/>
      <c r="AG23" s="194"/>
    </row>
    <row r="24" spans="2:33" ht="16.5" customHeight="1">
      <c r="B24" s="355" t="s">
        <v>540</v>
      </c>
      <c r="C24" s="356" t="s">
        <v>32</v>
      </c>
      <c r="D24" s="479">
        <v>0.20150100000000001</v>
      </c>
      <c r="E24" s="480">
        <v>0.282003</v>
      </c>
      <c r="F24" s="480">
        <v>0.24410299999999999</v>
      </c>
      <c r="G24" s="480">
        <v>0.127499</v>
      </c>
      <c r="H24" s="480">
        <v>1.6275000000000001E-2</v>
      </c>
      <c r="I24" s="480">
        <v>3.4416000000000002E-2</v>
      </c>
      <c r="J24" s="480">
        <v>8.7615999999999999E-2</v>
      </c>
      <c r="K24" s="480">
        <v>4.9865E-2</v>
      </c>
      <c r="L24" s="480">
        <v>0.22076699999999999</v>
      </c>
      <c r="M24" s="480">
        <v>0.39592699999999997</v>
      </c>
      <c r="N24" s="480">
        <v>1.6964E-2</v>
      </c>
      <c r="O24" s="480">
        <v>0.139345</v>
      </c>
      <c r="P24" s="480">
        <v>0</v>
      </c>
      <c r="Q24" s="480">
        <v>2.8962000000000002E-2</v>
      </c>
      <c r="R24" s="480">
        <v>0.57554099999999997</v>
      </c>
      <c r="S24" s="481">
        <v>7.4907000000000001E-2</v>
      </c>
      <c r="T24" s="194"/>
      <c r="U24" s="194"/>
      <c r="V24" s="194"/>
      <c r="W24" s="194"/>
      <c r="X24" s="194"/>
      <c r="Y24" s="194"/>
      <c r="Z24" s="194"/>
      <c r="AA24" s="194"/>
      <c r="AB24" s="194"/>
      <c r="AC24" s="194"/>
      <c r="AD24" s="194"/>
      <c r="AE24" s="194"/>
      <c r="AF24" s="194"/>
      <c r="AG24" s="194"/>
    </row>
    <row r="25" spans="2:33" ht="16.5" customHeight="1">
      <c r="B25" s="355" t="s">
        <v>541</v>
      </c>
      <c r="C25" s="356" t="s">
        <v>33</v>
      </c>
      <c r="D25" s="479">
        <v>0.20427600000000001</v>
      </c>
      <c r="E25" s="480">
        <v>7.5614000000000001E-2</v>
      </c>
      <c r="F25" s="480">
        <v>0.151453</v>
      </c>
      <c r="G25" s="480">
        <v>0.16434399999999999</v>
      </c>
      <c r="H25" s="480">
        <v>0.11877600000000001</v>
      </c>
      <c r="I25" s="480">
        <v>5.7176999999999999E-2</v>
      </c>
      <c r="J25" s="480">
        <v>0.25274799999999997</v>
      </c>
      <c r="K25" s="480">
        <v>9.7688999999999998E-2</v>
      </c>
      <c r="L25" s="480">
        <v>7.6649999999999996E-2</v>
      </c>
      <c r="M25" s="480">
        <v>0.35628500000000002</v>
      </c>
      <c r="N25" s="480">
        <v>8.2086999999999993E-2</v>
      </c>
      <c r="O25" s="480">
        <v>0.169854</v>
      </c>
      <c r="P25" s="480">
        <v>0.36597299999999999</v>
      </c>
      <c r="Q25" s="480">
        <v>0.10814799999999999</v>
      </c>
      <c r="R25" s="480">
        <v>3.5158000000000002E-2</v>
      </c>
      <c r="S25" s="481">
        <v>0.148843</v>
      </c>
      <c r="T25" s="194"/>
      <c r="U25" s="194"/>
      <c r="V25" s="194"/>
      <c r="W25" s="194"/>
      <c r="X25" s="194"/>
      <c r="Y25" s="194"/>
      <c r="Z25" s="194"/>
      <c r="AA25" s="194"/>
      <c r="AB25" s="194"/>
      <c r="AC25" s="194"/>
      <c r="AD25" s="194"/>
      <c r="AE25" s="194"/>
      <c r="AF25" s="194"/>
      <c r="AG25" s="194"/>
    </row>
    <row r="26" spans="2:33" ht="16.5" customHeight="1">
      <c r="B26" s="355" t="s">
        <v>542</v>
      </c>
      <c r="C26" s="524" t="s">
        <v>543</v>
      </c>
      <c r="D26" s="479">
        <v>2.8930999999999998E-2</v>
      </c>
      <c r="E26" s="480">
        <v>3.6239E-2</v>
      </c>
      <c r="F26" s="480">
        <v>4.9230999999999997E-2</v>
      </c>
      <c r="G26" s="480">
        <v>7.8551999999999997E-2</v>
      </c>
      <c r="H26" s="480">
        <v>1.1254999999999999E-2</v>
      </c>
      <c r="I26" s="480">
        <v>5.0261E-2</v>
      </c>
      <c r="J26" s="480">
        <v>4.3514999999999998E-2</v>
      </c>
      <c r="K26" s="480">
        <v>5.5869000000000002E-2</v>
      </c>
      <c r="L26" s="480">
        <v>1.6132000000000001E-2</v>
      </c>
      <c r="M26" s="480">
        <v>7.0961999999999997E-2</v>
      </c>
      <c r="N26" s="480">
        <v>4.1092999999999998E-2</v>
      </c>
      <c r="O26" s="480">
        <v>2.5496000000000001E-2</v>
      </c>
      <c r="P26" s="480">
        <v>1.807E-3</v>
      </c>
      <c r="Q26" s="480">
        <v>2.4565E-2</v>
      </c>
      <c r="R26" s="480">
        <v>2.8159E-2</v>
      </c>
      <c r="S26" s="481">
        <v>3.1088000000000001E-2</v>
      </c>
      <c r="T26" s="194"/>
      <c r="U26" s="194"/>
      <c r="V26" s="194"/>
      <c r="W26" s="194"/>
      <c r="X26" s="194"/>
      <c r="Y26" s="194"/>
      <c r="Z26" s="194"/>
      <c r="AA26" s="194"/>
      <c r="AB26" s="194"/>
      <c r="AC26" s="194"/>
      <c r="AD26" s="194"/>
      <c r="AE26" s="194"/>
      <c r="AF26" s="194"/>
      <c r="AG26" s="194"/>
    </row>
    <row r="27" spans="2:33" ht="16.5" customHeight="1">
      <c r="B27" s="368" t="s">
        <v>544</v>
      </c>
      <c r="C27" s="369" t="s">
        <v>545</v>
      </c>
      <c r="D27" s="485">
        <v>-7.2665999999999994E-2</v>
      </c>
      <c r="E27" s="486">
        <v>-1.2989000000000001E-2</v>
      </c>
      <c r="F27" s="486">
        <v>-3.0769999999999999E-3</v>
      </c>
      <c r="G27" s="486">
        <v>-8.6399999999999997E-4</v>
      </c>
      <c r="H27" s="486">
        <v>-2.1000000000000001E-4</v>
      </c>
      <c r="I27" s="486">
        <v>-3.3370000000000001E-3</v>
      </c>
      <c r="J27" s="486">
        <v>-3.179E-3</v>
      </c>
      <c r="K27" s="486">
        <v>-7.27E-4</v>
      </c>
      <c r="L27" s="486">
        <v>-1.2160000000000001E-2</v>
      </c>
      <c r="M27" s="486">
        <v>-1.65E-4</v>
      </c>
      <c r="N27" s="486">
        <v>-1.207E-3</v>
      </c>
      <c r="O27" s="486">
        <v>0</v>
      </c>
      <c r="P27" s="486">
        <v>0</v>
      </c>
      <c r="Q27" s="486">
        <v>-5.359E-3</v>
      </c>
      <c r="R27" s="486">
        <v>-2.957E-3</v>
      </c>
      <c r="S27" s="487">
        <v>-5.1229999999999999E-3</v>
      </c>
      <c r="T27" s="194"/>
      <c r="U27" s="194"/>
      <c r="V27" s="194"/>
      <c r="W27" s="194"/>
      <c r="X27" s="194"/>
      <c r="Y27" s="194"/>
      <c r="Z27" s="194"/>
      <c r="AA27" s="194"/>
      <c r="AB27" s="194"/>
      <c r="AC27" s="194"/>
      <c r="AD27" s="194"/>
      <c r="AE27" s="194"/>
      <c r="AF27" s="194"/>
      <c r="AG27" s="194"/>
    </row>
    <row r="28" spans="2:33" ht="16.5" customHeight="1">
      <c r="B28" s="355" t="s">
        <v>546</v>
      </c>
      <c r="C28" s="356" t="s">
        <v>34</v>
      </c>
      <c r="D28" s="479">
        <v>0.51296200000000003</v>
      </c>
      <c r="E28" s="480">
        <v>0.62305299999999997</v>
      </c>
      <c r="F28" s="480">
        <v>0.66085499999999997</v>
      </c>
      <c r="G28" s="480">
        <v>0.568774</v>
      </c>
      <c r="H28" s="480">
        <v>0.365423</v>
      </c>
      <c r="I28" s="480">
        <v>0.49907600000000002</v>
      </c>
      <c r="J28" s="480">
        <v>0.466113</v>
      </c>
      <c r="K28" s="480">
        <v>0.61299400000000004</v>
      </c>
      <c r="L28" s="480">
        <v>0.63050700000000004</v>
      </c>
      <c r="M28" s="480">
        <v>0.84993399999999997</v>
      </c>
      <c r="N28" s="480">
        <v>0.45240599999999997</v>
      </c>
      <c r="O28" s="480">
        <v>0.48500799999999999</v>
      </c>
      <c r="P28" s="480">
        <v>0.72101499999999996</v>
      </c>
      <c r="Q28" s="480">
        <v>0.61449500000000001</v>
      </c>
      <c r="R28" s="480">
        <v>0.65032500000000004</v>
      </c>
      <c r="S28" s="481">
        <v>0.54917300000000002</v>
      </c>
      <c r="T28" s="194"/>
      <c r="U28" s="194"/>
      <c r="V28" s="194"/>
      <c r="W28" s="194"/>
      <c r="X28" s="194"/>
      <c r="Y28" s="194"/>
      <c r="Z28" s="194"/>
      <c r="AA28" s="194"/>
      <c r="AB28" s="194"/>
      <c r="AC28" s="194"/>
      <c r="AD28" s="194"/>
      <c r="AE28" s="194"/>
      <c r="AF28" s="194"/>
      <c r="AG28" s="194"/>
    </row>
    <row r="29" spans="2:33" ht="16.5" customHeight="1">
      <c r="B29" s="370" t="s">
        <v>547</v>
      </c>
      <c r="C29" s="371" t="s">
        <v>28</v>
      </c>
      <c r="D29" s="488">
        <v>1</v>
      </c>
      <c r="E29" s="489">
        <v>1</v>
      </c>
      <c r="F29" s="489">
        <v>1</v>
      </c>
      <c r="G29" s="489">
        <v>1</v>
      </c>
      <c r="H29" s="489">
        <v>1</v>
      </c>
      <c r="I29" s="489">
        <v>1</v>
      </c>
      <c r="J29" s="489">
        <v>1</v>
      </c>
      <c r="K29" s="489">
        <v>1</v>
      </c>
      <c r="L29" s="489">
        <v>1</v>
      </c>
      <c r="M29" s="489">
        <v>1</v>
      </c>
      <c r="N29" s="489">
        <v>1</v>
      </c>
      <c r="O29" s="489">
        <v>1</v>
      </c>
      <c r="P29" s="489">
        <v>1</v>
      </c>
      <c r="Q29" s="489">
        <v>1</v>
      </c>
      <c r="R29" s="489">
        <v>1</v>
      </c>
      <c r="S29" s="490">
        <v>1</v>
      </c>
      <c r="T29" s="194"/>
      <c r="U29" s="194"/>
      <c r="V29" s="194"/>
      <c r="W29" s="194"/>
      <c r="X29" s="194"/>
      <c r="Y29" s="194"/>
      <c r="Z29" s="194"/>
      <c r="AA29" s="194"/>
      <c r="AB29" s="194"/>
      <c r="AC29" s="194"/>
      <c r="AD29" s="194"/>
      <c r="AE29" s="194"/>
      <c r="AF29" s="194"/>
      <c r="AG29" s="194"/>
    </row>
  </sheetData>
  <sheetProtection sheet="1" selectLockedCells="1" selectUnlockedCells="1"/>
  <mergeCells count="1">
    <mergeCell ref="B2:C2"/>
  </mergeCells>
  <phoneticPr fontId="9"/>
  <pageMargins left="0.78740157480314965" right="0.78740157480314965" top="0.78740157480314965" bottom="0.78740157480314965" header="0" footer="0.19685039370078741"/>
  <pageSetup paperSize="8" orientation="landscape" useFirstPageNumber="1" r:id="rId1"/>
  <headerFooter alignWithMargins="0">
    <oddFooter>&amp;C&amp;P / １ ﾍﾟｰｼﾞ</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2:Y22"/>
  <sheetViews>
    <sheetView showGridLines="0" view="pageBreakPreview" zoomScale="160" zoomScaleNormal="100" zoomScaleSheetLayoutView="160" workbookViewId="0">
      <selection activeCell="D7" sqref="D7"/>
    </sheetView>
  </sheetViews>
  <sheetFormatPr defaultColWidth="10.125" defaultRowHeight="15" customHeight="1"/>
  <cols>
    <col min="1" max="1" width="1.625" style="304" customWidth="1"/>
    <col min="2" max="2" width="4.625" style="304" customWidth="1"/>
    <col min="3" max="3" width="22.625" style="304" customWidth="1"/>
    <col min="4" max="5" width="10.625" style="304" customWidth="1"/>
    <col min="6" max="19" width="10.125" style="304" customWidth="1"/>
    <col min="20" max="25" width="10.125" style="304" hidden="1" customWidth="1"/>
    <col min="26" max="16384" width="10.125" style="304"/>
  </cols>
  <sheetData>
    <row r="2" spans="2:25" ht="20.25" customHeight="1">
      <c r="B2" s="562" t="s">
        <v>105</v>
      </c>
      <c r="C2" s="708"/>
      <c r="D2" s="563"/>
    </row>
    <row r="3" spans="2:25" ht="18.75" customHeight="1">
      <c r="E3" s="337"/>
    </row>
    <row r="4" spans="2:25" ht="18.75" customHeight="1">
      <c r="B4" s="338"/>
      <c r="C4" s="339"/>
      <c r="D4" s="340"/>
      <c r="E4" s="342"/>
    </row>
    <row r="5" spans="2:25" s="373" customFormat="1" ht="36" customHeight="1">
      <c r="B5" s="344"/>
      <c r="C5" s="345"/>
      <c r="D5" s="368" t="s">
        <v>39</v>
      </c>
      <c r="E5" s="372" t="s">
        <v>40</v>
      </c>
      <c r="T5" s="374" t="s">
        <v>26</v>
      </c>
      <c r="U5" s="374"/>
      <c r="V5" s="374" t="s">
        <v>27</v>
      </c>
      <c r="W5" s="374"/>
      <c r="X5" s="374" t="s">
        <v>28</v>
      </c>
      <c r="Y5" s="375"/>
    </row>
    <row r="6" spans="2:25" ht="18.75" customHeight="1">
      <c r="B6" s="174" t="s">
        <v>1</v>
      </c>
      <c r="C6" s="295" t="s">
        <v>15</v>
      </c>
      <c r="D6" s="491">
        <f>ROUND(ABS(取引基本表!AE6)/(取引基本表!AA6),6)</f>
        <v>0.48379100000000003</v>
      </c>
      <c r="E6" s="376">
        <f>1-D6</f>
        <v>0.51620899999999992</v>
      </c>
      <c r="F6" s="377"/>
      <c r="T6" s="378">
        <v>113706</v>
      </c>
      <c r="U6" s="379" t="s">
        <v>29</v>
      </c>
      <c r="V6" s="378">
        <v>124135</v>
      </c>
      <c r="W6" s="379" t="s">
        <v>29</v>
      </c>
      <c r="X6" s="378">
        <v>237841</v>
      </c>
      <c r="Y6" s="379" t="s">
        <v>29</v>
      </c>
    </row>
    <row r="7" spans="2:25" ht="18.75" customHeight="1">
      <c r="B7" s="174" t="s">
        <v>2</v>
      </c>
      <c r="C7" s="297" t="s">
        <v>523</v>
      </c>
      <c r="D7" s="492">
        <f>ROUND(ABS(取引基本表!AE7)/(取引基本表!AA7),6)</f>
        <v>0.26908399999999999</v>
      </c>
      <c r="E7" s="376">
        <f t="shared" ref="E7:E20" si="0">1-D7</f>
        <v>0.73091600000000001</v>
      </c>
      <c r="F7" s="377"/>
      <c r="T7" s="378"/>
      <c r="U7" s="379"/>
      <c r="V7" s="378"/>
      <c r="W7" s="379"/>
      <c r="X7" s="378"/>
      <c r="Y7" s="379"/>
    </row>
    <row r="8" spans="2:25" ht="18.75" customHeight="1">
      <c r="B8" s="174" t="s">
        <v>3</v>
      </c>
      <c r="C8" s="297" t="s">
        <v>524</v>
      </c>
      <c r="D8" s="492">
        <f>ROUND(ABS(取引基本表!AE8)/(取引基本表!AA8),6)</f>
        <v>0.75672799999999996</v>
      </c>
      <c r="E8" s="376">
        <f t="shared" si="0"/>
        <v>0.24327200000000004</v>
      </c>
      <c r="F8" s="377"/>
      <c r="T8" s="378"/>
      <c r="U8" s="379"/>
      <c r="V8" s="378"/>
      <c r="W8" s="379"/>
      <c r="X8" s="378"/>
      <c r="Y8" s="379"/>
    </row>
    <row r="9" spans="2:25" ht="18.75" customHeight="1">
      <c r="B9" s="174" t="s">
        <v>4</v>
      </c>
      <c r="C9" s="297" t="s">
        <v>525</v>
      </c>
      <c r="D9" s="492">
        <f>ROUND(ABS(取引基本表!AE9)/(取引基本表!AA9),6)</f>
        <v>0.95865800000000001</v>
      </c>
      <c r="E9" s="376">
        <f t="shared" si="0"/>
        <v>4.134199999999999E-2</v>
      </c>
      <c r="F9" s="377"/>
      <c r="T9" s="378"/>
      <c r="U9" s="379"/>
      <c r="V9" s="378"/>
      <c r="W9" s="379"/>
      <c r="X9" s="378"/>
      <c r="Y9" s="379"/>
    </row>
    <row r="10" spans="2:25" ht="18.75" customHeight="1">
      <c r="B10" s="174" t="s">
        <v>5</v>
      </c>
      <c r="C10" s="297" t="s">
        <v>526</v>
      </c>
      <c r="D10" s="492">
        <f>ROUND(ABS(取引基本表!AE10)/(取引基本表!AA10),6)</f>
        <v>0.88112000000000001</v>
      </c>
      <c r="E10" s="376">
        <f t="shared" si="0"/>
        <v>0.11887999999999999</v>
      </c>
      <c r="F10" s="377"/>
      <c r="T10" s="378"/>
      <c r="U10" s="379"/>
      <c r="V10" s="378"/>
      <c r="W10" s="379"/>
      <c r="X10" s="378"/>
      <c r="Y10" s="379"/>
    </row>
    <row r="11" spans="2:25" ht="18.75" customHeight="1">
      <c r="B11" s="174" t="s">
        <v>6</v>
      </c>
      <c r="C11" s="297" t="s">
        <v>527</v>
      </c>
      <c r="D11" s="492">
        <f>ROUND(ABS(取引基本表!AE11)/(取引基本表!AA11),6)</f>
        <v>0</v>
      </c>
      <c r="E11" s="376">
        <f t="shared" si="0"/>
        <v>1</v>
      </c>
      <c r="F11" s="377"/>
      <c r="T11" s="378"/>
      <c r="U11" s="379"/>
      <c r="V11" s="378"/>
      <c r="W11" s="379"/>
      <c r="X11" s="378"/>
      <c r="Y11" s="379"/>
    </row>
    <row r="12" spans="2:25" ht="18.75" customHeight="1">
      <c r="B12" s="174" t="s">
        <v>7</v>
      </c>
      <c r="C12" s="299" t="s">
        <v>528</v>
      </c>
      <c r="D12" s="492">
        <f>ROUND(ABS(取引基本表!AE12)/(取引基本表!AA12),6)</f>
        <v>0.162106</v>
      </c>
      <c r="E12" s="376">
        <f t="shared" si="0"/>
        <v>0.83789400000000003</v>
      </c>
      <c r="F12" s="377"/>
      <c r="T12" s="378"/>
      <c r="U12" s="379"/>
      <c r="V12" s="378"/>
      <c r="W12" s="379"/>
      <c r="X12" s="378"/>
      <c r="Y12" s="379"/>
    </row>
    <row r="13" spans="2:25" ht="18.75" customHeight="1">
      <c r="B13" s="174" t="s">
        <v>8</v>
      </c>
      <c r="C13" s="297" t="s">
        <v>529</v>
      </c>
      <c r="D13" s="492">
        <f>ROUND(ABS(取引基本表!AE13)/(取引基本表!AA13),6)</f>
        <v>0.46932499999999999</v>
      </c>
      <c r="E13" s="376">
        <f t="shared" si="0"/>
        <v>0.53067500000000001</v>
      </c>
      <c r="F13" s="377"/>
      <c r="T13" s="378"/>
      <c r="U13" s="379"/>
      <c r="V13" s="378"/>
      <c r="W13" s="379"/>
      <c r="X13" s="378"/>
      <c r="Y13" s="379"/>
    </row>
    <row r="14" spans="2:25" ht="18.75" customHeight="1">
      <c r="B14" s="174" t="s">
        <v>9</v>
      </c>
      <c r="C14" s="299" t="s">
        <v>530</v>
      </c>
      <c r="D14" s="492">
        <f>ROUND(ABS(取引基本表!AE14)/(取引基本表!AA14),6)</f>
        <v>0.18939500000000001</v>
      </c>
      <c r="E14" s="376">
        <f t="shared" si="0"/>
        <v>0.81060500000000002</v>
      </c>
      <c r="F14" s="377"/>
      <c r="T14" s="378"/>
      <c r="U14" s="379"/>
      <c r="V14" s="378"/>
      <c r="W14" s="379"/>
      <c r="X14" s="378"/>
      <c r="Y14" s="379"/>
    </row>
    <row r="15" spans="2:25" ht="18.75" customHeight="1">
      <c r="B15" s="174" t="s">
        <v>10</v>
      </c>
      <c r="C15" s="299" t="s">
        <v>531</v>
      </c>
      <c r="D15" s="492">
        <f>ROUND(ABS(取引基本表!AE15)/(取引基本表!AA15),6)</f>
        <v>0.114138</v>
      </c>
      <c r="E15" s="376">
        <f t="shared" si="0"/>
        <v>0.88586200000000004</v>
      </c>
      <c r="F15" s="377"/>
      <c r="T15" s="378"/>
      <c r="U15" s="379"/>
      <c r="V15" s="378"/>
      <c r="W15" s="379"/>
      <c r="X15" s="378"/>
      <c r="Y15" s="379"/>
    </row>
    <row r="16" spans="2:25" ht="18.75" customHeight="1">
      <c r="B16" s="174" t="s">
        <v>11</v>
      </c>
      <c r="C16" s="297" t="s">
        <v>532</v>
      </c>
      <c r="D16" s="492">
        <f>ROUND(ABS(取引基本表!AE16)/(取引基本表!AA16),6)</f>
        <v>0.31886300000000001</v>
      </c>
      <c r="E16" s="376">
        <f t="shared" si="0"/>
        <v>0.68113699999999999</v>
      </c>
      <c r="F16" s="377"/>
      <c r="T16" s="378"/>
      <c r="U16" s="379"/>
      <c r="V16" s="378"/>
      <c r="W16" s="379"/>
      <c r="X16" s="378"/>
      <c r="Y16" s="379"/>
    </row>
    <row r="17" spans="2:25" ht="18.75" customHeight="1">
      <c r="B17" s="174" t="s">
        <v>12</v>
      </c>
      <c r="C17" s="297" t="s">
        <v>533</v>
      </c>
      <c r="D17" s="492">
        <f>ROUND(ABS(取引基本表!AE17)/(取引基本表!AA17),6)</f>
        <v>0.428313</v>
      </c>
      <c r="E17" s="376">
        <f t="shared" si="0"/>
        <v>0.57168700000000006</v>
      </c>
      <c r="F17" s="377"/>
      <c r="T17" s="378"/>
      <c r="U17" s="379"/>
      <c r="V17" s="378"/>
      <c r="W17" s="379"/>
      <c r="X17" s="378"/>
      <c r="Y17" s="379"/>
    </row>
    <row r="18" spans="2:25" ht="18.75" customHeight="1">
      <c r="B18" s="174" t="s">
        <v>13</v>
      </c>
      <c r="C18" s="297" t="s">
        <v>534</v>
      </c>
      <c r="D18" s="492">
        <f>ROUND(ABS(取引基本表!AE18)/(取引基本表!AA18),6)</f>
        <v>0</v>
      </c>
      <c r="E18" s="376">
        <f t="shared" si="0"/>
        <v>1</v>
      </c>
      <c r="F18" s="377"/>
      <c r="T18" s="378"/>
      <c r="U18" s="379"/>
      <c r="V18" s="378"/>
      <c r="W18" s="379"/>
      <c r="X18" s="378"/>
      <c r="Y18" s="379"/>
    </row>
    <row r="19" spans="2:25" ht="18.75" customHeight="1">
      <c r="B19" s="174" t="s">
        <v>14</v>
      </c>
      <c r="C19" s="297" t="s">
        <v>300</v>
      </c>
      <c r="D19" s="492">
        <f>ROUND(ABS(取引基本表!AE19)/(取引基本表!AA19),6)</f>
        <v>0.19833700000000001</v>
      </c>
      <c r="E19" s="376">
        <f t="shared" si="0"/>
        <v>0.80166300000000001</v>
      </c>
      <c r="F19" s="377"/>
      <c r="T19" s="378"/>
      <c r="U19" s="379"/>
      <c r="V19" s="378"/>
      <c r="W19" s="379"/>
      <c r="X19" s="378"/>
      <c r="Y19" s="379"/>
    </row>
    <row r="20" spans="2:25" ht="18.75" customHeight="1">
      <c r="B20" s="174" t="s">
        <v>30</v>
      </c>
      <c r="C20" s="297" t="s">
        <v>535</v>
      </c>
      <c r="D20" s="493">
        <f>ROUND(ABS(取引基本表!AE20)/(取引基本表!AA20),6)</f>
        <v>0.35581600000000002</v>
      </c>
      <c r="E20" s="376">
        <f t="shared" si="0"/>
        <v>0.64418399999999998</v>
      </c>
      <c r="F20" s="377"/>
      <c r="T20" s="378"/>
      <c r="U20" s="379"/>
      <c r="V20" s="378"/>
      <c r="W20" s="379"/>
      <c r="X20" s="378"/>
      <c r="Y20" s="379"/>
    </row>
    <row r="21" spans="2:25" ht="18.75" customHeight="1">
      <c r="B21" s="380" t="s">
        <v>569</v>
      </c>
      <c r="C21" s="381" t="s">
        <v>26</v>
      </c>
      <c r="D21" s="494">
        <f>ROUND(ABS(取引基本表!AE21)/(取引基本表!AA21),6)</f>
        <v>0.36439300000000002</v>
      </c>
      <c r="E21" s="382">
        <f>1-D21</f>
        <v>0.63560700000000003</v>
      </c>
      <c r="F21" s="377"/>
      <c r="T21" s="378">
        <v>3095624</v>
      </c>
      <c r="U21" s="379" t="s">
        <v>29</v>
      </c>
      <c r="V21" s="378">
        <v>3933480</v>
      </c>
      <c r="W21" s="379" t="s">
        <v>29</v>
      </c>
      <c r="X21" s="378">
        <v>7029104</v>
      </c>
      <c r="Y21" s="379" t="s">
        <v>29</v>
      </c>
    </row>
    <row r="22" spans="2:25" ht="18.75" customHeight="1"/>
  </sheetData>
  <sheetProtection sheet="1" selectLockedCells="1" selectUnlockedCells="1"/>
  <mergeCells count="1">
    <mergeCell ref="B2:D2"/>
  </mergeCells>
  <phoneticPr fontId="1"/>
  <pageMargins left="0.78740157480314965" right="0.78740157480314965" top="0.78740157480314965" bottom="0.78740157480314965" header="0" footer="0.19685039370078741"/>
  <pageSetup paperSize="9" scale="125" orientation="portrait" useFirstPageNumber="1" r:id="rId1"/>
  <headerFooter alignWithMargins="0">
    <oddFooter>&amp;C&amp;P / 1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2:S21"/>
  <sheetViews>
    <sheetView showGridLines="0" view="pageBreakPreview" zoomScale="145" zoomScaleNormal="100" zoomScaleSheetLayoutView="145" workbookViewId="0">
      <selection activeCell="D21" sqref="D21:R21"/>
    </sheetView>
  </sheetViews>
  <sheetFormatPr defaultColWidth="10.125" defaultRowHeight="16.5" customHeight="1"/>
  <cols>
    <col min="1" max="1" width="1.625" style="304" customWidth="1"/>
    <col min="2" max="2" width="2.625" style="304" bestFit="1" customWidth="1"/>
    <col min="3" max="3" width="24.75" style="304" bestFit="1" customWidth="1"/>
    <col min="4" max="19" width="9.125" style="304" customWidth="1"/>
    <col min="20" max="16384" width="10.125" style="304"/>
  </cols>
  <sheetData>
    <row r="2" spans="2:19" ht="20.25" customHeight="1">
      <c r="B2" s="562" t="s">
        <v>294</v>
      </c>
      <c r="C2" s="708"/>
      <c r="D2" s="563"/>
      <c r="E2" s="141"/>
      <c r="F2" s="141"/>
      <c r="G2" s="141"/>
      <c r="H2" s="141"/>
      <c r="I2" s="141"/>
    </row>
    <row r="3" spans="2:19" ht="16.5" customHeight="1">
      <c r="B3" s="336"/>
    </row>
    <row r="4" spans="2:19" ht="16.5" customHeight="1">
      <c r="B4" s="338"/>
      <c r="C4" s="339"/>
      <c r="D4" s="340" t="s">
        <v>1</v>
      </c>
      <c r="E4" s="341" t="s">
        <v>2</v>
      </c>
      <c r="F4" s="341" t="s">
        <v>3</v>
      </c>
      <c r="G4" s="341" t="s">
        <v>4</v>
      </c>
      <c r="H4" s="341" t="s">
        <v>5</v>
      </c>
      <c r="I4" s="341" t="s">
        <v>6</v>
      </c>
      <c r="J4" s="341" t="s">
        <v>7</v>
      </c>
      <c r="K4" s="341" t="s">
        <v>8</v>
      </c>
      <c r="L4" s="341" t="s">
        <v>9</v>
      </c>
      <c r="M4" s="341" t="s">
        <v>10</v>
      </c>
      <c r="N4" s="341" t="s">
        <v>11</v>
      </c>
      <c r="O4" s="341" t="s">
        <v>12</v>
      </c>
      <c r="P4" s="341" t="s">
        <v>13</v>
      </c>
      <c r="Q4" s="341" t="s">
        <v>14</v>
      </c>
      <c r="R4" s="341" t="s">
        <v>30</v>
      </c>
      <c r="S4" s="342"/>
    </row>
    <row r="5" spans="2:19" ht="36" customHeight="1">
      <c r="B5" s="344"/>
      <c r="C5" s="345"/>
      <c r="D5" s="346" t="s">
        <v>15</v>
      </c>
      <c r="E5" s="347" t="s">
        <v>523</v>
      </c>
      <c r="F5" s="347" t="s">
        <v>524</v>
      </c>
      <c r="G5" s="347" t="s">
        <v>525</v>
      </c>
      <c r="H5" s="347" t="s">
        <v>526</v>
      </c>
      <c r="I5" s="347" t="s">
        <v>527</v>
      </c>
      <c r="J5" s="347" t="s">
        <v>528</v>
      </c>
      <c r="K5" s="347" t="s">
        <v>529</v>
      </c>
      <c r="L5" s="347" t="s">
        <v>530</v>
      </c>
      <c r="M5" s="347" t="s">
        <v>531</v>
      </c>
      <c r="N5" s="347" t="s">
        <v>532</v>
      </c>
      <c r="O5" s="347" t="s">
        <v>533</v>
      </c>
      <c r="P5" s="347" t="s">
        <v>534</v>
      </c>
      <c r="Q5" s="347" t="s">
        <v>300</v>
      </c>
      <c r="R5" s="347" t="s">
        <v>535</v>
      </c>
      <c r="S5" s="348" t="s">
        <v>149</v>
      </c>
    </row>
    <row r="6" spans="2:19" ht="16.5" customHeight="1">
      <c r="B6" s="174" t="s">
        <v>1</v>
      </c>
      <c r="C6" s="295" t="s">
        <v>15</v>
      </c>
      <c r="D6" s="476">
        <v>1.0536190000000001</v>
      </c>
      <c r="E6" s="480">
        <v>8.03E-4</v>
      </c>
      <c r="F6" s="480">
        <v>4.4000000000000002E-4</v>
      </c>
      <c r="G6" s="480">
        <v>3.1500000000000001E-4</v>
      </c>
      <c r="H6" s="480">
        <v>1.5335E-2</v>
      </c>
      <c r="I6" s="480">
        <v>1.1590000000000001E-3</v>
      </c>
      <c r="J6" s="480">
        <v>3.3E-4</v>
      </c>
      <c r="K6" s="480">
        <v>3.6299999999999999E-4</v>
      </c>
      <c r="L6" s="480">
        <v>2.9399999999999999E-4</v>
      </c>
      <c r="M6" s="480">
        <v>6.4999999999999994E-5</v>
      </c>
      <c r="N6" s="480">
        <v>6.2200000000000005E-4</v>
      </c>
      <c r="O6" s="480">
        <v>4.0200000000000001E-4</v>
      </c>
      <c r="P6" s="480">
        <v>3.0800000000000001E-4</v>
      </c>
      <c r="Q6" s="480">
        <v>1.835E-3</v>
      </c>
      <c r="R6" s="480">
        <v>2.1599999999999999E-4</v>
      </c>
      <c r="S6" s="481">
        <v>1.076106</v>
      </c>
    </row>
    <row r="7" spans="2:19" ht="16.5" customHeight="1">
      <c r="B7" s="174" t="s">
        <v>2</v>
      </c>
      <c r="C7" s="297" t="s">
        <v>523</v>
      </c>
      <c r="D7" s="479">
        <v>4.8799999999999999E-4</v>
      </c>
      <c r="E7" s="480">
        <v>1.167408</v>
      </c>
      <c r="F7" s="480">
        <v>1.6899999999999999E-4</v>
      </c>
      <c r="G7" s="480">
        <v>1.8000000000000001E-4</v>
      </c>
      <c r="H7" s="480">
        <v>6.3839999999999999E-3</v>
      </c>
      <c r="I7" s="480">
        <v>2.9799999999999998E-4</v>
      </c>
      <c r="J7" s="480">
        <v>8.2999999999999998E-5</v>
      </c>
      <c r="K7" s="480">
        <v>6.4999999999999994E-5</v>
      </c>
      <c r="L7" s="480">
        <v>6.3E-5</v>
      </c>
      <c r="M7" s="480">
        <v>1.4E-5</v>
      </c>
      <c r="N7" s="480">
        <v>1.73E-4</v>
      </c>
      <c r="O7" s="480">
        <v>8.7000000000000001E-5</v>
      </c>
      <c r="P7" s="480">
        <v>7.4999999999999993E-5</v>
      </c>
      <c r="Q7" s="480">
        <v>2.9E-4</v>
      </c>
      <c r="R7" s="480">
        <v>5.7000000000000003E-5</v>
      </c>
      <c r="S7" s="481">
        <v>1.175834</v>
      </c>
    </row>
    <row r="8" spans="2:19" ht="16.5" customHeight="1">
      <c r="B8" s="174" t="s">
        <v>3</v>
      </c>
      <c r="C8" s="297" t="s">
        <v>524</v>
      </c>
      <c r="D8" s="479">
        <v>1.4E-5</v>
      </c>
      <c r="E8" s="480">
        <v>6.9999999999999999E-6</v>
      </c>
      <c r="F8" s="480">
        <v>1.0018419999999999</v>
      </c>
      <c r="G8" s="480">
        <v>1.7E-5</v>
      </c>
      <c r="H8" s="480">
        <v>1.65E-4</v>
      </c>
      <c r="I8" s="480">
        <v>2.3E-5</v>
      </c>
      <c r="J8" s="480">
        <v>2.0000000000000002E-5</v>
      </c>
      <c r="K8" s="480">
        <v>1.7E-5</v>
      </c>
      <c r="L8" s="480">
        <v>2.1999999999999999E-5</v>
      </c>
      <c r="M8" s="480">
        <v>3.9999999999999998E-6</v>
      </c>
      <c r="N8" s="480">
        <v>3.1999999999999999E-5</v>
      </c>
      <c r="O8" s="480">
        <v>3.0000000000000001E-5</v>
      </c>
      <c r="P8" s="480">
        <v>2.0000000000000002E-5</v>
      </c>
      <c r="Q8" s="480">
        <v>1.7100000000000001E-4</v>
      </c>
      <c r="R8" s="480">
        <v>1.2E-5</v>
      </c>
      <c r="S8" s="481">
        <v>1.002394</v>
      </c>
    </row>
    <row r="9" spans="2:19" ht="16.5" customHeight="1">
      <c r="B9" s="174" t="s">
        <v>4</v>
      </c>
      <c r="C9" s="297" t="s">
        <v>525</v>
      </c>
      <c r="D9" s="479">
        <v>1.34E-4</v>
      </c>
      <c r="E9" s="480">
        <v>9.1000000000000003E-5</v>
      </c>
      <c r="F9" s="480">
        <v>6.0999999999999999E-5</v>
      </c>
      <c r="G9" s="480">
        <v>1.0003820000000001</v>
      </c>
      <c r="H9" s="480">
        <v>1.2539999999999999E-3</v>
      </c>
      <c r="I9" s="480">
        <v>1.8599999999999999E-4</v>
      </c>
      <c r="J9" s="480">
        <v>7.4710000000000002E-3</v>
      </c>
      <c r="K9" s="480">
        <v>2.34E-4</v>
      </c>
      <c r="L9" s="480">
        <v>7.7999999999999999E-5</v>
      </c>
      <c r="M9" s="480">
        <v>2.4000000000000001E-5</v>
      </c>
      <c r="N9" s="480">
        <v>1.3999999999999999E-4</v>
      </c>
      <c r="O9" s="480">
        <v>1.2400000000000001E-4</v>
      </c>
      <c r="P9" s="480">
        <v>1.25E-4</v>
      </c>
      <c r="Q9" s="480">
        <v>1.83E-4</v>
      </c>
      <c r="R9" s="480">
        <v>6.6000000000000005E-5</v>
      </c>
      <c r="S9" s="481">
        <v>1.010553</v>
      </c>
    </row>
    <row r="10" spans="2:19" ht="16.5" customHeight="1">
      <c r="B10" s="174" t="s">
        <v>5</v>
      </c>
      <c r="C10" s="297" t="s">
        <v>526</v>
      </c>
      <c r="D10" s="479">
        <v>2.7126000000000001E-2</v>
      </c>
      <c r="E10" s="480">
        <v>9.953E-3</v>
      </c>
      <c r="F10" s="480">
        <v>2.7161000000000001E-2</v>
      </c>
      <c r="G10" s="480">
        <v>1.1982E-2</v>
      </c>
      <c r="H10" s="480">
        <v>1.0527200000000001</v>
      </c>
      <c r="I10" s="480">
        <v>3.4702999999999998E-2</v>
      </c>
      <c r="J10" s="480">
        <v>1.0226000000000001E-2</v>
      </c>
      <c r="K10" s="480">
        <v>8.0820000000000006E-3</v>
      </c>
      <c r="L10" s="480">
        <v>6.9670000000000001E-3</v>
      </c>
      <c r="M10" s="480">
        <v>1.506E-3</v>
      </c>
      <c r="N10" s="480">
        <v>2.3717999999999999E-2</v>
      </c>
      <c r="O10" s="480">
        <v>9.5670000000000009E-3</v>
      </c>
      <c r="P10" s="480">
        <v>8.7939999999999997E-3</v>
      </c>
      <c r="Q10" s="480">
        <v>2.0065E-2</v>
      </c>
      <c r="R10" s="480">
        <v>7.3299999999999997E-3</v>
      </c>
      <c r="S10" s="481">
        <v>1.259898</v>
      </c>
    </row>
    <row r="11" spans="2:19" ht="16.5" customHeight="1">
      <c r="B11" s="174" t="s">
        <v>6</v>
      </c>
      <c r="C11" s="297" t="s">
        <v>527</v>
      </c>
      <c r="D11" s="479">
        <v>6.1910000000000003E-3</v>
      </c>
      <c r="E11" s="480">
        <v>1.5380000000000001E-3</v>
      </c>
      <c r="F11" s="480">
        <v>9.1799999999999998E-4</v>
      </c>
      <c r="G11" s="480">
        <v>6.8110000000000002E-3</v>
      </c>
      <c r="H11" s="480">
        <v>5.6249999999999998E-3</v>
      </c>
      <c r="I11" s="480">
        <v>1.002284</v>
      </c>
      <c r="J11" s="480">
        <v>2.3746E-2</v>
      </c>
      <c r="K11" s="480">
        <v>6.8640000000000003E-3</v>
      </c>
      <c r="L11" s="480">
        <v>5.5589999999999997E-3</v>
      </c>
      <c r="M11" s="480">
        <v>1.6156E-2</v>
      </c>
      <c r="N11" s="480">
        <v>1.2414E-2</v>
      </c>
      <c r="O11" s="480">
        <v>7.463E-3</v>
      </c>
      <c r="P11" s="480">
        <v>9.9620000000000004E-3</v>
      </c>
      <c r="Q11" s="480">
        <v>5.0899999999999999E-3</v>
      </c>
      <c r="R11" s="480">
        <v>1.6976999999999999E-2</v>
      </c>
      <c r="S11" s="481">
        <v>1.127597</v>
      </c>
    </row>
    <row r="12" spans="2:19" ht="16.5" customHeight="1">
      <c r="B12" s="174" t="s">
        <v>7</v>
      </c>
      <c r="C12" s="299" t="s">
        <v>528</v>
      </c>
      <c r="D12" s="479">
        <v>1.5845999999999999E-2</v>
      </c>
      <c r="E12" s="480">
        <v>8.9720000000000008E-3</v>
      </c>
      <c r="F12" s="480">
        <v>5.0949999999999997E-3</v>
      </c>
      <c r="G12" s="480">
        <v>5.0465000000000003E-2</v>
      </c>
      <c r="H12" s="480">
        <v>3.2481000000000003E-2</v>
      </c>
      <c r="I12" s="480">
        <v>7.809E-3</v>
      </c>
      <c r="J12" s="480">
        <v>1.1125719999999999</v>
      </c>
      <c r="K12" s="480">
        <v>3.3656999999999999E-2</v>
      </c>
      <c r="L12" s="480">
        <v>1.0572E-2</v>
      </c>
      <c r="M12" s="480">
        <v>3.0660000000000001E-3</v>
      </c>
      <c r="N12" s="480">
        <v>1.7156999999999999E-2</v>
      </c>
      <c r="O12" s="480">
        <v>1.6947E-2</v>
      </c>
      <c r="P12" s="480">
        <v>1.7167000000000002E-2</v>
      </c>
      <c r="Q12" s="480">
        <v>2.4219999999999998E-2</v>
      </c>
      <c r="R12" s="480">
        <v>7.6340000000000002E-3</v>
      </c>
      <c r="S12" s="481">
        <v>1.363661</v>
      </c>
    </row>
    <row r="13" spans="2:19" ht="16.5" customHeight="1">
      <c r="B13" s="174" t="s">
        <v>8</v>
      </c>
      <c r="C13" s="297" t="s">
        <v>529</v>
      </c>
      <c r="D13" s="479">
        <v>3.3522999999999997E-2</v>
      </c>
      <c r="E13" s="480">
        <v>1.1788E-2</v>
      </c>
      <c r="F13" s="480">
        <v>2.1562999999999999E-2</v>
      </c>
      <c r="G13" s="480">
        <v>1.1483999999999999E-2</v>
      </c>
      <c r="H13" s="480">
        <v>2.8989000000000001E-2</v>
      </c>
      <c r="I13" s="480">
        <v>2.8799999999999999E-2</v>
      </c>
      <c r="J13" s="480">
        <v>7.0049999999999999E-3</v>
      </c>
      <c r="K13" s="480">
        <v>1.0095879999999999</v>
      </c>
      <c r="L13" s="480">
        <v>6.7149999999999996E-3</v>
      </c>
      <c r="M13" s="480">
        <v>1.8109999999999999E-3</v>
      </c>
      <c r="N13" s="480">
        <v>2.5467E-2</v>
      </c>
      <c r="O13" s="480">
        <v>9.6690000000000005E-3</v>
      </c>
      <c r="P13" s="480">
        <v>8.2480000000000001E-3</v>
      </c>
      <c r="Q13" s="480">
        <v>2.1677999999999999E-2</v>
      </c>
      <c r="R13" s="480">
        <v>5.7099999999999998E-3</v>
      </c>
      <c r="S13" s="481">
        <v>1.23204</v>
      </c>
    </row>
    <row r="14" spans="2:19" ht="16.5" customHeight="1">
      <c r="B14" s="174" t="s">
        <v>9</v>
      </c>
      <c r="C14" s="299" t="s">
        <v>530</v>
      </c>
      <c r="D14" s="479">
        <v>9.8230000000000001E-3</v>
      </c>
      <c r="E14" s="480">
        <v>1.3842999999999999E-2</v>
      </c>
      <c r="F14" s="480">
        <v>1.1021E-2</v>
      </c>
      <c r="G14" s="480">
        <v>4.6151999999999999E-2</v>
      </c>
      <c r="H14" s="480">
        <v>1.1057000000000001E-2</v>
      </c>
      <c r="I14" s="480">
        <v>1.4231000000000001E-2</v>
      </c>
      <c r="J14" s="480">
        <v>2.4018999999999999E-2</v>
      </c>
      <c r="K14" s="480">
        <v>2.2679000000000001E-2</v>
      </c>
      <c r="L14" s="480">
        <v>1.0741750000000001</v>
      </c>
      <c r="M14" s="480">
        <v>6.6652000000000003E-2</v>
      </c>
      <c r="N14" s="480">
        <v>3.04E-2</v>
      </c>
      <c r="O14" s="480">
        <v>1.1604E-2</v>
      </c>
      <c r="P14" s="480">
        <v>1.7145000000000001E-2</v>
      </c>
      <c r="Q14" s="480">
        <v>1.2781000000000001E-2</v>
      </c>
      <c r="R14" s="480">
        <v>3.5160999999999998E-2</v>
      </c>
      <c r="S14" s="481">
        <v>1.4007430000000001</v>
      </c>
    </row>
    <row r="15" spans="2:19" ht="16.5" customHeight="1">
      <c r="B15" s="174" t="s">
        <v>10</v>
      </c>
      <c r="C15" s="299" t="s">
        <v>531</v>
      </c>
      <c r="D15" s="479">
        <v>4.0150000000000003E-3</v>
      </c>
      <c r="E15" s="480">
        <v>4.1710000000000002E-3</v>
      </c>
      <c r="F15" s="480">
        <v>2.9819999999999998E-3</v>
      </c>
      <c r="G15" s="480">
        <v>2.2175E-2</v>
      </c>
      <c r="H15" s="480">
        <v>5.705E-3</v>
      </c>
      <c r="I15" s="480">
        <v>7.9780000000000007E-3</v>
      </c>
      <c r="J15" s="480">
        <v>9.8480000000000009E-3</v>
      </c>
      <c r="K15" s="480">
        <v>3.8714999999999999E-2</v>
      </c>
      <c r="L15" s="480">
        <v>2.1103E-2</v>
      </c>
      <c r="M15" s="480">
        <v>1.036759</v>
      </c>
      <c r="N15" s="480">
        <v>2.8417999999999999E-2</v>
      </c>
      <c r="O15" s="480">
        <v>2.2950999999999999E-2</v>
      </c>
      <c r="P15" s="480">
        <v>6.5820000000000002E-3</v>
      </c>
      <c r="Q15" s="480">
        <v>1.7670999999999999E-2</v>
      </c>
      <c r="R15" s="480">
        <v>2.1295000000000001E-2</v>
      </c>
      <c r="S15" s="481">
        <v>1.25037</v>
      </c>
    </row>
    <row r="16" spans="2:19" ht="16.5" customHeight="1">
      <c r="B16" s="174" t="s">
        <v>11</v>
      </c>
      <c r="C16" s="297" t="s">
        <v>532</v>
      </c>
      <c r="D16" s="479">
        <v>5.3090999999999999E-2</v>
      </c>
      <c r="E16" s="480">
        <v>5.6578000000000003E-2</v>
      </c>
      <c r="F16" s="480">
        <v>3.2292000000000001E-2</v>
      </c>
      <c r="G16" s="480">
        <v>0.114727</v>
      </c>
      <c r="H16" s="480">
        <v>2.8087000000000001E-2</v>
      </c>
      <c r="I16" s="480">
        <v>3.6352000000000002E-2</v>
      </c>
      <c r="J16" s="480">
        <v>2.5873E-2</v>
      </c>
      <c r="K16" s="480">
        <v>9.4348000000000001E-2</v>
      </c>
      <c r="L16" s="480">
        <v>3.1652E-2</v>
      </c>
      <c r="M16" s="480">
        <v>4.2319999999999997E-3</v>
      </c>
      <c r="N16" s="480">
        <v>1.078689</v>
      </c>
      <c r="O16" s="480">
        <v>2.4268000000000001E-2</v>
      </c>
      <c r="P16" s="480">
        <v>2.8251999999999999E-2</v>
      </c>
      <c r="Q16" s="480">
        <v>2.4289999999999999E-2</v>
      </c>
      <c r="R16" s="480">
        <v>4.3678000000000002E-2</v>
      </c>
      <c r="S16" s="481">
        <v>1.67641</v>
      </c>
    </row>
    <row r="17" spans="2:19" ht="16.5" customHeight="1">
      <c r="B17" s="174" t="s">
        <v>12</v>
      </c>
      <c r="C17" s="297" t="s">
        <v>533</v>
      </c>
      <c r="D17" s="479">
        <v>5.2360000000000002E-3</v>
      </c>
      <c r="E17" s="480">
        <v>3.9589999999999998E-3</v>
      </c>
      <c r="F17" s="480">
        <v>4.8910000000000004E-3</v>
      </c>
      <c r="G17" s="480">
        <v>1.1943E-2</v>
      </c>
      <c r="H17" s="480">
        <v>6.6039999999999996E-3</v>
      </c>
      <c r="I17" s="480">
        <v>9.0679999999999997E-3</v>
      </c>
      <c r="J17" s="480">
        <v>1.3273999999999999E-2</v>
      </c>
      <c r="K17" s="480">
        <v>3.1787999999999997E-2</v>
      </c>
      <c r="L17" s="480">
        <v>4.2238999999999999E-2</v>
      </c>
      <c r="M17" s="480">
        <v>4.0270000000000002E-3</v>
      </c>
      <c r="N17" s="480">
        <v>9.9150000000000002E-3</v>
      </c>
      <c r="O17" s="480">
        <v>1.1515029999999999</v>
      </c>
      <c r="P17" s="480">
        <v>2.1649000000000002E-2</v>
      </c>
      <c r="Q17" s="480">
        <v>1.8700000000000001E-2</v>
      </c>
      <c r="R17" s="480">
        <v>3.3357999999999999E-2</v>
      </c>
      <c r="S17" s="481">
        <v>1.368155</v>
      </c>
    </row>
    <row r="18" spans="2:19" ht="16.5" customHeight="1">
      <c r="B18" s="174" t="s">
        <v>13</v>
      </c>
      <c r="C18" s="297" t="s">
        <v>534</v>
      </c>
      <c r="D18" s="479">
        <v>5.6599999999999999E-4</v>
      </c>
      <c r="E18" s="480">
        <v>1.02E-4</v>
      </c>
      <c r="F18" s="480">
        <v>5.7600000000000001E-4</v>
      </c>
      <c r="G18" s="480">
        <v>6.87E-4</v>
      </c>
      <c r="H18" s="480">
        <v>3.1500000000000001E-4</v>
      </c>
      <c r="I18" s="480">
        <v>9.4300000000000004E-4</v>
      </c>
      <c r="J18" s="480">
        <v>3.5100000000000002E-4</v>
      </c>
      <c r="K18" s="480">
        <v>3.6000000000000002E-4</v>
      </c>
      <c r="L18" s="480">
        <v>7.8899999999999999E-4</v>
      </c>
      <c r="M18" s="480">
        <v>1.8000000000000001E-4</v>
      </c>
      <c r="N18" s="480">
        <v>2.52E-4</v>
      </c>
      <c r="O18" s="480">
        <v>4.4200000000000001E-4</v>
      </c>
      <c r="P18" s="480">
        <v>1.0001</v>
      </c>
      <c r="Q18" s="480">
        <v>4.1100000000000002E-4</v>
      </c>
      <c r="R18" s="480">
        <v>0.101553</v>
      </c>
      <c r="S18" s="481">
        <v>1.107626</v>
      </c>
    </row>
    <row r="19" spans="2:19" ht="16.5" customHeight="1">
      <c r="B19" s="174" t="s">
        <v>14</v>
      </c>
      <c r="C19" s="297" t="s">
        <v>300</v>
      </c>
      <c r="D19" s="479">
        <v>6.4968999999999999E-2</v>
      </c>
      <c r="E19" s="480">
        <v>3.6671000000000002E-2</v>
      </c>
      <c r="F19" s="480">
        <v>3.1510000000000003E-2</v>
      </c>
      <c r="G19" s="480">
        <v>9.7241999999999995E-2</v>
      </c>
      <c r="H19" s="480">
        <v>5.2025000000000002E-2</v>
      </c>
      <c r="I19" s="480">
        <v>0.114286</v>
      </c>
      <c r="J19" s="480">
        <v>0.121405</v>
      </c>
      <c r="K19" s="480">
        <v>0.10423499999999999</v>
      </c>
      <c r="L19" s="480">
        <v>0.135903</v>
      </c>
      <c r="M19" s="480">
        <v>2.3394999999999999E-2</v>
      </c>
      <c r="N19" s="480">
        <v>0.18684799999999999</v>
      </c>
      <c r="O19" s="480">
        <v>0.18576799999999999</v>
      </c>
      <c r="P19" s="480">
        <v>0.119662</v>
      </c>
      <c r="Q19" s="480">
        <v>1.1062559999999999</v>
      </c>
      <c r="R19" s="480">
        <v>7.1669999999999998E-2</v>
      </c>
      <c r="S19" s="481">
        <v>2.4518439999999999</v>
      </c>
    </row>
    <row r="20" spans="2:19" ht="16.5" customHeight="1">
      <c r="B20" s="174" t="s">
        <v>30</v>
      </c>
      <c r="C20" s="297" t="s">
        <v>535</v>
      </c>
      <c r="D20" s="479">
        <v>5.5770000000000004E-3</v>
      </c>
      <c r="E20" s="480">
        <v>1.0059999999999999E-3</v>
      </c>
      <c r="F20" s="480">
        <v>5.6730000000000001E-3</v>
      </c>
      <c r="G20" s="480">
        <v>6.7669999999999996E-3</v>
      </c>
      <c r="H20" s="480">
        <v>3.104E-3</v>
      </c>
      <c r="I20" s="480">
        <v>9.2969999999999997E-3</v>
      </c>
      <c r="J20" s="480">
        <v>3.457E-3</v>
      </c>
      <c r="K20" s="480">
        <v>3.552E-3</v>
      </c>
      <c r="L20" s="480">
        <v>7.7730000000000004E-3</v>
      </c>
      <c r="M20" s="480">
        <v>1.774E-3</v>
      </c>
      <c r="N20" s="480">
        <v>2.4859999999999999E-3</v>
      </c>
      <c r="O20" s="480">
        <v>4.352E-3</v>
      </c>
      <c r="P20" s="480">
        <v>9.8299999999999993E-4</v>
      </c>
      <c r="Q20" s="480">
        <v>4.0530000000000002E-3</v>
      </c>
      <c r="R20" s="480">
        <v>1.0008600000000001</v>
      </c>
      <c r="S20" s="481">
        <v>1.0607139999999999</v>
      </c>
    </row>
    <row r="21" spans="2:19" ht="16.5" customHeight="1">
      <c r="B21" s="380"/>
      <c r="C21" s="381" t="s">
        <v>297</v>
      </c>
      <c r="D21" s="488">
        <v>1.280216</v>
      </c>
      <c r="E21" s="489">
        <v>1.316891</v>
      </c>
      <c r="F21" s="489">
        <v>1.146193</v>
      </c>
      <c r="G21" s="489">
        <v>1.3813279999999999</v>
      </c>
      <c r="H21" s="489">
        <v>1.2498499999999999</v>
      </c>
      <c r="I21" s="489">
        <v>1.267417</v>
      </c>
      <c r="J21" s="489">
        <v>1.3596790000000001</v>
      </c>
      <c r="K21" s="489">
        <v>1.3545469999999999</v>
      </c>
      <c r="L21" s="489">
        <v>1.3439049999999999</v>
      </c>
      <c r="M21" s="489">
        <v>1.1596649999999999</v>
      </c>
      <c r="N21" s="489">
        <v>1.416733</v>
      </c>
      <c r="O21" s="489">
        <v>1.4451750000000001</v>
      </c>
      <c r="P21" s="489">
        <v>1.239074</v>
      </c>
      <c r="Q21" s="489">
        <v>1.257695</v>
      </c>
      <c r="R21" s="489">
        <v>1.345577</v>
      </c>
      <c r="S21" s="305"/>
    </row>
  </sheetData>
  <sheetProtection sheet="1" selectLockedCells="1" selectUnlockedCells="1"/>
  <mergeCells count="1">
    <mergeCell ref="B2:D2"/>
  </mergeCells>
  <phoneticPr fontId="9"/>
  <pageMargins left="0.78740157480314965" right="0.78740157480314965" top="0.78740157480314965" bottom="0.78740157480314965" header="0" footer="0.19685039370078741"/>
  <pageSetup paperSize="8" orientation="landscape" useFirstPageNumber="1" r:id="rId1"/>
  <headerFooter alignWithMargins="0">
    <oddFooter>&amp;C&amp;P / 1 ﾍﾟｰｼﾞ</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B2:Y22"/>
  <sheetViews>
    <sheetView showGridLines="0" view="pageBreakPreview" zoomScale="190" zoomScaleNormal="100" zoomScaleSheetLayoutView="190" workbookViewId="0">
      <selection activeCell="D11" sqref="D11"/>
    </sheetView>
  </sheetViews>
  <sheetFormatPr defaultColWidth="10.125" defaultRowHeight="15" customHeight="1"/>
  <cols>
    <col min="1" max="1" width="1.625" style="304" customWidth="1"/>
    <col min="2" max="2" width="4.625" style="304" customWidth="1"/>
    <col min="3" max="3" width="22.625" style="304" customWidth="1"/>
    <col min="4" max="4" width="9.125" style="304" customWidth="1"/>
    <col min="5" max="5" width="10.625" style="304" customWidth="1"/>
    <col min="6" max="19" width="10.125" style="304" customWidth="1"/>
    <col min="20" max="25" width="10.125" style="304" hidden="1" customWidth="1"/>
    <col min="26" max="16384" width="10.125" style="304"/>
  </cols>
  <sheetData>
    <row r="2" spans="2:25" ht="20.25" customHeight="1">
      <c r="B2" s="562" t="s">
        <v>106</v>
      </c>
      <c r="C2" s="563"/>
      <c r="D2" s="1"/>
    </row>
    <row r="3" spans="2:25" ht="18.75" customHeight="1">
      <c r="E3" s="337"/>
    </row>
    <row r="4" spans="2:25" ht="18.75" customHeight="1">
      <c r="B4" s="338"/>
      <c r="C4" s="339"/>
      <c r="D4" s="383"/>
      <c r="E4" s="342"/>
    </row>
    <row r="5" spans="2:25" s="373" customFormat="1" ht="36" customHeight="1">
      <c r="B5" s="344"/>
      <c r="C5" s="345"/>
      <c r="D5" s="384" t="s">
        <v>35</v>
      </c>
      <c r="E5" s="385" t="s">
        <v>41</v>
      </c>
      <c r="T5" s="374" t="s">
        <v>26</v>
      </c>
      <c r="U5" s="374"/>
      <c r="V5" s="374" t="s">
        <v>27</v>
      </c>
      <c r="W5" s="374"/>
      <c r="X5" s="374" t="s">
        <v>28</v>
      </c>
      <c r="Y5" s="375"/>
    </row>
    <row r="6" spans="2:25" ht="18.75" customHeight="1">
      <c r="B6" s="169" t="s">
        <v>1</v>
      </c>
      <c r="C6" s="295" t="s">
        <v>15</v>
      </c>
      <c r="D6" s="386">
        <f>取引基本表!U6</f>
        <v>19582</v>
      </c>
      <c r="E6" s="387">
        <f>ROUND(D6/$D$21,6)</f>
        <v>1.1224E-2</v>
      </c>
      <c r="T6" s="378">
        <v>113706</v>
      </c>
      <c r="U6" s="379" t="s">
        <v>29</v>
      </c>
      <c r="V6" s="378">
        <v>124135</v>
      </c>
      <c r="W6" s="379" t="s">
        <v>29</v>
      </c>
      <c r="X6" s="378">
        <v>237841</v>
      </c>
      <c r="Y6" s="379" t="s">
        <v>29</v>
      </c>
    </row>
    <row r="7" spans="2:25" ht="18.75" customHeight="1">
      <c r="B7" s="174" t="s">
        <v>2</v>
      </c>
      <c r="C7" s="297" t="s">
        <v>523</v>
      </c>
      <c r="D7" s="388">
        <f>取引基本表!U7</f>
        <v>973</v>
      </c>
      <c r="E7" s="376">
        <f t="shared" ref="E7:E19" si="0">ROUND(D7/$D$21,6)</f>
        <v>5.5800000000000001E-4</v>
      </c>
      <c r="T7" s="378"/>
      <c r="U7" s="379"/>
      <c r="V7" s="378"/>
      <c r="W7" s="379"/>
      <c r="X7" s="378"/>
      <c r="Y7" s="379"/>
    </row>
    <row r="8" spans="2:25" ht="18.75" customHeight="1">
      <c r="B8" s="174" t="s">
        <v>3</v>
      </c>
      <c r="C8" s="297" t="s">
        <v>524</v>
      </c>
      <c r="D8" s="388">
        <f>取引基本表!U8</f>
        <v>1708</v>
      </c>
      <c r="E8" s="376">
        <f t="shared" si="0"/>
        <v>9.7900000000000005E-4</v>
      </c>
      <c r="T8" s="378"/>
      <c r="U8" s="379"/>
      <c r="V8" s="378"/>
      <c r="W8" s="379"/>
      <c r="X8" s="378"/>
      <c r="Y8" s="379"/>
    </row>
    <row r="9" spans="2:25" ht="18.75" customHeight="1">
      <c r="B9" s="174" t="s">
        <v>4</v>
      </c>
      <c r="C9" s="297" t="s">
        <v>525</v>
      </c>
      <c r="D9" s="388">
        <f>取引基本表!U9</f>
        <v>0</v>
      </c>
      <c r="E9" s="376">
        <f t="shared" si="0"/>
        <v>0</v>
      </c>
      <c r="T9" s="378"/>
      <c r="U9" s="379"/>
      <c r="V9" s="378"/>
      <c r="W9" s="379"/>
      <c r="X9" s="378"/>
      <c r="Y9" s="379"/>
    </row>
    <row r="10" spans="2:25" ht="18.75" customHeight="1">
      <c r="B10" s="174" t="s">
        <v>5</v>
      </c>
      <c r="C10" s="297" t="s">
        <v>526</v>
      </c>
      <c r="D10" s="388">
        <f>取引基本表!U10</f>
        <v>334473.89999999997</v>
      </c>
      <c r="E10" s="376">
        <f t="shared" si="0"/>
        <v>0.19171099999999999</v>
      </c>
      <c r="T10" s="378"/>
      <c r="U10" s="379"/>
      <c r="V10" s="378"/>
      <c r="W10" s="379"/>
      <c r="X10" s="378"/>
      <c r="Y10" s="379"/>
    </row>
    <row r="11" spans="2:25" ht="18.75" customHeight="1">
      <c r="B11" s="174" t="s">
        <v>6</v>
      </c>
      <c r="C11" s="297" t="s">
        <v>527</v>
      </c>
      <c r="D11" s="388">
        <f>取引基本表!U11</f>
        <v>0</v>
      </c>
      <c r="E11" s="376">
        <f t="shared" si="0"/>
        <v>0</v>
      </c>
      <c r="T11" s="378"/>
      <c r="U11" s="379"/>
      <c r="V11" s="378"/>
      <c r="W11" s="379"/>
      <c r="X11" s="378"/>
      <c r="Y11" s="379"/>
    </row>
    <row r="12" spans="2:25" ht="18.75" customHeight="1">
      <c r="B12" s="174" t="s">
        <v>7</v>
      </c>
      <c r="C12" s="299" t="s">
        <v>528</v>
      </c>
      <c r="D12" s="388">
        <f>取引基本表!U12</f>
        <v>52566.7</v>
      </c>
      <c r="E12" s="376">
        <f t="shared" si="0"/>
        <v>3.0130000000000001E-2</v>
      </c>
      <c r="T12" s="378"/>
      <c r="U12" s="379"/>
      <c r="V12" s="378"/>
      <c r="W12" s="379"/>
      <c r="X12" s="378"/>
      <c r="Y12" s="379"/>
    </row>
    <row r="13" spans="2:25" ht="18.75" customHeight="1">
      <c r="B13" s="174" t="s">
        <v>8</v>
      </c>
      <c r="C13" s="297" t="s">
        <v>529</v>
      </c>
      <c r="D13" s="388">
        <f>取引基本表!U13</f>
        <v>252392</v>
      </c>
      <c r="E13" s="376">
        <f t="shared" si="0"/>
        <v>0.14466399999999999</v>
      </c>
      <c r="T13" s="378"/>
      <c r="U13" s="379"/>
      <c r="V13" s="378"/>
      <c r="W13" s="379"/>
      <c r="X13" s="378"/>
      <c r="Y13" s="379"/>
    </row>
    <row r="14" spans="2:25" ht="18.75" customHeight="1">
      <c r="B14" s="174" t="s">
        <v>9</v>
      </c>
      <c r="C14" s="299" t="s">
        <v>530</v>
      </c>
      <c r="D14" s="388">
        <f>取引基本表!U14</f>
        <v>102816.9</v>
      </c>
      <c r="E14" s="376">
        <f t="shared" si="0"/>
        <v>5.8931999999999998E-2</v>
      </c>
      <c r="T14" s="378"/>
      <c r="U14" s="379"/>
      <c r="V14" s="378"/>
      <c r="W14" s="379"/>
      <c r="X14" s="378"/>
      <c r="Y14" s="379"/>
    </row>
    <row r="15" spans="2:25" ht="18.75" customHeight="1">
      <c r="B15" s="174" t="s">
        <v>10</v>
      </c>
      <c r="C15" s="299" t="s">
        <v>531</v>
      </c>
      <c r="D15" s="388">
        <f>取引基本表!U15</f>
        <v>382178</v>
      </c>
      <c r="E15" s="376">
        <f t="shared" si="0"/>
        <v>0.219054</v>
      </c>
      <c r="T15" s="378"/>
      <c r="U15" s="379"/>
      <c r="V15" s="378"/>
      <c r="W15" s="379"/>
      <c r="X15" s="378"/>
      <c r="Y15" s="379"/>
    </row>
    <row r="16" spans="2:25" ht="18.75" customHeight="1">
      <c r="B16" s="174" t="s">
        <v>11</v>
      </c>
      <c r="C16" s="297" t="s">
        <v>532</v>
      </c>
      <c r="D16" s="388">
        <f>取引基本表!U16</f>
        <v>58043.5</v>
      </c>
      <c r="E16" s="376">
        <f t="shared" si="0"/>
        <v>3.3269E-2</v>
      </c>
      <c r="T16" s="378"/>
      <c r="U16" s="379"/>
      <c r="V16" s="378"/>
      <c r="W16" s="379"/>
      <c r="X16" s="378"/>
      <c r="Y16" s="379"/>
    </row>
    <row r="17" spans="2:25" ht="18.75" customHeight="1">
      <c r="B17" s="174" t="s">
        <v>12</v>
      </c>
      <c r="C17" s="297" t="s">
        <v>533</v>
      </c>
      <c r="D17" s="388">
        <f>取引基本表!U17</f>
        <v>89856.5</v>
      </c>
      <c r="E17" s="376">
        <f t="shared" si="0"/>
        <v>5.1503E-2</v>
      </c>
      <c r="T17" s="378"/>
      <c r="U17" s="379"/>
      <c r="V17" s="378"/>
      <c r="W17" s="379"/>
      <c r="X17" s="378"/>
      <c r="Y17" s="379"/>
    </row>
    <row r="18" spans="2:25" ht="18.75" customHeight="1">
      <c r="B18" s="174" t="s">
        <v>13</v>
      </c>
      <c r="C18" s="297" t="s">
        <v>534</v>
      </c>
      <c r="D18" s="388">
        <f>取引基本表!U18</f>
        <v>6525</v>
      </c>
      <c r="E18" s="376">
        <f t="shared" si="0"/>
        <v>3.7399999999999998E-3</v>
      </c>
      <c r="T18" s="378"/>
      <c r="U18" s="379"/>
      <c r="V18" s="378"/>
      <c r="W18" s="379"/>
      <c r="X18" s="378"/>
      <c r="Y18" s="379"/>
    </row>
    <row r="19" spans="2:25" ht="18.75" customHeight="1">
      <c r="B19" s="174" t="s">
        <v>14</v>
      </c>
      <c r="C19" s="297" t="s">
        <v>300</v>
      </c>
      <c r="D19" s="388">
        <f>取引基本表!U19</f>
        <v>442745.4</v>
      </c>
      <c r="E19" s="376">
        <f t="shared" si="0"/>
        <v>0.25377</v>
      </c>
      <c r="T19" s="378"/>
      <c r="U19" s="379"/>
      <c r="V19" s="378"/>
      <c r="W19" s="379"/>
      <c r="X19" s="378"/>
      <c r="Y19" s="379"/>
    </row>
    <row r="20" spans="2:25" ht="18.75" customHeight="1">
      <c r="B20" s="174" t="s">
        <v>30</v>
      </c>
      <c r="C20" s="297" t="s">
        <v>535</v>
      </c>
      <c r="D20" s="388">
        <f>取引基本表!U20</f>
        <v>813</v>
      </c>
      <c r="E20" s="376">
        <f>ROUND(D20/$D$21,6)</f>
        <v>4.66E-4</v>
      </c>
      <c r="T20" s="378"/>
      <c r="U20" s="379"/>
      <c r="V20" s="378"/>
      <c r="W20" s="379"/>
      <c r="X20" s="378"/>
      <c r="Y20" s="379"/>
    </row>
    <row r="21" spans="2:25" ht="18.75" customHeight="1">
      <c r="B21" s="380" t="s">
        <v>536</v>
      </c>
      <c r="C21" s="381" t="s">
        <v>26</v>
      </c>
      <c r="D21" s="389">
        <f>SUM(D6:D20)</f>
        <v>1744673.9</v>
      </c>
      <c r="E21" s="382">
        <v>1</v>
      </c>
      <c r="F21" s="377"/>
      <c r="T21" s="378">
        <v>3095624</v>
      </c>
      <c r="U21" s="379" t="s">
        <v>29</v>
      </c>
      <c r="V21" s="378">
        <v>3933480</v>
      </c>
      <c r="W21" s="379" t="s">
        <v>29</v>
      </c>
      <c r="X21" s="378">
        <v>7029104</v>
      </c>
      <c r="Y21" s="379" t="s">
        <v>29</v>
      </c>
    </row>
    <row r="22" spans="2:25" ht="18.75" customHeight="1"/>
  </sheetData>
  <sheetProtection sheet="1" selectLockedCells="1" selectUnlockedCells="1"/>
  <mergeCells count="1">
    <mergeCell ref="B2:C2"/>
  </mergeCells>
  <phoneticPr fontId="1"/>
  <pageMargins left="0.78740157480314965" right="0.78740157480314965" top="0.78740157480314965" bottom="0.78740157480314965" header="0" footer="0.19685039370078741"/>
  <pageSetup paperSize="9" scale="125" orientation="portrait" useFirstPageNumber="1" r:id="rId1"/>
  <headerFooter alignWithMargins="0">
    <oddFooter>&amp;C&amp;P / 1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S29"/>
  <sheetViews>
    <sheetView showGridLines="0" view="pageBreakPreview" zoomScale="175" zoomScaleNormal="100" zoomScaleSheetLayoutView="175" workbookViewId="0">
      <selection activeCell="E6" sqref="E6"/>
    </sheetView>
  </sheetViews>
  <sheetFormatPr defaultColWidth="10.125" defaultRowHeight="16.5" customHeight="1"/>
  <cols>
    <col min="1" max="1" width="1.625" style="304" customWidth="1"/>
    <col min="2" max="2" width="2.625" style="304" bestFit="1" customWidth="1"/>
    <col min="3" max="3" width="28.875" style="304" bestFit="1" customWidth="1"/>
    <col min="4" max="19" width="9.125" style="304" customWidth="1"/>
    <col min="20" max="16384" width="10.125" style="304"/>
  </cols>
  <sheetData>
    <row r="2" spans="2:19" ht="20.25" customHeight="1">
      <c r="B2" s="562" t="s">
        <v>107</v>
      </c>
      <c r="C2" s="563"/>
    </row>
    <row r="3" spans="2:19" ht="16.5" customHeight="1">
      <c r="B3" s="336"/>
      <c r="R3" s="337" t="s">
        <v>0</v>
      </c>
    </row>
    <row r="4" spans="2:19" ht="16.5" customHeight="1">
      <c r="B4" s="338"/>
      <c r="C4" s="339"/>
      <c r="D4" s="340" t="s">
        <v>1</v>
      </c>
      <c r="E4" s="341" t="s">
        <v>2</v>
      </c>
      <c r="F4" s="341" t="s">
        <v>3</v>
      </c>
      <c r="G4" s="341" t="s">
        <v>4</v>
      </c>
      <c r="H4" s="341" t="s">
        <v>5</v>
      </c>
      <c r="I4" s="341" t="s">
        <v>6</v>
      </c>
      <c r="J4" s="341" t="s">
        <v>7</v>
      </c>
      <c r="K4" s="341" t="s">
        <v>8</v>
      </c>
      <c r="L4" s="341" t="s">
        <v>9</v>
      </c>
      <c r="M4" s="341" t="s">
        <v>10</v>
      </c>
      <c r="N4" s="341" t="s">
        <v>11</v>
      </c>
      <c r="O4" s="341" t="s">
        <v>12</v>
      </c>
      <c r="P4" s="341" t="s">
        <v>13</v>
      </c>
      <c r="Q4" s="341" t="s">
        <v>14</v>
      </c>
      <c r="R4" s="341" t="s">
        <v>30</v>
      </c>
      <c r="S4" s="342"/>
    </row>
    <row r="5" spans="2:19" ht="36" customHeight="1">
      <c r="B5" s="344"/>
      <c r="C5" s="345"/>
      <c r="D5" s="346" t="s">
        <v>15</v>
      </c>
      <c r="E5" s="364" t="s">
        <v>523</v>
      </c>
      <c r="F5" s="364" t="s">
        <v>524</v>
      </c>
      <c r="G5" s="364" t="s">
        <v>525</v>
      </c>
      <c r="H5" s="364" t="s">
        <v>526</v>
      </c>
      <c r="I5" s="364" t="s">
        <v>527</v>
      </c>
      <c r="J5" s="364" t="s">
        <v>528</v>
      </c>
      <c r="K5" s="364" t="s">
        <v>529</v>
      </c>
      <c r="L5" s="364" t="s">
        <v>530</v>
      </c>
      <c r="M5" s="364" t="s">
        <v>531</v>
      </c>
      <c r="N5" s="364" t="s">
        <v>532</v>
      </c>
      <c r="O5" s="364" t="s">
        <v>533</v>
      </c>
      <c r="P5" s="364" t="s">
        <v>534</v>
      </c>
      <c r="Q5" s="364" t="s">
        <v>300</v>
      </c>
      <c r="R5" s="364" t="s">
        <v>535</v>
      </c>
      <c r="S5" s="365" t="s">
        <v>150</v>
      </c>
    </row>
    <row r="6" spans="2:19" ht="16.5" customHeight="1">
      <c r="B6" s="169" t="s">
        <v>1</v>
      </c>
      <c r="C6" s="295" t="s">
        <v>15</v>
      </c>
      <c r="D6" s="349">
        <f>投入係数!D6*手順⑤!D$29</f>
        <v>0</v>
      </c>
      <c r="E6" s="390">
        <f>投入係数!E6*手順⑤!E$29</f>
        <v>0</v>
      </c>
      <c r="F6" s="390">
        <f>投入係数!F6*手順⑤!F$29</f>
        <v>0</v>
      </c>
      <c r="G6" s="390">
        <f>投入係数!G6*手順⑤!G$29</f>
        <v>0</v>
      </c>
      <c r="H6" s="390">
        <f>投入係数!H6*手順⑤!H$29</f>
        <v>0</v>
      </c>
      <c r="I6" s="390">
        <f>投入係数!I6*手順⑤!I$29</f>
        <v>0</v>
      </c>
      <c r="J6" s="390">
        <f>投入係数!J6*手順⑤!J$29</f>
        <v>0</v>
      </c>
      <c r="K6" s="390">
        <f>投入係数!K6*手順⑤!K$29</f>
        <v>0</v>
      </c>
      <c r="L6" s="390">
        <f>投入係数!L6*手順⑤!L$29</f>
        <v>0</v>
      </c>
      <c r="M6" s="390">
        <f>投入係数!M6*手順⑤!M$29</f>
        <v>0</v>
      </c>
      <c r="N6" s="390">
        <f>投入係数!N6*手順⑤!N$29</f>
        <v>0</v>
      </c>
      <c r="O6" s="390">
        <f>投入係数!O6*手順⑤!O$29</f>
        <v>0</v>
      </c>
      <c r="P6" s="390">
        <f>投入係数!P6*手順⑤!P$29</f>
        <v>0</v>
      </c>
      <c r="Q6" s="390">
        <f>投入係数!Q6*手順⑤!Q$29</f>
        <v>0</v>
      </c>
      <c r="R6" s="390">
        <f>投入係数!R6*手順⑤!R$29</f>
        <v>0</v>
      </c>
      <c r="S6" s="173">
        <f t="shared" ref="S6:S28" si="0">SUM(D6:R6)</f>
        <v>0</v>
      </c>
    </row>
    <row r="7" spans="2:19" ht="16.5" customHeight="1">
      <c r="B7" s="174" t="s">
        <v>2</v>
      </c>
      <c r="C7" s="297" t="s">
        <v>523</v>
      </c>
      <c r="D7" s="350">
        <f>投入係数!D7*手順⑤!D$29</f>
        <v>0</v>
      </c>
      <c r="E7" s="194">
        <f>投入係数!E7*手順⑤!E$29</f>
        <v>0</v>
      </c>
      <c r="F7" s="194">
        <f>投入係数!F7*手順⑤!F$29</f>
        <v>0</v>
      </c>
      <c r="G7" s="194">
        <f>投入係数!G7*手順⑤!G$29</f>
        <v>0</v>
      </c>
      <c r="H7" s="194">
        <f>投入係数!H7*手順⑤!H$29</f>
        <v>0</v>
      </c>
      <c r="I7" s="194">
        <f>投入係数!I7*手順⑤!I$29</f>
        <v>0</v>
      </c>
      <c r="J7" s="194">
        <f>投入係数!J7*手順⑤!J$29</f>
        <v>0</v>
      </c>
      <c r="K7" s="194">
        <f>投入係数!K7*手順⑤!K$29</f>
        <v>0</v>
      </c>
      <c r="L7" s="194">
        <f>投入係数!L7*手順⑤!L$29</f>
        <v>0</v>
      </c>
      <c r="M7" s="194">
        <f>投入係数!M7*手順⑤!M$29</f>
        <v>0</v>
      </c>
      <c r="N7" s="194">
        <f>投入係数!N7*手順⑤!N$29</f>
        <v>0</v>
      </c>
      <c r="O7" s="194">
        <f>投入係数!O7*手順⑤!O$29</f>
        <v>0</v>
      </c>
      <c r="P7" s="194">
        <f>投入係数!P7*手順⑤!P$29</f>
        <v>0</v>
      </c>
      <c r="Q7" s="194">
        <f>投入係数!Q7*手順⑤!Q$29</f>
        <v>0</v>
      </c>
      <c r="R7" s="194">
        <f>投入係数!R7*手順⑤!R$29</f>
        <v>0</v>
      </c>
      <c r="S7" s="178">
        <f t="shared" si="0"/>
        <v>0</v>
      </c>
    </row>
    <row r="8" spans="2:19" ht="16.5" customHeight="1">
      <c r="B8" s="174" t="s">
        <v>3</v>
      </c>
      <c r="C8" s="297" t="s">
        <v>524</v>
      </c>
      <c r="D8" s="350">
        <f>投入係数!D8*手順⑤!D$29</f>
        <v>0</v>
      </c>
      <c r="E8" s="194">
        <f>投入係数!E8*手順⑤!E$29</f>
        <v>0</v>
      </c>
      <c r="F8" s="194">
        <f>投入係数!F8*手順⑤!F$29</f>
        <v>0</v>
      </c>
      <c r="G8" s="194">
        <f>投入係数!G8*手順⑤!G$29</f>
        <v>0</v>
      </c>
      <c r="H8" s="194">
        <f>投入係数!H8*手順⑤!H$29</f>
        <v>0</v>
      </c>
      <c r="I8" s="194">
        <f>投入係数!I8*手順⑤!I$29</f>
        <v>0</v>
      </c>
      <c r="J8" s="194">
        <f>投入係数!J8*手順⑤!J$29</f>
        <v>0</v>
      </c>
      <c r="K8" s="194">
        <f>投入係数!K8*手順⑤!K$29</f>
        <v>0</v>
      </c>
      <c r="L8" s="194">
        <f>投入係数!L8*手順⑤!L$29</f>
        <v>0</v>
      </c>
      <c r="M8" s="194">
        <f>投入係数!M8*手順⑤!M$29</f>
        <v>0</v>
      </c>
      <c r="N8" s="194">
        <f>投入係数!N8*手順⑤!N$29</f>
        <v>0</v>
      </c>
      <c r="O8" s="194">
        <f>投入係数!O8*手順⑤!O$29</f>
        <v>0</v>
      </c>
      <c r="P8" s="194">
        <f>投入係数!P8*手順⑤!P$29</f>
        <v>0</v>
      </c>
      <c r="Q8" s="194">
        <f>投入係数!Q8*手順⑤!Q$29</f>
        <v>0</v>
      </c>
      <c r="R8" s="194">
        <f>投入係数!R8*手順⑤!R$29</f>
        <v>0</v>
      </c>
      <c r="S8" s="178">
        <f t="shared" si="0"/>
        <v>0</v>
      </c>
    </row>
    <row r="9" spans="2:19" ht="16.5" customHeight="1">
      <c r="B9" s="174" t="s">
        <v>4</v>
      </c>
      <c r="C9" s="297" t="s">
        <v>525</v>
      </c>
      <c r="D9" s="350">
        <f>投入係数!D9*手順⑤!D$29</f>
        <v>0</v>
      </c>
      <c r="E9" s="194">
        <f>投入係数!E9*手順⑤!E$29</f>
        <v>0</v>
      </c>
      <c r="F9" s="194">
        <f>投入係数!F9*手順⑤!F$29</f>
        <v>0</v>
      </c>
      <c r="G9" s="194">
        <f>投入係数!G9*手順⑤!G$29</f>
        <v>0</v>
      </c>
      <c r="H9" s="194">
        <f>投入係数!H9*手順⑤!H$29</f>
        <v>0</v>
      </c>
      <c r="I9" s="194">
        <f>投入係数!I9*手順⑤!I$29</f>
        <v>0</v>
      </c>
      <c r="J9" s="194">
        <f>投入係数!J9*手順⑤!J$29</f>
        <v>0</v>
      </c>
      <c r="K9" s="194">
        <f>投入係数!K9*手順⑤!K$29</f>
        <v>0</v>
      </c>
      <c r="L9" s="194">
        <f>投入係数!L9*手順⑤!L$29</f>
        <v>0</v>
      </c>
      <c r="M9" s="194">
        <f>投入係数!M9*手順⑤!M$29</f>
        <v>0</v>
      </c>
      <c r="N9" s="194">
        <f>投入係数!N9*手順⑤!N$29</f>
        <v>0</v>
      </c>
      <c r="O9" s="194">
        <f>投入係数!O9*手順⑤!O$29</f>
        <v>0</v>
      </c>
      <c r="P9" s="194">
        <f>投入係数!P9*手順⑤!P$29</f>
        <v>0</v>
      </c>
      <c r="Q9" s="194">
        <f>投入係数!Q9*手順⑤!Q$29</f>
        <v>0</v>
      </c>
      <c r="R9" s="194">
        <f>投入係数!R9*手順⑤!R$29</f>
        <v>0</v>
      </c>
      <c r="S9" s="178">
        <f t="shared" si="0"/>
        <v>0</v>
      </c>
    </row>
    <row r="10" spans="2:19" ht="16.5" customHeight="1">
      <c r="B10" s="174" t="s">
        <v>5</v>
      </c>
      <c r="C10" s="297" t="s">
        <v>526</v>
      </c>
      <c r="D10" s="350">
        <f>投入係数!D10*手順⑤!D$29</f>
        <v>0</v>
      </c>
      <c r="E10" s="194">
        <f>投入係数!E10*手順⑤!E$29</f>
        <v>0</v>
      </c>
      <c r="F10" s="194">
        <f>投入係数!F10*手順⑤!F$29</f>
        <v>0</v>
      </c>
      <c r="G10" s="194">
        <f>投入係数!G10*手順⑤!G$29</f>
        <v>0</v>
      </c>
      <c r="H10" s="194">
        <f>投入係数!H10*手順⑤!H$29</f>
        <v>0</v>
      </c>
      <c r="I10" s="194">
        <f>投入係数!I10*手順⑤!I$29</f>
        <v>0</v>
      </c>
      <c r="J10" s="194">
        <f>投入係数!J10*手順⑤!J$29</f>
        <v>0</v>
      </c>
      <c r="K10" s="194">
        <f>投入係数!K10*手順⑤!K$29</f>
        <v>0</v>
      </c>
      <c r="L10" s="194">
        <f>投入係数!L10*手順⑤!L$29</f>
        <v>0</v>
      </c>
      <c r="M10" s="194">
        <f>投入係数!M10*手順⑤!M$29</f>
        <v>0</v>
      </c>
      <c r="N10" s="194">
        <f>投入係数!N10*手順⑤!N$29</f>
        <v>0</v>
      </c>
      <c r="O10" s="194">
        <f>投入係数!O10*手順⑤!O$29</f>
        <v>0</v>
      </c>
      <c r="P10" s="194">
        <f>投入係数!P10*手順⑤!P$29</f>
        <v>0</v>
      </c>
      <c r="Q10" s="194">
        <f>投入係数!Q10*手順⑤!Q$29</f>
        <v>0</v>
      </c>
      <c r="R10" s="194">
        <f>投入係数!R10*手順⑤!R$29</f>
        <v>0</v>
      </c>
      <c r="S10" s="178">
        <f t="shared" si="0"/>
        <v>0</v>
      </c>
    </row>
    <row r="11" spans="2:19" ht="16.5" customHeight="1">
      <c r="B11" s="174" t="s">
        <v>6</v>
      </c>
      <c r="C11" s="297" t="s">
        <v>527</v>
      </c>
      <c r="D11" s="350">
        <f>投入係数!D11*手順⑤!D$29</f>
        <v>0</v>
      </c>
      <c r="E11" s="194">
        <f>投入係数!E11*手順⑤!E$29</f>
        <v>0</v>
      </c>
      <c r="F11" s="194">
        <f>投入係数!F11*手順⑤!F$29</f>
        <v>0</v>
      </c>
      <c r="G11" s="194">
        <f>投入係数!G11*手順⑤!G$29</f>
        <v>0</v>
      </c>
      <c r="H11" s="194">
        <f>投入係数!H11*手順⑤!H$29</f>
        <v>0</v>
      </c>
      <c r="I11" s="194">
        <f>投入係数!I11*手順⑤!I$29</f>
        <v>0</v>
      </c>
      <c r="J11" s="194">
        <f>投入係数!J11*手順⑤!J$29</f>
        <v>0</v>
      </c>
      <c r="K11" s="194">
        <f>投入係数!K11*手順⑤!K$29</f>
        <v>0</v>
      </c>
      <c r="L11" s="194">
        <f>投入係数!L11*手順⑤!L$29</f>
        <v>0</v>
      </c>
      <c r="M11" s="194">
        <f>投入係数!M11*手順⑤!M$29</f>
        <v>0</v>
      </c>
      <c r="N11" s="194">
        <f>投入係数!N11*手順⑤!N$29</f>
        <v>0</v>
      </c>
      <c r="O11" s="194">
        <f>投入係数!O11*手順⑤!O$29</f>
        <v>0</v>
      </c>
      <c r="P11" s="194">
        <f>投入係数!P11*手順⑤!P$29</f>
        <v>0</v>
      </c>
      <c r="Q11" s="194">
        <f>投入係数!Q11*手順⑤!Q$29</f>
        <v>0</v>
      </c>
      <c r="R11" s="194">
        <f>投入係数!R11*手順⑤!R$29</f>
        <v>0</v>
      </c>
      <c r="S11" s="178">
        <f t="shared" si="0"/>
        <v>0</v>
      </c>
    </row>
    <row r="12" spans="2:19" ht="16.5" customHeight="1">
      <c r="B12" s="174" t="s">
        <v>7</v>
      </c>
      <c r="C12" s="299" t="s">
        <v>528</v>
      </c>
      <c r="D12" s="350">
        <f>投入係数!D12*手順⑤!D$29</f>
        <v>0</v>
      </c>
      <c r="E12" s="194">
        <f>投入係数!E12*手順⑤!E$29</f>
        <v>0</v>
      </c>
      <c r="F12" s="194">
        <f>投入係数!F12*手順⑤!F$29</f>
        <v>0</v>
      </c>
      <c r="G12" s="194">
        <f>投入係数!G12*手順⑤!G$29</f>
        <v>0</v>
      </c>
      <c r="H12" s="194">
        <f>投入係数!H12*手順⑤!H$29</f>
        <v>0</v>
      </c>
      <c r="I12" s="194">
        <f>投入係数!I12*手順⑤!I$29</f>
        <v>0</v>
      </c>
      <c r="J12" s="194">
        <f>投入係数!J12*手順⑤!J$29</f>
        <v>0</v>
      </c>
      <c r="K12" s="194">
        <f>投入係数!K12*手順⑤!K$29</f>
        <v>0</v>
      </c>
      <c r="L12" s="194">
        <f>投入係数!L12*手順⑤!L$29</f>
        <v>0</v>
      </c>
      <c r="M12" s="194">
        <f>投入係数!M12*手順⑤!M$29</f>
        <v>0</v>
      </c>
      <c r="N12" s="194">
        <f>投入係数!N12*手順⑤!N$29</f>
        <v>0</v>
      </c>
      <c r="O12" s="194">
        <f>投入係数!O12*手順⑤!O$29</f>
        <v>0</v>
      </c>
      <c r="P12" s="194">
        <f>投入係数!P12*手順⑤!P$29</f>
        <v>0</v>
      </c>
      <c r="Q12" s="194">
        <f>投入係数!Q12*手順⑤!Q$29</f>
        <v>0</v>
      </c>
      <c r="R12" s="194">
        <f>投入係数!R12*手順⑤!R$29</f>
        <v>0</v>
      </c>
      <c r="S12" s="178">
        <f t="shared" si="0"/>
        <v>0</v>
      </c>
    </row>
    <row r="13" spans="2:19" ht="16.5" customHeight="1">
      <c r="B13" s="174" t="s">
        <v>8</v>
      </c>
      <c r="C13" s="297" t="s">
        <v>529</v>
      </c>
      <c r="D13" s="350">
        <f>投入係数!D13*手順⑤!D$29</f>
        <v>0</v>
      </c>
      <c r="E13" s="194">
        <f>投入係数!E13*手順⑤!E$29</f>
        <v>0</v>
      </c>
      <c r="F13" s="194">
        <f>投入係数!F13*手順⑤!F$29</f>
        <v>0</v>
      </c>
      <c r="G13" s="194">
        <f>投入係数!G13*手順⑤!G$29</f>
        <v>0</v>
      </c>
      <c r="H13" s="194">
        <f>投入係数!H13*手順⑤!H$29</f>
        <v>0</v>
      </c>
      <c r="I13" s="194">
        <f>投入係数!I13*手順⑤!I$29</f>
        <v>0</v>
      </c>
      <c r="J13" s="194">
        <f>投入係数!J13*手順⑤!J$29</f>
        <v>0</v>
      </c>
      <c r="K13" s="194">
        <f>投入係数!K13*手順⑤!K$29</f>
        <v>0</v>
      </c>
      <c r="L13" s="194">
        <f>投入係数!L13*手順⑤!L$29</f>
        <v>0</v>
      </c>
      <c r="M13" s="194">
        <f>投入係数!M13*手順⑤!M$29</f>
        <v>0</v>
      </c>
      <c r="N13" s="194">
        <f>投入係数!N13*手順⑤!N$29</f>
        <v>0</v>
      </c>
      <c r="O13" s="194">
        <f>投入係数!O13*手順⑤!O$29</f>
        <v>0</v>
      </c>
      <c r="P13" s="194">
        <f>投入係数!P13*手順⑤!P$29</f>
        <v>0</v>
      </c>
      <c r="Q13" s="194">
        <f>投入係数!Q13*手順⑤!Q$29</f>
        <v>0</v>
      </c>
      <c r="R13" s="194">
        <f>投入係数!R13*手順⑤!R$29</f>
        <v>0</v>
      </c>
      <c r="S13" s="178">
        <f t="shared" si="0"/>
        <v>0</v>
      </c>
    </row>
    <row r="14" spans="2:19" ht="16.5" customHeight="1">
      <c r="B14" s="174" t="s">
        <v>9</v>
      </c>
      <c r="C14" s="299" t="s">
        <v>530</v>
      </c>
      <c r="D14" s="350">
        <f>投入係数!D14*手順⑤!D$29</f>
        <v>0</v>
      </c>
      <c r="E14" s="194">
        <f>投入係数!E14*手順⑤!E$29</f>
        <v>0</v>
      </c>
      <c r="F14" s="194">
        <f>投入係数!F14*手順⑤!F$29</f>
        <v>0</v>
      </c>
      <c r="G14" s="194">
        <f>投入係数!G14*手順⑤!G$29</f>
        <v>0</v>
      </c>
      <c r="H14" s="194">
        <f>投入係数!H14*手順⑤!H$29</f>
        <v>0</v>
      </c>
      <c r="I14" s="194">
        <f>投入係数!I14*手順⑤!I$29</f>
        <v>0</v>
      </c>
      <c r="J14" s="194">
        <f>投入係数!J14*手順⑤!J$29</f>
        <v>0</v>
      </c>
      <c r="K14" s="194">
        <f>投入係数!K14*手順⑤!K$29</f>
        <v>0</v>
      </c>
      <c r="L14" s="194">
        <f>投入係数!L14*手順⑤!L$29</f>
        <v>0</v>
      </c>
      <c r="M14" s="194">
        <f>投入係数!M14*手順⑤!M$29</f>
        <v>0</v>
      </c>
      <c r="N14" s="194">
        <f>投入係数!N14*手順⑤!N$29</f>
        <v>0</v>
      </c>
      <c r="O14" s="194">
        <f>投入係数!O14*手順⑤!O$29</f>
        <v>0</v>
      </c>
      <c r="P14" s="194">
        <f>投入係数!P14*手順⑤!P$29</f>
        <v>0</v>
      </c>
      <c r="Q14" s="194">
        <f>投入係数!Q14*手順⑤!Q$29</f>
        <v>0</v>
      </c>
      <c r="R14" s="194">
        <f>投入係数!R14*手順⑤!R$29</f>
        <v>0</v>
      </c>
      <c r="S14" s="178">
        <f t="shared" si="0"/>
        <v>0</v>
      </c>
    </row>
    <row r="15" spans="2:19" ht="16.5" customHeight="1">
      <c r="B15" s="174" t="s">
        <v>10</v>
      </c>
      <c r="C15" s="299" t="s">
        <v>531</v>
      </c>
      <c r="D15" s="350">
        <f>投入係数!D15*手順⑤!D$29</f>
        <v>0</v>
      </c>
      <c r="E15" s="194">
        <f>投入係数!E15*手順⑤!E$29</f>
        <v>0</v>
      </c>
      <c r="F15" s="194">
        <f>投入係数!F15*手順⑤!F$29</f>
        <v>0</v>
      </c>
      <c r="G15" s="194">
        <f>投入係数!G15*手順⑤!G$29</f>
        <v>0</v>
      </c>
      <c r="H15" s="194">
        <f>投入係数!H15*手順⑤!H$29</f>
        <v>0</v>
      </c>
      <c r="I15" s="194">
        <f>投入係数!I15*手順⑤!I$29</f>
        <v>0</v>
      </c>
      <c r="J15" s="194">
        <f>投入係数!J15*手順⑤!J$29</f>
        <v>0</v>
      </c>
      <c r="K15" s="194">
        <f>投入係数!K15*手順⑤!K$29</f>
        <v>0</v>
      </c>
      <c r="L15" s="194">
        <f>投入係数!L15*手順⑤!L$29</f>
        <v>0</v>
      </c>
      <c r="M15" s="194">
        <f>投入係数!M15*手順⑤!M$29</f>
        <v>0</v>
      </c>
      <c r="N15" s="194">
        <f>投入係数!N15*手順⑤!N$29</f>
        <v>0</v>
      </c>
      <c r="O15" s="194">
        <f>投入係数!O15*手順⑤!O$29</f>
        <v>0</v>
      </c>
      <c r="P15" s="194">
        <f>投入係数!P15*手順⑤!P$29</f>
        <v>0</v>
      </c>
      <c r="Q15" s="194">
        <f>投入係数!Q15*手順⑤!Q$29</f>
        <v>0</v>
      </c>
      <c r="R15" s="194">
        <f>投入係数!R15*手順⑤!R$29</f>
        <v>0</v>
      </c>
      <c r="S15" s="178">
        <f t="shared" si="0"/>
        <v>0</v>
      </c>
    </row>
    <row r="16" spans="2:19" ht="16.5" customHeight="1">
      <c r="B16" s="174" t="s">
        <v>11</v>
      </c>
      <c r="C16" s="297" t="s">
        <v>532</v>
      </c>
      <c r="D16" s="350">
        <f>投入係数!D16*手順⑤!D$29</f>
        <v>0</v>
      </c>
      <c r="E16" s="194">
        <f>投入係数!E16*手順⑤!E$29</f>
        <v>0</v>
      </c>
      <c r="F16" s="194">
        <f>投入係数!F16*手順⑤!F$29</f>
        <v>0</v>
      </c>
      <c r="G16" s="194">
        <f>投入係数!G16*手順⑤!G$29</f>
        <v>0</v>
      </c>
      <c r="H16" s="194">
        <f>投入係数!H16*手順⑤!H$29</f>
        <v>0</v>
      </c>
      <c r="I16" s="194">
        <f>投入係数!I16*手順⑤!I$29</f>
        <v>0</v>
      </c>
      <c r="J16" s="194">
        <f>投入係数!J16*手順⑤!J$29</f>
        <v>0</v>
      </c>
      <c r="K16" s="194">
        <f>投入係数!K16*手順⑤!K$29</f>
        <v>0</v>
      </c>
      <c r="L16" s="194">
        <f>投入係数!L16*手順⑤!L$29</f>
        <v>0</v>
      </c>
      <c r="M16" s="194">
        <f>投入係数!M16*手順⑤!M$29</f>
        <v>0</v>
      </c>
      <c r="N16" s="194">
        <f>投入係数!N16*手順⑤!N$29</f>
        <v>0</v>
      </c>
      <c r="O16" s="194">
        <f>投入係数!O16*手順⑤!O$29</f>
        <v>0</v>
      </c>
      <c r="P16" s="194">
        <f>投入係数!P16*手順⑤!P$29</f>
        <v>0</v>
      </c>
      <c r="Q16" s="194">
        <f>投入係数!Q16*手順⑤!Q$29</f>
        <v>0</v>
      </c>
      <c r="R16" s="194">
        <f>投入係数!R16*手順⑤!R$29</f>
        <v>0</v>
      </c>
      <c r="S16" s="178">
        <f t="shared" si="0"/>
        <v>0</v>
      </c>
    </row>
    <row r="17" spans="2:19" ht="16.5" customHeight="1">
      <c r="B17" s="174" t="s">
        <v>12</v>
      </c>
      <c r="C17" s="297" t="s">
        <v>533</v>
      </c>
      <c r="D17" s="350">
        <f>投入係数!D17*手順⑤!D$29</f>
        <v>0</v>
      </c>
      <c r="E17" s="194">
        <f>投入係数!E17*手順⑤!E$29</f>
        <v>0</v>
      </c>
      <c r="F17" s="194">
        <f>投入係数!F17*手順⑤!F$29</f>
        <v>0</v>
      </c>
      <c r="G17" s="194">
        <f>投入係数!G17*手順⑤!G$29</f>
        <v>0</v>
      </c>
      <c r="H17" s="194">
        <f>投入係数!H17*手順⑤!H$29</f>
        <v>0</v>
      </c>
      <c r="I17" s="194">
        <f>投入係数!I17*手順⑤!I$29</f>
        <v>0</v>
      </c>
      <c r="J17" s="194">
        <f>投入係数!J17*手順⑤!J$29</f>
        <v>0</v>
      </c>
      <c r="K17" s="194">
        <f>投入係数!K17*手順⑤!K$29</f>
        <v>0</v>
      </c>
      <c r="L17" s="194">
        <f>投入係数!L17*手順⑤!L$29</f>
        <v>0</v>
      </c>
      <c r="M17" s="194">
        <f>投入係数!M17*手順⑤!M$29</f>
        <v>0</v>
      </c>
      <c r="N17" s="194">
        <f>投入係数!N17*手順⑤!N$29</f>
        <v>0</v>
      </c>
      <c r="O17" s="194">
        <f>投入係数!O17*手順⑤!O$29</f>
        <v>0</v>
      </c>
      <c r="P17" s="194">
        <f>投入係数!P17*手順⑤!P$29</f>
        <v>0</v>
      </c>
      <c r="Q17" s="194">
        <f>投入係数!Q17*手順⑤!Q$29</f>
        <v>0</v>
      </c>
      <c r="R17" s="194">
        <f>投入係数!R17*手順⑤!R$29</f>
        <v>0</v>
      </c>
      <c r="S17" s="178">
        <f t="shared" si="0"/>
        <v>0</v>
      </c>
    </row>
    <row r="18" spans="2:19" ht="16.5" customHeight="1">
      <c r="B18" s="174" t="s">
        <v>13</v>
      </c>
      <c r="C18" s="297" t="s">
        <v>534</v>
      </c>
      <c r="D18" s="350">
        <f>投入係数!D18*手順⑤!D$29</f>
        <v>0</v>
      </c>
      <c r="E18" s="194">
        <f>投入係数!E18*手順⑤!E$29</f>
        <v>0</v>
      </c>
      <c r="F18" s="194">
        <f>投入係数!F18*手順⑤!F$29</f>
        <v>0</v>
      </c>
      <c r="G18" s="194">
        <f>投入係数!G18*手順⑤!G$29</f>
        <v>0</v>
      </c>
      <c r="H18" s="194">
        <f>投入係数!H18*手順⑤!H$29</f>
        <v>0</v>
      </c>
      <c r="I18" s="194">
        <f>投入係数!I18*手順⑤!I$29</f>
        <v>0</v>
      </c>
      <c r="J18" s="194">
        <f>投入係数!J18*手順⑤!J$29</f>
        <v>0</v>
      </c>
      <c r="K18" s="194">
        <f>投入係数!K18*手順⑤!K$29</f>
        <v>0</v>
      </c>
      <c r="L18" s="194">
        <f>投入係数!L18*手順⑤!L$29</f>
        <v>0</v>
      </c>
      <c r="M18" s="194">
        <f>投入係数!M18*手順⑤!M$29</f>
        <v>0</v>
      </c>
      <c r="N18" s="194">
        <f>投入係数!N18*手順⑤!N$29</f>
        <v>0</v>
      </c>
      <c r="O18" s="194">
        <f>投入係数!O18*手順⑤!O$29</f>
        <v>0</v>
      </c>
      <c r="P18" s="194">
        <f>投入係数!P18*手順⑤!P$29</f>
        <v>0</v>
      </c>
      <c r="Q18" s="194">
        <f>投入係数!Q18*手順⑤!Q$29</f>
        <v>0</v>
      </c>
      <c r="R18" s="194">
        <f>投入係数!R18*手順⑤!R$29</f>
        <v>0</v>
      </c>
      <c r="S18" s="178">
        <f t="shared" si="0"/>
        <v>0</v>
      </c>
    </row>
    <row r="19" spans="2:19" ht="16.5" customHeight="1">
      <c r="B19" s="174" t="s">
        <v>14</v>
      </c>
      <c r="C19" s="297" t="s">
        <v>300</v>
      </c>
      <c r="D19" s="350">
        <f>投入係数!D19*手順⑤!D$29</f>
        <v>0</v>
      </c>
      <c r="E19" s="194">
        <f>投入係数!E19*手順⑤!E$29</f>
        <v>0</v>
      </c>
      <c r="F19" s="194">
        <f>投入係数!F19*手順⑤!F$29</f>
        <v>0</v>
      </c>
      <c r="G19" s="194">
        <f>投入係数!G19*手順⑤!G$29</f>
        <v>0</v>
      </c>
      <c r="H19" s="194">
        <f>投入係数!H19*手順⑤!H$29</f>
        <v>0</v>
      </c>
      <c r="I19" s="194">
        <f>投入係数!I19*手順⑤!I$29</f>
        <v>0</v>
      </c>
      <c r="J19" s="194">
        <f>投入係数!J19*手順⑤!J$29</f>
        <v>0</v>
      </c>
      <c r="K19" s="194">
        <f>投入係数!K19*手順⑤!K$29</f>
        <v>0</v>
      </c>
      <c r="L19" s="194">
        <f>投入係数!L19*手順⑤!L$29</f>
        <v>0</v>
      </c>
      <c r="M19" s="194">
        <f>投入係数!M19*手順⑤!M$29</f>
        <v>0</v>
      </c>
      <c r="N19" s="194">
        <f>投入係数!N19*手順⑤!N$29</f>
        <v>0</v>
      </c>
      <c r="O19" s="194">
        <f>投入係数!O19*手順⑤!O$29</f>
        <v>0</v>
      </c>
      <c r="P19" s="194">
        <f>投入係数!P19*手順⑤!P$29</f>
        <v>0</v>
      </c>
      <c r="Q19" s="194">
        <f>投入係数!Q19*手順⑤!Q$29</f>
        <v>0</v>
      </c>
      <c r="R19" s="194">
        <f>投入係数!R19*手順⑤!R$29</f>
        <v>0</v>
      </c>
      <c r="S19" s="178">
        <f t="shared" si="0"/>
        <v>0</v>
      </c>
    </row>
    <row r="20" spans="2:19" ht="16.5" customHeight="1">
      <c r="B20" s="174" t="s">
        <v>30</v>
      </c>
      <c r="C20" s="297" t="s">
        <v>535</v>
      </c>
      <c r="D20" s="350">
        <f>投入係数!D20*手順⑤!D$29</f>
        <v>0</v>
      </c>
      <c r="E20" s="194">
        <f>投入係数!E20*手順⑤!E$29</f>
        <v>0</v>
      </c>
      <c r="F20" s="194">
        <f>投入係数!F20*手順⑤!F$29</f>
        <v>0</v>
      </c>
      <c r="G20" s="194">
        <f>投入係数!G20*手順⑤!G$29</f>
        <v>0</v>
      </c>
      <c r="H20" s="194">
        <f>投入係数!H20*手順⑤!H$29</f>
        <v>0</v>
      </c>
      <c r="I20" s="194">
        <f>投入係数!I20*手順⑤!I$29</f>
        <v>0</v>
      </c>
      <c r="J20" s="194">
        <f>投入係数!J20*手順⑤!J$29</f>
        <v>0</v>
      </c>
      <c r="K20" s="194">
        <f>投入係数!K20*手順⑤!K$29</f>
        <v>0</v>
      </c>
      <c r="L20" s="194">
        <f>投入係数!L20*手順⑤!L$29</f>
        <v>0</v>
      </c>
      <c r="M20" s="194">
        <f>投入係数!M20*手順⑤!M$29</f>
        <v>0</v>
      </c>
      <c r="N20" s="194">
        <f>投入係数!N20*手順⑤!N$29</f>
        <v>0</v>
      </c>
      <c r="O20" s="194">
        <f>投入係数!O20*手順⑤!O$29</f>
        <v>0</v>
      </c>
      <c r="P20" s="194">
        <f>投入係数!P20*手順⑤!P$29</f>
        <v>0</v>
      </c>
      <c r="Q20" s="194">
        <f>投入係数!Q20*手順⑤!Q$29</f>
        <v>0</v>
      </c>
      <c r="R20" s="194">
        <f>投入係数!R20*手順⑤!R$29</f>
        <v>0</v>
      </c>
      <c r="S20" s="178">
        <f t="shared" si="0"/>
        <v>0</v>
      </c>
    </row>
    <row r="21" spans="2:19" ht="16.5" customHeight="1">
      <c r="B21" s="351" t="s">
        <v>536</v>
      </c>
      <c r="C21" s="352" t="s">
        <v>26</v>
      </c>
      <c r="D21" s="353">
        <f t="shared" ref="D21:R21" si="1">SUM(D6:D20)</f>
        <v>0</v>
      </c>
      <c r="E21" s="354">
        <f t="shared" si="1"/>
        <v>0</v>
      </c>
      <c r="F21" s="354">
        <f t="shared" si="1"/>
        <v>0</v>
      </c>
      <c r="G21" s="354">
        <f t="shared" si="1"/>
        <v>0</v>
      </c>
      <c r="H21" s="354">
        <f t="shared" si="1"/>
        <v>0</v>
      </c>
      <c r="I21" s="354">
        <f t="shared" si="1"/>
        <v>0</v>
      </c>
      <c r="J21" s="354">
        <f t="shared" si="1"/>
        <v>0</v>
      </c>
      <c r="K21" s="354">
        <f t="shared" si="1"/>
        <v>0</v>
      </c>
      <c r="L21" s="354">
        <f t="shared" si="1"/>
        <v>0</v>
      </c>
      <c r="M21" s="354">
        <f t="shared" si="1"/>
        <v>0</v>
      </c>
      <c r="N21" s="354">
        <f t="shared" si="1"/>
        <v>0</v>
      </c>
      <c r="O21" s="354">
        <f t="shared" si="1"/>
        <v>0</v>
      </c>
      <c r="P21" s="354">
        <f t="shared" si="1"/>
        <v>0</v>
      </c>
      <c r="Q21" s="354">
        <f t="shared" si="1"/>
        <v>0</v>
      </c>
      <c r="R21" s="354">
        <f t="shared" si="1"/>
        <v>0</v>
      </c>
      <c r="S21" s="326">
        <f t="shared" si="0"/>
        <v>0</v>
      </c>
    </row>
    <row r="22" spans="2:19" ht="16.5" customHeight="1">
      <c r="B22" s="355" t="s">
        <v>537</v>
      </c>
      <c r="C22" s="356" t="s">
        <v>538</v>
      </c>
      <c r="D22" s="350">
        <f>投入係数!D22*手順⑤!D$29</f>
        <v>0</v>
      </c>
      <c r="E22" s="194">
        <f>投入係数!E22*手順⑤!E$29</f>
        <v>0</v>
      </c>
      <c r="F22" s="194">
        <f>投入係数!F22*手順⑤!F$29</f>
        <v>0</v>
      </c>
      <c r="G22" s="194">
        <f>投入係数!G22*手順⑤!G$29</f>
        <v>0</v>
      </c>
      <c r="H22" s="194">
        <f>投入係数!H22*手順⑤!H$29</f>
        <v>0</v>
      </c>
      <c r="I22" s="194">
        <f>投入係数!I22*手順⑤!I$29</f>
        <v>0</v>
      </c>
      <c r="J22" s="194">
        <f>投入係数!J22*手順⑤!J$29</f>
        <v>0</v>
      </c>
      <c r="K22" s="194">
        <f>投入係数!K22*手順⑤!K$29</f>
        <v>0</v>
      </c>
      <c r="L22" s="194">
        <f>投入係数!L22*手順⑤!L$29</f>
        <v>0</v>
      </c>
      <c r="M22" s="194">
        <f>投入係数!M22*手順⑤!M$29</f>
        <v>0</v>
      </c>
      <c r="N22" s="194">
        <f>投入係数!N22*手順⑤!N$29</f>
        <v>0</v>
      </c>
      <c r="O22" s="194">
        <f>投入係数!O22*手順⑤!O$29</f>
        <v>0</v>
      </c>
      <c r="P22" s="194">
        <f>投入係数!P22*手順⑤!P$29</f>
        <v>0</v>
      </c>
      <c r="Q22" s="194">
        <f>投入係数!Q22*手順⑤!Q$29</f>
        <v>0</v>
      </c>
      <c r="R22" s="194">
        <f>投入係数!R22*手順⑤!R$29</f>
        <v>0</v>
      </c>
      <c r="S22" s="178">
        <f t="shared" si="0"/>
        <v>0</v>
      </c>
    </row>
    <row r="23" spans="2:19" ht="16.5" customHeight="1">
      <c r="B23" s="355" t="s">
        <v>539</v>
      </c>
      <c r="C23" s="356" t="s">
        <v>31</v>
      </c>
      <c r="D23" s="350">
        <f>投入係数!D23*手順⑤!D$29</f>
        <v>0</v>
      </c>
      <c r="E23" s="194">
        <f>投入係数!E23*手順⑤!E$29</f>
        <v>0</v>
      </c>
      <c r="F23" s="194">
        <f>投入係数!F23*手順⑤!F$29</f>
        <v>0</v>
      </c>
      <c r="G23" s="194">
        <f>投入係数!G23*手順⑤!G$29</f>
        <v>0</v>
      </c>
      <c r="H23" s="194">
        <f>投入係数!H23*手順⑤!H$29</f>
        <v>0</v>
      </c>
      <c r="I23" s="194">
        <f>投入係数!I23*手順⑤!I$29</f>
        <v>0</v>
      </c>
      <c r="J23" s="194">
        <f>投入係数!J23*手順⑤!J$29</f>
        <v>0</v>
      </c>
      <c r="K23" s="194">
        <f>投入係数!K23*手順⑤!K$29</f>
        <v>0</v>
      </c>
      <c r="L23" s="194">
        <f>投入係数!L23*手順⑤!L$29</f>
        <v>0</v>
      </c>
      <c r="M23" s="194">
        <f>投入係数!M23*手順⑤!M$29</f>
        <v>0</v>
      </c>
      <c r="N23" s="194">
        <f>投入係数!N23*手順⑤!N$29</f>
        <v>0</v>
      </c>
      <c r="O23" s="194">
        <f>投入係数!O23*手順⑤!O$29</f>
        <v>0</v>
      </c>
      <c r="P23" s="194">
        <f>投入係数!P23*手順⑤!P$29</f>
        <v>0</v>
      </c>
      <c r="Q23" s="194">
        <f>投入係数!Q23*手順⑤!Q$29</f>
        <v>0</v>
      </c>
      <c r="R23" s="194">
        <f>投入係数!R23*手順⑤!R$29</f>
        <v>0</v>
      </c>
      <c r="S23" s="178">
        <f t="shared" si="0"/>
        <v>0</v>
      </c>
    </row>
    <row r="24" spans="2:19" ht="16.5" customHeight="1">
      <c r="B24" s="355" t="s">
        <v>540</v>
      </c>
      <c r="C24" s="356" t="s">
        <v>32</v>
      </c>
      <c r="D24" s="350">
        <f>投入係数!D24*手順⑤!D$29</f>
        <v>0</v>
      </c>
      <c r="E24" s="194">
        <f>投入係数!E24*手順⑤!E$29</f>
        <v>0</v>
      </c>
      <c r="F24" s="194">
        <f>投入係数!F24*手順⑤!F$29</f>
        <v>0</v>
      </c>
      <c r="G24" s="194">
        <f>投入係数!G24*手順⑤!G$29</f>
        <v>0</v>
      </c>
      <c r="H24" s="194">
        <f>投入係数!H24*手順⑤!H$29</f>
        <v>0</v>
      </c>
      <c r="I24" s="194">
        <f>投入係数!I24*手順⑤!I$29</f>
        <v>0</v>
      </c>
      <c r="J24" s="194">
        <f>投入係数!J24*手順⑤!J$29</f>
        <v>0</v>
      </c>
      <c r="K24" s="194">
        <f>投入係数!K24*手順⑤!K$29</f>
        <v>0</v>
      </c>
      <c r="L24" s="194">
        <f>投入係数!L24*手順⑤!L$29</f>
        <v>0</v>
      </c>
      <c r="M24" s="194">
        <f>投入係数!M24*手順⑤!M$29</f>
        <v>0</v>
      </c>
      <c r="N24" s="194">
        <f>投入係数!N24*手順⑤!N$29</f>
        <v>0</v>
      </c>
      <c r="O24" s="194">
        <f>投入係数!O24*手順⑤!O$29</f>
        <v>0</v>
      </c>
      <c r="P24" s="194">
        <f>投入係数!P24*手順⑤!P$29</f>
        <v>0</v>
      </c>
      <c r="Q24" s="194">
        <f>投入係数!Q24*手順⑤!Q$29</f>
        <v>0</v>
      </c>
      <c r="R24" s="194">
        <f>投入係数!R24*手順⑤!R$29</f>
        <v>0</v>
      </c>
      <c r="S24" s="178">
        <f t="shared" si="0"/>
        <v>0</v>
      </c>
    </row>
    <row r="25" spans="2:19" ht="16.5" customHeight="1">
      <c r="B25" s="355" t="s">
        <v>541</v>
      </c>
      <c r="C25" s="356" t="s">
        <v>33</v>
      </c>
      <c r="D25" s="350">
        <f>投入係数!D25*手順⑤!D$29</f>
        <v>0</v>
      </c>
      <c r="E25" s="194">
        <f>投入係数!E25*手順⑤!E$29</f>
        <v>0</v>
      </c>
      <c r="F25" s="194">
        <f>投入係数!F25*手順⑤!F$29</f>
        <v>0</v>
      </c>
      <c r="G25" s="194">
        <f>投入係数!G25*手順⑤!G$29</f>
        <v>0</v>
      </c>
      <c r="H25" s="194">
        <f>投入係数!H25*手順⑤!H$29</f>
        <v>0</v>
      </c>
      <c r="I25" s="194">
        <f>投入係数!I25*手順⑤!I$29</f>
        <v>0</v>
      </c>
      <c r="J25" s="194">
        <f>投入係数!J25*手順⑤!J$29</f>
        <v>0</v>
      </c>
      <c r="K25" s="194">
        <f>投入係数!K25*手順⑤!K$29</f>
        <v>0</v>
      </c>
      <c r="L25" s="194">
        <f>投入係数!L25*手順⑤!L$29</f>
        <v>0</v>
      </c>
      <c r="M25" s="194">
        <f>投入係数!M25*手順⑤!M$29</f>
        <v>0</v>
      </c>
      <c r="N25" s="194">
        <f>投入係数!N25*手順⑤!N$29</f>
        <v>0</v>
      </c>
      <c r="O25" s="194">
        <f>投入係数!O25*手順⑤!O$29</f>
        <v>0</v>
      </c>
      <c r="P25" s="194">
        <f>投入係数!P25*手順⑤!P$29</f>
        <v>0</v>
      </c>
      <c r="Q25" s="194">
        <f>投入係数!Q25*手順⑤!Q$29</f>
        <v>0</v>
      </c>
      <c r="R25" s="194">
        <f>投入係数!R25*手順⑤!R$29</f>
        <v>0</v>
      </c>
      <c r="S25" s="178">
        <f t="shared" si="0"/>
        <v>0</v>
      </c>
    </row>
    <row r="26" spans="2:19" ht="16.5" customHeight="1">
      <c r="B26" s="355" t="s">
        <v>542</v>
      </c>
      <c r="C26" s="524" t="s">
        <v>543</v>
      </c>
      <c r="D26" s="350">
        <f>投入係数!D26*手順⑤!D$29</f>
        <v>0</v>
      </c>
      <c r="E26" s="194">
        <f>投入係数!E26*手順⑤!E$29</f>
        <v>0</v>
      </c>
      <c r="F26" s="194">
        <f>投入係数!F26*手順⑤!F$29</f>
        <v>0</v>
      </c>
      <c r="G26" s="194">
        <f>投入係数!G26*手順⑤!G$29</f>
        <v>0</v>
      </c>
      <c r="H26" s="194">
        <f>投入係数!H26*手順⑤!H$29</f>
        <v>0</v>
      </c>
      <c r="I26" s="194">
        <f>投入係数!I26*手順⑤!I$29</f>
        <v>0</v>
      </c>
      <c r="J26" s="194">
        <f>投入係数!J26*手順⑤!J$29</f>
        <v>0</v>
      </c>
      <c r="K26" s="194">
        <f>投入係数!K26*手順⑤!K$29</f>
        <v>0</v>
      </c>
      <c r="L26" s="194">
        <f>投入係数!L26*手順⑤!L$29</f>
        <v>0</v>
      </c>
      <c r="M26" s="194">
        <f>投入係数!M26*手順⑤!M$29</f>
        <v>0</v>
      </c>
      <c r="N26" s="194">
        <f>投入係数!N26*手順⑤!N$29</f>
        <v>0</v>
      </c>
      <c r="O26" s="194">
        <f>投入係数!O26*手順⑤!O$29</f>
        <v>0</v>
      </c>
      <c r="P26" s="194">
        <f>投入係数!P26*手順⑤!P$29</f>
        <v>0</v>
      </c>
      <c r="Q26" s="194">
        <f>投入係数!Q26*手順⑤!Q$29</f>
        <v>0</v>
      </c>
      <c r="R26" s="194">
        <f>投入係数!R26*手順⑤!R$29</f>
        <v>0</v>
      </c>
      <c r="S26" s="178">
        <f t="shared" si="0"/>
        <v>0</v>
      </c>
    </row>
    <row r="27" spans="2:19" ht="16.5" customHeight="1">
      <c r="B27" s="355" t="s">
        <v>544</v>
      </c>
      <c r="C27" s="356" t="s">
        <v>545</v>
      </c>
      <c r="D27" s="350">
        <f>投入係数!D27*手順⑤!D$29</f>
        <v>0</v>
      </c>
      <c r="E27" s="194">
        <f>投入係数!E27*手順⑤!E$29</f>
        <v>0</v>
      </c>
      <c r="F27" s="194">
        <f>投入係数!F27*手順⑤!F$29</f>
        <v>0</v>
      </c>
      <c r="G27" s="194">
        <f>投入係数!G27*手順⑤!G$29</f>
        <v>0</v>
      </c>
      <c r="H27" s="194">
        <f>投入係数!H27*手順⑤!H$29</f>
        <v>0</v>
      </c>
      <c r="I27" s="194">
        <f>投入係数!I27*手順⑤!I$29</f>
        <v>0</v>
      </c>
      <c r="J27" s="194">
        <f>投入係数!J27*手順⑤!J$29</f>
        <v>0</v>
      </c>
      <c r="K27" s="194">
        <f>投入係数!K27*手順⑤!K$29</f>
        <v>0</v>
      </c>
      <c r="L27" s="194">
        <f>投入係数!L27*手順⑤!L$29</f>
        <v>0</v>
      </c>
      <c r="M27" s="194">
        <f>投入係数!M27*手順⑤!M$29</f>
        <v>0</v>
      </c>
      <c r="N27" s="194">
        <f>投入係数!N27*手順⑤!N$29</f>
        <v>0</v>
      </c>
      <c r="O27" s="194">
        <f>投入係数!O27*手順⑤!O$29</f>
        <v>0</v>
      </c>
      <c r="P27" s="194">
        <f>投入係数!P27*手順⑤!P$29</f>
        <v>0</v>
      </c>
      <c r="Q27" s="194">
        <f>投入係数!Q27*手順⑤!Q$29</f>
        <v>0</v>
      </c>
      <c r="R27" s="194">
        <f>投入係数!R27*手順⑤!R$29</f>
        <v>0</v>
      </c>
      <c r="S27" s="178">
        <f t="shared" si="0"/>
        <v>0</v>
      </c>
    </row>
    <row r="28" spans="2:19" ht="16.5" customHeight="1">
      <c r="B28" s="357" t="s">
        <v>546</v>
      </c>
      <c r="C28" s="358" t="s">
        <v>34</v>
      </c>
      <c r="D28" s="353">
        <f>SUM(D22:D27)</f>
        <v>0</v>
      </c>
      <c r="E28" s="354">
        <f t="shared" ref="E28:R28" si="2">SUM(E22:E27)</f>
        <v>0</v>
      </c>
      <c r="F28" s="354">
        <f t="shared" si="2"/>
        <v>0</v>
      </c>
      <c r="G28" s="354">
        <f t="shared" si="2"/>
        <v>0</v>
      </c>
      <c r="H28" s="354">
        <f t="shared" si="2"/>
        <v>0</v>
      </c>
      <c r="I28" s="354">
        <f t="shared" si="2"/>
        <v>0</v>
      </c>
      <c r="J28" s="354">
        <f t="shared" si="2"/>
        <v>0</v>
      </c>
      <c r="K28" s="354">
        <f t="shared" si="2"/>
        <v>0</v>
      </c>
      <c r="L28" s="354">
        <f t="shared" si="2"/>
        <v>0</v>
      </c>
      <c r="M28" s="354">
        <f t="shared" si="2"/>
        <v>0</v>
      </c>
      <c r="N28" s="354">
        <f t="shared" si="2"/>
        <v>0</v>
      </c>
      <c r="O28" s="354">
        <f t="shared" si="2"/>
        <v>0</v>
      </c>
      <c r="P28" s="354">
        <f t="shared" si="2"/>
        <v>0</v>
      </c>
      <c r="Q28" s="354">
        <f t="shared" si="2"/>
        <v>0</v>
      </c>
      <c r="R28" s="354">
        <f t="shared" si="2"/>
        <v>0</v>
      </c>
      <c r="S28" s="326">
        <f t="shared" si="0"/>
        <v>0</v>
      </c>
    </row>
    <row r="29" spans="2:19" ht="16.5" customHeight="1">
      <c r="B29" s="359" t="s">
        <v>547</v>
      </c>
      <c r="C29" s="360" t="s">
        <v>28</v>
      </c>
      <c r="D29" s="361">
        <f t="array" ref="D29:R29">TRANSPOSE('(入力)作業ｼｰﾄ'!E8:E22)</f>
        <v>0</v>
      </c>
      <c r="E29" s="362">
        <v>0</v>
      </c>
      <c r="F29" s="362">
        <v>0</v>
      </c>
      <c r="G29" s="362">
        <v>0</v>
      </c>
      <c r="H29" s="362">
        <v>0</v>
      </c>
      <c r="I29" s="362">
        <v>0</v>
      </c>
      <c r="J29" s="362">
        <v>0</v>
      </c>
      <c r="K29" s="362">
        <v>0</v>
      </c>
      <c r="L29" s="362">
        <v>0</v>
      </c>
      <c r="M29" s="362">
        <v>0</v>
      </c>
      <c r="N29" s="362">
        <v>0</v>
      </c>
      <c r="O29" s="362">
        <v>0</v>
      </c>
      <c r="P29" s="362">
        <v>0</v>
      </c>
      <c r="Q29" s="362">
        <v>0</v>
      </c>
      <c r="R29" s="362">
        <v>0</v>
      </c>
      <c r="S29" s="363"/>
    </row>
  </sheetData>
  <sheetProtection sheet="1" selectLockedCells="1" selectUnlockedCells="1"/>
  <mergeCells count="1">
    <mergeCell ref="B2:C2"/>
  </mergeCells>
  <phoneticPr fontId="9"/>
  <pageMargins left="0.78740157480314965" right="0.78740157480314965" top="0.78740157480314965" bottom="0.78740157480314965" header="0" footer="0.19685039370078741"/>
  <pageSetup paperSize="8" orientation="landscape" useFirstPageNumber="1" r:id="rId1"/>
  <headerFooter alignWithMargins="0">
    <oddFooter>&amp;C&amp;P / 1 ﾍﾟｰｼﾞ</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X20"/>
  <sheetViews>
    <sheetView showGridLines="0" view="pageBreakPreview" zoomScale="175" zoomScaleNormal="100" zoomScaleSheetLayoutView="175" workbookViewId="0">
      <selection activeCell="D17" sqref="D17"/>
    </sheetView>
  </sheetViews>
  <sheetFormatPr defaultColWidth="10.125" defaultRowHeight="15" customHeight="1"/>
  <cols>
    <col min="1" max="1" width="1.625" style="304" customWidth="1"/>
    <col min="2" max="2" width="4.625" style="304" customWidth="1"/>
    <col min="3" max="3" width="27.25" style="304" bestFit="1" customWidth="1"/>
    <col min="4" max="4" width="10.625" style="304" customWidth="1"/>
    <col min="5" max="18" width="10.125" style="304" customWidth="1"/>
    <col min="19" max="24" width="10.125" style="304" hidden="1" customWidth="1"/>
    <col min="25" max="16384" width="10.125" style="304"/>
  </cols>
  <sheetData>
    <row r="2" spans="2:24" ht="20.25" customHeight="1">
      <c r="B2" s="562" t="s">
        <v>108</v>
      </c>
      <c r="C2" s="563"/>
    </row>
    <row r="3" spans="2:24" ht="18.75" customHeight="1">
      <c r="D3" s="337" t="s">
        <v>0</v>
      </c>
    </row>
    <row r="4" spans="2:24" ht="18.75" customHeight="1">
      <c r="B4" s="338"/>
      <c r="C4" s="339"/>
      <c r="D4" s="391"/>
    </row>
    <row r="5" spans="2:24" s="373" customFormat="1" ht="36" customHeight="1">
      <c r="B5" s="344"/>
      <c r="C5" s="345"/>
      <c r="D5" s="392" t="s">
        <v>117</v>
      </c>
      <c r="S5" s="374" t="s">
        <v>26</v>
      </c>
      <c r="T5" s="374"/>
      <c r="U5" s="374" t="s">
        <v>27</v>
      </c>
      <c r="V5" s="374"/>
      <c r="W5" s="374" t="s">
        <v>28</v>
      </c>
      <c r="X5" s="375"/>
    </row>
    <row r="6" spans="2:24" ht="18.75" customHeight="1">
      <c r="B6" s="169" t="s">
        <v>1</v>
      </c>
      <c r="C6" s="295" t="s">
        <v>15</v>
      </c>
      <c r="D6" s="393">
        <f t="array" ref="D6:D20">MMULT(開放経済型逆行列係数!D6:R20,'(入力)作業ｼｰﾄ'!I8:I22)</f>
        <v>0</v>
      </c>
      <c r="S6" s="378">
        <v>113706</v>
      </c>
      <c r="T6" s="379" t="s">
        <v>29</v>
      </c>
      <c r="U6" s="378">
        <v>124135</v>
      </c>
      <c r="V6" s="379" t="s">
        <v>29</v>
      </c>
      <c r="W6" s="378">
        <v>237841</v>
      </c>
      <c r="X6" s="379" t="s">
        <v>29</v>
      </c>
    </row>
    <row r="7" spans="2:24" ht="18.75" customHeight="1">
      <c r="B7" s="174" t="s">
        <v>2</v>
      </c>
      <c r="C7" s="297" t="s">
        <v>523</v>
      </c>
      <c r="D7" s="394">
        <v>0</v>
      </c>
      <c r="S7" s="378"/>
      <c r="T7" s="379"/>
      <c r="U7" s="378"/>
      <c r="V7" s="379"/>
      <c r="W7" s="378"/>
      <c r="X7" s="379"/>
    </row>
    <row r="8" spans="2:24" ht="18.75" customHeight="1">
      <c r="B8" s="174" t="s">
        <v>3</v>
      </c>
      <c r="C8" s="297" t="s">
        <v>524</v>
      </c>
      <c r="D8" s="394">
        <v>0</v>
      </c>
      <c r="S8" s="378"/>
      <c r="T8" s="379"/>
      <c r="U8" s="378"/>
      <c r="V8" s="379"/>
      <c r="W8" s="378"/>
      <c r="X8" s="379"/>
    </row>
    <row r="9" spans="2:24" ht="18.75" customHeight="1">
      <c r="B9" s="174" t="s">
        <v>4</v>
      </c>
      <c r="C9" s="297" t="s">
        <v>525</v>
      </c>
      <c r="D9" s="394">
        <v>0</v>
      </c>
      <c r="S9" s="378"/>
      <c r="T9" s="379"/>
      <c r="U9" s="378"/>
      <c r="V9" s="379"/>
      <c r="W9" s="378"/>
      <c r="X9" s="379"/>
    </row>
    <row r="10" spans="2:24" ht="18.75" customHeight="1">
      <c r="B10" s="174" t="s">
        <v>5</v>
      </c>
      <c r="C10" s="297" t="s">
        <v>526</v>
      </c>
      <c r="D10" s="394">
        <v>0</v>
      </c>
      <c r="S10" s="378"/>
      <c r="T10" s="379"/>
      <c r="U10" s="378"/>
      <c r="V10" s="379"/>
      <c r="W10" s="378"/>
      <c r="X10" s="379"/>
    </row>
    <row r="11" spans="2:24" ht="18.75" customHeight="1">
      <c r="B11" s="174" t="s">
        <v>6</v>
      </c>
      <c r="C11" s="297" t="s">
        <v>527</v>
      </c>
      <c r="D11" s="394">
        <v>0</v>
      </c>
      <c r="S11" s="378"/>
      <c r="T11" s="379"/>
      <c r="U11" s="378"/>
      <c r="V11" s="379"/>
      <c r="W11" s="378"/>
      <c r="X11" s="379"/>
    </row>
    <row r="12" spans="2:24" ht="18.75" customHeight="1">
      <c r="B12" s="174" t="s">
        <v>7</v>
      </c>
      <c r="C12" s="299" t="s">
        <v>528</v>
      </c>
      <c r="D12" s="394">
        <v>0</v>
      </c>
      <c r="S12" s="378"/>
      <c r="T12" s="379"/>
      <c r="U12" s="378"/>
      <c r="V12" s="379"/>
      <c r="W12" s="378"/>
      <c r="X12" s="379"/>
    </row>
    <row r="13" spans="2:24" ht="18.75" customHeight="1">
      <c r="B13" s="174" t="s">
        <v>8</v>
      </c>
      <c r="C13" s="297" t="s">
        <v>529</v>
      </c>
      <c r="D13" s="394">
        <v>0</v>
      </c>
      <c r="S13" s="378"/>
      <c r="T13" s="379"/>
      <c r="U13" s="378"/>
      <c r="V13" s="379"/>
      <c r="W13" s="378"/>
      <c r="X13" s="379"/>
    </row>
    <row r="14" spans="2:24" ht="18.75" customHeight="1">
      <c r="B14" s="174" t="s">
        <v>9</v>
      </c>
      <c r="C14" s="299" t="s">
        <v>530</v>
      </c>
      <c r="D14" s="394">
        <v>0</v>
      </c>
      <c r="S14" s="378"/>
      <c r="T14" s="379"/>
      <c r="U14" s="378"/>
      <c r="V14" s="379"/>
      <c r="W14" s="378"/>
      <c r="X14" s="379"/>
    </row>
    <row r="15" spans="2:24" ht="18.75" customHeight="1">
      <c r="B15" s="174" t="s">
        <v>10</v>
      </c>
      <c r="C15" s="299" t="s">
        <v>531</v>
      </c>
      <c r="D15" s="394">
        <v>0</v>
      </c>
      <c r="S15" s="378"/>
      <c r="T15" s="379"/>
      <c r="U15" s="378"/>
      <c r="V15" s="379"/>
      <c r="W15" s="378"/>
      <c r="X15" s="379"/>
    </row>
    <row r="16" spans="2:24" ht="18.75" customHeight="1">
      <c r="B16" s="174" t="s">
        <v>11</v>
      </c>
      <c r="C16" s="297" t="s">
        <v>532</v>
      </c>
      <c r="D16" s="394">
        <v>0</v>
      </c>
      <c r="S16" s="378"/>
      <c r="T16" s="379"/>
      <c r="U16" s="378"/>
      <c r="V16" s="379"/>
      <c r="W16" s="378"/>
      <c r="X16" s="379"/>
    </row>
    <row r="17" spans="2:24" ht="18.75" customHeight="1">
      <c r="B17" s="174" t="s">
        <v>12</v>
      </c>
      <c r="C17" s="297" t="s">
        <v>533</v>
      </c>
      <c r="D17" s="394">
        <v>0</v>
      </c>
      <c r="S17" s="378"/>
      <c r="T17" s="379"/>
      <c r="U17" s="378"/>
      <c r="V17" s="379"/>
      <c r="W17" s="378"/>
      <c r="X17" s="379"/>
    </row>
    <row r="18" spans="2:24" ht="18.75" customHeight="1">
      <c r="B18" s="174" t="s">
        <v>13</v>
      </c>
      <c r="C18" s="297" t="s">
        <v>534</v>
      </c>
      <c r="D18" s="394">
        <v>0</v>
      </c>
      <c r="S18" s="378"/>
      <c r="T18" s="379"/>
      <c r="U18" s="378"/>
      <c r="V18" s="379"/>
      <c r="W18" s="378"/>
      <c r="X18" s="379"/>
    </row>
    <row r="19" spans="2:24" ht="18.75" customHeight="1">
      <c r="B19" s="174" t="s">
        <v>14</v>
      </c>
      <c r="C19" s="297" t="s">
        <v>300</v>
      </c>
      <c r="D19" s="394">
        <v>0</v>
      </c>
      <c r="S19" s="378"/>
      <c r="T19" s="379"/>
      <c r="U19" s="378"/>
      <c r="V19" s="379"/>
      <c r="W19" s="378"/>
      <c r="X19" s="379"/>
    </row>
    <row r="20" spans="2:24" ht="18.75" customHeight="1">
      <c r="B20" s="395" t="s">
        <v>30</v>
      </c>
      <c r="C20" s="396" t="s">
        <v>535</v>
      </c>
      <c r="D20" s="397">
        <v>0</v>
      </c>
      <c r="S20" s="378"/>
      <c r="T20" s="379"/>
      <c r="U20" s="378"/>
      <c r="V20" s="379"/>
      <c r="W20" s="378"/>
      <c r="X20" s="379"/>
    </row>
  </sheetData>
  <sheetProtection sheet="1" selectLockedCells="1" selectUnlockedCells="1"/>
  <mergeCells count="1">
    <mergeCell ref="B2:C2"/>
  </mergeCells>
  <phoneticPr fontId="1"/>
  <pageMargins left="0.78740157480314965" right="0.78740157480314965" top="0.78740157480314965" bottom="0.78740157480314965" header="0" footer="0.19685039370078741"/>
  <pageSetup paperSize="9" scale="125" orientation="portrait" useFirstPageNumber="1" r:id="rId1"/>
  <headerFooter alignWithMargins="0">
    <oddFooter>&amp;C&amp;P / 1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X20"/>
  <sheetViews>
    <sheetView showGridLines="0" view="pageBreakPreview" zoomScale="205" zoomScaleNormal="100" zoomScaleSheetLayoutView="205" workbookViewId="0">
      <selection activeCell="D7" sqref="D7"/>
    </sheetView>
  </sheetViews>
  <sheetFormatPr defaultColWidth="10.125" defaultRowHeight="15" customHeight="1"/>
  <cols>
    <col min="1" max="1" width="1.625" style="304" customWidth="1"/>
    <col min="2" max="2" width="4.625" style="304" customWidth="1"/>
    <col min="3" max="3" width="27.25" style="304" bestFit="1" customWidth="1"/>
    <col min="4" max="4" width="10.625" style="304" customWidth="1"/>
    <col min="5" max="18" width="10.125" style="304" customWidth="1"/>
    <col min="19" max="24" width="10.125" style="304" hidden="1" customWidth="1"/>
    <col min="25" max="16384" width="10.125" style="304"/>
  </cols>
  <sheetData>
    <row r="2" spans="2:24" ht="20.25" customHeight="1">
      <c r="B2" s="562" t="s">
        <v>109</v>
      </c>
      <c r="C2" s="563"/>
    </row>
    <row r="3" spans="2:24" ht="18.75" customHeight="1">
      <c r="D3" s="337" t="s">
        <v>0</v>
      </c>
    </row>
    <row r="4" spans="2:24" ht="18.75" customHeight="1">
      <c r="B4" s="709"/>
      <c r="C4" s="709"/>
      <c r="D4" s="391"/>
    </row>
    <row r="5" spans="2:24" s="373" customFormat="1" ht="36" customHeight="1">
      <c r="B5" s="710"/>
      <c r="C5" s="710"/>
      <c r="D5" s="392" t="s">
        <v>58</v>
      </c>
      <c r="S5" s="374" t="s">
        <v>26</v>
      </c>
      <c r="T5" s="374"/>
      <c r="U5" s="374" t="s">
        <v>27</v>
      </c>
      <c r="V5" s="374"/>
      <c r="W5" s="374" t="s">
        <v>28</v>
      </c>
      <c r="X5" s="375"/>
    </row>
    <row r="6" spans="2:24" ht="18.75" customHeight="1">
      <c r="B6" s="174" t="s">
        <v>1</v>
      </c>
      <c r="C6" s="295" t="s">
        <v>15</v>
      </c>
      <c r="D6" s="393">
        <f t="array" ref="D6:D20">MMULT(開放経済型逆行列係数!D6:R20,'(入力)作業ｼｰﾄ'!P8:P22)</f>
        <v>0</v>
      </c>
      <c r="S6" s="378">
        <v>113706</v>
      </c>
      <c r="T6" s="379" t="s">
        <v>29</v>
      </c>
      <c r="U6" s="378">
        <v>124135</v>
      </c>
      <c r="V6" s="379" t="s">
        <v>29</v>
      </c>
      <c r="W6" s="378">
        <v>237841</v>
      </c>
      <c r="X6" s="379" t="s">
        <v>29</v>
      </c>
    </row>
    <row r="7" spans="2:24" ht="18.75" customHeight="1">
      <c r="B7" s="174" t="s">
        <v>2</v>
      </c>
      <c r="C7" s="297" t="s">
        <v>523</v>
      </c>
      <c r="D7" s="394">
        <v>0</v>
      </c>
      <c r="S7" s="378"/>
      <c r="T7" s="379"/>
      <c r="U7" s="378"/>
      <c r="V7" s="379"/>
      <c r="W7" s="378"/>
      <c r="X7" s="379"/>
    </row>
    <row r="8" spans="2:24" ht="18.75" customHeight="1">
      <c r="B8" s="174" t="s">
        <v>3</v>
      </c>
      <c r="C8" s="297" t="s">
        <v>524</v>
      </c>
      <c r="D8" s="394">
        <v>0</v>
      </c>
      <c r="S8" s="378"/>
      <c r="T8" s="379"/>
      <c r="U8" s="378"/>
      <c r="V8" s="379"/>
      <c r="W8" s="378"/>
      <c r="X8" s="379"/>
    </row>
    <row r="9" spans="2:24" ht="18.75" customHeight="1">
      <c r="B9" s="174" t="s">
        <v>4</v>
      </c>
      <c r="C9" s="297" t="s">
        <v>525</v>
      </c>
      <c r="D9" s="394">
        <v>0</v>
      </c>
      <c r="S9" s="378"/>
      <c r="T9" s="379"/>
      <c r="U9" s="378"/>
      <c r="V9" s="379"/>
      <c r="W9" s="378"/>
      <c r="X9" s="379"/>
    </row>
    <row r="10" spans="2:24" ht="18.75" customHeight="1">
      <c r="B10" s="174" t="s">
        <v>5</v>
      </c>
      <c r="C10" s="297" t="s">
        <v>526</v>
      </c>
      <c r="D10" s="394">
        <v>0</v>
      </c>
      <c r="S10" s="378"/>
      <c r="T10" s="379"/>
      <c r="U10" s="378"/>
      <c r="V10" s="379"/>
      <c r="W10" s="378"/>
      <c r="X10" s="379"/>
    </row>
    <row r="11" spans="2:24" ht="18.75" customHeight="1">
      <c r="B11" s="174" t="s">
        <v>6</v>
      </c>
      <c r="C11" s="297" t="s">
        <v>527</v>
      </c>
      <c r="D11" s="394">
        <v>0</v>
      </c>
      <c r="S11" s="378"/>
      <c r="T11" s="379"/>
      <c r="U11" s="378"/>
      <c r="V11" s="379"/>
      <c r="W11" s="378"/>
      <c r="X11" s="379"/>
    </row>
    <row r="12" spans="2:24" ht="18.75" customHeight="1">
      <c r="B12" s="174" t="s">
        <v>7</v>
      </c>
      <c r="C12" s="299" t="s">
        <v>528</v>
      </c>
      <c r="D12" s="394">
        <v>0</v>
      </c>
      <c r="S12" s="378"/>
      <c r="T12" s="379"/>
      <c r="U12" s="378"/>
      <c r="V12" s="379"/>
      <c r="W12" s="378"/>
      <c r="X12" s="379"/>
    </row>
    <row r="13" spans="2:24" ht="18.75" customHeight="1">
      <c r="B13" s="174" t="s">
        <v>8</v>
      </c>
      <c r="C13" s="297" t="s">
        <v>529</v>
      </c>
      <c r="D13" s="394">
        <v>0</v>
      </c>
      <c r="S13" s="378"/>
      <c r="T13" s="379"/>
      <c r="U13" s="378"/>
      <c r="V13" s="379"/>
      <c r="W13" s="378"/>
      <c r="X13" s="379"/>
    </row>
    <row r="14" spans="2:24" ht="18.75" customHeight="1">
      <c r="B14" s="174" t="s">
        <v>9</v>
      </c>
      <c r="C14" s="299" t="s">
        <v>530</v>
      </c>
      <c r="D14" s="394">
        <v>0</v>
      </c>
      <c r="S14" s="378"/>
      <c r="T14" s="379"/>
      <c r="U14" s="378"/>
      <c r="V14" s="379"/>
      <c r="W14" s="378"/>
      <c r="X14" s="379"/>
    </row>
    <row r="15" spans="2:24" ht="18.75" customHeight="1">
      <c r="B15" s="174" t="s">
        <v>10</v>
      </c>
      <c r="C15" s="299" t="s">
        <v>531</v>
      </c>
      <c r="D15" s="394">
        <v>0</v>
      </c>
      <c r="S15" s="378"/>
      <c r="T15" s="379"/>
      <c r="U15" s="378"/>
      <c r="V15" s="379"/>
      <c r="W15" s="378"/>
      <c r="X15" s="379"/>
    </row>
    <row r="16" spans="2:24" ht="18.75" customHeight="1">
      <c r="B16" s="174" t="s">
        <v>11</v>
      </c>
      <c r="C16" s="297" t="s">
        <v>532</v>
      </c>
      <c r="D16" s="394">
        <v>0</v>
      </c>
      <c r="S16" s="378"/>
      <c r="T16" s="379"/>
      <c r="U16" s="378"/>
      <c r="V16" s="379"/>
      <c r="W16" s="378"/>
      <c r="X16" s="379"/>
    </row>
    <row r="17" spans="2:24" ht="18.75" customHeight="1">
      <c r="B17" s="174" t="s">
        <v>12</v>
      </c>
      <c r="C17" s="297" t="s">
        <v>533</v>
      </c>
      <c r="D17" s="394">
        <v>0</v>
      </c>
      <c r="S17" s="378"/>
      <c r="T17" s="379"/>
      <c r="U17" s="378"/>
      <c r="V17" s="379"/>
      <c r="W17" s="378"/>
      <c r="X17" s="379"/>
    </row>
    <row r="18" spans="2:24" ht="18.75" customHeight="1">
      <c r="B18" s="174" t="s">
        <v>13</v>
      </c>
      <c r="C18" s="297" t="s">
        <v>534</v>
      </c>
      <c r="D18" s="394">
        <v>0</v>
      </c>
      <c r="S18" s="378"/>
      <c r="T18" s="379"/>
      <c r="U18" s="378"/>
      <c r="V18" s="379"/>
      <c r="W18" s="378"/>
      <c r="X18" s="379"/>
    </row>
    <row r="19" spans="2:24" ht="18.75" customHeight="1">
      <c r="B19" s="174" t="s">
        <v>14</v>
      </c>
      <c r="C19" s="297" t="s">
        <v>300</v>
      </c>
      <c r="D19" s="394">
        <v>0</v>
      </c>
      <c r="S19" s="378"/>
      <c r="T19" s="379"/>
      <c r="U19" s="378"/>
      <c r="V19" s="379"/>
      <c r="W19" s="378"/>
      <c r="X19" s="379"/>
    </row>
    <row r="20" spans="2:24" ht="18.75" customHeight="1">
      <c r="B20" s="395" t="s">
        <v>30</v>
      </c>
      <c r="C20" s="396" t="s">
        <v>535</v>
      </c>
      <c r="D20" s="397">
        <v>0</v>
      </c>
      <c r="S20" s="378"/>
      <c r="T20" s="379"/>
      <c r="U20" s="378"/>
      <c r="V20" s="379"/>
      <c r="W20" s="378"/>
      <c r="X20" s="379"/>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125" orientation="portrait" useFirstPageNumber="1" r:id="rId1"/>
  <headerFooter alignWithMargins="0">
    <oddFooter>&amp;C&amp;P / 1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B1:AF31"/>
  <sheetViews>
    <sheetView showGridLines="0" view="pageBreakPreview" zoomScale="145" zoomScaleNormal="100" zoomScaleSheetLayoutView="145" workbookViewId="0">
      <selection activeCell="L26" sqref="L26"/>
    </sheetView>
  </sheetViews>
  <sheetFormatPr defaultColWidth="10.125" defaultRowHeight="15" customHeight="1"/>
  <cols>
    <col min="1" max="1" width="1.625" style="399" customWidth="1"/>
    <col min="2" max="2" width="2.625" style="304" bestFit="1" customWidth="1"/>
    <col min="3" max="3" width="28.875" style="304" bestFit="1" customWidth="1"/>
    <col min="4" max="13" width="10.625" style="399" customWidth="1"/>
    <col min="14" max="26" width="10.125" style="399" customWidth="1"/>
    <col min="27" max="32" width="10.125" style="399" hidden="1" customWidth="1"/>
    <col min="33" max="16384" width="10.125" style="399"/>
  </cols>
  <sheetData>
    <row r="1" spans="2:32" ht="15" customHeight="1">
      <c r="D1" s="398"/>
    </row>
    <row r="2" spans="2:32" ht="15" customHeight="1">
      <c r="B2" s="562" t="s">
        <v>362</v>
      </c>
      <c r="C2" s="563"/>
      <c r="M2" s="400"/>
    </row>
    <row r="3" spans="2:32" ht="15" customHeight="1">
      <c r="B3" s="401"/>
      <c r="C3" s="401"/>
      <c r="M3" s="400" t="s">
        <v>361</v>
      </c>
    </row>
    <row r="4" spans="2:32" s="406" customFormat="1" ht="18" customHeight="1">
      <c r="B4" s="402"/>
      <c r="C4" s="403"/>
      <c r="D4" s="711" t="s">
        <v>354</v>
      </c>
      <c r="E4" s="404"/>
      <c r="F4" s="404"/>
      <c r="G4" s="405"/>
      <c r="H4" s="404"/>
      <c r="I4" s="404"/>
      <c r="J4" s="405"/>
      <c r="K4" s="404"/>
      <c r="L4" s="727" t="s">
        <v>600</v>
      </c>
      <c r="M4" s="716" t="s">
        <v>601</v>
      </c>
      <c r="AA4" s="407"/>
      <c r="AB4" s="407"/>
      <c r="AC4" s="407"/>
      <c r="AD4" s="407"/>
      <c r="AE4" s="407"/>
    </row>
    <row r="5" spans="2:32" s="406" customFormat="1" ht="18" customHeight="1">
      <c r="B5" s="408"/>
      <c r="C5" s="409"/>
      <c r="D5" s="712"/>
      <c r="E5" s="713" t="s">
        <v>355</v>
      </c>
      <c r="F5" s="719" t="s">
        <v>356</v>
      </c>
      <c r="G5" s="722" t="s">
        <v>357</v>
      </c>
      <c r="H5" s="410"/>
      <c r="I5" s="410"/>
      <c r="J5" s="411"/>
      <c r="K5" s="412"/>
      <c r="L5" s="728"/>
      <c r="M5" s="717"/>
      <c r="AA5" s="407"/>
      <c r="AB5" s="407"/>
      <c r="AC5" s="407"/>
      <c r="AD5" s="407"/>
      <c r="AE5" s="407"/>
    </row>
    <row r="6" spans="2:32" s="406" customFormat="1" ht="18" customHeight="1">
      <c r="B6" s="413"/>
      <c r="C6" s="414"/>
      <c r="D6" s="712"/>
      <c r="E6" s="714"/>
      <c r="F6" s="720"/>
      <c r="G6" s="723"/>
      <c r="H6" s="725" t="s">
        <v>358</v>
      </c>
      <c r="I6" s="726" t="s">
        <v>359</v>
      </c>
      <c r="J6" s="411"/>
      <c r="K6" s="412"/>
      <c r="L6" s="728"/>
      <c r="M6" s="717"/>
      <c r="AA6" s="407"/>
      <c r="AB6" s="407"/>
      <c r="AC6" s="407"/>
      <c r="AD6" s="407"/>
      <c r="AE6" s="407"/>
    </row>
    <row r="7" spans="2:32" s="406" customFormat="1" ht="18" customHeight="1">
      <c r="B7" s="413"/>
      <c r="C7" s="414"/>
      <c r="D7" s="712"/>
      <c r="E7" s="715"/>
      <c r="F7" s="721"/>
      <c r="G7" s="724"/>
      <c r="H7" s="725"/>
      <c r="I7" s="726"/>
      <c r="J7" s="415" t="s">
        <v>360</v>
      </c>
      <c r="K7" s="416" t="s">
        <v>574</v>
      </c>
      <c r="L7" s="729"/>
      <c r="M7" s="718"/>
      <c r="AA7" s="407"/>
      <c r="AB7" s="407"/>
      <c r="AC7" s="407"/>
      <c r="AD7" s="407"/>
      <c r="AE7" s="407"/>
    </row>
    <row r="8" spans="2:32" ht="18" customHeight="1">
      <c r="B8" s="169" t="s">
        <v>1</v>
      </c>
      <c r="C8" s="295" t="s">
        <v>15</v>
      </c>
      <c r="D8" s="495">
        <v>48997</v>
      </c>
      <c r="E8" s="496">
        <v>22225</v>
      </c>
      <c r="F8" s="497">
        <v>15823</v>
      </c>
      <c r="G8" s="498">
        <v>10949</v>
      </c>
      <c r="H8" s="497">
        <v>1870</v>
      </c>
      <c r="I8" s="498">
        <v>9079</v>
      </c>
      <c r="J8" s="497">
        <v>4341</v>
      </c>
      <c r="K8" s="496">
        <v>4738</v>
      </c>
      <c r="L8" s="511">
        <v>0.23086499999999999</v>
      </c>
      <c r="M8" s="512">
        <v>5.1589999999999997E-2</v>
      </c>
      <c r="AA8" s="417">
        <v>113706</v>
      </c>
      <c r="AB8" s="418" t="s">
        <v>29</v>
      </c>
      <c r="AC8" s="417">
        <v>124135</v>
      </c>
      <c r="AD8" s="418" t="s">
        <v>29</v>
      </c>
      <c r="AE8" s="417">
        <v>237841</v>
      </c>
      <c r="AF8" s="418" t="s">
        <v>29</v>
      </c>
    </row>
    <row r="9" spans="2:32" ht="18" customHeight="1">
      <c r="B9" s="174" t="s">
        <v>2</v>
      </c>
      <c r="C9" s="297" t="s">
        <v>523</v>
      </c>
      <c r="D9" s="499">
        <v>2520</v>
      </c>
      <c r="E9" s="500">
        <v>129</v>
      </c>
      <c r="F9" s="501">
        <v>36</v>
      </c>
      <c r="G9" s="502">
        <v>2355</v>
      </c>
      <c r="H9" s="501">
        <v>236</v>
      </c>
      <c r="I9" s="502">
        <v>2119</v>
      </c>
      <c r="J9" s="501">
        <v>2050</v>
      </c>
      <c r="K9" s="500">
        <v>69</v>
      </c>
      <c r="L9" s="513">
        <v>8.591E-2</v>
      </c>
      <c r="M9" s="514">
        <v>8.0284999999999995E-2</v>
      </c>
      <c r="AA9" s="417">
        <v>23686</v>
      </c>
      <c r="AB9" s="418" t="s">
        <v>29</v>
      </c>
      <c r="AC9" s="417">
        <v>19464</v>
      </c>
      <c r="AD9" s="418" t="s">
        <v>29</v>
      </c>
      <c r="AE9" s="417">
        <v>43150</v>
      </c>
      <c r="AF9" s="418" t="s">
        <v>29</v>
      </c>
    </row>
    <row r="10" spans="2:32" ht="18" customHeight="1">
      <c r="B10" s="174" t="s">
        <v>3</v>
      </c>
      <c r="C10" s="297" t="s">
        <v>524</v>
      </c>
      <c r="D10" s="499">
        <v>602</v>
      </c>
      <c r="E10" s="500">
        <v>324</v>
      </c>
      <c r="F10" s="501">
        <v>90</v>
      </c>
      <c r="G10" s="502">
        <v>188</v>
      </c>
      <c r="H10" s="501">
        <v>21</v>
      </c>
      <c r="I10" s="502">
        <v>167</v>
      </c>
      <c r="J10" s="501">
        <v>135</v>
      </c>
      <c r="K10" s="500">
        <v>32</v>
      </c>
      <c r="L10" s="513">
        <v>0.20581199999999999</v>
      </c>
      <c r="M10" s="514">
        <v>6.4273999999999998E-2</v>
      </c>
      <c r="AA10" s="417">
        <v>5652</v>
      </c>
      <c r="AB10" s="418" t="s">
        <v>29</v>
      </c>
      <c r="AC10" s="417">
        <v>63</v>
      </c>
      <c r="AD10" s="418" t="s">
        <v>29</v>
      </c>
      <c r="AE10" s="417">
        <v>5715</v>
      </c>
      <c r="AF10" s="418" t="s">
        <v>29</v>
      </c>
    </row>
    <row r="11" spans="2:32" ht="18" customHeight="1">
      <c r="B11" s="174" t="s">
        <v>4</v>
      </c>
      <c r="C11" s="297" t="s">
        <v>525</v>
      </c>
      <c r="D11" s="499">
        <v>464</v>
      </c>
      <c r="E11" s="500">
        <v>10</v>
      </c>
      <c r="F11" s="501">
        <v>0</v>
      </c>
      <c r="G11" s="502">
        <v>454</v>
      </c>
      <c r="H11" s="501">
        <v>41</v>
      </c>
      <c r="I11" s="502">
        <v>413</v>
      </c>
      <c r="J11" s="501">
        <v>396</v>
      </c>
      <c r="K11" s="500">
        <v>17</v>
      </c>
      <c r="L11" s="513">
        <v>5.0134999999999999E-2</v>
      </c>
      <c r="M11" s="514">
        <v>4.9055000000000001E-2</v>
      </c>
      <c r="AA11" s="417">
        <v>58066</v>
      </c>
      <c r="AB11" s="418" t="s">
        <v>29</v>
      </c>
      <c r="AC11" s="417">
        <v>-31758</v>
      </c>
      <c r="AD11" s="418" t="s">
        <v>29</v>
      </c>
      <c r="AE11" s="417">
        <v>26308</v>
      </c>
      <c r="AF11" s="418" t="s">
        <v>29</v>
      </c>
    </row>
    <row r="12" spans="2:32" ht="18" customHeight="1">
      <c r="B12" s="174" t="s">
        <v>5</v>
      </c>
      <c r="C12" s="297" t="s">
        <v>526</v>
      </c>
      <c r="D12" s="499">
        <v>60971</v>
      </c>
      <c r="E12" s="500">
        <v>33</v>
      </c>
      <c r="F12" s="501">
        <v>10</v>
      </c>
      <c r="G12" s="502">
        <v>60928</v>
      </c>
      <c r="H12" s="501">
        <v>2839</v>
      </c>
      <c r="I12" s="502">
        <v>58089</v>
      </c>
      <c r="J12" s="501">
        <v>57579</v>
      </c>
      <c r="K12" s="500">
        <v>510</v>
      </c>
      <c r="L12" s="513">
        <v>4.9202999999999997E-2</v>
      </c>
      <c r="M12" s="514">
        <v>4.9168000000000003E-2</v>
      </c>
      <c r="AA12" s="417">
        <v>1243603</v>
      </c>
      <c r="AB12" s="418" t="s">
        <v>29</v>
      </c>
      <c r="AC12" s="417">
        <v>592005</v>
      </c>
      <c r="AD12" s="418" t="s">
        <v>29</v>
      </c>
      <c r="AE12" s="417">
        <v>1835608</v>
      </c>
      <c r="AF12" s="418" t="s">
        <v>29</v>
      </c>
    </row>
    <row r="13" spans="2:32" ht="18" customHeight="1">
      <c r="B13" s="174" t="s">
        <v>6</v>
      </c>
      <c r="C13" s="297" t="s">
        <v>527</v>
      </c>
      <c r="D13" s="499">
        <v>46647</v>
      </c>
      <c r="E13" s="500">
        <v>6491</v>
      </c>
      <c r="F13" s="501">
        <v>820</v>
      </c>
      <c r="G13" s="502">
        <v>39336</v>
      </c>
      <c r="H13" s="501">
        <v>5161</v>
      </c>
      <c r="I13" s="502">
        <v>34175</v>
      </c>
      <c r="J13" s="501">
        <v>32785</v>
      </c>
      <c r="K13" s="500">
        <v>1390</v>
      </c>
      <c r="L13" s="513">
        <v>7.9978999999999995E-2</v>
      </c>
      <c r="M13" s="514">
        <v>6.7444000000000004E-2</v>
      </c>
      <c r="AA13" s="417">
        <v>72778</v>
      </c>
      <c r="AB13" s="418" t="s">
        <v>29</v>
      </c>
      <c r="AC13" s="417">
        <v>743586</v>
      </c>
      <c r="AD13" s="418" t="s">
        <v>29</v>
      </c>
      <c r="AE13" s="417">
        <v>816364</v>
      </c>
      <c r="AF13" s="418" t="s">
        <v>29</v>
      </c>
    </row>
    <row r="14" spans="2:32" ht="18" customHeight="1">
      <c r="B14" s="174" t="s">
        <v>7</v>
      </c>
      <c r="C14" s="299" t="s">
        <v>528</v>
      </c>
      <c r="D14" s="499">
        <v>5863</v>
      </c>
      <c r="E14" s="500">
        <v>197</v>
      </c>
      <c r="F14" s="501">
        <v>36</v>
      </c>
      <c r="G14" s="502">
        <v>5630</v>
      </c>
      <c r="H14" s="501">
        <v>410</v>
      </c>
      <c r="I14" s="502">
        <v>5220</v>
      </c>
      <c r="J14" s="501">
        <v>5158</v>
      </c>
      <c r="K14" s="500">
        <v>62</v>
      </c>
      <c r="L14" s="513">
        <v>1.3583E-2</v>
      </c>
      <c r="M14" s="514">
        <v>1.3043000000000001E-2</v>
      </c>
      <c r="AA14" s="417">
        <v>135809</v>
      </c>
      <c r="AB14" s="418" t="s">
        <v>29</v>
      </c>
      <c r="AC14" s="417">
        <v>135205</v>
      </c>
      <c r="AD14" s="418" t="s">
        <v>29</v>
      </c>
      <c r="AE14" s="417">
        <v>271014</v>
      </c>
      <c r="AF14" s="418" t="s">
        <v>29</v>
      </c>
    </row>
    <row r="15" spans="2:32" ht="18" customHeight="1">
      <c r="B15" s="174" t="s">
        <v>8</v>
      </c>
      <c r="C15" s="297" t="s">
        <v>529</v>
      </c>
      <c r="D15" s="499">
        <v>77392</v>
      </c>
      <c r="E15" s="500">
        <v>5391</v>
      </c>
      <c r="F15" s="501">
        <v>2598</v>
      </c>
      <c r="G15" s="502">
        <v>69403</v>
      </c>
      <c r="H15" s="501">
        <v>5591</v>
      </c>
      <c r="I15" s="502">
        <v>63812</v>
      </c>
      <c r="J15" s="501">
        <v>62057</v>
      </c>
      <c r="K15" s="500">
        <v>1755</v>
      </c>
      <c r="L15" s="513">
        <v>0.150866</v>
      </c>
      <c r="M15" s="514">
        <v>0.135293</v>
      </c>
      <c r="AA15" s="417">
        <v>256366</v>
      </c>
      <c r="AB15" s="418" t="s">
        <v>29</v>
      </c>
      <c r="AC15" s="417">
        <v>477880</v>
      </c>
      <c r="AD15" s="418" t="s">
        <v>29</v>
      </c>
      <c r="AE15" s="417">
        <v>734246</v>
      </c>
      <c r="AF15" s="418" t="s">
        <v>29</v>
      </c>
    </row>
    <row r="16" spans="2:32" ht="18" customHeight="1">
      <c r="B16" s="174" t="s">
        <v>9</v>
      </c>
      <c r="C16" s="299" t="s">
        <v>530</v>
      </c>
      <c r="D16" s="499">
        <v>3778</v>
      </c>
      <c r="E16" s="500">
        <v>264</v>
      </c>
      <c r="F16" s="501">
        <v>21</v>
      </c>
      <c r="G16" s="502">
        <v>3493</v>
      </c>
      <c r="H16" s="501">
        <v>393</v>
      </c>
      <c r="I16" s="502">
        <v>3100</v>
      </c>
      <c r="J16" s="501">
        <v>3089</v>
      </c>
      <c r="K16" s="500">
        <v>11</v>
      </c>
      <c r="L16" s="513">
        <v>2.0900999999999999E-2</v>
      </c>
      <c r="M16" s="514">
        <v>1.9324000000000001E-2</v>
      </c>
      <c r="AA16" s="417">
        <v>196941</v>
      </c>
      <c r="AB16" s="418" t="s">
        <v>29</v>
      </c>
      <c r="AC16" s="417">
        <v>65423</v>
      </c>
      <c r="AD16" s="418" t="s">
        <v>29</v>
      </c>
      <c r="AE16" s="417">
        <v>262364</v>
      </c>
      <c r="AF16" s="418" t="s">
        <v>29</v>
      </c>
    </row>
    <row r="17" spans="2:32" ht="18" customHeight="1">
      <c r="B17" s="174" t="s">
        <v>10</v>
      </c>
      <c r="C17" s="299" t="s">
        <v>531</v>
      </c>
      <c r="D17" s="499">
        <v>3748</v>
      </c>
      <c r="E17" s="500">
        <v>568</v>
      </c>
      <c r="F17" s="501">
        <v>131</v>
      </c>
      <c r="G17" s="502">
        <v>3049</v>
      </c>
      <c r="H17" s="501">
        <v>1143</v>
      </c>
      <c r="I17" s="502">
        <v>1906</v>
      </c>
      <c r="J17" s="501">
        <v>1828</v>
      </c>
      <c r="K17" s="500">
        <v>78</v>
      </c>
      <c r="L17" s="513">
        <v>9.0830000000000008E-3</v>
      </c>
      <c r="M17" s="514">
        <v>7.3889999999999997E-3</v>
      </c>
      <c r="AA17" s="417">
        <v>60876</v>
      </c>
      <c r="AB17" s="418" t="s">
        <v>29</v>
      </c>
      <c r="AC17" s="417">
        <v>441564</v>
      </c>
      <c r="AD17" s="418" t="s">
        <v>29</v>
      </c>
      <c r="AE17" s="417">
        <v>502440</v>
      </c>
      <c r="AF17" s="418" t="s">
        <v>29</v>
      </c>
    </row>
    <row r="18" spans="2:32" ht="18" customHeight="1">
      <c r="B18" s="174" t="s">
        <v>11</v>
      </c>
      <c r="C18" s="297" t="s">
        <v>532</v>
      </c>
      <c r="D18" s="499">
        <v>18526</v>
      </c>
      <c r="E18" s="500">
        <v>142</v>
      </c>
      <c r="F18" s="501">
        <v>29</v>
      </c>
      <c r="G18" s="502">
        <v>18355</v>
      </c>
      <c r="H18" s="501">
        <v>681</v>
      </c>
      <c r="I18" s="502">
        <v>17674</v>
      </c>
      <c r="J18" s="501">
        <v>17481</v>
      </c>
      <c r="K18" s="500">
        <v>193</v>
      </c>
      <c r="L18" s="513">
        <v>6.3157000000000005E-2</v>
      </c>
      <c r="M18" s="514">
        <v>6.2574000000000005E-2</v>
      </c>
      <c r="AA18" s="417">
        <v>226431</v>
      </c>
      <c r="AB18" s="418" t="s">
        <v>29</v>
      </c>
      <c r="AC18" s="417">
        <v>77818</v>
      </c>
      <c r="AD18" s="418" t="s">
        <v>29</v>
      </c>
      <c r="AE18" s="417">
        <v>304249</v>
      </c>
      <c r="AF18" s="418" t="s">
        <v>29</v>
      </c>
    </row>
    <row r="19" spans="2:32" ht="18" customHeight="1">
      <c r="B19" s="174" t="s">
        <v>12</v>
      </c>
      <c r="C19" s="297" t="s">
        <v>533</v>
      </c>
      <c r="D19" s="499">
        <v>3731</v>
      </c>
      <c r="E19" s="500">
        <v>167</v>
      </c>
      <c r="F19" s="501">
        <v>6</v>
      </c>
      <c r="G19" s="502">
        <v>3558</v>
      </c>
      <c r="H19" s="501">
        <v>204</v>
      </c>
      <c r="I19" s="502">
        <v>3354</v>
      </c>
      <c r="J19" s="501">
        <v>3328</v>
      </c>
      <c r="K19" s="500">
        <v>26</v>
      </c>
      <c r="L19" s="513">
        <v>2.0421999999999999E-2</v>
      </c>
      <c r="M19" s="514">
        <v>1.9474999999999999E-2</v>
      </c>
      <c r="AA19" s="417">
        <v>97660</v>
      </c>
      <c r="AB19" s="418" t="s">
        <v>29</v>
      </c>
      <c r="AC19" s="417">
        <v>47107</v>
      </c>
      <c r="AD19" s="418" t="s">
        <v>29</v>
      </c>
      <c r="AE19" s="417">
        <v>144767</v>
      </c>
      <c r="AF19" s="418" t="s">
        <v>29</v>
      </c>
    </row>
    <row r="20" spans="2:32" ht="18" customHeight="1">
      <c r="B20" s="174" t="s">
        <v>13</v>
      </c>
      <c r="C20" s="297" t="s">
        <v>534</v>
      </c>
      <c r="D20" s="499">
        <v>22406</v>
      </c>
      <c r="E20" s="500">
        <v>0</v>
      </c>
      <c r="F20" s="501">
        <v>0</v>
      </c>
      <c r="G20" s="502">
        <v>22406</v>
      </c>
      <c r="H20" s="501">
        <v>0</v>
      </c>
      <c r="I20" s="502">
        <v>22406</v>
      </c>
      <c r="J20" s="501">
        <v>22372</v>
      </c>
      <c r="K20" s="500">
        <v>34</v>
      </c>
      <c r="L20" s="513">
        <v>6.5609000000000001E-2</v>
      </c>
      <c r="M20" s="514">
        <v>6.5609000000000001E-2</v>
      </c>
      <c r="AA20" s="417">
        <v>4654</v>
      </c>
      <c r="AB20" s="418" t="s">
        <v>29</v>
      </c>
      <c r="AC20" s="417">
        <v>348871</v>
      </c>
      <c r="AD20" s="418" t="s">
        <v>29</v>
      </c>
      <c r="AE20" s="417">
        <v>353525</v>
      </c>
      <c r="AF20" s="418" t="s">
        <v>29</v>
      </c>
    </row>
    <row r="21" spans="2:32" ht="18" customHeight="1">
      <c r="B21" s="174" t="s">
        <v>14</v>
      </c>
      <c r="C21" s="297" t="s">
        <v>300</v>
      </c>
      <c r="D21" s="499">
        <v>169922</v>
      </c>
      <c r="E21" s="500">
        <v>14439</v>
      </c>
      <c r="F21" s="501">
        <v>2370</v>
      </c>
      <c r="G21" s="502">
        <v>153113</v>
      </c>
      <c r="H21" s="501">
        <v>7118</v>
      </c>
      <c r="I21" s="502">
        <v>145995</v>
      </c>
      <c r="J21" s="501">
        <v>140500</v>
      </c>
      <c r="K21" s="500">
        <v>5495</v>
      </c>
      <c r="L21" s="513">
        <v>0.106137</v>
      </c>
      <c r="M21" s="514">
        <v>9.5638000000000001E-2</v>
      </c>
      <c r="AA21" s="417">
        <v>560973</v>
      </c>
      <c r="AB21" s="418" t="s">
        <v>29</v>
      </c>
      <c r="AC21" s="417">
        <v>902791</v>
      </c>
      <c r="AD21" s="418" t="s">
        <v>29</v>
      </c>
      <c r="AE21" s="417">
        <v>1463764</v>
      </c>
      <c r="AF21" s="418" t="s">
        <v>29</v>
      </c>
    </row>
    <row r="22" spans="2:32" ht="18" customHeight="1">
      <c r="B22" s="419" t="s">
        <v>30</v>
      </c>
      <c r="C22" s="420" t="s">
        <v>535</v>
      </c>
      <c r="D22" s="503">
        <v>7724</v>
      </c>
      <c r="E22" s="504">
        <v>1086</v>
      </c>
      <c r="F22" s="505">
        <v>325</v>
      </c>
      <c r="G22" s="506">
        <v>6313</v>
      </c>
      <c r="H22" s="505">
        <v>94</v>
      </c>
      <c r="I22" s="506">
        <v>6219</v>
      </c>
      <c r="J22" s="505">
        <v>2837</v>
      </c>
      <c r="K22" s="504">
        <v>3382</v>
      </c>
      <c r="L22" s="515">
        <v>0.25379499999999999</v>
      </c>
      <c r="M22" s="516">
        <v>0.20743200000000001</v>
      </c>
      <c r="AA22" s="417">
        <v>38423</v>
      </c>
      <c r="AB22" s="418" t="s">
        <v>29</v>
      </c>
      <c r="AC22" s="417">
        <v>-10674</v>
      </c>
      <c r="AD22" s="418" t="s">
        <v>29</v>
      </c>
      <c r="AE22" s="417">
        <v>27749</v>
      </c>
      <c r="AF22" s="418" t="s">
        <v>29</v>
      </c>
    </row>
    <row r="23" spans="2:32" ht="18" customHeight="1">
      <c r="B23" s="421"/>
      <c r="C23" s="422" t="s">
        <v>304</v>
      </c>
      <c r="D23" s="507">
        <v>473291</v>
      </c>
      <c r="E23" s="508">
        <v>51466</v>
      </c>
      <c r="F23" s="509">
        <v>22295</v>
      </c>
      <c r="G23" s="510">
        <v>399530</v>
      </c>
      <c r="H23" s="509">
        <v>25802</v>
      </c>
      <c r="I23" s="510">
        <v>373728</v>
      </c>
      <c r="J23" s="509">
        <v>355936</v>
      </c>
      <c r="K23" s="508">
        <v>17792</v>
      </c>
      <c r="L23" s="517">
        <v>7.8061000000000005E-2</v>
      </c>
      <c r="M23" s="518">
        <v>6.5894999999999995E-2</v>
      </c>
      <c r="AA23" s="417">
        <v>3095624</v>
      </c>
      <c r="AB23" s="418" t="s">
        <v>29</v>
      </c>
      <c r="AC23" s="417">
        <v>3933480</v>
      </c>
      <c r="AD23" s="418" t="s">
        <v>29</v>
      </c>
      <c r="AE23" s="417">
        <v>7029104</v>
      </c>
      <c r="AF23" s="418" t="s">
        <v>29</v>
      </c>
    </row>
    <row r="24" spans="2:32" ht="15" customHeight="1">
      <c r="B24" s="399"/>
      <c r="C24" s="399"/>
    </row>
    <row r="25" spans="2:32" ht="15" customHeight="1">
      <c r="B25" s="399"/>
      <c r="C25" s="399"/>
    </row>
    <row r="26" spans="2:32" ht="15" customHeight="1">
      <c r="B26" s="399"/>
      <c r="C26" s="399"/>
    </row>
    <row r="27" spans="2:32" ht="15" customHeight="1">
      <c r="B27" s="399"/>
      <c r="C27" s="399"/>
    </row>
    <row r="28" spans="2:32" ht="15" customHeight="1">
      <c r="B28" s="399"/>
      <c r="C28" s="399"/>
    </row>
    <row r="29" spans="2:32" ht="15" customHeight="1">
      <c r="B29" s="399"/>
      <c r="C29" s="399"/>
    </row>
    <row r="30" spans="2:32" ht="15" customHeight="1">
      <c r="B30" s="399"/>
      <c r="C30" s="399"/>
    </row>
    <row r="31" spans="2:32" ht="15" customHeight="1">
      <c r="B31" s="399"/>
      <c r="C31" s="399"/>
    </row>
  </sheetData>
  <sheetProtection sheet="1" selectLockedCells="1" selectUnlockedCells="1"/>
  <mergeCells count="9">
    <mergeCell ref="B2:C2"/>
    <mergeCell ref="D4:D7"/>
    <mergeCell ref="E5:E7"/>
    <mergeCell ref="M4:M7"/>
    <mergeCell ref="F5:F7"/>
    <mergeCell ref="G5:G7"/>
    <mergeCell ref="H6:H7"/>
    <mergeCell ref="I6:I7"/>
    <mergeCell ref="L4:L7"/>
  </mergeCells>
  <phoneticPr fontId="1"/>
  <pageMargins left="0.78740157480314965" right="0.78740157480314965" top="0.78740157480314965" bottom="0.78740157480314965" header="0" footer="0.19685039370078741"/>
  <pageSetup paperSize="8" orientation="landscape" useFirstPageNumber="1" r:id="rId1"/>
  <headerFooter alignWithMargins="0">
    <oddFooter>&amp;C&amp;P / 1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92D050"/>
    <pageSetUpPr autoPageBreaks="0"/>
  </sheetPr>
  <dimension ref="B1:Y76"/>
  <sheetViews>
    <sheetView showGridLines="0" view="pageBreakPreview" topLeftCell="A8" zoomScale="160" zoomScaleNormal="100" zoomScaleSheetLayoutView="160" workbookViewId="0">
      <selection activeCell="D14" sqref="D14"/>
    </sheetView>
  </sheetViews>
  <sheetFormatPr defaultColWidth="9" defaultRowHeight="20.25" customHeight="1"/>
  <cols>
    <col min="1" max="1" width="1.625" style="151" customWidth="1"/>
    <col min="2" max="2" width="2.625" style="151" bestFit="1" customWidth="1"/>
    <col min="3" max="3" width="24.75" style="151" bestFit="1" customWidth="1"/>
    <col min="4" max="22" width="9.375" style="151" customWidth="1"/>
    <col min="23" max="23" width="10.5" style="151" customWidth="1"/>
    <col min="24" max="25" width="9" style="151"/>
    <col min="26" max="26" width="9" style="151" customWidth="1"/>
    <col min="27" max="16384" width="9" style="151"/>
  </cols>
  <sheetData>
    <row r="1" spans="2:22" ht="15" customHeight="1"/>
    <row r="2" spans="2:22" ht="20.25" customHeight="1">
      <c r="B2" s="562" t="s">
        <v>83</v>
      </c>
      <c r="C2" s="563"/>
    </row>
    <row r="3" spans="2:22" ht="20.25" customHeight="1">
      <c r="V3" s="152" t="s">
        <v>220</v>
      </c>
    </row>
    <row r="4" spans="2:22" s="153" customFormat="1" ht="20.25" customHeight="1">
      <c r="B4" s="154"/>
      <c r="C4" s="291"/>
      <c r="D4" s="566" t="s">
        <v>211</v>
      </c>
      <c r="E4" s="558" t="s">
        <v>80</v>
      </c>
      <c r="F4" s="558"/>
      <c r="G4" s="558"/>
      <c r="H4" s="560" t="s">
        <v>153</v>
      </c>
      <c r="I4" s="560" t="s">
        <v>221</v>
      </c>
      <c r="J4" s="558" t="s">
        <v>114</v>
      </c>
      <c r="K4" s="558"/>
      <c r="L4" s="558"/>
      <c r="M4" s="560" t="s">
        <v>115</v>
      </c>
      <c r="N4" s="560" t="s">
        <v>116</v>
      </c>
      <c r="O4" s="560" t="s">
        <v>232</v>
      </c>
      <c r="P4" s="560" t="s">
        <v>233</v>
      </c>
      <c r="Q4" s="558" t="s">
        <v>292</v>
      </c>
      <c r="R4" s="558"/>
      <c r="S4" s="558"/>
      <c r="T4" s="558" t="s">
        <v>81</v>
      </c>
      <c r="U4" s="558"/>
      <c r="V4" s="559"/>
    </row>
    <row r="5" spans="2:22" s="160" customFormat="1" ht="36" customHeight="1">
      <c r="B5" s="156"/>
      <c r="C5" s="292"/>
      <c r="D5" s="567"/>
      <c r="E5" s="158" t="s">
        <v>212</v>
      </c>
      <c r="F5" s="158" t="s">
        <v>56</v>
      </c>
      <c r="G5" s="158" t="s">
        <v>57</v>
      </c>
      <c r="H5" s="561"/>
      <c r="I5" s="561"/>
      <c r="J5" s="158" t="s">
        <v>117</v>
      </c>
      <c r="K5" s="158" t="s">
        <v>118</v>
      </c>
      <c r="L5" s="158" t="s">
        <v>119</v>
      </c>
      <c r="M5" s="561"/>
      <c r="N5" s="561"/>
      <c r="O5" s="561"/>
      <c r="P5" s="561"/>
      <c r="Q5" s="158" t="s">
        <v>58</v>
      </c>
      <c r="R5" s="158" t="s">
        <v>120</v>
      </c>
      <c r="S5" s="158" t="s">
        <v>121</v>
      </c>
      <c r="T5" s="158" t="s">
        <v>122</v>
      </c>
      <c r="U5" s="158" t="s">
        <v>123</v>
      </c>
      <c r="V5" s="190" t="s">
        <v>124</v>
      </c>
    </row>
    <row r="6" spans="2:22" s="164" customFormat="1" ht="20.25" customHeight="1">
      <c r="B6" s="564" t="s">
        <v>59</v>
      </c>
      <c r="C6" s="564"/>
      <c r="D6" s="293" t="s">
        <v>125</v>
      </c>
      <c r="E6" s="161" t="s">
        <v>126</v>
      </c>
      <c r="F6" s="161" t="s">
        <v>127</v>
      </c>
      <c r="G6" s="161" t="s">
        <v>128</v>
      </c>
      <c r="H6" s="161" t="s">
        <v>129</v>
      </c>
      <c r="I6" s="161" t="s">
        <v>130</v>
      </c>
      <c r="J6" s="161" t="s">
        <v>131</v>
      </c>
      <c r="K6" s="161" t="s">
        <v>132</v>
      </c>
      <c r="L6" s="161" t="s">
        <v>133</v>
      </c>
      <c r="M6" s="161" t="s">
        <v>134</v>
      </c>
      <c r="N6" s="161" t="s">
        <v>135</v>
      </c>
      <c r="O6" s="161" t="s">
        <v>136</v>
      </c>
      <c r="P6" s="161" t="s">
        <v>137</v>
      </c>
      <c r="Q6" s="161" t="s">
        <v>138</v>
      </c>
      <c r="R6" s="161" t="s">
        <v>139</v>
      </c>
      <c r="S6" s="161" t="s">
        <v>140</v>
      </c>
      <c r="T6" s="161" t="s">
        <v>141</v>
      </c>
      <c r="U6" s="161" t="s">
        <v>142</v>
      </c>
      <c r="V6" s="163" t="s">
        <v>143</v>
      </c>
    </row>
    <row r="7" spans="2:22" s="168" customFormat="1" ht="20.25" customHeight="1" thickBot="1">
      <c r="B7" s="565" t="s">
        <v>79</v>
      </c>
      <c r="C7" s="565"/>
      <c r="D7" s="448"/>
      <c r="E7" s="187" t="s">
        <v>255</v>
      </c>
      <c r="F7" s="187" t="s">
        <v>256</v>
      </c>
      <c r="G7" s="187" t="s">
        <v>257</v>
      </c>
      <c r="H7" s="187" t="s">
        <v>258</v>
      </c>
      <c r="I7" s="187" t="s">
        <v>259</v>
      </c>
      <c r="J7" s="187" t="s">
        <v>260</v>
      </c>
      <c r="K7" s="187" t="s">
        <v>261</v>
      </c>
      <c r="L7" s="187" t="s">
        <v>262</v>
      </c>
      <c r="M7" s="187" t="s">
        <v>263</v>
      </c>
      <c r="N7" s="187" t="s">
        <v>264</v>
      </c>
      <c r="O7" s="187" t="s">
        <v>265</v>
      </c>
      <c r="P7" s="187" t="s">
        <v>266</v>
      </c>
      <c r="Q7" s="187" t="s">
        <v>267</v>
      </c>
      <c r="R7" s="187" t="s">
        <v>268</v>
      </c>
      <c r="S7" s="187" t="s">
        <v>269</v>
      </c>
      <c r="T7" s="187" t="s">
        <v>270</v>
      </c>
      <c r="U7" s="187" t="s">
        <v>271</v>
      </c>
      <c r="V7" s="188" t="s">
        <v>272</v>
      </c>
    </row>
    <row r="8" spans="2:22" ht="20.25" customHeight="1">
      <c r="B8" s="174" t="s">
        <v>1</v>
      </c>
      <c r="C8" s="170" t="s">
        <v>15</v>
      </c>
      <c r="D8" s="525"/>
      <c r="E8" s="191">
        <f t="shared" ref="E8:F22" si="0">D8*D51</f>
        <v>0</v>
      </c>
      <c r="F8" s="176">
        <f t="shared" si="0"/>
        <v>0</v>
      </c>
      <c r="G8" s="176">
        <f t="shared" ref="G8:G22" si="1">E8*F51</f>
        <v>0</v>
      </c>
      <c r="H8" s="176">
        <f>手順⑤!S6</f>
        <v>0</v>
      </c>
      <c r="I8" s="176">
        <f t="shared" ref="I8:I22" si="2">H8*D51</f>
        <v>0</v>
      </c>
      <c r="J8" s="176">
        <f>手順⑦!D6</f>
        <v>0</v>
      </c>
      <c r="K8" s="176">
        <f t="shared" ref="K8:K22" si="3">J8*E51</f>
        <v>0</v>
      </c>
      <c r="L8" s="176">
        <f t="shared" ref="L8:L22" si="4">J8*F51</f>
        <v>0</v>
      </c>
      <c r="M8" s="574"/>
      <c r="N8" s="574"/>
      <c r="O8" s="176">
        <f t="shared" ref="O8:O22" si="5">N$23*J51</f>
        <v>0</v>
      </c>
      <c r="P8" s="176">
        <f t="shared" ref="P8:P22" si="6">O8*D51</f>
        <v>0</v>
      </c>
      <c r="Q8" s="176">
        <f>手順⑭!D6</f>
        <v>0</v>
      </c>
      <c r="R8" s="176">
        <f t="shared" ref="R8:R22" si="7">Q8*E51</f>
        <v>0</v>
      </c>
      <c r="S8" s="176">
        <f t="shared" ref="S8:S22" si="8">Q8*F51</f>
        <v>0</v>
      </c>
      <c r="T8" s="176">
        <f>E8+J8+Q8</f>
        <v>0</v>
      </c>
      <c r="U8" s="176">
        <f t="shared" ref="U8:U22" si="9">F8+K8+R8</f>
        <v>0</v>
      </c>
      <c r="V8" s="178">
        <f t="shared" ref="V8:V22" si="10">G8+L8+S8</f>
        <v>0</v>
      </c>
    </row>
    <row r="9" spans="2:22" ht="20.25" customHeight="1">
      <c r="B9" s="174" t="s">
        <v>2</v>
      </c>
      <c r="C9" s="175" t="s">
        <v>582</v>
      </c>
      <c r="D9" s="526"/>
      <c r="E9" s="191">
        <f t="shared" si="0"/>
        <v>0</v>
      </c>
      <c r="F9" s="176">
        <f t="shared" si="0"/>
        <v>0</v>
      </c>
      <c r="G9" s="176">
        <f t="shared" si="1"/>
        <v>0</v>
      </c>
      <c r="H9" s="176">
        <f>手順⑤!S7</f>
        <v>0</v>
      </c>
      <c r="I9" s="176">
        <f t="shared" si="2"/>
        <v>0</v>
      </c>
      <c r="J9" s="176">
        <f>手順⑦!D7</f>
        <v>0</v>
      </c>
      <c r="K9" s="176">
        <f t="shared" si="3"/>
        <v>0</v>
      </c>
      <c r="L9" s="176">
        <f t="shared" si="4"/>
        <v>0</v>
      </c>
      <c r="M9" s="575"/>
      <c r="N9" s="575"/>
      <c r="O9" s="176">
        <f t="shared" si="5"/>
        <v>0</v>
      </c>
      <c r="P9" s="176">
        <f t="shared" si="6"/>
        <v>0</v>
      </c>
      <c r="Q9" s="176">
        <f>手順⑭!D7</f>
        <v>0</v>
      </c>
      <c r="R9" s="176">
        <f t="shared" si="7"/>
        <v>0</v>
      </c>
      <c r="S9" s="176">
        <f t="shared" si="8"/>
        <v>0</v>
      </c>
      <c r="T9" s="176">
        <f t="shared" ref="T9:T22" si="11">E9+J9+Q9</f>
        <v>0</v>
      </c>
      <c r="U9" s="176">
        <f t="shared" si="9"/>
        <v>0</v>
      </c>
      <c r="V9" s="178">
        <f t="shared" si="10"/>
        <v>0</v>
      </c>
    </row>
    <row r="10" spans="2:22" ht="20.25" customHeight="1">
      <c r="B10" s="174" t="s">
        <v>3</v>
      </c>
      <c r="C10" s="175" t="s">
        <v>583</v>
      </c>
      <c r="D10" s="526"/>
      <c r="E10" s="191">
        <f t="shared" si="0"/>
        <v>0</v>
      </c>
      <c r="F10" s="176">
        <f t="shared" si="0"/>
        <v>0</v>
      </c>
      <c r="G10" s="176">
        <f t="shared" si="1"/>
        <v>0</v>
      </c>
      <c r="H10" s="176">
        <f>手順⑤!S8</f>
        <v>0</v>
      </c>
      <c r="I10" s="176">
        <f t="shared" si="2"/>
        <v>0</v>
      </c>
      <c r="J10" s="176">
        <f>手順⑦!D8</f>
        <v>0</v>
      </c>
      <c r="K10" s="176">
        <f t="shared" si="3"/>
        <v>0</v>
      </c>
      <c r="L10" s="176">
        <f t="shared" si="4"/>
        <v>0</v>
      </c>
      <c r="M10" s="575"/>
      <c r="N10" s="575"/>
      <c r="O10" s="176">
        <f t="shared" si="5"/>
        <v>0</v>
      </c>
      <c r="P10" s="176">
        <f t="shared" si="6"/>
        <v>0</v>
      </c>
      <c r="Q10" s="176">
        <f>手順⑭!D8</f>
        <v>0</v>
      </c>
      <c r="R10" s="176">
        <f t="shared" si="7"/>
        <v>0</v>
      </c>
      <c r="S10" s="176">
        <f t="shared" si="8"/>
        <v>0</v>
      </c>
      <c r="T10" s="176">
        <f t="shared" si="11"/>
        <v>0</v>
      </c>
      <c r="U10" s="176">
        <f t="shared" si="9"/>
        <v>0</v>
      </c>
      <c r="V10" s="178">
        <f t="shared" si="10"/>
        <v>0</v>
      </c>
    </row>
    <row r="11" spans="2:22" ht="20.25" customHeight="1">
      <c r="B11" s="174" t="s">
        <v>4</v>
      </c>
      <c r="C11" s="175" t="s">
        <v>584</v>
      </c>
      <c r="D11" s="526"/>
      <c r="E11" s="191">
        <f t="shared" si="0"/>
        <v>0</v>
      </c>
      <c r="F11" s="176">
        <f t="shared" si="0"/>
        <v>0</v>
      </c>
      <c r="G11" s="176">
        <f t="shared" si="1"/>
        <v>0</v>
      </c>
      <c r="H11" s="176">
        <f>手順⑤!S9</f>
        <v>0</v>
      </c>
      <c r="I11" s="176">
        <f t="shared" si="2"/>
        <v>0</v>
      </c>
      <c r="J11" s="176">
        <f>手順⑦!D9</f>
        <v>0</v>
      </c>
      <c r="K11" s="176">
        <f t="shared" si="3"/>
        <v>0</v>
      </c>
      <c r="L11" s="176">
        <f t="shared" si="4"/>
        <v>0</v>
      </c>
      <c r="M11" s="575"/>
      <c r="N11" s="575"/>
      <c r="O11" s="176">
        <f t="shared" si="5"/>
        <v>0</v>
      </c>
      <c r="P11" s="176">
        <f t="shared" si="6"/>
        <v>0</v>
      </c>
      <c r="Q11" s="176">
        <f>手順⑭!D9</f>
        <v>0</v>
      </c>
      <c r="R11" s="176">
        <f t="shared" si="7"/>
        <v>0</v>
      </c>
      <c r="S11" s="176">
        <f t="shared" si="8"/>
        <v>0</v>
      </c>
      <c r="T11" s="176">
        <f t="shared" si="11"/>
        <v>0</v>
      </c>
      <c r="U11" s="176">
        <f t="shared" si="9"/>
        <v>0</v>
      </c>
      <c r="V11" s="178">
        <f t="shared" si="10"/>
        <v>0</v>
      </c>
    </row>
    <row r="12" spans="2:22" ht="20.25" customHeight="1">
      <c r="B12" s="174" t="s">
        <v>5</v>
      </c>
      <c r="C12" s="175" t="s">
        <v>585</v>
      </c>
      <c r="D12" s="526"/>
      <c r="E12" s="191">
        <f t="shared" si="0"/>
        <v>0</v>
      </c>
      <c r="F12" s="176">
        <f t="shared" si="0"/>
        <v>0</v>
      </c>
      <c r="G12" s="176">
        <f t="shared" si="1"/>
        <v>0</v>
      </c>
      <c r="H12" s="176">
        <f>手順⑤!S10</f>
        <v>0</v>
      </c>
      <c r="I12" s="176">
        <f t="shared" si="2"/>
        <v>0</v>
      </c>
      <c r="J12" s="176">
        <f>手順⑦!D10</f>
        <v>0</v>
      </c>
      <c r="K12" s="176">
        <f t="shared" si="3"/>
        <v>0</v>
      </c>
      <c r="L12" s="176">
        <f t="shared" si="4"/>
        <v>0</v>
      </c>
      <c r="M12" s="575"/>
      <c r="N12" s="575"/>
      <c r="O12" s="176">
        <f t="shared" si="5"/>
        <v>0</v>
      </c>
      <c r="P12" s="176">
        <f t="shared" si="6"/>
        <v>0</v>
      </c>
      <c r="Q12" s="176">
        <f>手順⑭!D10</f>
        <v>0</v>
      </c>
      <c r="R12" s="176">
        <f t="shared" si="7"/>
        <v>0</v>
      </c>
      <c r="S12" s="176">
        <f t="shared" si="8"/>
        <v>0</v>
      </c>
      <c r="T12" s="176">
        <f t="shared" si="11"/>
        <v>0</v>
      </c>
      <c r="U12" s="176">
        <f t="shared" si="9"/>
        <v>0</v>
      </c>
      <c r="V12" s="178">
        <f t="shared" si="10"/>
        <v>0</v>
      </c>
    </row>
    <row r="13" spans="2:22" ht="20.25" customHeight="1">
      <c r="B13" s="174" t="s">
        <v>6</v>
      </c>
      <c r="C13" s="175" t="s">
        <v>586</v>
      </c>
      <c r="D13" s="526"/>
      <c r="E13" s="191">
        <f t="shared" si="0"/>
        <v>0</v>
      </c>
      <c r="F13" s="176">
        <f t="shared" si="0"/>
        <v>0</v>
      </c>
      <c r="G13" s="176">
        <f t="shared" si="1"/>
        <v>0</v>
      </c>
      <c r="H13" s="176">
        <f>手順⑤!S11</f>
        <v>0</v>
      </c>
      <c r="I13" s="176">
        <f t="shared" si="2"/>
        <v>0</v>
      </c>
      <c r="J13" s="176">
        <f>手順⑦!D11</f>
        <v>0</v>
      </c>
      <c r="K13" s="176">
        <f t="shared" si="3"/>
        <v>0</v>
      </c>
      <c r="L13" s="176">
        <f t="shared" si="4"/>
        <v>0</v>
      </c>
      <c r="M13" s="575"/>
      <c r="N13" s="575"/>
      <c r="O13" s="176">
        <f t="shared" si="5"/>
        <v>0</v>
      </c>
      <c r="P13" s="176">
        <f t="shared" si="6"/>
        <v>0</v>
      </c>
      <c r="Q13" s="176">
        <f>手順⑭!D11</f>
        <v>0</v>
      </c>
      <c r="R13" s="176">
        <f t="shared" si="7"/>
        <v>0</v>
      </c>
      <c r="S13" s="176">
        <f t="shared" si="8"/>
        <v>0</v>
      </c>
      <c r="T13" s="176">
        <f t="shared" si="11"/>
        <v>0</v>
      </c>
      <c r="U13" s="176">
        <f t="shared" si="9"/>
        <v>0</v>
      </c>
      <c r="V13" s="178">
        <f t="shared" si="10"/>
        <v>0</v>
      </c>
    </row>
    <row r="14" spans="2:22" ht="20.25" customHeight="1">
      <c r="B14" s="174" t="s">
        <v>7</v>
      </c>
      <c r="C14" s="179" t="s">
        <v>587</v>
      </c>
      <c r="D14" s="526"/>
      <c r="E14" s="191">
        <f>D14*D57</f>
        <v>0</v>
      </c>
      <c r="F14" s="176">
        <f t="shared" si="0"/>
        <v>0</v>
      </c>
      <c r="G14" s="176">
        <f t="shared" si="1"/>
        <v>0</v>
      </c>
      <c r="H14" s="176">
        <f>手順⑤!S12</f>
        <v>0</v>
      </c>
      <c r="I14" s="176">
        <f t="shared" si="2"/>
        <v>0</v>
      </c>
      <c r="J14" s="176">
        <f>手順⑦!D12</f>
        <v>0</v>
      </c>
      <c r="K14" s="176">
        <f t="shared" si="3"/>
        <v>0</v>
      </c>
      <c r="L14" s="176">
        <f t="shared" si="4"/>
        <v>0</v>
      </c>
      <c r="M14" s="575"/>
      <c r="N14" s="575"/>
      <c r="O14" s="176">
        <f t="shared" si="5"/>
        <v>0</v>
      </c>
      <c r="P14" s="176">
        <f t="shared" si="6"/>
        <v>0</v>
      </c>
      <c r="Q14" s="176">
        <f>手順⑭!D12</f>
        <v>0</v>
      </c>
      <c r="R14" s="176">
        <f t="shared" si="7"/>
        <v>0</v>
      </c>
      <c r="S14" s="176">
        <f t="shared" si="8"/>
        <v>0</v>
      </c>
      <c r="T14" s="176">
        <f t="shared" si="11"/>
        <v>0</v>
      </c>
      <c r="U14" s="176">
        <f t="shared" si="9"/>
        <v>0</v>
      </c>
      <c r="V14" s="178">
        <f t="shared" si="10"/>
        <v>0</v>
      </c>
    </row>
    <row r="15" spans="2:22" ht="20.25" customHeight="1">
      <c r="B15" s="174" t="s">
        <v>8</v>
      </c>
      <c r="C15" s="175" t="s">
        <v>588</v>
      </c>
      <c r="D15" s="526"/>
      <c r="E15" s="191">
        <f t="shared" si="0"/>
        <v>0</v>
      </c>
      <c r="F15" s="176">
        <f t="shared" si="0"/>
        <v>0</v>
      </c>
      <c r="G15" s="176">
        <f t="shared" si="1"/>
        <v>0</v>
      </c>
      <c r="H15" s="176">
        <f>手順⑤!S13</f>
        <v>0</v>
      </c>
      <c r="I15" s="176">
        <f t="shared" si="2"/>
        <v>0</v>
      </c>
      <c r="J15" s="176">
        <f>手順⑦!D13</f>
        <v>0</v>
      </c>
      <c r="K15" s="176">
        <f t="shared" si="3"/>
        <v>0</v>
      </c>
      <c r="L15" s="176">
        <f t="shared" si="4"/>
        <v>0</v>
      </c>
      <c r="M15" s="575"/>
      <c r="N15" s="575"/>
      <c r="O15" s="176">
        <f t="shared" si="5"/>
        <v>0</v>
      </c>
      <c r="P15" s="176">
        <f t="shared" si="6"/>
        <v>0</v>
      </c>
      <c r="Q15" s="176">
        <f>手順⑭!D13</f>
        <v>0</v>
      </c>
      <c r="R15" s="176">
        <f t="shared" si="7"/>
        <v>0</v>
      </c>
      <c r="S15" s="176">
        <f t="shared" si="8"/>
        <v>0</v>
      </c>
      <c r="T15" s="176">
        <f t="shared" si="11"/>
        <v>0</v>
      </c>
      <c r="U15" s="176">
        <f t="shared" si="9"/>
        <v>0</v>
      </c>
      <c r="V15" s="178">
        <f t="shared" si="10"/>
        <v>0</v>
      </c>
    </row>
    <row r="16" spans="2:22" ht="20.25" customHeight="1">
      <c r="B16" s="174" t="s">
        <v>9</v>
      </c>
      <c r="C16" s="179" t="s">
        <v>589</v>
      </c>
      <c r="D16" s="526"/>
      <c r="E16" s="191">
        <f t="shared" si="0"/>
        <v>0</v>
      </c>
      <c r="F16" s="176">
        <f t="shared" si="0"/>
        <v>0</v>
      </c>
      <c r="G16" s="176">
        <f t="shared" si="1"/>
        <v>0</v>
      </c>
      <c r="H16" s="176">
        <f>手順⑤!S14</f>
        <v>0</v>
      </c>
      <c r="I16" s="176">
        <f t="shared" si="2"/>
        <v>0</v>
      </c>
      <c r="J16" s="176">
        <f>手順⑦!D14</f>
        <v>0</v>
      </c>
      <c r="K16" s="176">
        <f t="shared" si="3"/>
        <v>0</v>
      </c>
      <c r="L16" s="176">
        <f t="shared" si="4"/>
        <v>0</v>
      </c>
      <c r="M16" s="575"/>
      <c r="N16" s="575"/>
      <c r="O16" s="176">
        <f t="shared" si="5"/>
        <v>0</v>
      </c>
      <c r="P16" s="176">
        <f t="shared" si="6"/>
        <v>0</v>
      </c>
      <c r="Q16" s="176">
        <f>手順⑭!D14</f>
        <v>0</v>
      </c>
      <c r="R16" s="176">
        <f t="shared" si="7"/>
        <v>0</v>
      </c>
      <c r="S16" s="176">
        <f t="shared" si="8"/>
        <v>0</v>
      </c>
      <c r="T16" s="176">
        <f t="shared" si="11"/>
        <v>0</v>
      </c>
      <c r="U16" s="176">
        <f t="shared" si="9"/>
        <v>0</v>
      </c>
      <c r="V16" s="178">
        <f t="shared" si="10"/>
        <v>0</v>
      </c>
    </row>
    <row r="17" spans="2:22" ht="20.25" customHeight="1">
      <c r="B17" s="174" t="s">
        <v>10</v>
      </c>
      <c r="C17" s="179" t="s">
        <v>590</v>
      </c>
      <c r="D17" s="526"/>
      <c r="E17" s="191">
        <f t="shared" si="0"/>
        <v>0</v>
      </c>
      <c r="F17" s="176">
        <f t="shared" si="0"/>
        <v>0</v>
      </c>
      <c r="G17" s="176">
        <f t="shared" si="1"/>
        <v>0</v>
      </c>
      <c r="H17" s="176">
        <f>手順⑤!S15</f>
        <v>0</v>
      </c>
      <c r="I17" s="176">
        <f t="shared" si="2"/>
        <v>0</v>
      </c>
      <c r="J17" s="176">
        <f>手順⑦!D15</f>
        <v>0</v>
      </c>
      <c r="K17" s="176">
        <f t="shared" si="3"/>
        <v>0</v>
      </c>
      <c r="L17" s="176">
        <f t="shared" si="4"/>
        <v>0</v>
      </c>
      <c r="M17" s="575"/>
      <c r="N17" s="575"/>
      <c r="O17" s="176">
        <f t="shared" si="5"/>
        <v>0</v>
      </c>
      <c r="P17" s="176">
        <f t="shared" si="6"/>
        <v>0</v>
      </c>
      <c r="Q17" s="176">
        <f>手順⑭!D15</f>
        <v>0</v>
      </c>
      <c r="R17" s="176">
        <f t="shared" si="7"/>
        <v>0</v>
      </c>
      <c r="S17" s="176">
        <f t="shared" si="8"/>
        <v>0</v>
      </c>
      <c r="T17" s="176">
        <f t="shared" si="11"/>
        <v>0</v>
      </c>
      <c r="U17" s="176">
        <f t="shared" si="9"/>
        <v>0</v>
      </c>
      <c r="V17" s="178">
        <f t="shared" si="10"/>
        <v>0</v>
      </c>
    </row>
    <row r="18" spans="2:22" ht="20.25" customHeight="1">
      <c r="B18" s="174" t="s">
        <v>11</v>
      </c>
      <c r="C18" s="175" t="s">
        <v>591</v>
      </c>
      <c r="D18" s="526"/>
      <c r="E18" s="191">
        <f t="shared" si="0"/>
        <v>0</v>
      </c>
      <c r="F18" s="176">
        <f t="shared" si="0"/>
        <v>0</v>
      </c>
      <c r="G18" s="176">
        <f t="shared" si="1"/>
        <v>0</v>
      </c>
      <c r="H18" s="176">
        <f>手順⑤!S16</f>
        <v>0</v>
      </c>
      <c r="I18" s="176">
        <f t="shared" si="2"/>
        <v>0</v>
      </c>
      <c r="J18" s="176">
        <f>手順⑦!D16</f>
        <v>0</v>
      </c>
      <c r="K18" s="176">
        <f t="shared" si="3"/>
        <v>0</v>
      </c>
      <c r="L18" s="176">
        <f t="shared" si="4"/>
        <v>0</v>
      </c>
      <c r="M18" s="575"/>
      <c r="N18" s="575"/>
      <c r="O18" s="176">
        <f t="shared" si="5"/>
        <v>0</v>
      </c>
      <c r="P18" s="176">
        <f t="shared" si="6"/>
        <v>0</v>
      </c>
      <c r="Q18" s="176">
        <f>手順⑭!D16</f>
        <v>0</v>
      </c>
      <c r="R18" s="176">
        <f t="shared" si="7"/>
        <v>0</v>
      </c>
      <c r="S18" s="176">
        <f t="shared" si="8"/>
        <v>0</v>
      </c>
      <c r="T18" s="176">
        <f t="shared" si="11"/>
        <v>0</v>
      </c>
      <c r="U18" s="176">
        <f t="shared" si="9"/>
        <v>0</v>
      </c>
      <c r="V18" s="178">
        <f t="shared" si="10"/>
        <v>0</v>
      </c>
    </row>
    <row r="19" spans="2:22" ht="20.25" customHeight="1">
      <c r="B19" s="174" t="s">
        <v>12</v>
      </c>
      <c r="C19" s="175" t="s">
        <v>592</v>
      </c>
      <c r="D19" s="526"/>
      <c r="E19" s="191">
        <f t="shared" si="0"/>
        <v>0</v>
      </c>
      <c r="F19" s="176">
        <f t="shared" si="0"/>
        <v>0</v>
      </c>
      <c r="G19" s="176">
        <f t="shared" si="1"/>
        <v>0</v>
      </c>
      <c r="H19" s="176">
        <f>手順⑤!S17</f>
        <v>0</v>
      </c>
      <c r="I19" s="176">
        <f t="shared" si="2"/>
        <v>0</v>
      </c>
      <c r="J19" s="176">
        <f>手順⑦!D17</f>
        <v>0</v>
      </c>
      <c r="K19" s="176">
        <f t="shared" si="3"/>
        <v>0</v>
      </c>
      <c r="L19" s="176">
        <f t="shared" si="4"/>
        <v>0</v>
      </c>
      <c r="M19" s="575"/>
      <c r="N19" s="575"/>
      <c r="O19" s="176">
        <f t="shared" si="5"/>
        <v>0</v>
      </c>
      <c r="P19" s="176">
        <f t="shared" si="6"/>
        <v>0</v>
      </c>
      <c r="Q19" s="176">
        <f>手順⑭!D17</f>
        <v>0</v>
      </c>
      <c r="R19" s="176">
        <f t="shared" si="7"/>
        <v>0</v>
      </c>
      <c r="S19" s="176">
        <f t="shared" si="8"/>
        <v>0</v>
      </c>
      <c r="T19" s="176">
        <f t="shared" si="11"/>
        <v>0</v>
      </c>
      <c r="U19" s="176">
        <f t="shared" si="9"/>
        <v>0</v>
      </c>
      <c r="V19" s="178">
        <f t="shared" si="10"/>
        <v>0</v>
      </c>
    </row>
    <row r="20" spans="2:22" ht="20.25" customHeight="1">
      <c r="B20" s="174" t="s">
        <v>13</v>
      </c>
      <c r="C20" s="175" t="s">
        <v>593</v>
      </c>
      <c r="D20" s="526"/>
      <c r="E20" s="191">
        <f t="shared" si="0"/>
        <v>0</v>
      </c>
      <c r="F20" s="176">
        <f t="shared" si="0"/>
        <v>0</v>
      </c>
      <c r="G20" s="176">
        <f t="shared" si="1"/>
        <v>0</v>
      </c>
      <c r="H20" s="176">
        <f>手順⑤!S18</f>
        <v>0</v>
      </c>
      <c r="I20" s="176">
        <f t="shared" si="2"/>
        <v>0</v>
      </c>
      <c r="J20" s="176">
        <f>手順⑦!D18</f>
        <v>0</v>
      </c>
      <c r="K20" s="176">
        <f t="shared" si="3"/>
        <v>0</v>
      </c>
      <c r="L20" s="176">
        <f t="shared" si="4"/>
        <v>0</v>
      </c>
      <c r="M20" s="575"/>
      <c r="N20" s="575"/>
      <c r="O20" s="176">
        <f t="shared" si="5"/>
        <v>0</v>
      </c>
      <c r="P20" s="176">
        <f t="shared" si="6"/>
        <v>0</v>
      </c>
      <c r="Q20" s="176">
        <f>手順⑭!D18</f>
        <v>0</v>
      </c>
      <c r="R20" s="176">
        <f t="shared" si="7"/>
        <v>0</v>
      </c>
      <c r="S20" s="176">
        <f t="shared" si="8"/>
        <v>0</v>
      </c>
      <c r="T20" s="176">
        <f t="shared" si="11"/>
        <v>0</v>
      </c>
      <c r="U20" s="176">
        <f t="shared" si="9"/>
        <v>0</v>
      </c>
      <c r="V20" s="178">
        <f t="shared" si="10"/>
        <v>0</v>
      </c>
    </row>
    <row r="21" spans="2:22" ht="20.25" customHeight="1">
      <c r="B21" s="174" t="s">
        <v>14</v>
      </c>
      <c r="C21" s="175" t="s">
        <v>300</v>
      </c>
      <c r="D21" s="526"/>
      <c r="E21" s="191">
        <f t="shared" si="0"/>
        <v>0</v>
      </c>
      <c r="F21" s="176">
        <f t="shared" si="0"/>
        <v>0</v>
      </c>
      <c r="G21" s="176">
        <f t="shared" si="1"/>
        <v>0</v>
      </c>
      <c r="H21" s="176">
        <f>手順⑤!S19</f>
        <v>0</v>
      </c>
      <c r="I21" s="176">
        <f t="shared" si="2"/>
        <v>0</v>
      </c>
      <c r="J21" s="176">
        <f>手順⑦!D19</f>
        <v>0</v>
      </c>
      <c r="K21" s="176">
        <f t="shared" si="3"/>
        <v>0</v>
      </c>
      <c r="L21" s="176">
        <f t="shared" si="4"/>
        <v>0</v>
      </c>
      <c r="M21" s="575"/>
      <c r="N21" s="575"/>
      <c r="O21" s="176">
        <f t="shared" si="5"/>
        <v>0</v>
      </c>
      <c r="P21" s="176">
        <f t="shared" si="6"/>
        <v>0</v>
      </c>
      <c r="Q21" s="176">
        <f>手順⑭!D19</f>
        <v>0</v>
      </c>
      <c r="R21" s="176">
        <f t="shared" si="7"/>
        <v>0</v>
      </c>
      <c r="S21" s="176">
        <f t="shared" si="8"/>
        <v>0</v>
      </c>
      <c r="T21" s="176">
        <f t="shared" si="11"/>
        <v>0</v>
      </c>
      <c r="U21" s="176">
        <f t="shared" si="9"/>
        <v>0</v>
      </c>
      <c r="V21" s="178">
        <f t="shared" si="10"/>
        <v>0</v>
      </c>
    </row>
    <row r="22" spans="2:22" ht="20.25" customHeight="1" thickBot="1">
      <c r="B22" s="174" t="s">
        <v>30</v>
      </c>
      <c r="C22" s="175" t="s">
        <v>594</v>
      </c>
      <c r="D22" s="527"/>
      <c r="E22" s="191">
        <f t="shared" si="0"/>
        <v>0</v>
      </c>
      <c r="F22" s="176">
        <f t="shared" si="0"/>
        <v>0</v>
      </c>
      <c r="G22" s="176">
        <f t="shared" si="1"/>
        <v>0</v>
      </c>
      <c r="H22" s="176">
        <f>手順⑤!S20</f>
        <v>0</v>
      </c>
      <c r="I22" s="176">
        <f t="shared" si="2"/>
        <v>0</v>
      </c>
      <c r="J22" s="176">
        <f>手順⑦!D20</f>
        <v>0</v>
      </c>
      <c r="K22" s="176">
        <f t="shared" si="3"/>
        <v>0</v>
      </c>
      <c r="L22" s="176">
        <f t="shared" si="4"/>
        <v>0</v>
      </c>
      <c r="M22" s="576"/>
      <c r="N22" s="576"/>
      <c r="O22" s="176">
        <f t="shared" si="5"/>
        <v>0</v>
      </c>
      <c r="P22" s="176">
        <f t="shared" si="6"/>
        <v>0</v>
      </c>
      <c r="Q22" s="176">
        <f>手順⑭!D20</f>
        <v>0</v>
      </c>
      <c r="R22" s="176">
        <f t="shared" si="7"/>
        <v>0</v>
      </c>
      <c r="S22" s="176">
        <f t="shared" si="8"/>
        <v>0</v>
      </c>
      <c r="T22" s="176">
        <f t="shared" si="11"/>
        <v>0</v>
      </c>
      <c r="U22" s="176">
        <f t="shared" si="9"/>
        <v>0</v>
      </c>
      <c r="V22" s="178">
        <f t="shared" si="10"/>
        <v>0</v>
      </c>
    </row>
    <row r="23" spans="2:22" ht="20.25" customHeight="1">
      <c r="B23" s="180"/>
      <c r="C23" s="300" t="s">
        <v>62</v>
      </c>
      <c r="D23" s="449">
        <f t="shared" ref="D23:L23" si="12">SUM(D8:D22)</f>
        <v>0</v>
      </c>
      <c r="E23" s="182">
        <f t="shared" si="12"/>
        <v>0</v>
      </c>
      <c r="F23" s="182">
        <f t="shared" si="12"/>
        <v>0</v>
      </c>
      <c r="G23" s="182">
        <f t="shared" si="12"/>
        <v>0</v>
      </c>
      <c r="H23" s="182">
        <f t="shared" si="12"/>
        <v>0</v>
      </c>
      <c r="I23" s="182">
        <f t="shared" si="12"/>
        <v>0</v>
      </c>
      <c r="J23" s="182">
        <f t="shared" si="12"/>
        <v>0</v>
      </c>
      <c r="K23" s="182">
        <f t="shared" si="12"/>
        <v>0</v>
      </c>
      <c r="L23" s="182">
        <f t="shared" si="12"/>
        <v>0</v>
      </c>
      <c r="M23" s="182">
        <f>G23+L23</f>
        <v>0</v>
      </c>
      <c r="N23" s="182">
        <f>M23*I66</f>
        <v>0</v>
      </c>
      <c r="O23" s="182">
        <f>N23</f>
        <v>0</v>
      </c>
      <c r="P23" s="182">
        <f t="shared" ref="P23:V23" si="13">SUM(P8:P22)</f>
        <v>0</v>
      </c>
      <c r="Q23" s="182">
        <f t="shared" si="13"/>
        <v>0</v>
      </c>
      <c r="R23" s="182">
        <f t="shared" si="13"/>
        <v>0</v>
      </c>
      <c r="S23" s="182">
        <f t="shared" si="13"/>
        <v>0</v>
      </c>
      <c r="T23" s="182">
        <f t="shared" si="13"/>
        <v>0</v>
      </c>
      <c r="U23" s="182">
        <f t="shared" si="13"/>
        <v>0</v>
      </c>
      <c r="V23" s="184">
        <f t="shared" si="13"/>
        <v>0</v>
      </c>
    </row>
    <row r="24" spans="2:22" ht="20.25" customHeight="1">
      <c r="B24" s="302"/>
      <c r="C24" s="302"/>
      <c r="D24" s="194"/>
      <c r="E24" s="194"/>
      <c r="F24" s="194"/>
      <c r="G24" s="194"/>
      <c r="H24" s="194"/>
      <c r="I24" s="194"/>
      <c r="J24" s="194"/>
      <c r="K24" s="194"/>
      <c r="L24" s="194"/>
      <c r="M24" s="194"/>
      <c r="N24" s="194"/>
      <c r="O24" s="194"/>
      <c r="P24" s="194"/>
      <c r="Q24" s="194"/>
      <c r="R24" s="194"/>
      <c r="S24" s="194"/>
      <c r="T24" s="194"/>
      <c r="U24" s="194"/>
      <c r="V24" s="194"/>
    </row>
    <row r="25" spans="2:22" ht="20.25" customHeight="1">
      <c r="J25" s="152"/>
      <c r="K25" s="152" t="s">
        <v>363</v>
      </c>
    </row>
    <row r="26" spans="2:22" s="153" customFormat="1" ht="20.25" customHeight="1">
      <c r="B26" s="154"/>
      <c r="C26" s="291"/>
      <c r="D26" s="568" t="s">
        <v>80</v>
      </c>
      <c r="E26" s="569"/>
      <c r="F26" s="570" t="s">
        <v>114</v>
      </c>
      <c r="G26" s="571"/>
      <c r="H26" s="570" t="s">
        <v>292</v>
      </c>
      <c r="I26" s="571"/>
      <c r="J26" s="570" t="s">
        <v>81</v>
      </c>
      <c r="K26" s="577"/>
      <c r="M26" s="572"/>
      <c r="N26" s="573"/>
    </row>
    <row r="27" spans="2:22" s="160" customFormat="1" ht="36" customHeight="1">
      <c r="B27" s="156"/>
      <c r="C27" s="292"/>
      <c r="D27" s="303" t="s">
        <v>468</v>
      </c>
      <c r="E27" s="158" t="s">
        <v>339</v>
      </c>
      <c r="F27" s="158" t="s">
        <v>469</v>
      </c>
      <c r="G27" s="158" t="s">
        <v>340</v>
      </c>
      <c r="H27" s="158" t="s">
        <v>470</v>
      </c>
      <c r="I27" s="158" t="s">
        <v>341</v>
      </c>
      <c r="J27" s="158" t="s">
        <v>500</v>
      </c>
      <c r="K27" s="190" t="s">
        <v>501</v>
      </c>
      <c r="M27" s="573"/>
      <c r="N27" s="573"/>
    </row>
    <row r="28" spans="2:22" s="164" customFormat="1" ht="20.25" customHeight="1">
      <c r="B28" s="564" t="s">
        <v>59</v>
      </c>
      <c r="C28" s="564"/>
      <c r="D28" s="293" t="s">
        <v>369</v>
      </c>
      <c r="E28" s="161" t="s">
        <v>371</v>
      </c>
      <c r="F28" s="161" t="s">
        <v>373</v>
      </c>
      <c r="G28" s="161" t="s">
        <v>375</v>
      </c>
      <c r="H28" s="161" t="s">
        <v>377</v>
      </c>
      <c r="I28" s="161" t="s">
        <v>379</v>
      </c>
      <c r="J28" s="161" t="s">
        <v>381</v>
      </c>
      <c r="K28" s="163" t="s">
        <v>383</v>
      </c>
      <c r="M28" s="437"/>
    </row>
    <row r="29" spans="2:22" s="168" customFormat="1" ht="20.25" customHeight="1">
      <c r="B29" s="565" t="s">
        <v>79</v>
      </c>
      <c r="C29" s="565"/>
      <c r="D29" s="294" t="s">
        <v>343</v>
      </c>
      <c r="E29" s="187" t="s">
        <v>345</v>
      </c>
      <c r="F29" s="187" t="s">
        <v>347</v>
      </c>
      <c r="G29" s="187" t="s">
        <v>349</v>
      </c>
      <c r="H29" s="187" t="s">
        <v>351</v>
      </c>
      <c r="I29" s="187" t="s">
        <v>353</v>
      </c>
      <c r="J29" s="187" t="s">
        <v>395</v>
      </c>
      <c r="K29" s="188" t="s">
        <v>397</v>
      </c>
      <c r="L29" s="423"/>
      <c r="M29" s="373"/>
    </row>
    <row r="30" spans="2:22" ht="20.25" customHeight="1">
      <c r="B30" s="174" t="s">
        <v>1</v>
      </c>
      <c r="C30" s="295" t="str">
        <f>C8</f>
        <v>農業</v>
      </c>
      <c r="D30" s="296">
        <f>ROUND(E8*K51,0)</f>
        <v>0</v>
      </c>
      <c r="E30" s="176">
        <f>ROUND(E8*L51,0)</f>
        <v>0</v>
      </c>
      <c r="F30" s="176">
        <f>ROUND(J8*K51,0)</f>
        <v>0</v>
      </c>
      <c r="G30" s="176">
        <f>ROUND(J8*L51,0)</f>
        <v>0</v>
      </c>
      <c r="H30" s="176">
        <f>ROUND(Q8*K51,0)</f>
        <v>0</v>
      </c>
      <c r="I30" s="176">
        <f>ROUND(Q8*L51,0)</f>
        <v>0</v>
      </c>
      <c r="J30" s="176">
        <f>D30+F30+H30</f>
        <v>0</v>
      </c>
      <c r="K30" s="178">
        <f>E30+G30+I30</f>
        <v>0</v>
      </c>
      <c r="L30" s="444"/>
      <c r="M30" s="445"/>
    </row>
    <row r="31" spans="2:22" ht="20.25" customHeight="1">
      <c r="B31" s="174" t="s">
        <v>2</v>
      </c>
      <c r="C31" s="297" t="str">
        <f t="shared" ref="C31:C44" si="14">C9</f>
        <v>林業</v>
      </c>
      <c r="D31" s="298">
        <f t="shared" ref="D31:D44" si="15">ROUND(E9*K52,0)</f>
        <v>0</v>
      </c>
      <c r="E31" s="176">
        <f t="shared" ref="E31:E44" si="16">ROUND(E9*L52,0)</f>
        <v>0</v>
      </c>
      <c r="F31" s="176">
        <f t="shared" ref="F31:F44" si="17">ROUND(J9*K52,0)</f>
        <v>0</v>
      </c>
      <c r="G31" s="176">
        <f t="shared" ref="G31:G44" si="18">ROUND(J9*L52,0)</f>
        <v>0</v>
      </c>
      <c r="H31" s="176">
        <f t="shared" ref="H31:H44" si="19">ROUND(Q9*K52,0)</f>
        <v>0</v>
      </c>
      <c r="I31" s="176">
        <f t="shared" ref="I31:I44" si="20">ROUND(Q9*L52,0)</f>
        <v>0</v>
      </c>
      <c r="J31" s="176">
        <f t="shared" ref="J31:J44" si="21">D31+F31+H31</f>
        <v>0</v>
      </c>
      <c r="K31" s="178">
        <f t="shared" ref="K31:K44" si="22">E31+G31+I31</f>
        <v>0</v>
      </c>
      <c r="L31" s="444"/>
      <c r="M31" s="445"/>
    </row>
    <row r="32" spans="2:22" ht="20.25" customHeight="1">
      <c r="B32" s="174" t="s">
        <v>3</v>
      </c>
      <c r="C32" s="297" t="str">
        <f t="shared" si="14"/>
        <v>漁業</v>
      </c>
      <c r="D32" s="298">
        <f t="shared" si="15"/>
        <v>0</v>
      </c>
      <c r="E32" s="176">
        <f t="shared" si="16"/>
        <v>0</v>
      </c>
      <c r="F32" s="176">
        <f t="shared" si="17"/>
        <v>0</v>
      </c>
      <c r="G32" s="176">
        <f t="shared" si="18"/>
        <v>0</v>
      </c>
      <c r="H32" s="176">
        <f t="shared" si="19"/>
        <v>0</v>
      </c>
      <c r="I32" s="176">
        <f t="shared" si="20"/>
        <v>0</v>
      </c>
      <c r="J32" s="176">
        <f t="shared" si="21"/>
        <v>0</v>
      </c>
      <c r="K32" s="178">
        <f t="shared" si="22"/>
        <v>0</v>
      </c>
      <c r="L32" s="444"/>
      <c r="M32" s="445"/>
    </row>
    <row r="33" spans="2:24" ht="20.25" customHeight="1">
      <c r="B33" s="174" t="s">
        <v>4</v>
      </c>
      <c r="C33" s="297" t="str">
        <f t="shared" si="14"/>
        <v>鉱業</v>
      </c>
      <c r="D33" s="298">
        <f t="shared" si="15"/>
        <v>0</v>
      </c>
      <c r="E33" s="176">
        <f t="shared" si="16"/>
        <v>0</v>
      </c>
      <c r="F33" s="176">
        <f t="shared" si="17"/>
        <v>0</v>
      </c>
      <c r="G33" s="176">
        <f t="shared" si="18"/>
        <v>0</v>
      </c>
      <c r="H33" s="176">
        <f t="shared" si="19"/>
        <v>0</v>
      </c>
      <c r="I33" s="176">
        <f t="shared" si="20"/>
        <v>0</v>
      </c>
      <c r="J33" s="176">
        <f t="shared" si="21"/>
        <v>0</v>
      </c>
      <c r="K33" s="178">
        <f t="shared" si="22"/>
        <v>0</v>
      </c>
      <c r="L33" s="444"/>
      <c r="M33" s="445"/>
    </row>
    <row r="34" spans="2:24" ht="20.25" customHeight="1">
      <c r="B34" s="174" t="s">
        <v>5</v>
      </c>
      <c r="C34" s="297" t="str">
        <f t="shared" si="14"/>
        <v>製造業</v>
      </c>
      <c r="D34" s="298">
        <f t="shared" si="15"/>
        <v>0</v>
      </c>
      <c r="E34" s="176">
        <f t="shared" si="16"/>
        <v>0</v>
      </c>
      <c r="F34" s="176">
        <f t="shared" si="17"/>
        <v>0</v>
      </c>
      <c r="G34" s="176">
        <f t="shared" si="18"/>
        <v>0</v>
      </c>
      <c r="H34" s="176">
        <f t="shared" si="19"/>
        <v>0</v>
      </c>
      <c r="I34" s="176">
        <f t="shared" si="20"/>
        <v>0</v>
      </c>
      <c r="J34" s="176">
        <f t="shared" si="21"/>
        <v>0</v>
      </c>
      <c r="K34" s="178">
        <f t="shared" si="22"/>
        <v>0</v>
      </c>
      <c r="L34" s="444"/>
      <c r="M34" s="445"/>
    </row>
    <row r="35" spans="2:24" ht="20.25" customHeight="1">
      <c r="B35" s="174" t="s">
        <v>6</v>
      </c>
      <c r="C35" s="297" t="str">
        <f t="shared" si="14"/>
        <v>建設</v>
      </c>
      <c r="D35" s="298">
        <f t="shared" si="15"/>
        <v>0</v>
      </c>
      <c r="E35" s="176">
        <f t="shared" si="16"/>
        <v>0</v>
      </c>
      <c r="F35" s="176">
        <f t="shared" si="17"/>
        <v>0</v>
      </c>
      <c r="G35" s="176">
        <f t="shared" si="18"/>
        <v>0</v>
      </c>
      <c r="H35" s="176">
        <f t="shared" si="19"/>
        <v>0</v>
      </c>
      <c r="I35" s="176">
        <f t="shared" si="20"/>
        <v>0</v>
      </c>
      <c r="J35" s="176">
        <f t="shared" si="21"/>
        <v>0</v>
      </c>
      <c r="K35" s="178">
        <f t="shared" si="22"/>
        <v>0</v>
      </c>
      <c r="L35" s="444"/>
      <c r="M35" s="445"/>
    </row>
    <row r="36" spans="2:24" ht="20.25" customHeight="1">
      <c r="B36" s="174" t="s">
        <v>7</v>
      </c>
      <c r="C36" s="297" t="str">
        <f t="shared" si="14"/>
        <v>電力・ガス・水道</v>
      </c>
      <c r="D36" s="298">
        <f t="shared" si="15"/>
        <v>0</v>
      </c>
      <c r="E36" s="176">
        <f t="shared" si="16"/>
        <v>0</v>
      </c>
      <c r="F36" s="176">
        <f t="shared" si="17"/>
        <v>0</v>
      </c>
      <c r="G36" s="176">
        <f t="shared" si="18"/>
        <v>0</v>
      </c>
      <c r="H36" s="176">
        <f t="shared" si="19"/>
        <v>0</v>
      </c>
      <c r="I36" s="176">
        <f t="shared" si="20"/>
        <v>0</v>
      </c>
      <c r="J36" s="176">
        <f t="shared" si="21"/>
        <v>0</v>
      </c>
      <c r="K36" s="178">
        <f t="shared" si="22"/>
        <v>0</v>
      </c>
      <c r="L36" s="444"/>
      <c r="M36" s="445"/>
    </row>
    <row r="37" spans="2:24" ht="20.25" customHeight="1">
      <c r="B37" s="174" t="s">
        <v>8</v>
      </c>
      <c r="C37" s="297" t="str">
        <f t="shared" si="14"/>
        <v>商業</v>
      </c>
      <c r="D37" s="298">
        <f t="shared" si="15"/>
        <v>0</v>
      </c>
      <c r="E37" s="176">
        <f t="shared" si="16"/>
        <v>0</v>
      </c>
      <c r="F37" s="176">
        <f t="shared" si="17"/>
        <v>0</v>
      </c>
      <c r="G37" s="176">
        <f t="shared" si="18"/>
        <v>0</v>
      </c>
      <c r="H37" s="176">
        <f t="shared" si="19"/>
        <v>0</v>
      </c>
      <c r="I37" s="176">
        <f t="shared" si="20"/>
        <v>0</v>
      </c>
      <c r="J37" s="176">
        <f t="shared" si="21"/>
        <v>0</v>
      </c>
      <c r="K37" s="178">
        <f t="shared" si="22"/>
        <v>0</v>
      </c>
      <c r="L37" s="444"/>
      <c r="M37" s="445"/>
    </row>
    <row r="38" spans="2:24" ht="20.25" customHeight="1">
      <c r="B38" s="174" t="s">
        <v>9</v>
      </c>
      <c r="C38" s="297" t="str">
        <f t="shared" si="14"/>
        <v>金融・保険</v>
      </c>
      <c r="D38" s="298">
        <f t="shared" si="15"/>
        <v>0</v>
      </c>
      <c r="E38" s="176">
        <f t="shared" si="16"/>
        <v>0</v>
      </c>
      <c r="F38" s="176">
        <f t="shared" si="17"/>
        <v>0</v>
      </c>
      <c r="G38" s="176">
        <f t="shared" si="18"/>
        <v>0</v>
      </c>
      <c r="H38" s="176">
        <f t="shared" si="19"/>
        <v>0</v>
      </c>
      <c r="I38" s="176">
        <f t="shared" si="20"/>
        <v>0</v>
      </c>
      <c r="J38" s="176">
        <f t="shared" si="21"/>
        <v>0</v>
      </c>
      <c r="K38" s="178">
        <f t="shared" si="22"/>
        <v>0</v>
      </c>
      <c r="L38" s="444"/>
      <c r="M38" s="445"/>
    </row>
    <row r="39" spans="2:24" ht="20.25" customHeight="1">
      <c r="B39" s="174" t="s">
        <v>10</v>
      </c>
      <c r="C39" s="297" t="str">
        <f t="shared" si="14"/>
        <v>不動産</v>
      </c>
      <c r="D39" s="298">
        <f t="shared" si="15"/>
        <v>0</v>
      </c>
      <c r="E39" s="176">
        <f t="shared" si="16"/>
        <v>0</v>
      </c>
      <c r="F39" s="176">
        <f t="shared" si="17"/>
        <v>0</v>
      </c>
      <c r="G39" s="176">
        <f t="shared" si="18"/>
        <v>0</v>
      </c>
      <c r="H39" s="176">
        <f t="shared" si="19"/>
        <v>0</v>
      </c>
      <c r="I39" s="176">
        <f t="shared" si="20"/>
        <v>0</v>
      </c>
      <c r="J39" s="176">
        <f t="shared" si="21"/>
        <v>0</v>
      </c>
      <c r="K39" s="178">
        <f t="shared" si="22"/>
        <v>0</v>
      </c>
      <c r="L39" s="444"/>
      <c r="M39" s="445"/>
    </row>
    <row r="40" spans="2:24" ht="20.25" customHeight="1">
      <c r="B40" s="174" t="s">
        <v>11</v>
      </c>
      <c r="C40" s="297" t="str">
        <f t="shared" si="14"/>
        <v>運輸・郵便</v>
      </c>
      <c r="D40" s="298">
        <f t="shared" si="15"/>
        <v>0</v>
      </c>
      <c r="E40" s="176">
        <f t="shared" si="16"/>
        <v>0</v>
      </c>
      <c r="F40" s="176">
        <f t="shared" si="17"/>
        <v>0</v>
      </c>
      <c r="G40" s="176">
        <f t="shared" si="18"/>
        <v>0</v>
      </c>
      <c r="H40" s="176">
        <f t="shared" si="19"/>
        <v>0</v>
      </c>
      <c r="I40" s="176">
        <f t="shared" si="20"/>
        <v>0</v>
      </c>
      <c r="J40" s="176">
        <f t="shared" si="21"/>
        <v>0</v>
      </c>
      <c r="K40" s="178">
        <f t="shared" si="22"/>
        <v>0</v>
      </c>
      <c r="L40" s="444"/>
      <c r="M40" s="445"/>
    </row>
    <row r="41" spans="2:24" ht="20.25" customHeight="1">
      <c r="B41" s="174" t="s">
        <v>12</v>
      </c>
      <c r="C41" s="297" t="str">
        <f t="shared" si="14"/>
        <v>情報通信</v>
      </c>
      <c r="D41" s="298">
        <f t="shared" si="15"/>
        <v>0</v>
      </c>
      <c r="E41" s="176">
        <f t="shared" si="16"/>
        <v>0</v>
      </c>
      <c r="F41" s="176">
        <f t="shared" si="17"/>
        <v>0</v>
      </c>
      <c r="G41" s="176">
        <f t="shared" si="18"/>
        <v>0</v>
      </c>
      <c r="H41" s="176">
        <f t="shared" si="19"/>
        <v>0</v>
      </c>
      <c r="I41" s="176">
        <f t="shared" si="20"/>
        <v>0</v>
      </c>
      <c r="J41" s="176">
        <f t="shared" si="21"/>
        <v>0</v>
      </c>
      <c r="K41" s="178">
        <f t="shared" si="22"/>
        <v>0</v>
      </c>
      <c r="L41" s="444"/>
      <c r="M41" s="445"/>
    </row>
    <row r="42" spans="2:24" ht="20.25" customHeight="1">
      <c r="B42" s="174" t="s">
        <v>13</v>
      </c>
      <c r="C42" s="297" t="str">
        <f t="shared" si="14"/>
        <v>公務</v>
      </c>
      <c r="D42" s="298">
        <f t="shared" si="15"/>
        <v>0</v>
      </c>
      <c r="E42" s="176">
        <f t="shared" si="16"/>
        <v>0</v>
      </c>
      <c r="F42" s="176">
        <f t="shared" si="17"/>
        <v>0</v>
      </c>
      <c r="G42" s="176">
        <f t="shared" si="18"/>
        <v>0</v>
      </c>
      <c r="H42" s="176">
        <f t="shared" si="19"/>
        <v>0</v>
      </c>
      <c r="I42" s="176">
        <f t="shared" si="20"/>
        <v>0</v>
      </c>
      <c r="J42" s="176">
        <f t="shared" si="21"/>
        <v>0</v>
      </c>
      <c r="K42" s="178">
        <f t="shared" si="22"/>
        <v>0</v>
      </c>
      <c r="L42" s="444"/>
      <c r="M42" s="445"/>
    </row>
    <row r="43" spans="2:24" ht="20.25" customHeight="1">
      <c r="B43" s="174" t="s">
        <v>14</v>
      </c>
      <c r="C43" s="297" t="str">
        <f t="shared" si="14"/>
        <v>サービス</v>
      </c>
      <c r="D43" s="298">
        <f t="shared" si="15"/>
        <v>0</v>
      </c>
      <c r="E43" s="176">
        <f t="shared" si="16"/>
        <v>0</v>
      </c>
      <c r="F43" s="176">
        <f t="shared" si="17"/>
        <v>0</v>
      </c>
      <c r="G43" s="176">
        <f t="shared" si="18"/>
        <v>0</v>
      </c>
      <c r="H43" s="176">
        <f t="shared" si="19"/>
        <v>0</v>
      </c>
      <c r="I43" s="176">
        <f t="shared" si="20"/>
        <v>0</v>
      </c>
      <c r="J43" s="176">
        <f t="shared" si="21"/>
        <v>0</v>
      </c>
      <c r="K43" s="178">
        <f t="shared" si="22"/>
        <v>0</v>
      </c>
      <c r="L43" s="444"/>
      <c r="M43" s="445"/>
    </row>
    <row r="44" spans="2:24" ht="20.25" customHeight="1">
      <c r="B44" s="174" t="s">
        <v>30</v>
      </c>
      <c r="C44" s="420" t="str">
        <f t="shared" si="14"/>
        <v>分類不明</v>
      </c>
      <c r="D44" s="298">
        <f t="shared" si="15"/>
        <v>0</v>
      </c>
      <c r="E44" s="176">
        <f t="shared" si="16"/>
        <v>0</v>
      </c>
      <c r="F44" s="176">
        <f t="shared" si="17"/>
        <v>0</v>
      </c>
      <c r="G44" s="176">
        <f t="shared" si="18"/>
        <v>0</v>
      </c>
      <c r="H44" s="176">
        <f t="shared" si="19"/>
        <v>0</v>
      </c>
      <c r="I44" s="176">
        <f t="shared" si="20"/>
        <v>0</v>
      </c>
      <c r="J44" s="176">
        <f t="shared" si="21"/>
        <v>0</v>
      </c>
      <c r="K44" s="178">
        <f t="shared" si="22"/>
        <v>0</v>
      </c>
      <c r="L44" s="444"/>
      <c r="M44" s="445"/>
    </row>
    <row r="45" spans="2:24" ht="20.25" customHeight="1">
      <c r="B45" s="180"/>
      <c r="C45" s="300" t="s">
        <v>62</v>
      </c>
      <c r="D45" s="301">
        <f t="shared" ref="D45:K45" si="23">SUM(D30:D44)</f>
        <v>0</v>
      </c>
      <c r="E45" s="182">
        <f t="shared" si="23"/>
        <v>0</v>
      </c>
      <c r="F45" s="182">
        <f t="shared" si="23"/>
        <v>0</v>
      </c>
      <c r="G45" s="182">
        <f t="shared" si="23"/>
        <v>0</v>
      </c>
      <c r="H45" s="182">
        <f t="shared" si="23"/>
        <v>0</v>
      </c>
      <c r="I45" s="182">
        <f t="shared" si="23"/>
        <v>0</v>
      </c>
      <c r="J45" s="182">
        <f t="shared" si="23"/>
        <v>0</v>
      </c>
      <c r="K45" s="184">
        <f t="shared" si="23"/>
        <v>0</v>
      </c>
    </row>
    <row r="46" spans="2:24" s="304" customFormat="1" ht="20.25" customHeight="1">
      <c r="B46" s="192"/>
      <c r="C46" s="193"/>
      <c r="D46" s="194"/>
      <c r="E46" s="194"/>
      <c r="F46" s="194"/>
      <c r="G46" s="194"/>
      <c r="H46" s="194"/>
      <c r="I46" s="194"/>
      <c r="J46" s="194"/>
      <c r="K46" s="194"/>
      <c r="L46" s="194"/>
      <c r="M46" s="194"/>
      <c r="N46" s="194"/>
      <c r="O46" s="194"/>
      <c r="P46" s="194"/>
      <c r="Q46" s="194"/>
      <c r="R46" s="194"/>
      <c r="S46" s="194"/>
      <c r="T46" s="194"/>
      <c r="U46" s="194"/>
      <c r="V46" s="194"/>
    </row>
    <row r="47" spans="2:24" s="304" customFormat="1" ht="20.25" customHeight="1">
      <c r="B47" s="192"/>
      <c r="C47" s="193"/>
      <c r="D47" s="194"/>
      <c r="E47" s="194"/>
      <c r="F47" s="194"/>
      <c r="G47" s="194"/>
      <c r="H47" s="194"/>
      <c r="I47" s="194"/>
      <c r="J47" s="194"/>
      <c r="K47" s="194"/>
      <c r="L47" s="194"/>
      <c r="M47" s="194"/>
      <c r="R47" s="425" t="s">
        <v>82</v>
      </c>
      <c r="S47" s="151"/>
      <c r="T47" s="194"/>
      <c r="U47" s="194"/>
      <c r="V47" s="194"/>
      <c r="W47" s="194"/>
      <c r="X47" s="194"/>
    </row>
    <row r="48" spans="2:24" ht="20.25" customHeight="1" thickBot="1">
      <c r="B48" s="305"/>
      <c r="C48" s="306"/>
      <c r="D48" s="551" t="s">
        <v>273</v>
      </c>
      <c r="E48" s="552"/>
      <c r="F48" s="552"/>
      <c r="G48" s="552"/>
      <c r="H48" s="552"/>
      <c r="I48" s="552"/>
      <c r="J48" s="552"/>
      <c r="K48" s="552"/>
      <c r="L48" s="552"/>
      <c r="M48" s="552"/>
      <c r="N48" s="553"/>
      <c r="P48" s="548" t="s">
        <v>510</v>
      </c>
      <c r="Q48" s="549"/>
      <c r="R48" s="550"/>
      <c r="S48" s="304"/>
    </row>
    <row r="49" spans="2:25" ht="36" customHeight="1">
      <c r="B49" s="307"/>
      <c r="C49" s="308"/>
      <c r="D49" s="309" t="s">
        <v>103</v>
      </c>
      <c r="E49" s="310" t="s">
        <v>144</v>
      </c>
      <c r="F49" s="310" t="s">
        <v>145</v>
      </c>
      <c r="G49" s="310" t="s">
        <v>38</v>
      </c>
      <c r="H49" s="310" t="s">
        <v>274</v>
      </c>
      <c r="I49" s="310" t="s">
        <v>66</v>
      </c>
      <c r="J49" s="311" t="s">
        <v>41</v>
      </c>
      <c r="K49" s="312" t="s">
        <v>337</v>
      </c>
      <c r="L49" s="438" t="s">
        <v>338</v>
      </c>
      <c r="M49" s="312" t="s">
        <v>578</v>
      </c>
      <c r="N49" s="447" t="s">
        <v>579</v>
      </c>
      <c r="P49" s="325" t="s">
        <v>43</v>
      </c>
      <c r="Q49" s="450" t="s">
        <v>283</v>
      </c>
      <c r="R49" s="529"/>
    </row>
    <row r="50" spans="2:25" s="304" customFormat="1" ht="20.25" customHeight="1" thickBot="1">
      <c r="B50" s="313"/>
      <c r="C50" s="314"/>
      <c r="D50" s="315" t="s">
        <v>275</v>
      </c>
      <c r="E50" s="316" t="s">
        <v>276</v>
      </c>
      <c r="F50" s="316" t="s">
        <v>277</v>
      </c>
      <c r="G50" s="317" t="s">
        <v>278</v>
      </c>
      <c r="H50" s="317" t="s">
        <v>279</v>
      </c>
      <c r="I50" s="316" t="s">
        <v>280</v>
      </c>
      <c r="J50" s="318" t="s">
        <v>281</v>
      </c>
      <c r="K50" s="319" t="s">
        <v>335</v>
      </c>
      <c r="L50" s="439" t="s">
        <v>336</v>
      </c>
      <c r="M50" s="446" t="s">
        <v>577</v>
      </c>
      <c r="N50" s="385" t="s">
        <v>577</v>
      </c>
      <c r="P50" s="325" t="s">
        <v>42</v>
      </c>
      <c r="Q50" s="450" t="s">
        <v>284</v>
      </c>
      <c r="R50" s="530"/>
      <c r="S50" s="151"/>
    </row>
    <row r="51" spans="2:25" ht="20.25" customHeight="1">
      <c r="B51" s="174" t="s">
        <v>1</v>
      </c>
      <c r="C51" s="295" t="str">
        <f>C8</f>
        <v>農業</v>
      </c>
      <c r="D51" s="320">
        <f>県内自給率!E6</f>
        <v>0.51620899999999992</v>
      </c>
      <c r="E51" s="321">
        <f t="array" ref="E51:E65">TRANSPOSE(投入係数!D28:R28)</f>
        <v>0.51296200000000003</v>
      </c>
      <c r="F51" s="321">
        <f t="array" ref="F51:F65">TRANSPOSE(投入係数!D23:R23)</f>
        <v>0.149426</v>
      </c>
      <c r="G51" s="554" t="s">
        <v>151</v>
      </c>
      <c r="H51" s="554" t="s">
        <v>151</v>
      </c>
      <c r="I51" s="556"/>
      <c r="J51" s="322">
        <f>消費パターン!E6</f>
        <v>1.1224E-2</v>
      </c>
      <c r="K51" s="323">
        <f>雇用表!L8</f>
        <v>0.23086499999999999</v>
      </c>
      <c r="L51" s="440">
        <f>雇用表!M8</f>
        <v>5.1589999999999997E-2</v>
      </c>
      <c r="M51" s="453">
        <v>0.43747799999999998</v>
      </c>
      <c r="N51" s="456">
        <v>4.5379999999999997E-2</v>
      </c>
      <c r="P51" s="328" t="s">
        <v>66</v>
      </c>
      <c r="Q51" s="329" t="s">
        <v>285</v>
      </c>
      <c r="R51" s="451" t="str">
        <f>IF(R49&gt;0,ROUND(R50/R49,6),"")</f>
        <v/>
      </c>
      <c r="S51" s="151" t="s">
        <v>282</v>
      </c>
    </row>
    <row r="52" spans="2:25" ht="20.25" customHeight="1">
      <c r="B52" s="174" t="s">
        <v>2</v>
      </c>
      <c r="C52" s="297" t="str">
        <f t="shared" ref="C52:C65" si="24">C9</f>
        <v>林業</v>
      </c>
      <c r="D52" s="324">
        <f>県内自給率!E7</f>
        <v>0.73091600000000001</v>
      </c>
      <c r="E52" s="321">
        <v>0.62305299999999997</v>
      </c>
      <c r="F52" s="321">
        <v>0.22922999999999999</v>
      </c>
      <c r="G52" s="555"/>
      <c r="H52" s="555"/>
      <c r="I52" s="557"/>
      <c r="J52" s="322">
        <f>消費パターン!E7</f>
        <v>5.5800000000000001E-4</v>
      </c>
      <c r="K52" s="321">
        <f>雇用表!L9</f>
        <v>8.591E-2</v>
      </c>
      <c r="L52" s="322">
        <f>雇用表!M9</f>
        <v>8.0284999999999995E-2</v>
      </c>
      <c r="M52" s="454">
        <v>0.481184</v>
      </c>
      <c r="N52" s="457">
        <v>1.8371999999999999E-2</v>
      </c>
      <c r="P52" s="430"/>
      <c r="Q52" s="431"/>
      <c r="R52" s="432"/>
      <c r="Y52" s="327"/>
    </row>
    <row r="53" spans="2:25" ht="20.25" customHeight="1">
      <c r="B53" s="174" t="s">
        <v>3</v>
      </c>
      <c r="C53" s="297" t="str">
        <f t="shared" si="24"/>
        <v>漁業</v>
      </c>
      <c r="D53" s="324">
        <f>県内自給率!E8</f>
        <v>0.24327200000000004</v>
      </c>
      <c r="E53" s="321">
        <v>0.66085499999999997</v>
      </c>
      <c r="F53" s="321">
        <v>0.18427399999999999</v>
      </c>
      <c r="G53" s="555"/>
      <c r="H53" s="555"/>
      <c r="I53" s="557"/>
      <c r="J53" s="322">
        <f>消費パターン!E8</f>
        <v>9.7900000000000005E-4</v>
      </c>
      <c r="K53" s="321">
        <f>雇用表!L10</f>
        <v>0.20581199999999999</v>
      </c>
      <c r="L53" s="322">
        <f>雇用表!M10</f>
        <v>6.4273999999999998E-2</v>
      </c>
      <c r="M53" s="454">
        <v>0.478879</v>
      </c>
      <c r="N53" s="457">
        <v>2.9420999999999999E-2</v>
      </c>
      <c r="P53" s="551" t="s">
        <v>509</v>
      </c>
      <c r="Q53" s="552"/>
      <c r="R53" s="553"/>
      <c r="S53"/>
      <c r="Y53" s="327"/>
    </row>
    <row r="54" spans="2:25" ht="20.25" customHeight="1">
      <c r="B54" s="174" t="s">
        <v>4</v>
      </c>
      <c r="C54" s="297" t="str">
        <f t="shared" si="24"/>
        <v>鉱業</v>
      </c>
      <c r="D54" s="324">
        <f>県内自給率!E9</f>
        <v>4.134199999999999E-2</v>
      </c>
      <c r="E54" s="321">
        <v>0.568774</v>
      </c>
      <c r="F54" s="321">
        <v>0.18184800000000001</v>
      </c>
      <c r="G54" s="555"/>
      <c r="H54" s="555"/>
      <c r="I54" s="557"/>
      <c r="J54" s="322">
        <f>消費パターン!E9</f>
        <v>0</v>
      </c>
      <c r="K54" s="321">
        <f>雇用表!L11</f>
        <v>5.0134999999999999E-2</v>
      </c>
      <c r="L54" s="322">
        <f>雇用表!M11</f>
        <v>4.9055000000000001E-2</v>
      </c>
      <c r="M54" s="454">
        <v>0</v>
      </c>
      <c r="N54" s="457">
        <v>0</v>
      </c>
      <c r="P54" s="330" t="s">
        <v>506</v>
      </c>
      <c r="Q54" s="429" t="s">
        <v>66</v>
      </c>
      <c r="R54" s="426" t="s">
        <v>508</v>
      </c>
      <c r="T54"/>
    </row>
    <row r="55" spans="2:25" ht="20.25" customHeight="1">
      <c r="B55" s="174" t="s">
        <v>5</v>
      </c>
      <c r="C55" s="297" t="str">
        <f t="shared" si="24"/>
        <v>製造業</v>
      </c>
      <c r="D55" s="324">
        <f>県内自給率!E10</f>
        <v>0.11887999999999999</v>
      </c>
      <c r="E55" s="321">
        <v>0.365423</v>
      </c>
      <c r="F55" s="321">
        <v>0.21048</v>
      </c>
      <c r="G55" s="555"/>
      <c r="H55" s="555"/>
      <c r="I55" s="557"/>
      <c r="J55" s="322">
        <f>消費パターン!E10</f>
        <v>0.19171099999999999</v>
      </c>
      <c r="K55" s="321">
        <f>雇用表!L12</f>
        <v>4.9202999999999997E-2</v>
      </c>
      <c r="L55" s="322">
        <f>雇用表!M12</f>
        <v>4.9168000000000003E-2</v>
      </c>
      <c r="M55" s="454">
        <v>0.41296500000000003</v>
      </c>
      <c r="N55" s="457">
        <v>2.3767E-2</v>
      </c>
      <c r="P55" s="331" t="s">
        <v>630</v>
      </c>
      <c r="Q55" s="452">
        <f>ROUND(271886/485022,6)</f>
        <v>0.56056399999999995</v>
      </c>
      <c r="R55" s="434">
        <f>AVERAGE(Q55:Q57)</f>
        <v>0.54255266666666657</v>
      </c>
    </row>
    <row r="56" spans="2:25" ht="20.25" customHeight="1">
      <c r="B56" s="174" t="s">
        <v>6</v>
      </c>
      <c r="C56" s="297" t="str">
        <f t="shared" si="24"/>
        <v>建設</v>
      </c>
      <c r="D56" s="324">
        <f>県内自給率!E11</f>
        <v>1</v>
      </c>
      <c r="E56" s="321">
        <v>0.49907600000000002</v>
      </c>
      <c r="F56" s="321">
        <v>0.34902100000000003</v>
      </c>
      <c r="G56" s="555"/>
      <c r="H56" s="555"/>
      <c r="I56" s="557"/>
      <c r="J56" s="322">
        <f>消費パターン!E11</f>
        <v>0</v>
      </c>
      <c r="K56" s="321">
        <f>雇用表!L13</f>
        <v>7.9978999999999995E-2</v>
      </c>
      <c r="L56" s="322">
        <f>雇用表!M13</f>
        <v>6.7444000000000004E-2</v>
      </c>
      <c r="M56" s="454">
        <v>0</v>
      </c>
      <c r="N56" s="457">
        <v>0</v>
      </c>
      <c r="P56" s="331" t="s">
        <v>629</v>
      </c>
      <c r="Q56" s="321">
        <f>ROUND(272867/516111,6)</f>
        <v>0.528698</v>
      </c>
      <c r="R56" s="434">
        <f>AVERAGE(Q56:Q58)</f>
        <v>0.52093866666666666</v>
      </c>
      <c r="T56" s="547"/>
      <c r="U56" s="547"/>
      <c r="V56" s="547"/>
      <c r="W56" s="547"/>
      <c r="X56" s="547"/>
      <c r="Y56" s="547"/>
    </row>
    <row r="57" spans="2:25" ht="20.25" customHeight="1">
      <c r="B57" s="174" t="s">
        <v>7</v>
      </c>
      <c r="C57" s="297" t="str">
        <f t="shared" si="24"/>
        <v>電力・ガス・水道</v>
      </c>
      <c r="D57" s="324">
        <f>県内自給率!E12</f>
        <v>0.83789400000000003</v>
      </c>
      <c r="E57" s="321">
        <v>0.466113</v>
      </c>
      <c r="F57" s="321">
        <v>8.0085000000000003E-2</v>
      </c>
      <c r="G57" s="555"/>
      <c r="H57" s="555"/>
      <c r="I57" s="557"/>
      <c r="J57" s="322">
        <f>消費パターン!E12</f>
        <v>3.0130000000000001E-2</v>
      </c>
      <c r="K57" s="321">
        <f>雇用表!L14</f>
        <v>1.3583E-2</v>
      </c>
      <c r="L57" s="322">
        <f>雇用表!M14</f>
        <v>1.3043000000000001E-2</v>
      </c>
      <c r="M57" s="454">
        <v>0</v>
      </c>
      <c r="N57" s="457">
        <v>0</v>
      </c>
      <c r="P57" s="331" t="s">
        <v>627</v>
      </c>
      <c r="Q57" s="321">
        <f>ROUND(293133/544456,6)</f>
        <v>0.53839599999999999</v>
      </c>
      <c r="R57" s="434">
        <f t="shared" ref="R57:R64" si="25">AVERAGE(Q57:Q59)</f>
        <v>0.52705199999999996</v>
      </c>
      <c r="T57" s="547"/>
      <c r="U57" s="547"/>
      <c r="V57" s="547"/>
      <c r="W57" s="547"/>
      <c r="X57" s="547"/>
      <c r="Y57" s="547"/>
    </row>
    <row r="58" spans="2:25" ht="20.25" customHeight="1">
      <c r="B58" s="174" t="s">
        <v>8</v>
      </c>
      <c r="C58" s="297" t="str">
        <f t="shared" si="24"/>
        <v>商業</v>
      </c>
      <c r="D58" s="324">
        <f>県内自給率!E13</f>
        <v>0.53067500000000001</v>
      </c>
      <c r="E58" s="321">
        <v>0.61299400000000004</v>
      </c>
      <c r="F58" s="321">
        <v>0.39685999999999999</v>
      </c>
      <c r="G58" s="555"/>
      <c r="H58" s="555"/>
      <c r="I58" s="557"/>
      <c r="J58" s="322">
        <f>消費パターン!E13</f>
        <v>0.14466399999999999</v>
      </c>
      <c r="K58" s="321">
        <f>雇用表!L15</f>
        <v>0.150866</v>
      </c>
      <c r="L58" s="322">
        <f>雇用表!M15</f>
        <v>0.135293</v>
      </c>
      <c r="M58" s="454">
        <v>0</v>
      </c>
      <c r="N58" s="457">
        <v>0</v>
      </c>
      <c r="P58" s="331" t="s">
        <v>615</v>
      </c>
      <c r="Q58" s="321">
        <f>ROUND(255676/515765,6)</f>
        <v>0.495722</v>
      </c>
      <c r="R58" s="434">
        <f t="shared" si="25"/>
        <v>0.5316993333333333</v>
      </c>
      <c r="T58" s="547"/>
      <c r="U58" s="547"/>
      <c r="V58" s="547"/>
      <c r="W58" s="547"/>
      <c r="X58" s="547"/>
      <c r="Y58" s="547"/>
    </row>
    <row r="59" spans="2:25" ht="20.25" customHeight="1">
      <c r="B59" s="174" t="s">
        <v>9</v>
      </c>
      <c r="C59" s="297" t="str">
        <f t="shared" si="24"/>
        <v>金融・保険</v>
      </c>
      <c r="D59" s="324">
        <f>県内自給率!E14</f>
        <v>0.81060500000000002</v>
      </c>
      <c r="E59" s="321">
        <v>0.63050700000000004</v>
      </c>
      <c r="F59" s="321">
        <v>0.30407299999999998</v>
      </c>
      <c r="G59" s="555"/>
      <c r="H59" s="555"/>
      <c r="I59" s="557"/>
      <c r="J59" s="322">
        <f>消費パターン!E14</f>
        <v>5.8931999999999998E-2</v>
      </c>
      <c r="K59" s="321">
        <f>雇用表!L16</f>
        <v>2.0900999999999999E-2</v>
      </c>
      <c r="L59" s="322">
        <f>雇用表!M16</f>
        <v>1.9324000000000001E-2</v>
      </c>
      <c r="M59" s="454">
        <v>0</v>
      </c>
      <c r="N59" s="457">
        <v>0</v>
      </c>
      <c r="P59" s="331" t="s">
        <v>614</v>
      </c>
      <c r="Q59" s="321">
        <f>ROUND(291388/532665,6)</f>
        <v>0.54703800000000002</v>
      </c>
      <c r="R59" s="434">
        <f t="shared" si="25"/>
        <v>0.54704033333333335</v>
      </c>
      <c r="T59" s="547"/>
      <c r="U59" s="547"/>
      <c r="V59" s="547"/>
      <c r="W59" s="547"/>
      <c r="X59" s="547"/>
      <c r="Y59" s="547"/>
    </row>
    <row r="60" spans="2:25" ht="20.25" customHeight="1">
      <c r="B60" s="174" t="s">
        <v>10</v>
      </c>
      <c r="C60" s="297" t="str">
        <f t="shared" si="24"/>
        <v>不動産</v>
      </c>
      <c r="D60" s="324">
        <f>県内自給率!E15</f>
        <v>0.88586200000000004</v>
      </c>
      <c r="E60" s="321">
        <v>0.84993399999999997</v>
      </c>
      <c r="F60" s="321">
        <v>2.6121999999999999E-2</v>
      </c>
      <c r="G60" s="555"/>
      <c r="H60" s="555"/>
      <c r="I60" s="557"/>
      <c r="J60" s="322">
        <f>消費パターン!E15</f>
        <v>0.219054</v>
      </c>
      <c r="K60" s="321">
        <f>雇用表!L17</f>
        <v>9.0830000000000008E-3</v>
      </c>
      <c r="L60" s="322">
        <f>雇用表!M17</f>
        <v>7.3889999999999997E-3</v>
      </c>
      <c r="M60" s="454">
        <v>0</v>
      </c>
      <c r="N60" s="457">
        <v>0</v>
      </c>
      <c r="P60" s="331" t="s">
        <v>581</v>
      </c>
      <c r="Q60" s="321">
        <f>ROUND(281663/509947,6)</f>
        <v>0.552338</v>
      </c>
      <c r="R60" s="434">
        <f>AVERAGE(Q60:Q62)</f>
        <v>0.58155666666666661</v>
      </c>
      <c r="T60" s="547"/>
      <c r="U60" s="547"/>
      <c r="V60" s="547"/>
      <c r="W60" s="547"/>
      <c r="X60" s="547"/>
      <c r="Y60" s="547"/>
    </row>
    <row r="61" spans="2:25" ht="20.25" customHeight="1">
      <c r="B61" s="174" t="s">
        <v>11</v>
      </c>
      <c r="C61" s="297" t="str">
        <f t="shared" si="24"/>
        <v>運輸・郵便</v>
      </c>
      <c r="D61" s="324">
        <f>県内自給率!E16</f>
        <v>0.68113699999999999</v>
      </c>
      <c r="E61" s="321">
        <v>0.45240599999999997</v>
      </c>
      <c r="F61" s="321">
        <v>0.30842999999999998</v>
      </c>
      <c r="G61" s="555"/>
      <c r="H61" s="555"/>
      <c r="I61" s="557"/>
      <c r="J61" s="322">
        <f>消費パターン!E16</f>
        <v>3.3269E-2</v>
      </c>
      <c r="K61" s="321">
        <f>雇用表!L18</f>
        <v>6.3157000000000005E-2</v>
      </c>
      <c r="L61" s="322">
        <f>雇用表!M18</f>
        <v>6.2574000000000005E-2</v>
      </c>
      <c r="M61" s="454">
        <v>0</v>
      </c>
      <c r="N61" s="457">
        <v>0</v>
      </c>
      <c r="P61" s="331" t="s">
        <v>575</v>
      </c>
      <c r="Q61" s="321">
        <f>ROUND(296141/546643,6)</f>
        <v>0.54174500000000003</v>
      </c>
      <c r="R61" s="434">
        <f t="shared" si="25"/>
        <v>0.60670499999999994</v>
      </c>
      <c r="T61" s="547"/>
      <c r="U61" s="547"/>
      <c r="V61" s="547"/>
      <c r="W61" s="547"/>
      <c r="X61" s="547"/>
      <c r="Y61" s="547"/>
    </row>
    <row r="62" spans="2:25" ht="20.25" customHeight="1">
      <c r="B62" s="174" t="s">
        <v>12</v>
      </c>
      <c r="C62" s="297" t="str">
        <f t="shared" si="24"/>
        <v>情報通信</v>
      </c>
      <c r="D62" s="324">
        <f>県内自給率!E17</f>
        <v>0.57168700000000006</v>
      </c>
      <c r="E62" s="321">
        <v>0.48500799999999999</v>
      </c>
      <c r="F62" s="321">
        <v>0.14447299999999999</v>
      </c>
      <c r="G62" s="555"/>
      <c r="H62" s="555"/>
      <c r="I62" s="557"/>
      <c r="J62" s="322">
        <f>消費パターン!E17</f>
        <v>5.1503E-2</v>
      </c>
      <c r="K62" s="321">
        <f>雇用表!L19</f>
        <v>2.0421999999999999E-2</v>
      </c>
      <c r="L62" s="322">
        <f>雇用表!M19</f>
        <v>1.9474999999999999E-2</v>
      </c>
      <c r="M62" s="454">
        <v>8.6449999999999999E-2</v>
      </c>
      <c r="N62" s="457">
        <v>8.8369999999999994E-3</v>
      </c>
      <c r="P62" s="331" t="s">
        <v>573</v>
      </c>
      <c r="Q62" s="321">
        <f>ROUND(272054/418167,6)</f>
        <v>0.65058700000000003</v>
      </c>
      <c r="R62" s="434">
        <f t="shared" si="25"/>
        <v>0.62639833333333339</v>
      </c>
      <c r="T62" s="547"/>
      <c r="U62" s="547"/>
      <c r="V62" s="547"/>
      <c r="W62" s="547"/>
      <c r="X62" s="547"/>
      <c r="Y62" s="547"/>
    </row>
    <row r="63" spans="2:25" ht="20.25" customHeight="1">
      <c r="B63" s="174" t="s">
        <v>13</v>
      </c>
      <c r="C63" s="297" t="str">
        <f t="shared" si="24"/>
        <v>公務</v>
      </c>
      <c r="D63" s="324">
        <f>県内自給率!E18</f>
        <v>1</v>
      </c>
      <c r="E63" s="321">
        <v>0.72101499999999996</v>
      </c>
      <c r="F63" s="321">
        <v>0.344167</v>
      </c>
      <c r="G63" s="555"/>
      <c r="H63" s="555"/>
      <c r="I63" s="557"/>
      <c r="J63" s="322">
        <f>消費パターン!E18</f>
        <v>3.7399999999999998E-3</v>
      </c>
      <c r="K63" s="321">
        <f>雇用表!L20</f>
        <v>6.5609000000000001E-2</v>
      </c>
      <c r="L63" s="322">
        <f>雇用表!M20</f>
        <v>6.5609000000000001E-2</v>
      </c>
      <c r="M63" s="454">
        <v>0</v>
      </c>
      <c r="N63" s="457">
        <v>0</v>
      </c>
      <c r="P63" s="331" t="s">
        <v>522</v>
      </c>
      <c r="Q63" s="321">
        <v>0.62778299999999998</v>
      </c>
      <c r="R63" s="434">
        <f>AVERAGE(Q63:Q65)</f>
        <v>0.63088999999999995</v>
      </c>
    </row>
    <row r="64" spans="2:25" ht="20.25" customHeight="1">
      <c r="B64" s="174" t="s">
        <v>14</v>
      </c>
      <c r="C64" s="297" t="str">
        <f t="shared" si="24"/>
        <v>サービス</v>
      </c>
      <c r="D64" s="324">
        <f>県内自給率!E19</f>
        <v>0.80166300000000001</v>
      </c>
      <c r="E64" s="321">
        <v>0.61449500000000001</v>
      </c>
      <c r="F64" s="321">
        <v>0.44845099999999999</v>
      </c>
      <c r="G64" s="555"/>
      <c r="H64" s="555"/>
      <c r="I64" s="557"/>
      <c r="J64" s="322">
        <f>消費パターン!E19</f>
        <v>0.25377</v>
      </c>
      <c r="K64" s="321">
        <f>雇用表!L21</f>
        <v>0.106137</v>
      </c>
      <c r="L64" s="322">
        <f>雇用表!M21</f>
        <v>9.5638000000000001E-2</v>
      </c>
      <c r="M64" s="454">
        <v>0</v>
      </c>
      <c r="N64" s="457">
        <v>0</v>
      </c>
      <c r="P64" s="331" t="s">
        <v>521</v>
      </c>
      <c r="Q64" s="433">
        <v>0.60082500000000005</v>
      </c>
      <c r="R64" s="427">
        <f t="shared" si="25"/>
        <v>0.64752366666666672</v>
      </c>
    </row>
    <row r="65" spans="2:18" ht="20.25" customHeight="1" thickBot="1">
      <c r="B65" s="174" t="s">
        <v>30</v>
      </c>
      <c r="C65" s="420" t="str">
        <f t="shared" si="24"/>
        <v>分類不明</v>
      </c>
      <c r="D65" s="324">
        <f>県内自給率!E20</f>
        <v>0.64418399999999998</v>
      </c>
      <c r="E65" s="321">
        <v>0.65032500000000004</v>
      </c>
      <c r="F65" s="321">
        <v>7.4260000000000003E-3</v>
      </c>
      <c r="G65" s="555"/>
      <c r="H65" s="555"/>
      <c r="I65" s="557"/>
      <c r="J65" s="322">
        <f>消費パターン!E20</f>
        <v>4.66E-4</v>
      </c>
      <c r="K65" s="332">
        <f>雇用表!L22</f>
        <v>0.25379499999999999</v>
      </c>
      <c r="L65" s="441">
        <f>雇用表!M22</f>
        <v>0.20743200000000001</v>
      </c>
      <c r="M65" s="455">
        <v>2.9791000000000002E-2</v>
      </c>
      <c r="N65" s="458">
        <v>6.7527000000000004E-2</v>
      </c>
      <c r="P65" s="331" t="s">
        <v>520</v>
      </c>
      <c r="Q65" s="321">
        <v>0.66406200000000004</v>
      </c>
      <c r="R65" s="435"/>
    </row>
    <row r="66" spans="2:18" ht="20.25" customHeight="1" thickBot="1">
      <c r="B66" s="180"/>
      <c r="C66" s="300" t="s">
        <v>62</v>
      </c>
      <c r="D66" s="333" t="s">
        <v>146</v>
      </c>
      <c r="E66" s="334" t="s">
        <v>146</v>
      </c>
      <c r="F66" s="334" t="s">
        <v>146</v>
      </c>
      <c r="G66" s="334" t="s">
        <v>146</v>
      </c>
      <c r="H66" s="522" t="s">
        <v>146</v>
      </c>
      <c r="I66" s="528">
        <f>Q55</f>
        <v>0.56056399999999995</v>
      </c>
      <c r="J66" s="523">
        <f>消費パターン!E21</f>
        <v>1</v>
      </c>
      <c r="K66" s="335">
        <f>雇用表!L23</f>
        <v>7.8061000000000005E-2</v>
      </c>
      <c r="L66" s="442">
        <f>雇用表!M23</f>
        <v>6.5894999999999995E-2</v>
      </c>
      <c r="M66" s="334" t="s">
        <v>146</v>
      </c>
      <c r="N66" s="443" t="s">
        <v>146</v>
      </c>
      <c r="P66" s="331" t="s">
        <v>519</v>
      </c>
      <c r="Q66" s="321">
        <v>0.67768399999999995</v>
      </c>
      <c r="R66" s="427"/>
    </row>
    <row r="67" spans="2:18" ht="20.25" customHeight="1">
      <c r="M67" s="545" t="s">
        <v>642</v>
      </c>
      <c r="N67" s="545"/>
      <c r="O67" s="546"/>
      <c r="P67" s="331" t="s">
        <v>518</v>
      </c>
      <c r="Q67" s="321">
        <v>0.62573400000000001</v>
      </c>
      <c r="R67" s="427"/>
    </row>
    <row r="68" spans="2:18" ht="20.25" customHeight="1">
      <c r="M68" s="545"/>
      <c r="N68" s="545"/>
      <c r="O68" s="546"/>
      <c r="P68" s="331" t="s">
        <v>521</v>
      </c>
      <c r="Q68" s="321">
        <v>0.62355400000000005</v>
      </c>
      <c r="R68" s="427"/>
    </row>
    <row r="69" spans="2:18" ht="20.25" customHeight="1">
      <c r="M69" s="535"/>
      <c r="P69" s="331" t="s">
        <v>517</v>
      </c>
      <c r="Q69" s="321">
        <v>0.63372200000000001</v>
      </c>
      <c r="R69" s="427"/>
    </row>
    <row r="70" spans="2:18" ht="20.25" customHeight="1">
      <c r="P70" s="331" t="s">
        <v>516</v>
      </c>
      <c r="Q70" s="321">
        <v>0.65362699999999996</v>
      </c>
      <c r="R70" s="427"/>
    </row>
    <row r="71" spans="2:18" ht="20.25" customHeight="1">
      <c r="P71" s="331" t="s">
        <v>515</v>
      </c>
      <c r="Q71" s="321">
        <v>0.65875700000000004</v>
      </c>
      <c r="R71" s="427"/>
    </row>
    <row r="72" spans="2:18" ht="20.25" customHeight="1">
      <c r="P72" s="331" t="s">
        <v>514</v>
      </c>
      <c r="Q72" s="321">
        <v>0.60351500000000002</v>
      </c>
      <c r="R72" s="427"/>
    </row>
    <row r="73" spans="2:18" ht="20.25" customHeight="1">
      <c r="P73" s="331" t="s">
        <v>513</v>
      </c>
      <c r="Q73" s="321">
        <v>0.56442700000000001</v>
      </c>
      <c r="R73" s="427"/>
    </row>
    <row r="74" spans="2:18" ht="20.25" customHeight="1">
      <c r="P74" s="423" t="s">
        <v>512</v>
      </c>
      <c r="Q74" s="321">
        <v>0.55764999999999998</v>
      </c>
      <c r="R74" s="427"/>
    </row>
    <row r="75" spans="2:18" ht="20.25" customHeight="1">
      <c r="P75" s="424" t="s">
        <v>511</v>
      </c>
      <c r="Q75" s="335">
        <v>0.60202299999999997</v>
      </c>
      <c r="R75" s="428"/>
    </row>
    <row r="76" spans="2:18" ht="20.25" customHeight="1">
      <c r="P76" s="151" t="s">
        <v>576</v>
      </c>
    </row>
  </sheetData>
  <sheetProtection selectLockedCells="1" selectUnlockedCells="1"/>
  <mergeCells count="31">
    <mergeCell ref="B29:C29"/>
    <mergeCell ref="O4:O5"/>
    <mergeCell ref="D26:E26"/>
    <mergeCell ref="F26:G26"/>
    <mergeCell ref="H26:I26"/>
    <mergeCell ref="M26:N27"/>
    <mergeCell ref="N4:N5"/>
    <mergeCell ref="B28:C28"/>
    <mergeCell ref="M8:M22"/>
    <mergeCell ref="N8:N22"/>
    <mergeCell ref="J4:L4"/>
    <mergeCell ref="J26:K26"/>
    <mergeCell ref="B2:C2"/>
    <mergeCell ref="B6:C6"/>
    <mergeCell ref="B7:C7"/>
    <mergeCell ref="E4:G4"/>
    <mergeCell ref="D4:D5"/>
    <mergeCell ref="Q4:S4"/>
    <mergeCell ref="T4:V4"/>
    <mergeCell ref="H4:H5"/>
    <mergeCell ref="I4:I5"/>
    <mergeCell ref="M4:M5"/>
    <mergeCell ref="P4:P5"/>
    <mergeCell ref="M67:O68"/>
    <mergeCell ref="T56:Y62"/>
    <mergeCell ref="P48:R48"/>
    <mergeCell ref="P53:R53"/>
    <mergeCell ref="D48:N48"/>
    <mergeCell ref="G51:G65"/>
    <mergeCell ref="H51:H65"/>
    <mergeCell ref="I51:I65"/>
  </mergeCells>
  <phoneticPr fontId="1"/>
  <pageMargins left="0.78740157480314965" right="0.78740157480314965" top="0.78740157480314965" bottom="0.78740157480314965" header="0" footer="0.19685039370078741"/>
  <pageSetup paperSize="8" scale="82" fitToHeight="2" orientation="landscape" useFirstPageNumber="1" r:id="rId1"/>
  <headerFooter alignWithMargins="0">
    <oddFooter>&amp;C&amp;P / 2 ページ</oddFooter>
  </headerFooter>
  <rowBreaks count="1" manualBreakCount="1">
    <brk id="45" min="1" max="2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H42"/>
  <sheetViews>
    <sheetView showGridLines="0" view="pageBreakPreview" zoomScale="145" zoomScaleNormal="100" zoomScaleSheetLayoutView="145" workbookViewId="0">
      <selection activeCell="D17" sqref="D17"/>
    </sheetView>
  </sheetViews>
  <sheetFormatPr defaultColWidth="9" defaultRowHeight="20.25" customHeight="1"/>
  <cols>
    <col min="1" max="1" width="1.625" style="13" customWidth="1"/>
    <col min="2" max="2" width="17.375" style="13" customWidth="1"/>
    <col min="3" max="3" width="11.25" style="13" customWidth="1"/>
    <col min="4" max="8" width="11.625" style="13" customWidth="1"/>
    <col min="9" max="16384" width="9" style="13"/>
  </cols>
  <sheetData>
    <row r="1" spans="2:8" ht="15" customHeight="1"/>
    <row r="2" spans="2:8" ht="20.25" customHeight="1">
      <c r="B2" s="459" t="s">
        <v>63</v>
      </c>
    </row>
    <row r="3" spans="2:8" ht="20.25" customHeight="1" thickBot="1">
      <c r="F3" s="14"/>
      <c r="G3" s="578">
        <f ca="1">TODAY()</f>
        <v>46224</v>
      </c>
      <c r="H3" s="578"/>
    </row>
    <row r="4" spans="2:8" ht="20.25" customHeight="1" thickTop="1">
      <c r="B4" s="15" t="s">
        <v>60</v>
      </c>
      <c r="C4" s="16"/>
      <c r="D4" s="16"/>
      <c r="E4" s="16"/>
      <c r="F4" s="16"/>
      <c r="G4" s="16"/>
      <c r="H4" s="17"/>
    </row>
    <row r="5" spans="2:8" ht="20.25" customHeight="1">
      <c r="B5" s="579" t="s">
        <v>595</v>
      </c>
      <c r="C5" s="580"/>
      <c r="D5" s="580"/>
      <c r="E5" s="580"/>
      <c r="F5" s="580"/>
      <c r="G5" s="580"/>
      <c r="H5" s="581"/>
    </row>
    <row r="6" spans="2:8" ht="20.25" customHeight="1" thickBot="1">
      <c r="B6" s="582"/>
      <c r="C6" s="583"/>
      <c r="D6" s="583"/>
      <c r="E6" s="583"/>
      <c r="F6" s="583"/>
      <c r="G6" s="583"/>
      <c r="H6" s="584"/>
    </row>
    <row r="7" spans="2:8" ht="20.25" customHeight="1" thickTop="1">
      <c r="B7" s="18"/>
      <c r="C7" s="18"/>
      <c r="D7" s="18"/>
      <c r="E7" s="18"/>
      <c r="F7" s="18"/>
    </row>
    <row r="8" spans="2:8" ht="20.25" customHeight="1">
      <c r="B8" s="13" t="s">
        <v>64</v>
      </c>
    </row>
    <row r="9" spans="2:8" ht="20.25" customHeight="1">
      <c r="B9" s="19" t="s">
        <v>84</v>
      </c>
      <c r="C9" s="585"/>
      <c r="D9" s="586"/>
      <c r="E9" s="586"/>
      <c r="F9" s="586"/>
      <c r="G9" s="586"/>
      <c r="H9" s="587"/>
    </row>
    <row r="10" spans="2:8" ht="20.25" customHeight="1">
      <c r="B10" s="20" t="s">
        <v>71</v>
      </c>
      <c r="C10" s="588"/>
      <c r="D10" s="589"/>
      <c r="E10" s="589"/>
      <c r="F10" s="589"/>
      <c r="G10" s="589"/>
      <c r="H10" s="590"/>
    </row>
    <row r="11" spans="2:8" ht="20.25" customHeight="1">
      <c r="B11" s="21" t="s">
        <v>68</v>
      </c>
      <c r="C11" s="602"/>
      <c r="D11" s="603"/>
      <c r="E11" s="603"/>
      <c r="F11" s="603"/>
      <c r="G11" s="603"/>
      <c r="H11" s="604"/>
    </row>
    <row r="12" spans="2:8" ht="20.25" customHeight="1">
      <c r="B12" s="18"/>
      <c r="C12" s="18"/>
      <c r="D12" s="18"/>
      <c r="E12" s="18"/>
    </row>
    <row r="13" spans="2:8" ht="20.25" customHeight="1">
      <c r="B13" s="18" t="s">
        <v>413</v>
      </c>
      <c r="C13" s="18"/>
      <c r="D13" s="22" t="s">
        <v>65</v>
      </c>
      <c r="E13" s="18"/>
    </row>
    <row r="14" spans="2:8" ht="20.25" customHeight="1">
      <c r="B14" s="619" t="s">
        <v>186</v>
      </c>
      <c r="C14" s="620"/>
      <c r="D14" s="23">
        <f>'(入力)作業ｼｰﾄ'!D23</f>
        <v>0</v>
      </c>
      <c r="E14" s="18"/>
    </row>
    <row r="15" spans="2:8" ht="20.25" customHeight="1">
      <c r="B15" s="621" t="s">
        <v>301</v>
      </c>
      <c r="C15" s="622"/>
      <c r="D15" s="24">
        <f>'(入力)作業ｼｰﾄ'!E23</f>
        <v>0</v>
      </c>
      <c r="E15" s="18"/>
    </row>
    <row r="16" spans="2:8" ht="20.25" customHeight="1">
      <c r="B16" s="615" t="s">
        <v>414</v>
      </c>
      <c r="C16" s="616"/>
      <c r="D16" s="25">
        <f>'(入力)作業ｼｰﾄ'!I66</f>
        <v>0.56056399999999995</v>
      </c>
      <c r="E16" s="18"/>
    </row>
    <row r="17" spans="2:8" ht="20.25" customHeight="1">
      <c r="B17" s="531" t="s">
        <v>618</v>
      </c>
      <c r="C17" s="18"/>
      <c r="D17" s="18"/>
      <c r="E17" s="18"/>
    </row>
    <row r="18" spans="2:8" ht="20.25" customHeight="1">
      <c r="B18" s="18"/>
      <c r="C18" s="18"/>
      <c r="D18" s="18"/>
      <c r="E18" s="18"/>
    </row>
    <row r="19" spans="2:8" ht="20.25" customHeight="1">
      <c r="B19" s="13" t="s">
        <v>415</v>
      </c>
      <c r="F19" s="22"/>
      <c r="H19" s="22" t="s">
        <v>422</v>
      </c>
    </row>
    <row r="20" spans="2:8" ht="12" customHeight="1">
      <c r="B20" s="609"/>
      <c r="C20" s="610"/>
      <c r="D20" s="26"/>
      <c r="E20" s="27"/>
      <c r="F20" s="27"/>
      <c r="G20" s="28"/>
      <c r="H20" s="29"/>
    </row>
    <row r="21" spans="2:8" ht="12" customHeight="1">
      <c r="B21" s="611"/>
      <c r="C21" s="612"/>
      <c r="D21" s="30"/>
      <c r="E21" s="31"/>
      <c r="F21" s="32"/>
      <c r="G21" s="33"/>
      <c r="H21" s="34"/>
    </row>
    <row r="22" spans="2:8" ht="26.25" customHeight="1">
      <c r="B22" s="613"/>
      <c r="C22" s="614"/>
      <c r="D22" s="35" t="s">
        <v>420</v>
      </c>
      <c r="E22" s="36" t="s">
        <v>423</v>
      </c>
      <c r="F22" s="37" t="s">
        <v>418</v>
      </c>
      <c r="G22" s="38" t="s">
        <v>492</v>
      </c>
      <c r="H22" s="39" t="s">
        <v>419</v>
      </c>
    </row>
    <row r="23" spans="2:8" ht="20.25" customHeight="1">
      <c r="B23" s="617" t="s">
        <v>416</v>
      </c>
      <c r="C23" s="618"/>
      <c r="D23" s="40">
        <f>'(入力)作業ｼｰﾄ'!E23</f>
        <v>0</v>
      </c>
      <c r="E23" s="41">
        <f>'(入力)作業ｼｰﾄ'!F23</f>
        <v>0</v>
      </c>
      <c r="F23" s="42">
        <f>'(入力)作業ｼｰﾄ'!G23</f>
        <v>0</v>
      </c>
      <c r="G23" s="43">
        <f>'(入力)作業ｼｰﾄ'!D45</f>
        <v>0</v>
      </c>
      <c r="H23" s="44">
        <f>'(入力)作業ｼｰﾄ'!E45</f>
        <v>0</v>
      </c>
    </row>
    <row r="24" spans="2:8" ht="20.25" customHeight="1">
      <c r="B24" s="605" t="s">
        <v>69</v>
      </c>
      <c r="C24" s="606"/>
      <c r="D24" s="45">
        <f>'(入力)作業ｼｰﾄ'!J23</f>
        <v>0</v>
      </c>
      <c r="E24" s="46">
        <f>'(入力)作業ｼｰﾄ'!K23</f>
        <v>0</v>
      </c>
      <c r="F24" s="47">
        <f>'(入力)作業ｼｰﾄ'!L23</f>
        <v>0</v>
      </c>
      <c r="G24" s="48">
        <f>'(入力)作業ｼｰﾄ'!F45</f>
        <v>0</v>
      </c>
      <c r="H24" s="49">
        <f>'(入力)作業ｼｰﾄ'!G45</f>
        <v>0</v>
      </c>
    </row>
    <row r="25" spans="2:8" ht="20.25" customHeight="1">
      <c r="B25" s="605" t="s">
        <v>70</v>
      </c>
      <c r="C25" s="606"/>
      <c r="D25" s="45">
        <f>'(入力)作業ｼｰﾄ'!Q23</f>
        <v>0</v>
      </c>
      <c r="E25" s="46">
        <f>'(入力)作業ｼｰﾄ'!R23</f>
        <v>0</v>
      </c>
      <c r="F25" s="47">
        <f>'(入力)作業ｼｰﾄ'!S23</f>
        <v>0</v>
      </c>
      <c r="G25" s="48">
        <f>'(入力)作業ｼｰﾄ'!H45</f>
        <v>0</v>
      </c>
      <c r="H25" s="49">
        <f>'(入力)作業ｼｰﾄ'!I45</f>
        <v>0</v>
      </c>
    </row>
    <row r="26" spans="2:8" ht="20.25" customHeight="1">
      <c r="B26" s="607" t="s">
        <v>417</v>
      </c>
      <c r="C26" s="608"/>
      <c r="D26" s="50">
        <f>'(入力)作業ｼｰﾄ'!T23</f>
        <v>0</v>
      </c>
      <c r="E26" s="51">
        <f>'(入力)作業ｼｰﾄ'!U23</f>
        <v>0</v>
      </c>
      <c r="F26" s="52">
        <f>'(入力)作業ｼｰﾄ'!V23</f>
        <v>0</v>
      </c>
      <c r="G26" s="53">
        <f>'(入力)作業ｼｰﾄ'!J45</f>
        <v>0</v>
      </c>
      <c r="H26" s="54">
        <f>'(入力)作業ｼｰﾄ'!K45</f>
        <v>0</v>
      </c>
    </row>
    <row r="27" spans="2:8" ht="20.25" customHeight="1">
      <c r="B27" s="600" t="s">
        <v>421</v>
      </c>
      <c r="C27" s="601"/>
      <c r="D27" s="55" t="str">
        <f>IF(D14=0,"",ROUND(D26/D14,2))</f>
        <v/>
      </c>
      <c r="E27" s="56"/>
      <c r="F27" s="56"/>
    </row>
    <row r="28" spans="2:8" ht="20.25" customHeight="1">
      <c r="B28" s="13" t="s">
        <v>496</v>
      </c>
    </row>
    <row r="29" spans="2:8" ht="20.25" customHeight="1">
      <c r="B29" s="13" t="s">
        <v>502</v>
      </c>
    </row>
    <row r="30" spans="2:8" ht="20.25" customHeight="1">
      <c r="B30" s="13" t="s">
        <v>503</v>
      </c>
    </row>
    <row r="31" spans="2:8" ht="20.25" customHeight="1">
      <c r="B31" s="13" t="s">
        <v>497</v>
      </c>
    </row>
    <row r="32" spans="2:8" ht="20.25" customHeight="1">
      <c r="B32" s="460" t="s">
        <v>596</v>
      </c>
    </row>
    <row r="33" spans="2:8" ht="20.25" customHeight="1">
      <c r="B33" s="460" t="s">
        <v>597</v>
      </c>
    </row>
    <row r="35" spans="2:8" ht="20.25" customHeight="1">
      <c r="B35" s="13" t="s">
        <v>332</v>
      </c>
    </row>
    <row r="36" spans="2:8" ht="20.25" customHeight="1">
      <c r="B36" s="591"/>
      <c r="C36" s="592"/>
      <c r="D36" s="592"/>
      <c r="E36" s="592"/>
      <c r="F36" s="592"/>
      <c r="G36" s="592"/>
      <c r="H36" s="593"/>
    </row>
    <row r="37" spans="2:8" ht="20.25" customHeight="1">
      <c r="B37" s="594"/>
      <c r="C37" s="595"/>
      <c r="D37" s="595"/>
      <c r="E37" s="595"/>
      <c r="F37" s="595"/>
      <c r="G37" s="595"/>
      <c r="H37" s="596"/>
    </row>
    <row r="38" spans="2:8" ht="20.25" customHeight="1">
      <c r="B38" s="594"/>
      <c r="C38" s="595"/>
      <c r="D38" s="595"/>
      <c r="E38" s="595"/>
      <c r="F38" s="595"/>
      <c r="G38" s="595"/>
      <c r="H38" s="596"/>
    </row>
    <row r="39" spans="2:8" ht="20.25" customHeight="1">
      <c r="B39" s="594"/>
      <c r="C39" s="595"/>
      <c r="D39" s="595"/>
      <c r="E39" s="595"/>
      <c r="F39" s="595"/>
      <c r="G39" s="595"/>
      <c r="H39" s="596"/>
    </row>
    <row r="40" spans="2:8" ht="20.25" customHeight="1">
      <c r="B40" s="594"/>
      <c r="C40" s="595"/>
      <c r="D40" s="595"/>
      <c r="E40" s="595"/>
      <c r="F40" s="595"/>
      <c r="G40" s="595"/>
      <c r="H40" s="596"/>
    </row>
    <row r="41" spans="2:8" ht="20.25" customHeight="1">
      <c r="B41" s="594"/>
      <c r="C41" s="595"/>
      <c r="D41" s="595"/>
      <c r="E41" s="595"/>
      <c r="F41" s="595"/>
      <c r="G41" s="595"/>
      <c r="H41" s="596"/>
    </row>
    <row r="42" spans="2:8" ht="20.25" customHeight="1">
      <c r="B42" s="597"/>
      <c r="C42" s="598"/>
      <c r="D42" s="598"/>
      <c r="E42" s="598"/>
      <c r="F42" s="598"/>
      <c r="G42" s="598"/>
      <c r="H42" s="599"/>
    </row>
  </sheetData>
  <sheetProtection sheet="1" selectLockedCells="1" selectUnlockedCells="1"/>
  <mergeCells count="15">
    <mergeCell ref="G3:H3"/>
    <mergeCell ref="B5:H6"/>
    <mergeCell ref="C9:H9"/>
    <mergeCell ref="C10:H10"/>
    <mergeCell ref="B36:H42"/>
    <mergeCell ref="B27:C27"/>
    <mergeCell ref="C11:H11"/>
    <mergeCell ref="B24:C24"/>
    <mergeCell ref="B25:C25"/>
    <mergeCell ref="B26:C26"/>
    <mergeCell ref="B20:C22"/>
    <mergeCell ref="B16:C16"/>
    <mergeCell ref="B23:C23"/>
    <mergeCell ref="B14:C14"/>
    <mergeCell ref="B15:C15"/>
  </mergeCells>
  <phoneticPr fontId="13"/>
  <pageMargins left="0.78740157480314965" right="0.78740157480314965" top="0.78740157480314965" bottom="0.78740157480314965" header="0" footer="0.19685039370078741"/>
  <pageSetup paperSize="9" scale="95" orientation="portrait" useFirstPageNumber="1" r:id="rId1"/>
  <headerFooter alignWithMargins="0">
    <oddFooter>&amp;C&amp;P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B1:W43"/>
  <sheetViews>
    <sheetView showGridLines="0" view="pageBreakPreview" zoomScale="145" zoomScaleNormal="100" zoomScaleSheetLayoutView="145" workbookViewId="0">
      <selection activeCell="C23" sqref="C23"/>
    </sheetView>
  </sheetViews>
  <sheetFormatPr defaultColWidth="9" defaultRowHeight="25.5" customHeight="1"/>
  <cols>
    <col min="1" max="1" width="1.625" style="57" customWidth="1"/>
    <col min="2" max="2" width="3.5" style="57" customWidth="1"/>
    <col min="3" max="3" width="29.625" style="57" customWidth="1"/>
    <col min="4" max="6" width="17.625" style="57" customWidth="1"/>
    <col min="7" max="16384" width="9" style="57"/>
  </cols>
  <sheetData>
    <row r="1" spans="2:23" ht="15" customHeight="1"/>
    <row r="2" spans="2:23" ht="20.25" customHeight="1">
      <c r="B2" s="538" t="s">
        <v>111</v>
      </c>
      <c r="C2" s="539"/>
      <c r="D2" s="58"/>
    </row>
    <row r="3" spans="2:23" ht="20.25" customHeight="1">
      <c r="F3" s="59" t="s">
        <v>0</v>
      </c>
    </row>
    <row r="4" spans="2:23" ht="22.5" customHeight="1">
      <c r="B4" s="623" t="s">
        <v>110</v>
      </c>
      <c r="C4" s="624"/>
      <c r="D4" s="627" t="s">
        <v>302</v>
      </c>
      <c r="E4" s="629"/>
      <c r="F4" s="628"/>
    </row>
    <row r="5" spans="2:23" s="66" customFormat="1" ht="22.5" customHeight="1">
      <c r="B5" s="625"/>
      <c r="C5" s="626"/>
      <c r="D5" s="60" t="s">
        <v>61</v>
      </c>
      <c r="E5" s="61" t="s">
        <v>112</v>
      </c>
      <c r="F5" s="62" t="s">
        <v>113</v>
      </c>
      <c r="G5" s="63"/>
      <c r="H5" s="64"/>
      <c r="I5" s="64"/>
      <c r="J5" s="64"/>
      <c r="K5" s="64"/>
      <c r="L5" s="63"/>
      <c r="M5" s="63"/>
      <c r="N5" s="63"/>
      <c r="O5" s="63"/>
      <c r="P5" s="63"/>
      <c r="Q5" s="63"/>
      <c r="R5" s="63"/>
      <c r="S5" s="63"/>
      <c r="T5" s="65"/>
      <c r="U5" s="65"/>
      <c r="V5" s="65"/>
      <c r="W5" s="65"/>
    </row>
    <row r="6" spans="2:23" s="72" customFormat="1" ht="20.25" customHeight="1">
      <c r="B6" s="67">
        <v>1</v>
      </c>
      <c r="C6" s="68" t="s">
        <v>15</v>
      </c>
      <c r="D6" s="69">
        <f>'(入力)作業ｼｰﾄ'!T8</f>
        <v>0</v>
      </c>
      <c r="E6" s="70">
        <f>'(入力)作業ｼｰﾄ'!U8</f>
        <v>0</v>
      </c>
      <c r="F6" s="71">
        <f>'(入力)作業ｼｰﾄ'!V8</f>
        <v>0</v>
      </c>
    </row>
    <row r="7" spans="2:23" s="72" customFormat="1" ht="20.25" customHeight="1">
      <c r="B7" s="73">
        <v>2</v>
      </c>
      <c r="C7" s="74" t="s">
        <v>523</v>
      </c>
      <c r="D7" s="75">
        <f>'(入力)作業ｼｰﾄ'!T9</f>
        <v>0</v>
      </c>
      <c r="E7" s="76">
        <f>'(入力)作業ｼｰﾄ'!U9</f>
        <v>0</v>
      </c>
      <c r="F7" s="77">
        <f>'(入力)作業ｼｰﾄ'!V9</f>
        <v>0</v>
      </c>
    </row>
    <row r="8" spans="2:23" s="72" customFormat="1" ht="20.25" customHeight="1">
      <c r="B8" s="73">
        <v>3</v>
      </c>
      <c r="C8" s="74" t="s">
        <v>524</v>
      </c>
      <c r="D8" s="75">
        <f>'(入力)作業ｼｰﾄ'!T10</f>
        <v>0</v>
      </c>
      <c r="E8" s="76">
        <f>'(入力)作業ｼｰﾄ'!U10</f>
        <v>0</v>
      </c>
      <c r="F8" s="77">
        <f>'(入力)作業ｼｰﾄ'!V10</f>
        <v>0</v>
      </c>
    </row>
    <row r="9" spans="2:23" s="72" customFormat="1" ht="20.25" customHeight="1">
      <c r="B9" s="73">
        <v>4</v>
      </c>
      <c r="C9" s="74" t="s">
        <v>525</v>
      </c>
      <c r="D9" s="75">
        <f>'(入力)作業ｼｰﾄ'!T11</f>
        <v>0</v>
      </c>
      <c r="E9" s="76">
        <f>'(入力)作業ｼｰﾄ'!U11</f>
        <v>0</v>
      </c>
      <c r="F9" s="77">
        <f>'(入力)作業ｼｰﾄ'!V11</f>
        <v>0</v>
      </c>
    </row>
    <row r="10" spans="2:23" s="72" customFormat="1" ht="20.25" customHeight="1">
      <c r="B10" s="73">
        <v>5</v>
      </c>
      <c r="C10" s="74" t="s">
        <v>526</v>
      </c>
      <c r="D10" s="75">
        <f>'(入力)作業ｼｰﾄ'!T12</f>
        <v>0</v>
      </c>
      <c r="E10" s="76">
        <f>'(入力)作業ｼｰﾄ'!U12</f>
        <v>0</v>
      </c>
      <c r="F10" s="77">
        <f>'(入力)作業ｼｰﾄ'!V12</f>
        <v>0</v>
      </c>
    </row>
    <row r="11" spans="2:23" s="72" customFormat="1" ht="20.25" customHeight="1">
      <c r="B11" s="73">
        <v>6</v>
      </c>
      <c r="C11" s="74" t="s">
        <v>527</v>
      </c>
      <c r="D11" s="75">
        <f>'(入力)作業ｼｰﾄ'!T13</f>
        <v>0</v>
      </c>
      <c r="E11" s="76">
        <f>'(入力)作業ｼｰﾄ'!U13</f>
        <v>0</v>
      </c>
      <c r="F11" s="77">
        <f>'(入力)作業ｼｰﾄ'!V13</f>
        <v>0</v>
      </c>
    </row>
    <row r="12" spans="2:23" s="72" customFormat="1" ht="20.25" customHeight="1">
      <c r="B12" s="73">
        <v>7</v>
      </c>
      <c r="C12" s="78" t="s">
        <v>528</v>
      </c>
      <c r="D12" s="75">
        <f>'(入力)作業ｼｰﾄ'!T14</f>
        <v>0</v>
      </c>
      <c r="E12" s="76">
        <f>'(入力)作業ｼｰﾄ'!U14</f>
        <v>0</v>
      </c>
      <c r="F12" s="77">
        <f>'(入力)作業ｼｰﾄ'!V14</f>
        <v>0</v>
      </c>
    </row>
    <row r="13" spans="2:23" s="72" customFormat="1" ht="20.25" customHeight="1">
      <c r="B13" s="73">
        <v>8</v>
      </c>
      <c r="C13" s="74" t="s">
        <v>529</v>
      </c>
      <c r="D13" s="75">
        <f>'(入力)作業ｼｰﾄ'!T15</f>
        <v>0</v>
      </c>
      <c r="E13" s="76">
        <f>'(入力)作業ｼｰﾄ'!U15</f>
        <v>0</v>
      </c>
      <c r="F13" s="77">
        <f>'(入力)作業ｼｰﾄ'!V15</f>
        <v>0</v>
      </c>
    </row>
    <row r="14" spans="2:23" s="72" customFormat="1" ht="20.25" customHeight="1">
      <c r="B14" s="73">
        <v>9</v>
      </c>
      <c r="C14" s="74" t="s">
        <v>530</v>
      </c>
      <c r="D14" s="75">
        <f>'(入力)作業ｼｰﾄ'!T16</f>
        <v>0</v>
      </c>
      <c r="E14" s="76">
        <f>'(入力)作業ｼｰﾄ'!U16</f>
        <v>0</v>
      </c>
      <c r="F14" s="77">
        <f>'(入力)作業ｼｰﾄ'!V16</f>
        <v>0</v>
      </c>
    </row>
    <row r="15" spans="2:23" s="72" customFormat="1" ht="20.25" customHeight="1">
      <c r="B15" s="73">
        <v>10</v>
      </c>
      <c r="C15" s="74" t="s">
        <v>531</v>
      </c>
      <c r="D15" s="75">
        <f>'(入力)作業ｼｰﾄ'!T17</f>
        <v>0</v>
      </c>
      <c r="E15" s="76">
        <f>'(入力)作業ｼｰﾄ'!U17</f>
        <v>0</v>
      </c>
      <c r="F15" s="77">
        <f>'(入力)作業ｼｰﾄ'!V17</f>
        <v>0</v>
      </c>
    </row>
    <row r="16" spans="2:23" s="72" customFormat="1" ht="20.25" customHeight="1">
      <c r="B16" s="73">
        <v>11</v>
      </c>
      <c r="C16" s="74" t="s">
        <v>532</v>
      </c>
      <c r="D16" s="75">
        <f>'(入力)作業ｼｰﾄ'!T18</f>
        <v>0</v>
      </c>
      <c r="E16" s="76">
        <f>'(入力)作業ｼｰﾄ'!U18</f>
        <v>0</v>
      </c>
      <c r="F16" s="77">
        <f>'(入力)作業ｼｰﾄ'!V18</f>
        <v>0</v>
      </c>
    </row>
    <row r="17" spans="2:6" s="72" customFormat="1" ht="20.25" customHeight="1">
      <c r="B17" s="73">
        <v>12</v>
      </c>
      <c r="C17" s="74" t="s">
        <v>533</v>
      </c>
      <c r="D17" s="75">
        <f>'(入力)作業ｼｰﾄ'!T19</f>
        <v>0</v>
      </c>
      <c r="E17" s="76">
        <f>'(入力)作業ｼｰﾄ'!U19</f>
        <v>0</v>
      </c>
      <c r="F17" s="77">
        <f>'(入力)作業ｼｰﾄ'!V19</f>
        <v>0</v>
      </c>
    </row>
    <row r="18" spans="2:6" s="72" customFormat="1" ht="20.25" customHeight="1">
      <c r="B18" s="73">
        <v>13</v>
      </c>
      <c r="C18" s="74" t="s">
        <v>534</v>
      </c>
      <c r="D18" s="75">
        <f>'(入力)作業ｼｰﾄ'!T20</f>
        <v>0</v>
      </c>
      <c r="E18" s="76">
        <f>'(入力)作業ｼｰﾄ'!U20</f>
        <v>0</v>
      </c>
      <c r="F18" s="77">
        <f>'(入力)作業ｼｰﾄ'!V20</f>
        <v>0</v>
      </c>
    </row>
    <row r="19" spans="2:6" s="72" customFormat="1" ht="20.25" customHeight="1">
      <c r="B19" s="73">
        <v>14</v>
      </c>
      <c r="C19" s="74" t="s">
        <v>300</v>
      </c>
      <c r="D19" s="75">
        <f>'(入力)作業ｼｰﾄ'!T21</f>
        <v>0</v>
      </c>
      <c r="E19" s="76">
        <f>'(入力)作業ｼｰﾄ'!U21</f>
        <v>0</v>
      </c>
      <c r="F19" s="77">
        <f>'(入力)作業ｼｰﾄ'!V21</f>
        <v>0</v>
      </c>
    </row>
    <row r="20" spans="2:6" s="72" customFormat="1" ht="20.25" customHeight="1">
      <c r="B20" s="73">
        <v>15</v>
      </c>
      <c r="C20" s="74" t="s">
        <v>535</v>
      </c>
      <c r="D20" s="75">
        <f>'(入力)作業ｼｰﾄ'!T22</f>
        <v>0</v>
      </c>
      <c r="E20" s="76">
        <f>'(入力)作業ｼｰﾄ'!U22</f>
        <v>0</v>
      </c>
      <c r="F20" s="77">
        <f>'(入力)作業ｼｰﾄ'!V22</f>
        <v>0</v>
      </c>
    </row>
    <row r="21" spans="2:6" s="72" customFormat="1" ht="20.25" customHeight="1">
      <c r="B21" s="79"/>
      <c r="C21" s="80" t="s">
        <v>62</v>
      </c>
      <c r="D21" s="81">
        <f>SUM(D6:D20)</f>
        <v>0</v>
      </c>
      <c r="E21" s="82">
        <f>SUM(E6:E20)</f>
        <v>0</v>
      </c>
      <c r="F21" s="83">
        <f>SUM(F6:F20)</f>
        <v>0</v>
      </c>
    </row>
    <row r="22" spans="2:6" s="72" customFormat="1" ht="20.25" customHeight="1">
      <c r="B22" s="84" t="s">
        <v>499</v>
      </c>
      <c r="C22" s="85"/>
      <c r="D22" s="86"/>
      <c r="E22" s="86"/>
      <c r="F22" s="86"/>
    </row>
    <row r="23" spans="2:6" s="72" customFormat="1" ht="20.25" customHeight="1">
      <c r="B23" s="87"/>
      <c r="C23" s="88"/>
      <c r="D23" s="89"/>
      <c r="E23" s="89"/>
      <c r="F23" s="89"/>
    </row>
    <row r="24" spans="2:6" ht="20.25" customHeight="1">
      <c r="B24" s="538" t="s">
        <v>409</v>
      </c>
      <c r="C24" s="539"/>
      <c r="D24" s="58"/>
    </row>
    <row r="25" spans="2:6" ht="20.25" customHeight="1">
      <c r="E25" s="59" t="s">
        <v>410</v>
      </c>
    </row>
    <row r="26" spans="2:6" ht="20.25" customHeight="1">
      <c r="B26" s="623" t="s">
        <v>110</v>
      </c>
      <c r="C26" s="624"/>
      <c r="D26" s="627" t="s">
        <v>411</v>
      </c>
      <c r="E26" s="628"/>
    </row>
    <row r="27" spans="2:6" ht="20.25" customHeight="1">
      <c r="B27" s="625"/>
      <c r="C27" s="626"/>
      <c r="D27" s="60" t="s">
        <v>460</v>
      </c>
      <c r="E27" s="62" t="s">
        <v>412</v>
      </c>
    </row>
    <row r="28" spans="2:6" ht="20.25" customHeight="1">
      <c r="B28" s="67">
        <v>1</v>
      </c>
      <c r="C28" s="68" t="s">
        <v>15</v>
      </c>
      <c r="D28" s="69">
        <f>'(入力)作業ｼｰﾄ'!J30</f>
        <v>0</v>
      </c>
      <c r="E28" s="71">
        <f>'(入力)作業ｼｰﾄ'!K30</f>
        <v>0</v>
      </c>
    </row>
    <row r="29" spans="2:6" ht="20.25" customHeight="1">
      <c r="B29" s="73">
        <v>2</v>
      </c>
      <c r="C29" s="74" t="s">
        <v>523</v>
      </c>
      <c r="D29" s="75">
        <f>'(入力)作業ｼｰﾄ'!J31</f>
        <v>0</v>
      </c>
      <c r="E29" s="77">
        <f>'(入力)作業ｼｰﾄ'!K31</f>
        <v>0</v>
      </c>
    </row>
    <row r="30" spans="2:6" ht="20.25" customHeight="1">
      <c r="B30" s="73">
        <v>3</v>
      </c>
      <c r="C30" s="74" t="s">
        <v>524</v>
      </c>
      <c r="D30" s="75">
        <f>'(入力)作業ｼｰﾄ'!J32</f>
        <v>0</v>
      </c>
      <c r="E30" s="77">
        <f>'(入力)作業ｼｰﾄ'!K32</f>
        <v>0</v>
      </c>
    </row>
    <row r="31" spans="2:6" ht="20.25" customHeight="1">
      <c r="B31" s="73">
        <v>4</v>
      </c>
      <c r="C31" s="74" t="s">
        <v>525</v>
      </c>
      <c r="D31" s="75">
        <f>'(入力)作業ｼｰﾄ'!J33</f>
        <v>0</v>
      </c>
      <c r="E31" s="77">
        <f>'(入力)作業ｼｰﾄ'!K33</f>
        <v>0</v>
      </c>
    </row>
    <row r="32" spans="2:6" ht="20.25" customHeight="1">
      <c r="B32" s="73">
        <v>5</v>
      </c>
      <c r="C32" s="74" t="s">
        <v>526</v>
      </c>
      <c r="D32" s="75">
        <f>'(入力)作業ｼｰﾄ'!J34</f>
        <v>0</v>
      </c>
      <c r="E32" s="77">
        <f>'(入力)作業ｼｰﾄ'!K34</f>
        <v>0</v>
      </c>
    </row>
    <row r="33" spans="2:5" ht="20.25" customHeight="1">
      <c r="B33" s="73">
        <v>6</v>
      </c>
      <c r="C33" s="74" t="s">
        <v>527</v>
      </c>
      <c r="D33" s="75">
        <f>'(入力)作業ｼｰﾄ'!J35</f>
        <v>0</v>
      </c>
      <c r="E33" s="77">
        <f>'(入力)作業ｼｰﾄ'!K35</f>
        <v>0</v>
      </c>
    </row>
    <row r="34" spans="2:5" ht="20.25" customHeight="1">
      <c r="B34" s="73">
        <v>7</v>
      </c>
      <c r="C34" s="78" t="s">
        <v>528</v>
      </c>
      <c r="D34" s="75">
        <f>'(入力)作業ｼｰﾄ'!J36</f>
        <v>0</v>
      </c>
      <c r="E34" s="77">
        <f>'(入力)作業ｼｰﾄ'!K36</f>
        <v>0</v>
      </c>
    </row>
    <row r="35" spans="2:5" ht="20.25" customHeight="1">
      <c r="B35" s="73">
        <v>8</v>
      </c>
      <c r="C35" s="74" t="s">
        <v>529</v>
      </c>
      <c r="D35" s="75">
        <f>'(入力)作業ｼｰﾄ'!J37</f>
        <v>0</v>
      </c>
      <c r="E35" s="77">
        <f>'(入力)作業ｼｰﾄ'!K37</f>
        <v>0</v>
      </c>
    </row>
    <row r="36" spans="2:5" ht="20.25" customHeight="1">
      <c r="B36" s="73">
        <v>9</v>
      </c>
      <c r="C36" s="74" t="s">
        <v>530</v>
      </c>
      <c r="D36" s="75">
        <f>'(入力)作業ｼｰﾄ'!J38</f>
        <v>0</v>
      </c>
      <c r="E36" s="77">
        <f>'(入力)作業ｼｰﾄ'!K38</f>
        <v>0</v>
      </c>
    </row>
    <row r="37" spans="2:5" ht="20.25" customHeight="1">
      <c r="B37" s="73">
        <v>10</v>
      </c>
      <c r="C37" s="74" t="s">
        <v>531</v>
      </c>
      <c r="D37" s="75">
        <f>'(入力)作業ｼｰﾄ'!J39</f>
        <v>0</v>
      </c>
      <c r="E37" s="77">
        <f>'(入力)作業ｼｰﾄ'!K39</f>
        <v>0</v>
      </c>
    </row>
    <row r="38" spans="2:5" ht="20.25" customHeight="1">
      <c r="B38" s="73">
        <v>11</v>
      </c>
      <c r="C38" s="74" t="s">
        <v>532</v>
      </c>
      <c r="D38" s="75">
        <f>'(入力)作業ｼｰﾄ'!J40</f>
        <v>0</v>
      </c>
      <c r="E38" s="77">
        <f>'(入力)作業ｼｰﾄ'!K40</f>
        <v>0</v>
      </c>
    </row>
    <row r="39" spans="2:5" ht="20.25" customHeight="1">
      <c r="B39" s="73">
        <v>12</v>
      </c>
      <c r="C39" s="74" t="s">
        <v>533</v>
      </c>
      <c r="D39" s="75">
        <f>'(入力)作業ｼｰﾄ'!J41</f>
        <v>0</v>
      </c>
      <c r="E39" s="77">
        <f>'(入力)作業ｼｰﾄ'!K41</f>
        <v>0</v>
      </c>
    </row>
    <row r="40" spans="2:5" ht="20.25" customHeight="1">
      <c r="B40" s="73">
        <v>13</v>
      </c>
      <c r="C40" s="74" t="s">
        <v>534</v>
      </c>
      <c r="D40" s="75">
        <f>'(入力)作業ｼｰﾄ'!J42</f>
        <v>0</v>
      </c>
      <c r="E40" s="77">
        <f>'(入力)作業ｼｰﾄ'!K42</f>
        <v>0</v>
      </c>
    </row>
    <row r="41" spans="2:5" ht="20.25" customHeight="1">
      <c r="B41" s="73">
        <v>14</v>
      </c>
      <c r="C41" s="74" t="s">
        <v>300</v>
      </c>
      <c r="D41" s="75">
        <f>'(入力)作業ｼｰﾄ'!J43</f>
        <v>0</v>
      </c>
      <c r="E41" s="77">
        <f>'(入力)作業ｼｰﾄ'!K43</f>
        <v>0</v>
      </c>
    </row>
    <row r="42" spans="2:5" ht="20.25" customHeight="1">
      <c r="B42" s="73">
        <v>15</v>
      </c>
      <c r="C42" s="74" t="s">
        <v>535</v>
      </c>
      <c r="D42" s="75">
        <f>'(入力)作業ｼｰﾄ'!J44</f>
        <v>0</v>
      </c>
      <c r="E42" s="77">
        <f>'(入力)作業ｼｰﾄ'!K44</f>
        <v>0</v>
      </c>
    </row>
    <row r="43" spans="2:5" ht="20.25" customHeight="1">
      <c r="B43" s="79"/>
      <c r="C43" s="80" t="s">
        <v>62</v>
      </c>
      <c r="D43" s="81">
        <f>SUM(D28:D42)</f>
        <v>0</v>
      </c>
      <c r="E43" s="83">
        <f>SUM(E28:E42)</f>
        <v>0</v>
      </c>
    </row>
  </sheetData>
  <sheetProtection sheet="1" selectLockedCells="1" selectUnlockedCells="1"/>
  <mergeCells count="6">
    <mergeCell ref="B2:C2"/>
    <mergeCell ref="B24:C24"/>
    <mergeCell ref="B26:C27"/>
    <mergeCell ref="D26:E26"/>
    <mergeCell ref="B4:C5"/>
    <mergeCell ref="D4:F4"/>
  </mergeCells>
  <phoneticPr fontId="13"/>
  <pageMargins left="0.78740157480314965" right="0.78740157480314965" top="0.78740157480314965" bottom="0.78740157480314965" header="0" footer="0.19685039370078741"/>
  <pageSetup paperSize="9" scale="91" firstPageNumber="2" orientation="portrait" useFirstPageNumber="1" r:id="rId1"/>
  <headerFooter alignWithMargins="0">
    <oddFooter>&amp;C&amp;P ページ</oddFooter>
  </headerFooter>
  <rowBreaks count="1" manualBreakCount="1">
    <brk id="4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H100"/>
  <sheetViews>
    <sheetView showGridLines="0" view="pageBreakPreview" zoomScale="145" zoomScaleNormal="100" zoomScaleSheetLayoutView="145" workbookViewId="0">
      <selection activeCell="O15" sqref="O15"/>
    </sheetView>
  </sheetViews>
  <sheetFormatPr defaultColWidth="2.625" defaultRowHeight="15.75" customHeight="1"/>
  <cols>
    <col min="1" max="1" width="1.625" style="90" customWidth="1"/>
    <col min="2" max="16384" width="2.625" style="90"/>
  </cols>
  <sheetData>
    <row r="1" spans="2:33" ht="15" customHeight="1"/>
    <row r="2" spans="2:33" ht="20.25" customHeight="1">
      <c r="B2" s="538" t="s">
        <v>185</v>
      </c>
      <c r="C2" s="664"/>
      <c r="D2" s="664"/>
      <c r="E2" s="664"/>
      <c r="F2" s="664"/>
      <c r="G2" s="664"/>
      <c r="H2" s="664"/>
      <c r="I2" s="664"/>
      <c r="J2" s="664"/>
      <c r="K2" s="664"/>
      <c r="L2" s="539"/>
    </row>
    <row r="3" spans="2:33" ht="9" customHeight="1">
      <c r="B3" s="91"/>
    </row>
    <row r="4" spans="2:33" ht="16.5" customHeight="1">
      <c r="B4" s="92"/>
      <c r="C4" s="92"/>
      <c r="D4" s="92"/>
      <c r="E4" s="92"/>
      <c r="F4" s="92"/>
      <c r="G4" s="92"/>
      <c r="H4" s="92"/>
      <c r="I4" s="92"/>
      <c r="J4" s="92"/>
      <c r="K4" s="92"/>
      <c r="M4" s="92"/>
      <c r="N4" s="92"/>
      <c r="AG4" s="93" t="s">
        <v>72</v>
      </c>
    </row>
    <row r="5" spans="2:33" ht="16.5" customHeight="1">
      <c r="B5" s="92"/>
      <c r="C5" s="650" t="s">
        <v>186</v>
      </c>
      <c r="D5" s="651"/>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2"/>
    </row>
    <row r="6" spans="2:33" ht="16.5" customHeight="1">
      <c r="B6" s="92"/>
      <c r="C6" s="653"/>
      <c r="D6" s="654"/>
      <c r="E6" s="654"/>
      <c r="F6" s="654"/>
      <c r="G6" s="654"/>
      <c r="H6" s="654"/>
      <c r="I6" s="654"/>
      <c r="J6" s="654"/>
      <c r="K6" s="654"/>
      <c r="L6" s="654"/>
      <c r="M6" s="654"/>
      <c r="N6" s="654"/>
      <c r="O6" s="654"/>
      <c r="P6" s="654"/>
      <c r="Q6" s="654"/>
      <c r="R6" s="654"/>
      <c r="S6" s="654"/>
      <c r="T6" s="654"/>
      <c r="U6" s="654"/>
      <c r="V6" s="654"/>
      <c r="W6" s="654"/>
      <c r="X6" s="654"/>
      <c r="Y6" s="654"/>
      <c r="Z6" s="654"/>
      <c r="AA6" s="654"/>
      <c r="AB6" s="654"/>
      <c r="AC6" s="654"/>
      <c r="AD6" s="654"/>
      <c r="AE6" s="654"/>
      <c r="AF6" s="654"/>
      <c r="AG6" s="655"/>
    </row>
    <row r="7" spans="2:33" ht="16.5" customHeight="1">
      <c r="B7" s="92"/>
      <c r="C7" s="630">
        <f>'(入力)作業ｼｰﾄ'!D23</f>
        <v>0</v>
      </c>
      <c r="D7" s="636"/>
      <c r="E7" s="636"/>
      <c r="F7" s="636"/>
      <c r="G7" s="636"/>
      <c r="H7" s="636"/>
      <c r="I7" s="636"/>
      <c r="J7" s="636"/>
      <c r="K7" s="636"/>
      <c r="L7" s="636"/>
      <c r="M7" s="636"/>
      <c r="N7" s="636"/>
      <c r="O7" s="636"/>
      <c r="P7" s="636"/>
      <c r="Q7" s="636"/>
      <c r="R7" s="636"/>
      <c r="S7" s="636"/>
      <c r="T7" s="636"/>
      <c r="U7" s="636"/>
      <c r="V7" s="636"/>
      <c r="W7" s="636"/>
      <c r="X7" s="636"/>
      <c r="Y7" s="636"/>
      <c r="Z7" s="636"/>
      <c r="AA7" s="636"/>
      <c r="AB7" s="636"/>
      <c r="AC7" s="636"/>
      <c r="AD7" s="636"/>
      <c r="AE7" s="636"/>
      <c r="AF7" s="636"/>
      <c r="AG7" s="637"/>
    </row>
    <row r="8" spans="2:33" ht="16.5" customHeight="1">
      <c r="B8" s="92"/>
      <c r="C8" s="92"/>
      <c r="D8" s="96"/>
      <c r="E8" s="96"/>
      <c r="F8" s="97"/>
      <c r="G8" s="96"/>
      <c r="H8" s="96"/>
      <c r="I8" s="96"/>
      <c r="J8" s="96"/>
      <c r="K8" s="96"/>
      <c r="L8" s="92"/>
      <c r="M8" s="92"/>
      <c r="N8" s="92"/>
    </row>
    <row r="9" spans="2:33" ht="16.5" customHeight="1">
      <c r="C9" s="96"/>
      <c r="D9" s="98"/>
      <c r="E9" s="96"/>
      <c r="F9" s="96"/>
      <c r="G9" s="96"/>
      <c r="H9" s="92"/>
      <c r="I9" s="96"/>
      <c r="J9" s="96"/>
      <c r="K9" s="96"/>
      <c r="L9" s="96"/>
      <c r="M9" s="92"/>
      <c r="N9" s="92"/>
      <c r="Q9" s="92" t="s">
        <v>187</v>
      </c>
    </row>
    <row r="10" spans="2:33" ht="16.5" customHeight="1">
      <c r="B10" s="111" t="s">
        <v>67</v>
      </c>
      <c r="C10" s="112"/>
      <c r="D10" s="112"/>
      <c r="E10" s="112"/>
      <c r="F10" s="112"/>
      <c r="G10" s="112"/>
      <c r="H10" s="112"/>
      <c r="I10" s="112"/>
      <c r="J10" s="112"/>
      <c r="K10" s="112"/>
      <c r="L10" s="112"/>
      <c r="M10" s="113"/>
      <c r="N10" s="113"/>
      <c r="O10" s="114"/>
      <c r="P10" s="114"/>
      <c r="Q10" s="114"/>
      <c r="R10" s="114"/>
      <c r="S10" s="114"/>
      <c r="T10" s="114"/>
      <c r="U10" s="114"/>
      <c r="V10" s="114"/>
      <c r="W10" s="114"/>
      <c r="X10" s="114"/>
      <c r="Y10" s="114"/>
      <c r="Z10" s="114"/>
      <c r="AA10" s="114"/>
      <c r="AB10" s="114"/>
      <c r="AC10" s="114"/>
      <c r="AD10" s="114"/>
      <c r="AE10" s="114"/>
      <c r="AF10" s="114"/>
      <c r="AG10" s="114"/>
    </row>
    <row r="11" spans="2:33" ht="16.5" customHeight="1">
      <c r="B11" s="113"/>
      <c r="C11" s="650" t="s">
        <v>188</v>
      </c>
      <c r="D11" s="651"/>
      <c r="E11" s="651"/>
      <c r="F11" s="651"/>
      <c r="G11" s="651"/>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651"/>
      <c r="AF11" s="652"/>
      <c r="AG11" s="114"/>
    </row>
    <row r="12" spans="2:33" ht="16.5" customHeight="1">
      <c r="B12" s="113"/>
      <c r="C12" s="653"/>
      <c r="D12" s="654"/>
      <c r="E12" s="654"/>
      <c r="F12" s="654"/>
      <c r="G12" s="654"/>
      <c r="H12" s="654"/>
      <c r="I12" s="654"/>
      <c r="J12" s="654"/>
      <c r="K12" s="654"/>
      <c r="L12" s="654"/>
      <c r="M12" s="654"/>
      <c r="N12" s="654"/>
      <c r="O12" s="654"/>
      <c r="P12" s="654"/>
      <c r="Q12" s="654"/>
      <c r="R12" s="654"/>
      <c r="S12" s="654"/>
      <c r="T12" s="654"/>
      <c r="U12" s="654"/>
      <c r="V12" s="654"/>
      <c r="W12" s="654"/>
      <c r="X12" s="654"/>
      <c r="Y12" s="654"/>
      <c r="Z12" s="654"/>
      <c r="AA12" s="654"/>
      <c r="AB12" s="654"/>
      <c r="AC12" s="654"/>
      <c r="AD12" s="654"/>
      <c r="AE12" s="654"/>
      <c r="AF12" s="655"/>
      <c r="AG12" s="114"/>
    </row>
    <row r="13" spans="2:33" ht="16.5" customHeight="1">
      <c r="B13" s="113"/>
      <c r="C13" s="630">
        <f>'(入力)作業ｼｰﾄ'!E23</f>
        <v>0</v>
      </c>
      <c r="D13" s="636"/>
      <c r="E13" s="636"/>
      <c r="F13" s="636"/>
      <c r="G13" s="636"/>
      <c r="H13" s="636"/>
      <c r="I13" s="636"/>
      <c r="J13" s="636"/>
      <c r="K13" s="636"/>
      <c r="L13" s="636"/>
      <c r="M13" s="636"/>
      <c r="N13" s="636"/>
      <c r="O13" s="636"/>
      <c r="P13" s="636"/>
      <c r="Q13" s="636"/>
      <c r="R13" s="636"/>
      <c r="S13" s="636"/>
      <c r="T13" s="636"/>
      <c r="U13" s="636"/>
      <c r="V13" s="636"/>
      <c r="W13" s="636"/>
      <c r="X13" s="636"/>
      <c r="Y13" s="636"/>
      <c r="Z13" s="636"/>
      <c r="AA13" s="636"/>
      <c r="AB13" s="636"/>
      <c r="AC13" s="636"/>
      <c r="AD13" s="636"/>
      <c r="AE13" s="636"/>
      <c r="AF13" s="637"/>
      <c r="AG13" s="114"/>
    </row>
    <row r="14" spans="2:33" ht="16.5" customHeight="1">
      <c r="B14" s="113"/>
      <c r="C14" s="112"/>
      <c r="D14" s="112"/>
      <c r="E14" s="112"/>
      <c r="F14" s="112"/>
      <c r="G14" s="112"/>
      <c r="H14" s="112"/>
      <c r="I14" s="112"/>
      <c r="J14" s="112"/>
      <c r="K14" s="112"/>
      <c r="L14" s="112"/>
      <c r="M14" s="113"/>
      <c r="N14" s="113"/>
      <c r="O14" s="114"/>
      <c r="P14" s="114"/>
      <c r="Q14" s="114"/>
      <c r="R14" s="114"/>
      <c r="S14" s="114"/>
      <c r="T14" s="114"/>
      <c r="U14" s="114"/>
      <c r="V14" s="114"/>
      <c r="W14" s="114"/>
      <c r="X14" s="114"/>
      <c r="Y14" s="114"/>
      <c r="Z14" s="114"/>
      <c r="AA14" s="114"/>
      <c r="AB14" s="114"/>
      <c r="AC14" s="114"/>
      <c r="AD14" s="114"/>
      <c r="AE14" s="114"/>
      <c r="AF14" s="114"/>
      <c r="AG14" s="114"/>
    </row>
    <row r="15" spans="2:33" ht="16.5" customHeight="1">
      <c r="B15" s="92"/>
      <c r="C15" s="96"/>
      <c r="D15" s="98"/>
      <c r="E15" s="96"/>
      <c r="F15" s="96"/>
      <c r="G15" s="92"/>
      <c r="H15" s="96"/>
      <c r="I15" s="96"/>
      <c r="J15" s="96" t="s">
        <v>189</v>
      </c>
      <c r="K15" s="96"/>
      <c r="L15" s="96"/>
      <c r="M15" s="92"/>
      <c r="N15" s="92"/>
      <c r="R15" s="96"/>
      <c r="S15" s="114"/>
      <c r="T15" s="112" t="s">
        <v>190</v>
      </c>
      <c r="U15" s="114"/>
      <c r="V15" s="114"/>
      <c r="W15" s="112"/>
      <c r="X15" s="112"/>
      <c r="Y15" s="114"/>
      <c r="Z15" s="114"/>
      <c r="AA15" s="112" t="s">
        <v>191</v>
      </c>
      <c r="AB15" s="114"/>
      <c r="AC15" s="114"/>
      <c r="AD15" s="114"/>
      <c r="AE15" s="114"/>
      <c r="AF15" s="114"/>
      <c r="AG15" s="114"/>
    </row>
    <row r="16" spans="2:33" ht="16.5" customHeight="1">
      <c r="B16" s="92"/>
      <c r="C16" s="96"/>
      <c r="D16" s="96"/>
      <c r="E16" s="96"/>
      <c r="F16" s="96"/>
      <c r="G16" s="96"/>
      <c r="H16" s="96"/>
      <c r="I16" s="96"/>
      <c r="J16" s="96"/>
      <c r="K16" s="96"/>
      <c r="L16" s="96"/>
      <c r="M16" s="92"/>
      <c r="N16" s="92"/>
      <c r="S16" s="114"/>
      <c r="T16" s="114"/>
      <c r="U16" s="114"/>
      <c r="V16" s="114"/>
      <c r="W16" s="114"/>
      <c r="X16" s="114"/>
      <c r="Y16" s="114"/>
      <c r="Z16" s="114"/>
      <c r="AA16" s="114"/>
      <c r="AB16" s="114"/>
      <c r="AC16" s="114"/>
      <c r="AD16" s="114"/>
      <c r="AE16" s="114"/>
      <c r="AF16" s="114"/>
      <c r="AG16" s="114"/>
    </row>
    <row r="17" spans="2:33" ht="16.5" customHeight="1">
      <c r="B17" s="92"/>
      <c r="C17" s="641" t="s">
        <v>192</v>
      </c>
      <c r="D17" s="642"/>
      <c r="E17" s="642"/>
      <c r="F17" s="642"/>
      <c r="G17" s="642"/>
      <c r="H17" s="642"/>
      <c r="I17" s="642"/>
      <c r="J17" s="642"/>
      <c r="K17" s="642"/>
      <c r="L17" s="642"/>
      <c r="M17" s="642"/>
      <c r="N17" s="642"/>
      <c r="O17" s="642"/>
      <c r="P17" s="642"/>
      <c r="Q17" s="642"/>
      <c r="R17" s="659"/>
      <c r="S17" s="665" t="s">
        <v>193</v>
      </c>
      <c r="T17" s="639"/>
      <c r="U17" s="639"/>
      <c r="V17" s="639"/>
      <c r="W17" s="639"/>
      <c r="X17" s="639"/>
      <c r="Y17" s="639"/>
      <c r="Z17" s="639"/>
      <c r="AA17" s="639"/>
      <c r="AB17" s="639"/>
      <c r="AC17" s="639"/>
      <c r="AD17" s="639"/>
      <c r="AE17" s="639"/>
      <c r="AF17" s="640"/>
      <c r="AG17" s="113"/>
    </row>
    <row r="18" spans="2:33" ht="16.5" customHeight="1">
      <c r="B18" s="92"/>
      <c r="C18" s="644"/>
      <c r="D18" s="645"/>
      <c r="E18" s="645"/>
      <c r="F18" s="645"/>
      <c r="G18" s="645"/>
      <c r="H18" s="645"/>
      <c r="I18" s="645"/>
      <c r="J18" s="645"/>
      <c r="K18" s="645"/>
      <c r="L18" s="645"/>
      <c r="M18" s="645"/>
      <c r="N18" s="645"/>
      <c r="O18" s="645"/>
      <c r="P18" s="645"/>
      <c r="Q18" s="645"/>
      <c r="R18" s="660"/>
      <c r="S18" s="101"/>
      <c r="T18" s="102"/>
      <c r="U18" s="632" t="s">
        <v>194</v>
      </c>
      <c r="V18" s="633"/>
      <c r="W18" s="633"/>
      <c r="X18" s="633"/>
      <c r="Y18" s="633"/>
      <c r="Z18" s="633"/>
      <c r="AA18" s="633"/>
      <c r="AB18" s="633"/>
      <c r="AC18" s="633"/>
      <c r="AD18" s="633"/>
      <c r="AE18" s="633"/>
      <c r="AF18" s="634"/>
      <c r="AG18" s="113"/>
    </row>
    <row r="19" spans="2:33" s="103" customFormat="1" ht="16.5" customHeight="1">
      <c r="B19" s="532"/>
      <c r="C19" s="630">
        <f>'(入力)作業ｼｰﾄ'!H23</f>
        <v>0</v>
      </c>
      <c r="D19" s="636"/>
      <c r="E19" s="636"/>
      <c r="F19" s="636"/>
      <c r="G19" s="636"/>
      <c r="H19" s="636"/>
      <c r="I19" s="636"/>
      <c r="J19" s="636"/>
      <c r="K19" s="636"/>
      <c r="L19" s="636"/>
      <c r="M19" s="636"/>
      <c r="N19" s="636"/>
      <c r="O19" s="636"/>
      <c r="P19" s="636"/>
      <c r="Q19" s="636"/>
      <c r="R19" s="631"/>
      <c r="S19" s="635">
        <f>'(入力)作業ｼｰﾄ'!F23</f>
        <v>0</v>
      </c>
      <c r="T19" s="631"/>
      <c r="U19" s="635">
        <f>'(入力)作業ｼｰﾄ'!G23</f>
        <v>0</v>
      </c>
      <c r="V19" s="636"/>
      <c r="W19" s="636"/>
      <c r="X19" s="636"/>
      <c r="Y19" s="636"/>
      <c r="Z19" s="636"/>
      <c r="AA19" s="636"/>
      <c r="AB19" s="636"/>
      <c r="AC19" s="636"/>
      <c r="AD19" s="636"/>
      <c r="AE19" s="636"/>
      <c r="AF19" s="637"/>
      <c r="AG19" s="115"/>
    </row>
    <row r="20" spans="2:33" ht="16.5" customHeight="1">
      <c r="B20" s="92"/>
      <c r="C20" s="96"/>
      <c r="D20" s="96"/>
      <c r="E20" s="96"/>
      <c r="F20" s="96"/>
      <c r="G20" s="96"/>
      <c r="H20" s="96"/>
      <c r="I20" s="96"/>
      <c r="J20" s="96"/>
      <c r="K20" s="96"/>
      <c r="L20" s="96"/>
      <c r="M20" s="92"/>
      <c r="N20" s="92"/>
      <c r="S20" s="114"/>
      <c r="T20" s="114"/>
      <c r="U20" s="114"/>
      <c r="V20" s="114"/>
      <c r="W20" s="114"/>
      <c r="X20" s="114"/>
      <c r="Y20" s="114"/>
      <c r="Z20" s="114"/>
      <c r="AA20" s="114"/>
      <c r="AB20" s="114"/>
      <c r="AC20" s="114"/>
      <c r="AD20" s="114"/>
      <c r="AE20" s="114"/>
      <c r="AF20" s="114"/>
      <c r="AG20" s="114"/>
    </row>
    <row r="21" spans="2:33" ht="16.5" customHeight="1">
      <c r="B21" s="92"/>
      <c r="C21" s="92"/>
      <c r="D21" s="92"/>
      <c r="E21" s="92"/>
      <c r="F21" s="92"/>
      <c r="G21" s="92"/>
      <c r="H21" s="92"/>
      <c r="I21" s="92"/>
      <c r="J21" s="92" t="s">
        <v>195</v>
      </c>
      <c r="K21" s="92"/>
      <c r="L21" s="92"/>
      <c r="M21" s="92"/>
      <c r="N21" s="92"/>
    </row>
    <row r="22" spans="2:33" ht="16.5" customHeight="1">
      <c r="B22" s="92"/>
      <c r="C22" s="92"/>
      <c r="D22" s="92"/>
      <c r="E22" s="92"/>
      <c r="F22" s="92"/>
      <c r="G22" s="92"/>
      <c r="H22" s="92"/>
      <c r="I22" s="92"/>
      <c r="J22" s="92"/>
      <c r="K22" s="92"/>
      <c r="L22" s="92"/>
      <c r="M22" s="92"/>
      <c r="N22" s="92"/>
    </row>
    <row r="23" spans="2:33" ht="16.5" customHeight="1">
      <c r="B23" s="92"/>
      <c r="C23" s="641" t="s">
        <v>196</v>
      </c>
      <c r="D23" s="642"/>
      <c r="E23" s="642"/>
      <c r="F23" s="642"/>
      <c r="G23" s="642"/>
      <c r="H23" s="642"/>
      <c r="I23" s="642"/>
      <c r="J23" s="642"/>
      <c r="K23" s="642"/>
      <c r="L23" s="642"/>
      <c r="M23" s="642"/>
      <c r="N23" s="642"/>
      <c r="O23" s="642"/>
      <c r="P23" s="642"/>
      <c r="Q23" s="659"/>
      <c r="R23" s="656" t="s">
        <v>197</v>
      </c>
      <c r="S23" s="96"/>
      <c r="T23" s="96"/>
      <c r="U23" s="92"/>
      <c r="V23" s="641" t="s">
        <v>74</v>
      </c>
      <c r="W23" s="642"/>
      <c r="X23" s="642"/>
      <c r="Y23" s="642"/>
      <c r="Z23" s="642"/>
      <c r="AA23" s="642"/>
      <c r="AB23" s="642"/>
      <c r="AC23" s="642"/>
      <c r="AD23" s="642"/>
      <c r="AE23" s="642"/>
      <c r="AF23" s="642"/>
      <c r="AG23" s="643"/>
    </row>
    <row r="24" spans="2:33" ht="16.5" customHeight="1">
      <c r="B24" s="92"/>
      <c r="C24" s="644"/>
      <c r="D24" s="645"/>
      <c r="E24" s="645"/>
      <c r="F24" s="645"/>
      <c r="G24" s="645"/>
      <c r="H24" s="645"/>
      <c r="I24" s="645"/>
      <c r="J24" s="645"/>
      <c r="K24" s="645"/>
      <c r="L24" s="645"/>
      <c r="M24" s="645"/>
      <c r="N24" s="645"/>
      <c r="O24" s="645"/>
      <c r="P24" s="645"/>
      <c r="Q24" s="660"/>
      <c r="R24" s="657"/>
      <c r="S24" s="96"/>
      <c r="T24" s="96"/>
      <c r="U24" s="92"/>
      <c r="V24" s="644"/>
      <c r="W24" s="645"/>
      <c r="X24" s="645"/>
      <c r="Y24" s="645"/>
      <c r="Z24" s="645"/>
      <c r="AA24" s="645"/>
      <c r="AB24" s="645"/>
      <c r="AC24" s="645"/>
      <c r="AD24" s="645"/>
      <c r="AE24" s="645"/>
      <c r="AF24" s="645"/>
      <c r="AG24" s="646"/>
    </row>
    <row r="25" spans="2:33" ht="16.5" customHeight="1">
      <c r="B25" s="92"/>
      <c r="C25" s="630">
        <f>'(入力)作業ｼｰﾄ'!I23</f>
        <v>0</v>
      </c>
      <c r="D25" s="636"/>
      <c r="E25" s="636"/>
      <c r="F25" s="636"/>
      <c r="G25" s="636"/>
      <c r="H25" s="636"/>
      <c r="I25" s="636"/>
      <c r="J25" s="636"/>
      <c r="K25" s="636"/>
      <c r="L25" s="636"/>
      <c r="M25" s="636"/>
      <c r="N25" s="636"/>
      <c r="O25" s="636"/>
      <c r="P25" s="636"/>
      <c r="Q25" s="631"/>
      <c r="R25" s="658"/>
      <c r="S25" s="96"/>
      <c r="T25" s="96"/>
      <c r="U25" s="92"/>
      <c r="V25" s="630">
        <f>'(入力)作業ｼｰﾄ'!M23</f>
        <v>0</v>
      </c>
      <c r="W25" s="636"/>
      <c r="X25" s="636"/>
      <c r="Y25" s="636"/>
      <c r="Z25" s="636"/>
      <c r="AA25" s="636"/>
      <c r="AB25" s="636"/>
      <c r="AC25" s="636"/>
      <c r="AD25" s="636"/>
      <c r="AE25" s="636"/>
      <c r="AF25" s="636"/>
      <c r="AG25" s="637"/>
    </row>
    <row r="26" spans="2:33" ht="16.5" customHeight="1">
      <c r="B26" s="92"/>
      <c r="C26" s="96"/>
      <c r="D26" s="96"/>
      <c r="E26" s="96"/>
      <c r="F26" s="96"/>
      <c r="G26" s="96"/>
      <c r="H26" s="96"/>
      <c r="I26" s="96"/>
      <c r="J26" s="92"/>
      <c r="K26" s="92"/>
      <c r="L26" s="92"/>
      <c r="M26" s="92"/>
      <c r="N26" s="92"/>
    </row>
    <row r="27" spans="2:33" ht="16.5" customHeight="1">
      <c r="C27" s="98"/>
      <c r="D27" s="98"/>
      <c r="E27" s="96"/>
      <c r="F27" s="96"/>
      <c r="G27" s="96"/>
      <c r="H27" s="96"/>
      <c r="I27" s="96"/>
      <c r="J27" s="96" t="s">
        <v>198</v>
      </c>
      <c r="K27" s="92"/>
      <c r="L27" s="92"/>
      <c r="M27" s="92"/>
      <c r="N27" s="92"/>
      <c r="AB27" s="92" t="s">
        <v>199</v>
      </c>
    </row>
    <row r="28" spans="2:33" ht="16.5" customHeight="1">
      <c r="B28" s="111" t="s">
        <v>69</v>
      </c>
      <c r="C28" s="112"/>
      <c r="D28" s="112"/>
      <c r="E28" s="112"/>
      <c r="F28" s="112"/>
      <c r="G28" s="112"/>
      <c r="H28" s="112"/>
      <c r="I28" s="112"/>
      <c r="J28" s="113"/>
      <c r="K28" s="113"/>
      <c r="L28" s="113"/>
      <c r="M28" s="113"/>
      <c r="N28" s="113"/>
      <c r="O28" s="113"/>
      <c r="P28" s="114"/>
      <c r="Q28" s="114"/>
      <c r="R28" s="114"/>
      <c r="S28" s="114"/>
    </row>
    <row r="29" spans="2:33" ht="16.5" customHeight="1">
      <c r="B29" s="112"/>
      <c r="C29" s="650" t="s">
        <v>73</v>
      </c>
      <c r="D29" s="651"/>
      <c r="E29" s="651"/>
      <c r="F29" s="651"/>
      <c r="G29" s="651"/>
      <c r="H29" s="651"/>
      <c r="I29" s="651"/>
      <c r="J29" s="651"/>
      <c r="K29" s="651"/>
      <c r="L29" s="651"/>
      <c r="M29" s="651"/>
      <c r="N29" s="651"/>
      <c r="O29" s="651"/>
      <c r="P29" s="651"/>
      <c r="Q29" s="651"/>
      <c r="R29" s="652"/>
      <c r="S29" s="113"/>
      <c r="T29" s="92"/>
      <c r="U29" s="92"/>
      <c r="V29" s="92"/>
      <c r="W29" s="650" t="s">
        <v>75</v>
      </c>
      <c r="X29" s="651"/>
      <c r="Y29" s="651"/>
      <c r="Z29" s="651"/>
      <c r="AA29" s="651"/>
      <c r="AB29" s="651"/>
      <c r="AC29" s="651"/>
      <c r="AD29" s="651"/>
      <c r="AE29" s="651"/>
      <c r="AF29" s="651"/>
      <c r="AG29" s="652"/>
    </row>
    <row r="30" spans="2:33" ht="16.5" customHeight="1">
      <c r="B30" s="112"/>
      <c r="C30" s="653"/>
      <c r="D30" s="654"/>
      <c r="E30" s="654"/>
      <c r="F30" s="654"/>
      <c r="G30" s="654"/>
      <c r="H30" s="654"/>
      <c r="I30" s="654"/>
      <c r="J30" s="654"/>
      <c r="K30" s="654"/>
      <c r="L30" s="654"/>
      <c r="M30" s="654"/>
      <c r="N30" s="654"/>
      <c r="O30" s="654"/>
      <c r="P30" s="654"/>
      <c r="Q30" s="654"/>
      <c r="R30" s="655"/>
      <c r="S30" s="113"/>
      <c r="T30" s="92"/>
      <c r="U30" s="92"/>
      <c r="V30" s="92"/>
      <c r="W30" s="653"/>
      <c r="X30" s="654"/>
      <c r="Y30" s="654"/>
      <c r="Z30" s="654"/>
      <c r="AA30" s="654"/>
      <c r="AB30" s="654"/>
      <c r="AC30" s="654"/>
      <c r="AD30" s="654"/>
      <c r="AE30" s="654"/>
      <c r="AF30" s="654"/>
      <c r="AG30" s="655"/>
    </row>
    <row r="31" spans="2:33" ht="16.5" customHeight="1">
      <c r="B31" s="112"/>
      <c r="C31" s="630">
        <f>'(入力)作業ｼｰﾄ'!J23</f>
        <v>0</v>
      </c>
      <c r="D31" s="636"/>
      <c r="E31" s="636"/>
      <c r="F31" s="636"/>
      <c r="G31" s="636"/>
      <c r="H31" s="636"/>
      <c r="I31" s="636"/>
      <c r="J31" s="636"/>
      <c r="K31" s="636"/>
      <c r="L31" s="636"/>
      <c r="M31" s="636"/>
      <c r="N31" s="636"/>
      <c r="O31" s="636"/>
      <c r="P31" s="636"/>
      <c r="Q31" s="636"/>
      <c r="R31" s="637"/>
      <c r="S31" s="112"/>
      <c r="T31" s="96"/>
      <c r="U31" s="92"/>
      <c r="V31" s="92"/>
      <c r="W31" s="630">
        <f>'(入力)作業ｼｰﾄ'!N23</f>
        <v>0</v>
      </c>
      <c r="X31" s="636"/>
      <c r="Y31" s="636"/>
      <c r="Z31" s="636"/>
      <c r="AA31" s="636"/>
      <c r="AB31" s="636"/>
      <c r="AC31" s="636"/>
      <c r="AD31" s="636"/>
      <c r="AE31" s="636"/>
      <c r="AF31" s="636"/>
      <c r="AG31" s="637"/>
    </row>
    <row r="32" spans="2:33" ht="16.5" customHeight="1">
      <c r="B32" s="112"/>
      <c r="C32" s="112"/>
      <c r="D32" s="112"/>
      <c r="E32" s="112"/>
      <c r="F32" s="112"/>
      <c r="G32" s="112"/>
      <c r="H32" s="112"/>
      <c r="I32" s="112"/>
      <c r="J32" s="112"/>
      <c r="K32" s="113"/>
      <c r="L32" s="113"/>
      <c r="M32" s="113"/>
      <c r="N32" s="113"/>
      <c r="O32" s="113"/>
      <c r="P32" s="113"/>
      <c r="Q32" s="114"/>
      <c r="R32" s="114"/>
      <c r="S32" s="114"/>
    </row>
    <row r="33" spans="2:33" ht="16.5" customHeight="1">
      <c r="B33" s="112"/>
      <c r="C33" s="112"/>
      <c r="D33" s="112"/>
      <c r="E33" s="112" t="s">
        <v>200</v>
      </c>
      <c r="F33" s="112"/>
      <c r="G33" s="112"/>
      <c r="H33" s="112"/>
      <c r="I33" s="112"/>
      <c r="J33" s="113"/>
      <c r="K33" s="113"/>
      <c r="L33" s="112" t="s">
        <v>201</v>
      </c>
      <c r="M33" s="113"/>
      <c r="N33" s="113"/>
      <c r="O33" s="113"/>
      <c r="P33" s="113"/>
      <c r="Q33" s="114"/>
      <c r="R33" s="114"/>
      <c r="S33" s="114"/>
      <c r="AB33" s="92" t="s">
        <v>202</v>
      </c>
    </row>
    <row r="34" spans="2:33" ht="16.5" customHeight="1">
      <c r="B34" s="112"/>
      <c r="C34" s="112"/>
      <c r="D34" s="112"/>
      <c r="E34" s="112"/>
      <c r="F34" s="112"/>
      <c r="G34" s="112"/>
      <c r="H34" s="112"/>
      <c r="I34" s="112"/>
      <c r="J34" s="113"/>
      <c r="K34" s="113"/>
      <c r="L34" s="113"/>
      <c r="M34" s="113"/>
      <c r="N34" s="113"/>
      <c r="O34" s="113"/>
      <c r="P34" s="113"/>
      <c r="Q34" s="114"/>
      <c r="R34" s="114"/>
      <c r="S34" s="114"/>
    </row>
    <row r="35" spans="2:33" ht="16.5" customHeight="1">
      <c r="B35" s="112"/>
      <c r="C35" s="638" t="s">
        <v>203</v>
      </c>
      <c r="D35" s="639"/>
      <c r="E35" s="639"/>
      <c r="F35" s="639"/>
      <c r="G35" s="639"/>
      <c r="H35" s="639"/>
      <c r="I35" s="639"/>
      <c r="J35" s="639"/>
      <c r="K35" s="639"/>
      <c r="L35" s="639"/>
      <c r="M35" s="639"/>
      <c r="N35" s="639"/>
      <c r="O35" s="639"/>
      <c r="P35" s="639"/>
      <c r="Q35" s="640"/>
      <c r="R35" s="112"/>
      <c r="S35" s="113"/>
      <c r="T35" s="92"/>
      <c r="W35" s="641" t="s">
        <v>286</v>
      </c>
      <c r="X35" s="642"/>
      <c r="Y35" s="642"/>
      <c r="Z35" s="642"/>
      <c r="AA35" s="642"/>
      <c r="AB35" s="642"/>
      <c r="AC35" s="642"/>
      <c r="AD35" s="642"/>
      <c r="AE35" s="642"/>
      <c r="AF35" s="642"/>
      <c r="AG35" s="643"/>
    </row>
    <row r="36" spans="2:33" ht="16.5" customHeight="1">
      <c r="B36" s="112"/>
      <c r="C36" s="99"/>
      <c r="D36" s="100"/>
      <c r="E36" s="647" t="s">
        <v>204</v>
      </c>
      <c r="F36" s="648"/>
      <c r="G36" s="648"/>
      <c r="H36" s="648"/>
      <c r="I36" s="648"/>
      <c r="J36" s="648"/>
      <c r="K36" s="648"/>
      <c r="L36" s="648"/>
      <c r="M36" s="648"/>
      <c r="N36" s="648"/>
      <c r="O36" s="648"/>
      <c r="P36" s="648"/>
      <c r="Q36" s="649"/>
      <c r="R36" s="112"/>
      <c r="S36" s="113"/>
      <c r="T36" s="92"/>
      <c r="W36" s="644"/>
      <c r="X36" s="645"/>
      <c r="Y36" s="645"/>
      <c r="Z36" s="645"/>
      <c r="AA36" s="645"/>
      <c r="AB36" s="645"/>
      <c r="AC36" s="645"/>
      <c r="AD36" s="645"/>
      <c r="AE36" s="645"/>
      <c r="AF36" s="645"/>
      <c r="AG36" s="646"/>
    </row>
    <row r="37" spans="2:33" ht="16.5" customHeight="1">
      <c r="B37" s="112"/>
      <c r="C37" s="630">
        <f>'(入力)作業ｼｰﾄ'!K23</f>
        <v>0</v>
      </c>
      <c r="D37" s="631"/>
      <c r="E37" s="635">
        <f>'(入力)作業ｼｰﾄ'!L23</f>
        <v>0</v>
      </c>
      <c r="F37" s="636"/>
      <c r="G37" s="636"/>
      <c r="H37" s="636"/>
      <c r="I37" s="636"/>
      <c r="J37" s="636"/>
      <c r="K37" s="636"/>
      <c r="L37" s="636"/>
      <c r="M37" s="636"/>
      <c r="N37" s="636"/>
      <c r="O37" s="636"/>
      <c r="P37" s="636"/>
      <c r="Q37" s="637"/>
      <c r="R37" s="112"/>
      <c r="S37" s="113"/>
      <c r="T37" s="92"/>
      <c r="W37" s="630">
        <f>'(入力)作業ｼｰﾄ'!O23</f>
        <v>0</v>
      </c>
      <c r="X37" s="636"/>
      <c r="Y37" s="636"/>
      <c r="Z37" s="636"/>
      <c r="AA37" s="636"/>
      <c r="AB37" s="636"/>
      <c r="AC37" s="636"/>
      <c r="AD37" s="636"/>
      <c r="AE37" s="636"/>
      <c r="AF37" s="636"/>
      <c r="AG37" s="637"/>
    </row>
    <row r="38" spans="2:33" ht="16.5" customHeight="1">
      <c r="B38" s="112"/>
      <c r="C38" s="112"/>
      <c r="D38" s="112"/>
      <c r="E38" s="112"/>
      <c r="F38" s="112"/>
      <c r="G38" s="112"/>
      <c r="H38" s="112"/>
      <c r="I38" s="112"/>
      <c r="J38" s="112"/>
      <c r="K38" s="113"/>
      <c r="L38" s="113"/>
      <c r="M38" s="113"/>
      <c r="N38" s="113"/>
      <c r="O38" s="113"/>
      <c r="P38" s="114"/>
      <c r="Q38" s="114"/>
      <c r="R38" s="114"/>
      <c r="S38" s="114"/>
    </row>
    <row r="39" spans="2:33" ht="16.5" customHeight="1">
      <c r="C39" s="98"/>
      <c r="D39" s="96"/>
      <c r="E39" s="96"/>
      <c r="F39" s="96"/>
      <c r="G39" s="96"/>
      <c r="H39" s="96"/>
      <c r="I39" s="92"/>
      <c r="J39" s="92"/>
      <c r="AB39" s="92" t="s">
        <v>205</v>
      </c>
    </row>
    <row r="40" spans="2:33" ht="16.5" customHeight="1">
      <c r="B40" s="111" t="s">
        <v>70</v>
      </c>
      <c r="C40" s="112"/>
      <c r="D40" s="112"/>
      <c r="E40" s="112"/>
      <c r="F40" s="112"/>
      <c r="G40" s="112"/>
      <c r="H40" s="112"/>
      <c r="I40" s="113"/>
      <c r="J40" s="113"/>
      <c r="K40" s="114"/>
      <c r="L40" s="114"/>
      <c r="M40" s="114"/>
      <c r="N40" s="114"/>
    </row>
    <row r="41" spans="2:33" ht="16.5" customHeight="1">
      <c r="B41" s="112"/>
      <c r="C41" s="650" t="s">
        <v>76</v>
      </c>
      <c r="D41" s="651"/>
      <c r="E41" s="651"/>
      <c r="F41" s="651"/>
      <c r="G41" s="651"/>
      <c r="H41" s="651"/>
      <c r="I41" s="651"/>
      <c r="J41" s="651"/>
      <c r="K41" s="651"/>
      <c r="L41" s="651"/>
      <c r="M41" s="652"/>
      <c r="N41" s="113"/>
      <c r="O41" s="654"/>
      <c r="P41" s="654"/>
      <c r="Q41" s="654"/>
      <c r="R41" s="654"/>
      <c r="S41" s="654"/>
      <c r="T41" s="654"/>
      <c r="U41" s="654"/>
      <c r="V41" s="655"/>
      <c r="W41" s="641" t="s">
        <v>206</v>
      </c>
      <c r="X41" s="642"/>
      <c r="Y41" s="642"/>
      <c r="Z41" s="642"/>
      <c r="AA41" s="642"/>
      <c r="AB41" s="642"/>
      <c r="AC41" s="642"/>
      <c r="AD41" s="642"/>
      <c r="AE41" s="642"/>
      <c r="AF41" s="659"/>
      <c r="AG41" s="656" t="s">
        <v>197</v>
      </c>
    </row>
    <row r="42" spans="2:33" ht="16.5" customHeight="1">
      <c r="B42" s="112"/>
      <c r="C42" s="653"/>
      <c r="D42" s="654"/>
      <c r="E42" s="654"/>
      <c r="F42" s="654"/>
      <c r="G42" s="654"/>
      <c r="H42" s="654"/>
      <c r="I42" s="654"/>
      <c r="J42" s="654"/>
      <c r="K42" s="654"/>
      <c r="L42" s="654"/>
      <c r="M42" s="655"/>
      <c r="N42" s="113"/>
      <c r="P42" s="104" t="s">
        <v>207</v>
      </c>
      <c r="R42" s="95"/>
      <c r="S42" s="95"/>
      <c r="T42" s="95"/>
      <c r="U42" s="95"/>
      <c r="V42" s="95"/>
      <c r="W42" s="644"/>
      <c r="X42" s="645"/>
      <c r="Y42" s="645"/>
      <c r="Z42" s="645"/>
      <c r="AA42" s="645"/>
      <c r="AB42" s="645"/>
      <c r="AC42" s="645"/>
      <c r="AD42" s="645"/>
      <c r="AE42" s="645"/>
      <c r="AF42" s="660"/>
      <c r="AG42" s="657"/>
    </row>
    <row r="43" spans="2:33" ht="16.5" customHeight="1">
      <c r="B43" s="112"/>
      <c r="C43" s="630">
        <f>'(入力)作業ｼｰﾄ'!Q23</f>
        <v>0</v>
      </c>
      <c r="D43" s="636"/>
      <c r="E43" s="636"/>
      <c r="F43" s="636"/>
      <c r="G43" s="636"/>
      <c r="H43" s="636"/>
      <c r="I43" s="636"/>
      <c r="J43" s="636"/>
      <c r="K43" s="636"/>
      <c r="L43" s="636"/>
      <c r="M43" s="637"/>
      <c r="N43" s="112"/>
      <c r="O43" s="92"/>
      <c r="P43" s="97"/>
      <c r="Q43" s="96" t="s">
        <v>208</v>
      </c>
      <c r="R43" s="92"/>
      <c r="S43" s="92"/>
      <c r="W43" s="630">
        <f>'(入力)作業ｼｰﾄ'!P23</f>
        <v>0</v>
      </c>
      <c r="X43" s="636"/>
      <c r="Y43" s="636"/>
      <c r="Z43" s="636"/>
      <c r="AA43" s="636"/>
      <c r="AB43" s="636"/>
      <c r="AC43" s="636"/>
      <c r="AD43" s="636"/>
      <c r="AE43" s="636"/>
      <c r="AF43" s="631"/>
      <c r="AG43" s="658"/>
    </row>
    <row r="44" spans="2:33" ht="16.5" customHeight="1">
      <c r="B44" s="112"/>
      <c r="C44" s="112"/>
      <c r="D44" s="112"/>
      <c r="E44" s="112"/>
      <c r="F44" s="112"/>
      <c r="G44" s="112"/>
      <c r="H44" s="112"/>
      <c r="I44" s="112"/>
      <c r="J44" s="112"/>
      <c r="K44" s="112"/>
      <c r="L44" s="113"/>
      <c r="M44" s="116"/>
      <c r="N44" s="112"/>
      <c r="O44" s="92"/>
      <c r="P44" s="92"/>
    </row>
    <row r="45" spans="2:33" ht="16.5" customHeight="1">
      <c r="B45" s="112"/>
      <c r="C45" s="112"/>
      <c r="D45" s="112" t="s">
        <v>200</v>
      </c>
      <c r="E45" s="112"/>
      <c r="F45" s="112"/>
      <c r="G45" s="112"/>
      <c r="H45" s="112"/>
      <c r="I45" s="112"/>
      <c r="J45" s="112"/>
      <c r="K45" s="113"/>
      <c r="L45" s="112" t="s">
        <v>201</v>
      </c>
      <c r="M45" s="112"/>
      <c r="N45" s="113"/>
      <c r="O45" s="92"/>
      <c r="P45" s="92"/>
      <c r="AB45" s="96"/>
    </row>
    <row r="46" spans="2:33" ht="16.5" customHeight="1">
      <c r="B46" s="112"/>
      <c r="C46" s="112"/>
      <c r="D46" s="112"/>
      <c r="E46" s="112"/>
      <c r="F46" s="112"/>
      <c r="G46" s="112"/>
      <c r="H46" s="112"/>
      <c r="I46" s="112"/>
      <c r="J46" s="112"/>
      <c r="K46" s="113"/>
      <c r="L46" s="113"/>
      <c r="M46" s="113"/>
      <c r="N46" s="113"/>
      <c r="O46" s="92"/>
      <c r="P46" s="92"/>
    </row>
    <row r="47" spans="2:33" ht="16.5" customHeight="1">
      <c r="B47" s="112"/>
      <c r="C47" s="638" t="s">
        <v>209</v>
      </c>
      <c r="D47" s="639"/>
      <c r="E47" s="639"/>
      <c r="F47" s="639"/>
      <c r="G47" s="639"/>
      <c r="H47" s="639"/>
      <c r="I47" s="639"/>
      <c r="J47" s="639"/>
      <c r="K47" s="639"/>
      <c r="L47" s="640"/>
      <c r="M47" s="112"/>
      <c r="N47" s="113"/>
      <c r="O47" s="92"/>
      <c r="P47" s="92"/>
      <c r="Q47" s="92"/>
      <c r="R47" s="92"/>
    </row>
    <row r="48" spans="2:33" ht="16.5" customHeight="1">
      <c r="B48" s="112"/>
      <c r="C48" s="94"/>
      <c r="D48" s="95"/>
      <c r="E48" s="632" t="s">
        <v>210</v>
      </c>
      <c r="F48" s="633"/>
      <c r="G48" s="633"/>
      <c r="H48" s="633"/>
      <c r="I48" s="633"/>
      <c r="J48" s="633"/>
      <c r="K48" s="633"/>
      <c r="L48" s="634"/>
      <c r="M48" s="112"/>
      <c r="N48" s="117"/>
      <c r="O48" s="92"/>
      <c r="P48" s="92"/>
      <c r="Q48" s="92"/>
      <c r="R48" s="92"/>
    </row>
    <row r="49" spans="2:33" ht="16.5" customHeight="1">
      <c r="B49" s="112"/>
      <c r="C49" s="630">
        <f>'(入力)作業ｼｰﾄ'!R23</f>
        <v>0</v>
      </c>
      <c r="D49" s="631"/>
      <c r="E49" s="635">
        <f>'(入力)作業ｼｰﾄ'!S23</f>
        <v>0</v>
      </c>
      <c r="F49" s="636"/>
      <c r="G49" s="636"/>
      <c r="H49" s="636"/>
      <c r="I49" s="636"/>
      <c r="J49" s="636"/>
      <c r="K49" s="636"/>
      <c r="L49" s="637"/>
      <c r="M49" s="112"/>
      <c r="N49" s="113"/>
      <c r="O49" s="92"/>
      <c r="P49" s="92"/>
      <c r="Q49" s="92"/>
      <c r="R49" s="92"/>
    </row>
    <row r="50" spans="2:33" ht="16.5" customHeight="1">
      <c r="B50" s="112"/>
      <c r="C50" s="112"/>
      <c r="D50" s="112"/>
      <c r="E50" s="112"/>
      <c r="F50" s="112"/>
      <c r="G50" s="112"/>
      <c r="H50" s="112"/>
      <c r="I50" s="113"/>
      <c r="J50" s="113"/>
      <c r="K50" s="113"/>
      <c r="L50" s="113"/>
      <c r="M50" s="113"/>
      <c r="N50" s="113"/>
    </row>
    <row r="51" spans="2:33" ht="16.5" customHeight="1">
      <c r="B51" s="96"/>
      <c r="C51" s="96"/>
      <c r="D51" s="96"/>
      <c r="E51" s="96"/>
      <c r="F51" s="96"/>
      <c r="G51" s="96"/>
      <c r="H51" s="96"/>
      <c r="I51" s="92"/>
      <c r="J51" s="92"/>
      <c r="K51" s="92"/>
      <c r="L51" s="92"/>
      <c r="M51" s="92"/>
      <c r="N51" s="92"/>
    </row>
    <row r="52" spans="2:33" ht="20.25" customHeight="1">
      <c r="B52" s="538" t="s">
        <v>405</v>
      </c>
      <c r="C52" s="664"/>
      <c r="D52" s="664"/>
      <c r="E52" s="664"/>
      <c r="F52" s="664"/>
      <c r="G52" s="664"/>
      <c r="H52" s="664"/>
      <c r="I52" s="664"/>
      <c r="J52" s="664"/>
      <c r="K52" s="664"/>
      <c r="L52" s="539"/>
    </row>
    <row r="53" spans="2:33" ht="9" customHeight="1">
      <c r="B53" s="91"/>
    </row>
    <row r="54" spans="2:33" ht="15.75" customHeight="1">
      <c r="B54" s="92"/>
      <c r="C54" s="92"/>
      <c r="D54" s="92"/>
      <c r="E54" s="92"/>
      <c r="F54" s="92"/>
      <c r="G54" s="92"/>
      <c r="H54" s="92"/>
      <c r="I54" s="92"/>
      <c r="J54" s="92"/>
      <c r="K54" s="92"/>
      <c r="M54" s="92"/>
      <c r="N54" s="92"/>
      <c r="AG54" s="93" t="s">
        <v>406</v>
      </c>
    </row>
    <row r="55" spans="2:33" ht="15.75" customHeight="1">
      <c r="B55" s="92"/>
      <c r="C55" s="92"/>
      <c r="D55" s="92"/>
      <c r="E55" s="92"/>
      <c r="F55" s="92"/>
      <c r="G55" s="92"/>
      <c r="H55" s="92"/>
      <c r="I55" s="92"/>
      <c r="J55" s="92"/>
      <c r="K55" s="92"/>
      <c r="M55" s="92"/>
      <c r="N55" s="92"/>
      <c r="AG55" s="93"/>
    </row>
    <row r="56" spans="2:33" ht="15.75" customHeight="1">
      <c r="B56" s="92"/>
      <c r="C56" s="92"/>
      <c r="D56" s="92"/>
      <c r="E56" s="92"/>
      <c r="F56" s="92"/>
      <c r="G56" s="92"/>
      <c r="H56" s="92"/>
      <c r="I56" s="92"/>
      <c r="J56" s="92"/>
      <c r="K56" s="92"/>
      <c r="M56" s="92"/>
      <c r="N56" s="92"/>
      <c r="AG56" s="93"/>
    </row>
    <row r="57" spans="2:33" ht="15.75" customHeight="1">
      <c r="B57" s="92"/>
      <c r="C57" s="650" t="s">
        <v>186</v>
      </c>
      <c r="D57" s="651"/>
      <c r="E57" s="651"/>
      <c r="F57" s="651"/>
      <c r="G57" s="651"/>
      <c r="H57" s="651"/>
      <c r="I57" s="651"/>
      <c r="J57" s="651"/>
      <c r="K57" s="651"/>
      <c r="L57" s="651"/>
      <c r="M57" s="651"/>
      <c r="N57" s="651"/>
      <c r="O57" s="652"/>
      <c r="P57" s="96"/>
      <c r="Q57" s="96"/>
      <c r="R57" s="96"/>
      <c r="AG57" s="93"/>
    </row>
    <row r="58" spans="2:33" ht="15.75" customHeight="1">
      <c r="B58" s="92"/>
      <c r="C58" s="653"/>
      <c r="D58" s="654"/>
      <c r="E58" s="654"/>
      <c r="F58" s="654"/>
      <c r="G58" s="654"/>
      <c r="H58" s="654"/>
      <c r="I58" s="654"/>
      <c r="J58" s="654"/>
      <c r="K58" s="654"/>
      <c r="L58" s="654"/>
      <c r="M58" s="654"/>
      <c r="N58" s="654"/>
      <c r="O58" s="655"/>
      <c r="P58" s="96"/>
      <c r="Q58" s="96"/>
      <c r="R58" s="96"/>
      <c r="AG58" s="93"/>
    </row>
    <row r="59" spans="2:33" ht="15.75" customHeight="1">
      <c r="B59" s="92"/>
      <c r="C59" s="630">
        <f>'(入力)作業ｼｰﾄ'!D23</f>
        <v>0</v>
      </c>
      <c r="D59" s="636"/>
      <c r="E59" s="636"/>
      <c r="F59" s="636"/>
      <c r="G59" s="636"/>
      <c r="H59" s="636"/>
      <c r="I59" s="636"/>
      <c r="J59" s="636"/>
      <c r="K59" s="636"/>
      <c r="L59" s="636"/>
      <c r="M59" s="636"/>
      <c r="N59" s="636"/>
      <c r="O59" s="637"/>
      <c r="P59" s="105"/>
      <c r="Q59" s="105"/>
      <c r="R59" s="105"/>
      <c r="S59" s="96"/>
      <c r="T59" s="96"/>
      <c r="U59" s="96"/>
      <c r="V59" s="96"/>
      <c r="W59" s="96"/>
      <c r="X59" s="96"/>
      <c r="Y59" s="96"/>
      <c r="Z59" s="96"/>
      <c r="AA59" s="96"/>
      <c r="AB59" s="96"/>
      <c r="AC59" s="96"/>
      <c r="AD59" s="96"/>
      <c r="AE59" s="96"/>
      <c r="AF59" s="96"/>
      <c r="AG59" s="96"/>
    </row>
    <row r="60" spans="2:33" ht="15.75" customHeight="1">
      <c r="B60" s="92"/>
      <c r="S60" s="96"/>
      <c r="T60" s="96"/>
      <c r="U60" s="96"/>
      <c r="V60" s="96"/>
      <c r="W60" s="96"/>
      <c r="X60" s="96"/>
      <c r="Y60" s="96"/>
      <c r="Z60" s="96"/>
      <c r="AA60" s="96"/>
      <c r="AB60" s="96"/>
      <c r="AC60" s="96"/>
      <c r="AD60" s="96"/>
      <c r="AE60" s="96"/>
      <c r="AF60" s="96"/>
      <c r="AG60" s="96"/>
    </row>
    <row r="61" spans="2:33" ht="15.75" customHeight="1">
      <c r="B61" s="92"/>
      <c r="S61" s="105"/>
      <c r="T61" s="105"/>
      <c r="U61" s="105"/>
      <c r="V61" s="105"/>
      <c r="W61" s="105"/>
      <c r="X61" s="105"/>
      <c r="Y61" s="105"/>
      <c r="Z61" s="105"/>
      <c r="AA61" s="105"/>
      <c r="AB61" s="105"/>
      <c r="AC61" s="105"/>
      <c r="AD61" s="105"/>
      <c r="AE61" s="105"/>
      <c r="AF61" s="105"/>
      <c r="AG61" s="105"/>
    </row>
    <row r="62" spans="2:33" ht="15.75" customHeight="1">
      <c r="B62" s="92"/>
      <c r="C62" s="92"/>
      <c r="D62" s="96"/>
      <c r="E62" s="96"/>
      <c r="F62" s="97"/>
      <c r="G62" s="96"/>
      <c r="H62" s="96"/>
      <c r="I62" s="96"/>
      <c r="J62" s="96"/>
      <c r="K62" s="96"/>
      <c r="L62" s="92"/>
      <c r="M62" s="92"/>
      <c r="N62" s="92"/>
    </row>
    <row r="63" spans="2:33" ht="15.75" customHeight="1">
      <c r="C63" s="96"/>
      <c r="D63" s="98"/>
      <c r="E63" s="96"/>
      <c r="F63" s="96"/>
      <c r="G63" s="96"/>
      <c r="H63" s="92"/>
      <c r="I63" s="96"/>
      <c r="J63" s="96"/>
      <c r="K63" s="96"/>
      <c r="L63" s="96"/>
      <c r="M63" s="92"/>
      <c r="N63" s="92"/>
      <c r="Q63" s="92"/>
    </row>
    <row r="64" spans="2:33" ht="15.75" customHeight="1">
      <c r="B64" s="111" t="s">
        <v>67</v>
      </c>
      <c r="C64" s="112"/>
      <c r="D64" s="112"/>
      <c r="E64" s="112"/>
      <c r="F64" s="112"/>
      <c r="G64" s="112"/>
      <c r="H64" s="112"/>
      <c r="I64" s="112"/>
      <c r="J64" s="112"/>
      <c r="K64" s="112"/>
      <c r="L64" s="112"/>
      <c r="M64" s="112"/>
      <c r="N64" s="112"/>
      <c r="O64" s="118"/>
      <c r="P64" s="118"/>
      <c r="Q64" s="106"/>
      <c r="R64" s="106"/>
      <c r="Y64" s="92"/>
      <c r="AA64" s="92"/>
    </row>
    <row r="65" spans="2:33" ht="15.75" customHeight="1">
      <c r="B65" s="112"/>
      <c r="C65" s="650" t="s">
        <v>188</v>
      </c>
      <c r="D65" s="651"/>
      <c r="E65" s="651"/>
      <c r="F65" s="651"/>
      <c r="G65" s="651"/>
      <c r="H65" s="651"/>
      <c r="I65" s="651"/>
      <c r="J65" s="651"/>
      <c r="K65" s="651"/>
      <c r="L65" s="651"/>
      <c r="M65" s="651"/>
      <c r="N65" s="651"/>
      <c r="O65" s="652"/>
      <c r="P65" s="112"/>
      <c r="Q65" s="96"/>
      <c r="R65" s="96"/>
      <c r="S65" s="96"/>
      <c r="T65" s="96"/>
      <c r="U65" s="96"/>
      <c r="V65" s="96"/>
      <c r="W65" s="96"/>
      <c r="X65" s="96"/>
      <c r="Y65" s="92"/>
      <c r="Z65" s="96"/>
      <c r="AA65" s="96"/>
      <c r="AB65" s="96"/>
      <c r="AC65" s="96"/>
      <c r="AD65" s="96"/>
      <c r="AE65" s="96"/>
      <c r="AF65" s="96"/>
    </row>
    <row r="66" spans="2:33" ht="15.75" customHeight="1">
      <c r="B66" s="112"/>
      <c r="C66" s="653"/>
      <c r="D66" s="654"/>
      <c r="E66" s="654"/>
      <c r="F66" s="654"/>
      <c r="G66" s="654"/>
      <c r="H66" s="654"/>
      <c r="I66" s="654"/>
      <c r="J66" s="654"/>
      <c r="K66" s="654"/>
      <c r="L66" s="654"/>
      <c r="M66" s="654"/>
      <c r="N66" s="654"/>
      <c r="O66" s="655"/>
      <c r="P66" s="112"/>
      <c r="Q66" s="96"/>
      <c r="R66" s="96"/>
      <c r="S66" s="96"/>
      <c r="T66" s="96"/>
      <c r="U66" s="96"/>
      <c r="V66" s="96"/>
      <c r="W66" s="96"/>
      <c r="X66" s="96"/>
      <c r="Y66" s="96"/>
      <c r="Z66" s="96"/>
      <c r="AA66" s="96"/>
      <c r="AB66" s="96"/>
      <c r="AC66" s="96"/>
      <c r="AD66" s="96"/>
      <c r="AE66" s="96"/>
      <c r="AF66" s="96"/>
    </row>
    <row r="67" spans="2:33" ht="15.75" customHeight="1">
      <c r="B67" s="112"/>
      <c r="C67" s="630">
        <f>'(入力)作業ｼｰﾄ'!E23</f>
        <v>0</v>
      </c>
      <c r="D67" s="636"/>
      <c r="E67" s="636"/>
      <c r="F67" s="636"/>
      <c r="G67" s="636"/>
      <c r="H67" s="636"/>
      <c r="I67" s="636"/>
      <c r="J67" s="636"/>
      <c r="K67" s="636"/>
      <c r="L67" s="636"/>
      <c r="M67" s="636"/>
      <c r="N67" s="636"/>
      <c r="O67" s="637"/>
      <c r="P67" s="119"/>
      <c r="Q67" s="105"/>
      <c r="R67" s="92" t="s">
        <v>403</v>
      </c>
      <c r="S67" s="105"/>
      <c r="T67" s="105"/>
      <c r="U67" s="92"/>
      <c r="V67" s="92"/>
      <c r="W67" s="92"/>
      <c r="X67" s="92"/>
      <c r="Y67" s="105"/>
      <c r="Z67" s="105"/>
      <c r="AA67" s="105"/>
      <c r="AB67" s="92" t="s">
        <v>404</v>
      </c>
      <c r="AC67" s="105"/>
      <c r="AD67" s="105"/>
      <c r="AE67" s="105"/>
      <c r="AF67" s="105"/>
    </row>
    <row r="68" spans="2:33" ht="15.75" customHeight="1">
      <c r="B68" s="112"/>
      <c r="C68" s="112"/>
      <c r="D68" s="112"/>
      <c r="E68" s="112"/>
      <c r="F68" s="112"/>
      <c r="G68" s="112"/>
      <c r="H68" s="112"/>
      <c r="I68" s="112"/>
      <c r="J68" s="112"/>
      <c r="K68" s="112"/>
      <c r="L68" s="112"/>
      <c r="M68" s="112"/>
      <c r="N68" s="112"/>
      <c r="O68" s="118"/>
      <c r="P68" s="118"/>
      <c r="Q68" s="106"/>
      <c r="R68" s="92"/>
    </row>
    <row r="69" spans="2:33" ht="15.75" customHeight="1">
      <c r="B69" s="92"/>
      <c r="C69" s="96"/>
      <c r="D69" s="98"/>
      <c r="E69" s="96"/>
      <c r="F69" s="96"/>
      <c r="G69" s="92"/>
      <c r="H69" s="96"/>
      <c r="I69" s="96"/>
      <c r="J69" s="96"/>
      <c r="K69" s="96"/>
      <c r="L69" s="96"/>
      <c r="M69" s="92"/>
      <c r="N69" s="92"/>
      <c r="R69" s="96"/>
      <c r="T69" s="96"/>
    </row>
    <row r="70" spans="2:33" ht="15.75" customHeight="1">
      <c r="B70" s="96"/>
      <c r="C70" s="96"/>
      <c r="D70" s="96"/>
      <c r="E70" s="96"/>
      <c r="F70" s="96"/>
      <c r="G70" s="96"/>
      <c r="H70" s="96"/>
      <c r="I70" s="96"/>
      <c r="J70" s="96"/>
      <c r="K70" s="96"/>
      <c r="L70" s="96"/>
      <c r="M70" s="96"/>
      <c r="N70" s="96"/>
      <c r="O70" s="106"/>
      <c r="P70" s="106"/>
      <c r="Q70" s="106"/>
      <c r="R70" s="120" t="s">
        <v>67</v>
      </c>
      <c r="S70" s="122"/>
      <c r="T70" s="121"/>
      <c r="U70" s="121"/>
      <c r="V70" s="121"/>
      <c r="W70" s="121"/>
      <c r="X70" s="121"/>
      <c r="Y70" s="121"/>
      <c r="Z70" s="121"/>
      <c r="AA70" s="121"/>
      <c r="AB70" s="121"/>
      <c r="AC70" s="121"/>
      <c r="AD70" s="121"/>
      <c r="AE70" s="121"/>
      <c r="AF70" s="121"/>
      <c r="AG70" s="121"/>
    </row>
    <row r="71" spans="2:33" ht="15.75" customHeight="1">
      <c r="B71" s="96"/>
      <c r="C71" s="107"/>
      <c r="D71" s="107"/>
      <c r="E71" s="107"/>
      <c r="F71" s="107"/>
      <c r="G71" s="107"/>
      <c r="H71" s="107"/>
      <c r="I71" s="107"/>
      <c r="J71" s="107"/>
      <c r="K71" s="107"/>
      <c r="L71" s="107"/>
      <c r="M71" s="107"/>
      <c r="N71" s="107"/>
      <c r="O71" s="107"/>
      <c r="P71" s="107"/>
      <c r="Q71" s="107"/>
      <c r="R71" s="123"/>
      <c r="S71" s="661" t="s">
        <v>461</v>
      </c>
      <c r="T71" s="662"/>
      <c r="U71" s="662"/>
      <c r="V71" s="662"/>
      <c r="W71" s="662"/>
      <c r="X71" s="662"/>
      <c r="Y71" s="662"/>
      <c r="Z71" s="662"/>
      <c r="AA71" s="662"/>
      <c r="AB71" s="662"/>
      <c r="AC71" s="662"/>
      <c r="AD71" s="662"/>
      <c r="AE71" s="662"/>
      <c r="AF71" s="663"/>
      <c r="AG71" s="121"/>
    </row>
    <row r="72" spans="2:33" ht="15.75" customHeight="1">
      <c r="B72" s="96"/>
      <c r="C72" s="107"/>
      <c r="D72" s="107"/>
      <c r="E72" s="107"/>
      <c r="F72" s="107"/>
      <c r="G72" s="107"/>
      <c r="H72" s="107"/>
      <c r="I72" s="107"/>
      <c r="J72" s="107"/>
      <c r="K72" s="107"/>
      <c r="L72" s="107"/>
      <c r="M72" s="107"/>
      <c r="N72" s="107"/>
      <c r="O72" s="107"/>
      <c r="P72" s="107"/>
      <c r="Q72" s="107"/>
      <c r="R72" s="122"/>
      <c r="S72" s="108"/>
      <c r="T72" s="106"/>
      <c r="U72" s="666" t="s">
        <v>398</v>
      </c>
      <c r="V72" s="667"/>
      <c r="W72" s="667"/>
      <c r="X72" s="667"/>
      <c r="Y72" s="667"/>
      <c r="Z72" s="667"/>
      <c r="AA72" s="667"/>
      <c r="AB72" s="667"/>
      <c r="AC72" s="667"/>
      <c r="AD72" s="667"/>
      <c r="AE72" s="667"/>
      <c r="AF72" s="668"/>
      <c r="AG72" s="121"/>
    </row>
    <row r="73" spans="2:33" ht="15.75" customHeight="1">
      <c r="B73" s="96"/>
      <c r="C73" s="107"/>
      <c r="D73" s="107"/>
      <c r="E73" s="107"/>
      <c r="F73" s="107"/>
      <c r="G73" s="107"/>
      <c r="H73" s="107"/>
      <c r="I73" s="107"/>
      <c r="J73" s="107"/>
      <c r="K73" s="107"/>
      <c r="L73" s="107"/>
      <c r="M73" s="107"/>
      <c r="N73" s="107"/>
      <c r="O73" s="107"/>
      <c r="P73" s="107"/>
      <c r="Q73" s="107"/>
      <c r="R73" s="123"/>
      <c r="S73" s="669">
        <f>'(入力)作業ｼｰﾄ'!D45</f>
        <v>0</v>
      </c>
      <c r="T73" s="670"/>
      <c r="U73" s="671">
        <f>'(入力)作業ｼｰﾄ'!E45</f>
        <v>0</v>
      </c>
      <c r="V73" s="672"/>
      <c r="W73" s="672"/>
      <c r="X73" s="672"/>
      <c r="Y73" s="672"/>
      <c r="Z73" s="672"/>
      <c r="AA73" s="672"/>
      <c r="AB73" s="672"/>
      <c r="AC73" s="672"/>
      <c r="AD73" s="672"/>
      <c r="AE73" s="672"/>
      <c r="AF73" s="673"/>
      <c r="AG73" s="121"/>
    </row>
    <row r="74" spans="2:33" ht="15.75" customHeight="1">
      <c r="B74" s="96"/>
      <c r="C74" s="107"/>
      <c r="D74" s="107"/>
      <c r="E74" s="107"/>
      <c r="F74" s="107"/>
      <c r="G74" s="107"/>
      <c r="H74" s="107"/>
      <c r="I74" s="107"/>
      <c r="J74" s="107"/>
      <c r="K74" s="107"/>
      <c r="L74" s="107"/>
      <c r="M74" s="107"/>
      <c r="N74" s="107"/>
      <c r="O74" s="107"/>
      <c r="P74" s="107"/>
      <c r="Q74" s="107"/>
      <c r="R74" s="123"/>
      <c r="S74" s="123"/>
      <c r="T74" s="123"/>
      <c r="U74" s="123"/>
      <c r="V74" s="123"/>
      <c r="W74" s="123"/>
      <c r="X74" s="123"/>
      <c r="Y74" s="123"/>
      <c r="Z74" s="123"/>
      <c r="AA74" s="123"/>
      <c r="AB74" s="123"/>
      <c r="AC74" s="123"/>
      <c r="AD74" s="123"/>
      <c r="AE74" s="123"/>
      <c r="AF74" s="125"/>
      <c r="AG74" s="121"/>
    </row>
    <row r="75" spans="2:33" ht="15.75" customHeight="1">
      <c r="T75" s="107"/>
      <c r="U75" s="107"/>
      <c r="V75" s="107"/>
      <c r="W75" s="107"/>
      <c r="X75" s="107"/>
      <c r="Y75" s="107"/>
      <c r="Z75" s="107"/>
      <c r="AA75" s="107"/>
      <c r="AB75" s="107"/>
      <c r="AC75" s="107"/>
      <c r="AD75" s="107"/>
      <c r="AE75" s="107"/>
      <c r="AF75" s="107"/>
      <c r="AG75" s="96"/>
    </row>
    <row r="76" spans="2:33" ht="15.75" customHeight="1">
      <c r="B76" s="111" t="s">
        <v>399</v>
      </c>
      <c r="C76" s="112"/>
      <c r="D76" s="112"/>
      <c r="E76" s="112"/>
      <c r="F76" s="112"/>
      <c r="G76" s="112"/>
      <c r="H76" s="112"/>
      <c r="I76" s="112"/>
      <c r="J76" s="112"/>
      <c r="K76" s="112"/>
      <c r="L76" s="112"/>
      <c r="M76" s="113"/>
      <c r="N76" s="113"/>
      <c r="R76" s="96"/>
      <c r="S76" s="96"/>
      <c r="T76" s="107"/>
      <c r="U76" s="107"/>
      <c r="V76" s="107"/>
      <c r="W76" s="107"/>
      <c r="X76" s="107"/>
      <c r="Y76" s="92"/>
      <c r="Z76" s="107"/>
      <c r="AA76" s="92"/>
      <c r="AB76" s="107"/>
      <c r="AC76" s="107"/>
      <c r="AD76" s="107"/>
      <c r="AE76" s="107"/>
      <c r="AF76" s="107"/>
      <c r="AG76" s="96"/>
    </row>
    <row r="77" spans="2:33" ht="15.75" customHeight="1">
      <c r="B77" s="113"/>
      <c r="C77" s="650" t="s">
        <v>400</v>
      </c>
      <c r="D77" s="651"/>
      <c r="E77" s="651"/>
      <c r="F77" s="651"/>
      <c r="G77" s="651"/>
      <c r="H77" s="651"/>
      <c r="I77" s="651"/>
      <c r="J77" s="651"/>
      <c r="K77" s="651"/>
      <c r="L77" s="651"/>
      <c r="M77" s="652"/>
      <c r="N77" s="112"/>
      <c r="O77" s="96"/>
      <c r="P77" s="96"/>
      <c r="Q77" s="96"/>
      <c r="R77" s="96"/>
      <c r="S77" s="96"/>
      <c r="T77" s="107"/>
      <c r="U77" s="107"/>
      <c r="V77" s="107"/>
      <c r="W77" s="107"/>
      <c r="X77" s="107"/>
      <c r="Y77" s="92"/>
      <c r="Z77" s="107"/>
      <c r="AA77" s="107"/>
      <c r="AB77" s="107"/>
      <c r="AC77" s="107"/>
      <c r="AD77" s="107"/>
      <c r="AE77" s="107"/>
      <c r="AF77" s="107"/>
      <c r="AG77" s="96"/>
    </row>
    <row r="78" spans="2:33" ht="15.75" customHeight="1">
      <c r="B78" s="113"/>
      <c r="C78" s="653"/>
      <c r="D78" s="654"/>
      <c r="E78" s="654"/>
      <c r="F78" s="654"/>
      <c r="G78" s="654"/>
      <c r="H78" s="654"/>
      <c r="I78" s="654"/>
      <c r="J78" s="654"/>
      <c r="K78" s="654"/>
      <c r="L78" s="654"/>
      <c r="M78" s="655"/>
      <c r="N78" s="112"/>
      <c r="O78" s="96"/>
      <c r="P78" s="96"/>
      <c r="Q78" s="96"/>
      <c r="R78" s="105"/>
      <c r="S78" s="105"/>
      <c r="T78" s="107"/>
      <c r="U78" s="107"/>
      <c r="V78" s="107"/>
      <c r="W78" s="107"/>
      <c r="X78" s="107"/>
      <c r="Y78" s="107"/>
      <c r="Z78" s="107"/>
      <c r="AA78" s="107"/>
      <c r="AB78" s="107"/>
      <c r="AC78" s="107"/>
      <c r="AD78" s="107"/>
      <c r="AE78" s="107"/>
      <c r="AF78" s="107"/>
      <c r="AG78" s="96"/>
    </row>
    <row r="79" spans="2:33" ht="15.75" customHeight="1">
      <c r="B79" s="113"/>
      <c r="C79" s="630">
        <f>'(入力)作業ｼｰﾄ'!J23</f>
        <v>0</v>
      </c>
      <c r="D79" s="636"/>
      <c r="E79" s="636"/>
      <c r="F79" s="636"/>
      <c r="G79" s="636"/>
      <c r="H79" s="636"/>
      <c r="I79" s="636"/>
      <c r="J79" s="636"/>
      <c r="K79" s="636"/>
      <c r="L79" s="636"/>
      <c r="M79" s="637"/>
      <c r="N79" s="119"/>
      <c r="O79" s="105"/>
      <c r="P79" s="105"/>
      <c r="Q79" s="105"/>
      <c r="R79" s="92" t="s">
        <v>403</v>
      </c>
      <c r="T79" s="107"/>
      <c r="U79" s="92"/>
      <c r="V79" s="107"/>
      <c r="W79" s="92"/>
      <c r="X79" s="92"/>
      <c r="Y79" s="107"/>
      <c r="Z79" s="107"/>
      <c r="AA79" s="107"/>
      <c r="AB79" s="92" t="s">
        <v>404</v>
      </c>
      <c r="AC79" s="107"/>
      <c r="AD79" s="107"/>
      <c r="AE79" s="107"/>
      <c r="AF79" s="107"/>
      <c r="AG79" s="96"/>
    </row>
    <row r="80" spans="2:33" ht="15.75" customHeight="1">
      <c r="B80" s="113"/>
      <c r="C80" s="112"/>
      <c r="D80" s="112"/>
      <c r="E80" s="112"/>
      <c r="F80" s="112"/>
      <c r="G80" s="112"/>
      <c r="H80" s="112"/>
      <c r="I80" s="112"/>
      <c r="J80" s="112"/>
      <c r="K80" s="112"/>
      <c r="L80" s="112"/>
      <c r="M80" s="113"/>
      <c r="N80" s="113"/>
      <c r="R80" s="92"/>
      <c r="S80" s="107"/>
      <c r="T80" s="107"/>
      <c r="U80" s="107"/>
      <c r="V80" s="107"/>
      <c r="W80" s="107"/>
      <c r="X80" s="107"/>
      <c r="Y80" s="107"/>
      <c r="Z80" s="107"/>
      <c r="AA80" s="107"/>
      <c r="AB80" s="107"/>
      <c r="AC80" s="107"/>
      <c r="AD80" s="107"/>
      <c r="AE80" s="107"/>
      <c r="AF80" s="107"/>
      <c r="AG80" s="96"/>
    </row>
    <row r="81" spans="2:34" ht="15.75" customHeight="1">
      <c r="B81" s="109"/>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9"/>
      <c r="AH81" s="103"/>
    </row>
    <row r="82" spans="2:34" ht="15.75" customHeight="1">
      <c r="B82" s="109"/>
      <c r="C82" s="105"/>
      <c r="D82" s="105"/>
      <c r="E82" s="105"/>
      <c r="F82" s="105"/>
      <c r="G82" s="105"/>
      <c r="H82" s="105"/>
      <c r="I82" s="105"/>
      <c r="J82" s="105"/>
      <c r="K82" s="105"/>
      <c r="L82" s="105"/>
      <c r="M82" s="105"/>
      <c r="N82" s="105"/>
      <c r="O82" s="105"/>
      <c r="P82" s="105"/>
      <c r="Q82" s="105"/>
      <c r="R82" s="120" t="s">
        <v>399</v>
      </c>
      <c r="S82" s="121"/>
      <c r="T82" s="121"/>
      <c r="U82" s="121"/>
      <c r="V82" s="121"/>
      <c r="W82" s="121"/>
      <c r="X82" s="121"/>
      <c r="Y82" s="121"/>
      <c r="Z82" s="121"/>
      <c r="AA82" s="121"/>
      <c r="AB82" s="121"/>
      <c r="AC82" s="121"/>
      <c r="AD82" s="121"/>
      <c r="AE82" s="121"/>
      <c r="AF82" s="103"/>
      <c r="AG82" s="103"/>
      <c r="AH82" s="103"/>
    </row>
    <row r="83" spans="2:34" ht="15.75" customHeight="1">
      <c r="B83" s="109"/>
      <c r="C83" s="105"/>
      <c r="D83" s="105"/>
      <c r="E83" s="105"/>
      <c r="F83" s="105"/>
      <c r="G83" s="105"/>
      <c r="H83" s="105"/>
      <c r="I83" s="105"/>
      <c r="J83" s="105"/>
      <c r="K83" s="105"/>
      <c r="L83" s="105"/>
      <c r="M83" s="105"/>
      <c r="N83" s="105"/>
      <c r="O83" s="105"/>
      <c r="P83" s="105"/>
      <c r="Q83" s="105"/>
      <c r="R83" s="121"/>
      <c r="S83" s="661" t="s">
        <v>462</v>
      </c>
      <c r="T83" s="662"/>
      <c r="U83" s="662"/>
      <c r="V83" s="662"/>
      <c r="W83" s="662"/>
      <c r="X83" s="662"/>
      <c r="Y83" s="662"/>
      <c r="Z83" s="662"/>
      <c r="AA83" s="662"/>
      <c r="AB83" s="662"/>
      <c r="AC83" s="662"/>
      <c r="AD83" s="663"/>
      <c r="AE83" s="121"/>
      <c r="AF83" s="103"/>
      <c r="AG83" s="103"/>
      <c r="AH83" s="103"/>
    </row>
    <row r="84" spans="2:34" ht="15.75" customHeight="1">
      <c r="B84" s="109"/>
      <c r="C84" s="105"/>
      <c r="D84" s="105"/>
      <c r="E84" s="105"/>
      <c r="F84" s="105"/>
      <c r="G84" s="105"/>
      <c r="H84" s="105"/>
      <c r="I84" s="105"/>
      <c r="J84" s="105"/>
      <c r="K84" s="105"/>
      <c r="L84" s="105"/>
      <c r="M84" s="105"/>
      <c r="N84" s="105"/>
      <c r="O84" s="105"/>
      <c r="P84" s="105"/>
      <c r="Q84" s="105"/>
      <c r="R84" s="122"/>
      <c r="S84" s="108"/>
      <c r="T84" s="106"/>
      <c r="U84" s="666" t="s">
        <v>407</v>
      </c>
      <c r="V84" s="667"/>
      <c r="W84" s="667"/>
      <c r="X84" s="667"/>
      <c r="Y84" s="667"/>
      <c r="Z84" s="667"/>
      <c r="AA84" s="667"/>
      <c r="AB84" s="667"/>
      <c r="AC84" s="667"/>
      <c r="AD84" s="668"/>
      <c r="AE84" s="121"/>
      <c r="AF84" s="103"/>
      <c r="AG84" s="103"/>
      <c r="AH84" s="103"/>
    </row>
    <row r="85" spans="2:34" ht="15.75" customHeight="1">
      <c r="B85" s="109"/>
      <c r="C85" s="105"/>
      <c r="D85" s="105"/>
      <c r="E85" s="105"/>
      <c r="F85" s="105"/>
      <c r="G85" s="105"/>
      <c r="H85" s="105"/>
      <c r="I85" s="105"/>
      <c r="J85" s="105"/>
      <c r="K85" s="105"/>
      <c r="L85" s="105"/>
      <c r="M85" s="105"/>
      <c r="N85" s="105"/>
      <c r="O85" s="105"/>
      <c r="P85" s="105"/>
      <c r="Q85" s="105"/>
      <c r="R85" s="123"/>
      <c r="S85" s="669">
        <f>'(入力)作業ｼｰﾄ'!F45</f>
        <v>0</v>
      </c>
      <c r="T85" s="670"/>
      <c r="U85" s="671">
        <f>'(入力)作業ｼｰﾄ'!G45</f>
        <v>0</v>
      </c>
      <c r="V85" s="672"/>
      <c r="W85" s="672"/>
      <c r="X85" s="672"/>
      <c r="Y85" s="672"/>
      <c r="Z85" s="672"/>
      <c r="AA85" s="672"/>
      <c r="AB85" s="672"/>
      <c r="AC85" s="672"/>
      <c r="AD85" s="673"/>
      <c r="AE85" s="121"/>
      <c r="AF85" s="103"/>
      <c r="AG85" s="103"/>
      <c r="AH85" s="103"/>
    </row>
    <row r="86" spans="2:34" ht="15.75" customHeight="1">
      <c r="B86" s="109"/>
      <c r="C86" s="105"/>
      <c r="D86" s="105"/>
      <c r="E86" s="105"/>
      <c r="F86" s="105"/>
      <c r="G86" s="105"/>
      <c r="H86" s="105"/>
      <c r="I86" s="105"/>
      <c r="J86" s="105"/>
      <c r="K86" s="105"/>
      <c r="L86" s="105"/>
      <c r="M86" s="105"/>
      <c r="N86" s="105"/>
      <c r="O86" s="105"/>
      <c r="P86" s="105"/>
      <c r="Q86" s="105"/>
      <c r="R86" s="123"/>
      <c r="S86" s="123"/>
      <c r="T86" s="123"/>
      <c r="U86" s="123"/>
      <c r="V86" s="123"/>
      <c r="W86" s="123"/>
      <c r="X86" s="123"/>
      <c r="Y86" s="123"/>
      <c r="Z86" s="123"/>
      <c r="AA86" s="123"/>
      <c r="AB86" s="123"/>
      <c r="AC86" s="123"/>
      <c r="AD86" s="125"/>
      <c r="AE86" s="121"/>
      <c r="AF86" s="103"/>
      <c r="AG86" s="103"/>
      <c r="AH86" s="103"/>
    </row>
    <row r="87" spans="2:34" ht="15.75" customHeight="1">
      <c r="B87" s="109"/>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9"/>
      <c r="AH87" s="103"/>
    </row>
    <row r="88" spans="2:34" ht="15.75" customHeight="1">
      <c r="B88" s="111" t="s">
        <v>401</v>
      </c>
      <c r="C88" s="112"/>
      <c r="D88" s="112"/>
      <c r="E88" s="112"/>
      <c r="F88" s="112"/>
      <c r="G88" s="112"/>
      <c r="H88" s="112"/>
      <c r="I88" s="112"/>
      <c r="J88" s="112"/>
      <c r="K88" s="112"/>
      <c r="L88" s="112"/>
      <c r="M88" s="92"/>
      <c r="N88" s="92"/>
      <c r="R88" s="96"/>
      <c r="S88" s="96"/>
      <c r="T88" s="107"/>
      <c r="U88" s="107"/>
      <c r="V88" s="107"/>
      <c r="W88" s="107"/>
      <c r="X88" s="107"/>
      <c r="Y88" s="92"/>
      <c r="Z88" s="107"/>
      <c r="AA88" s="92"/>
      <c r="AB88" s="107"/>
      <c r="AC88" s="107"/>
      <c r="AD88" s="107"/>
      <c r="AE88" s="107"/>
      <c r="AF88" s="107"/>
      <c r="AG88" s="96"/>
    </row>
    <row r="89" spans="2:34" ht="15.75" customHeight="1">
      <c r="B89" s="113"/>
      <c r="C89" s="650" t="s">
        <v>402</v>
      </c>
      <c r="D89" s="651"/>
      <c r="E89" s="651"/>
      <c r="F89" s="651"/>
      <c r="G89" s="651"/>
      <c r="H89" s="651"/>
      <c r="I89" s="651"/>
      <c r="J89" s="651"/>
      <c r="K89" s="652"/>
      <c r="L89" s="112"/>
      <c r="M89" s="96"/>
      <c r="N89" s="96"/>
      <c r="O89" s="96"/>
      <c r="P89" s="96"/>
      <c r="Q89" s="96"/>
      <c r="R89" s="96"/>
      <c r="S89" s="96"/>
      <c r="T89" s="107"/>
      <c r="U89" s="107"/>
      <c r="V89" s="107"/>
      <c r="W89" s="107"/>
      <c r="X89" s="107"/>
      <c r="Y89" s="92"/>
      <c r="Z89" s="107"/>
      <c r="AA89" s="107"/>
      <c r="AB89" s="107"/>
      <c r="AC89" s="107"/>
      <c r="AD89" s="107"/>
      <c r="AE89" s="107"/>
      <c r="AF89" s="107"/>
      <c r="AG89" s="96"/>
    </row>
    <row r="90" spans="2:34" ht="15.75" customHeight="1">
      <c r="B90" s="113"/>
      <c r="C90" s="653"/>
      <c r="D90" s="654"/>
      <c r="E90" s="654"/>
      <c r="F90" s="654"/>
      <c r="G90" s="654"/>
      <c r="H90" s="654"/>
      <c r="I90" s="654"/>
      <c r="J90" s="654"/>
      <c r="K90" s="655"/>
      <c r="L90" s="112"/>
      <c r="M90" s="96"/>
      <c r="N90" s="96"/>
      <c r="O90" s="96"/>
      <c r="P90" s="96"/>
      <c r="Q90" s="96"/>
      <c r="R90" s="105"/>
      <c r="S90" s="105"/>
      <c r="T90" s="107"/>
      <c r="U90" s="107"/>
      <c r="V90" s="107"/>
      <c r="W90" s="107"/>
      <c r="X90" s="107"/>
      <c r="Y90" s="107"/>
      <c r="Z90" s="107"/>
      <c r="AA90" s="107"/>
      <c r="AB90" s="107"/>
      <c r="AC90" s="107"/>
      <c r="AD90" s="107"/>
      <c r="AE90" s="107"/>
      <c r="AF90" s="107"/>
      <c r="AG90" s="96"/>
    </row>
    <row r="91" spans="2:34" ht="15.75" customHeight="1">
      <c r="B91" s="113"/>
      <c r="C91" s="630">
        <f>'(入力)作業ｼｰﾄ'!Q23</f>
        <v>0</v>
      </c>
      <c r="D91" s="636"/>
      <c r="E91" s="636"/>
      <c r="F91" s="636"/>
      <c r="G91" s="636"/>
      <c r="H91" s="636"/>
      <c r="I91" s="636"/>
      <c r="J91" s="636"/>
      <c r="K91" s="637"/>
      <c r="L91" s="119"/>
      <c r="M91" s="105"/>
      <c r="N91" s="105"/>
      <c r="O91" s="105"/>
      <c r="P91" s="105"/>
      <c r="Q91" s="105"/>
      <c r="R91" s="92" t="s">
        <v>403</v>
      </c>
      <c r="T91" s="107"/>
      <c r="U91" s="92"/>
      <c r="V91" s="107"/>
      <c r="W91" s="92"/>
      <c r="X91" s="92"/>
      <c r="Y91" s="107"/>
      <c r="Z91" s="107"/>
      <c r="AA91" s="107"/>
      <c r="AB91" s="92" t="s">
        <v>404</v>
      </c>
      <c r="AC91" s="107"/>
      <c r="AD91" s="107"/>
      <c r="AE91" s="107"/>
      <c r="AF91" s="107"/>
      <c r="AG91" s="96"/>
    </row>
    <row r="92" spans="2:34" ht="15.75" customHeight="1">
      <c r="B92" s="113"/>
      <c r="C92" s="112"/>
      <c r="D92" s="112"/>
      <c r="E92" s="112"/>
      <c r="F92" s="112"/>
      <c r="G92" s="112"/>
      <c r="H92" s="112"/>
      <c r="I92" s="112"/>
      <c r="J92" s="112"/>
      <c r="K92" s="112"/>
      <c r="L92" s="112"/>
      <c r="M92" s="92"/>
      <c r="N92" s="92"/>
      <c r="R92" s="92"/>
      <c r="S92" s="107"/>
      <c r="T92" s="107"/>
      <c r="U92" s="107"/>
      <c r="V92" s="107"/>
      <c r="W92" s="107"/>
      <c r="X92" s="107"/>
      <c r="Y92" s="107"/>
      <c r="Z92" s="107"/>
      <c r="AA92" s="107"/>
      <c r="AB92" s="107"/>
      <c r="AC92" s="107"/>
      <c r="AD92" s="107"/>
      <c r="AE92" s="107"/>
      <c r="AF92" s="107"/>
      <c r="AG92" s="96"/>
    </row>
    <row r="93" spans="2:34" ht="15.75" customHeight="1">
      <c r="B93" s="109"/>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9"/>
      <c r="AH93" s="103"/>
    </row>
    <row r="94" spans="2:34" ht="15.75" customHeight="1">
      <c r="B94" s="109"/>
      <c r="C94" s="105"/>
      <c r="D94" s="105"/>
      <c r="E94" s="105"/>
      <c r="F94" s="105"/>
      <c r="G94" s="105"/>
      <c r="H94" s="105"/>
      <c r="I94" s="105"/>
      <c r="J94" s="105"/>
      <c r="K94" s="105"/>
      <c r="L94" s="105"/>
      <c r="M94" s="105"/>
      <c r="N94" s="105"/>
      <c r="O94" s="105"/>
      <c r="P94" s="105"/>
      <c r="Q94" s="105"/>
      <c r="R94" s="120" t="s">
        <v>401</v>
      </c>
      <c r="S94" s="121"/>
      <c r="T94" s="121"/>
      <c r="U94" s="121"/>
      <c r="V94" s="121"/>
      <c r="W94" s="121"/>
      <c r="X94" s="121"/>
      <c r="Y94" s="121"/>
      <c r="Z94" s="121"/>
      <c r="AA94" s="121"/>
      <c r="AB94" s="121"/>
      <c r="AC94" s="121"/>
      <c r="AF94" s="103"/>
      <c r="AG94" s="103"/>
      <c r="AH94" s="103"/>
    </row>
    <row r="95" spans="2:34" ht="15.75" customHeight="1">
      <c r="B95" s="109"/>
      <c r="C95" s="105"/>
      <c r="D95" s="105"/>
      <c r="E95" s="105"/>
      <c r="F95" s="105"/>
      <c r="G95" s="105"/>
      <c r="H95" s="105"/>
      <c r="I95" s="105"/>
      <c r="J95" s="105"/>
      <c r="K95" s="105"/>
      <c r="L95" s="105"/>
      <c r="M95" s="105"/>
      <c r="N95" s="105"/>
      <c r="O95" s="105"/>
      <c r="P95" s="105"/>
      <c r="Q95" s="105"/>
      <c r="R95" s="121"/>
      <c r="S95" s="661" t="s">
        <v>463</v>
      </c>
      <c r="T95" s="662"/>
      <c r="U95" s="662"/>
      <c r="V95" s="662"/>
      <c r="W95" s="662"/>
      <c r="X95" s="662"/>
      <c r="Y95" s="662"/>
      <c r="Z95" s="662"/>
      <c r="AA95" s="662"/>
      <c r="AB95" s="663"/>
      <c r="AC95" s="122"/>
      <c r="AD95" s="106"/>
      <c r="AF95" s="103"/>
      <c r="AG95" s="103"/>
      <c r="AH95" s="103"/>
    </row>
    <row r="96" spans="2:34" ht="15.75" customHeight="1">
      <c r="B96" s="109"/>
      <c r="C96" s="105"/>
      <c r="D96" s="105"/>
      <c r="E96" s="105"/>
      <c r="F96" s="105"/>
      <c r="G96" s="105"/>
      <c r="H96" s="105"/>
      <c r="I96" s="105"/>
      <c r="J96" s="105"/>
      <c r="K96" s="105"/>
      <c r="L96" s="105"/>
      <c r="M96" s="105"/>
      <c r="N96" s="105"/>
      <c r="O96" s="105"/>
      <c r="P96" s="105"/>
      <c r="Q96" s="105"/>
      <c r="R96" s="122"/>
      <c r="S96" s="108"/>
      <c r="T96" s="106"/>
      <c r="U96" s="666" t="s">
        <v>408</v>
      </c>
      <c r="V96" s="667"/>
      <c r="W96" s="667"/>
      <c r="X96" s="667"/>
      <c r="Y96" s="667"/>
      <c r="Z96" s="667"/>
      <c r="AA96" s="667"/>
      <c r="AB96" s="668"/>
      <c r="AC96" s="122"/>
      <c r="AD96" s="106"/>
      <c r="AF96" s="103"/>
      <c r="AG96" s="103"/>
      <c r="AH96" s="103"/>
    </row>
    <row r="97" spans="2:34" ht="15.75" customHeight="1">
      <c r="B97" s="109"/>
      <c r="C97" s="105"/>
      <c r="D97" s="105"/>
      <c r="E97" s="105"/>
      <c r="F97" s="105"/>
      <c r="G97" s="105"/>
      <c r="H97" s="105"/>
      <c r="I97" s="105"/>
      <c r="J97" s="105"/>
      <c r="K97" s="105"/>
      <c r="L97" s="105"/>
      <c r="M97" s="105"/>
      <c r="N97" s="105"/>
      <c r="O97" s="105"/>
      <c r="P97" s="105"/>
      <c r="Q97" s="105"/>
      <c r="R97" s="123"/>
      <c r="S97" s="669">
        <f>'(入力)作業ｼｰﾄ'!H45</f>
        <v>0</v>
      </c>
      <c r="T97" s="672"/>
      <c r="U97" s="671">
        <f>'(入力)作業ｼｰﾄ'!I45</f>
        <v>0</v>
      </c>
      <c r="V97" s="672"/>
      <c r="W97" s="672"/>
      <c r="X97" s="672"/>
      <c r="Y97" s="672"/>
      <c r="Z97" s="672"/>
      <c r="AA97" s="672"/>
      <c r="AB97" s="673"/>
      <c r="AC97" s="124"/>
      <c r="AD97" s="110"/>
      <c r="AF97" s="103"/>
      <c r="AG97" s="103"/>
      <c r="AH97" s="103"/>
    </row>
    <row r="98" spans="2:34" ht="15.75" customHeight="1">
      <c r="B98" s="109"/>
      <c r="C98" s="105"/>
      <c r="D98" s="105"/>
      <c r="E98" s="105"/>
      <c r="F98" s="105"/>
      <c r="G98" s="105"/>
      <c r="H98" s="105"/>
      <c r="I98" s="105"/>
      <c r="J98" s="105"/>
      <c r="K98" s="105"/>
      <c r="L98" s="105"/>
      <c r="M98" s="105"/>
      <c r="N98" s="105"/>
      <c r="O98" s="105"/>
      <c r="P98" s="105"/>
      <c r="Q98" s="105"/>
      <c r="R98" s="123"/>
      <c r="S98" s="123"/>
      <c r="T98" s="123"/>
      <c r="U98" s="123"/>
      <c r="V98" s="123"/>
      <c r="W98" s="123"/>
      <c r="X98" s="123"/>
      <c r="Y98" s="123"/>
      <c r="Z98" s="123"/>
      <c r="AA98" s="123"/>
      <c r="AB98" s="123"/>
      <c r="AC98" s="123"/>
      <c r="AD98" s="96"/>
      <c r="AF98" s="103"/>
      <c r="AG98" s="103"/>
      <c r="AH98" s="103"/>
    </row>
    <row r="99" spans="2:34" ht="15.75" customHeight="1">
      <c r="B99" s="109"/>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9"/>
      <c r="AH99" s="103"/>
    </row>
    <row r="100" spans="2:34" ht="15.75" customHeight="1">
      <c r="B100" s="96"/>
      <c r="C100" s="96"/>
      <c r="D100" s="96"/>
      <c r="E100" s="96"/>
      <c r="F100" s="96"/>
      <c r="G100" s="96"/>
      <c r="H100" s="96"/>
      <c r="I100" s="96"/>
      <c r="J100" s="96"/>
      <c r="K100" s="96"/>
      <c r="L100" s="96"/>
      <c r="M100" s="96"/>
      <c r="N100" s="96"/>
      <c r="O100" s="106"/>
      <c r="P100" s="106"/>
      <c r="Q100" s="106"/>
      <c r="R100" s="106"/>
      <c r="S100" s="106"/>
      <c r="T100" s="106"/>
      <c r="U100" s="106"/>
      <c r="V100" s="106"/>
      <c r="W100" s="106"/>
      <c r="X100" s="106"/>
      <c r="Y100" s="106"/>
      <c r="Z100" s="106"/>
      <c r="AA100" s="106"/>
      <c r="AB100" s="106"/>
      <c r="AC100" s="106"/>
      <c r="AD100" s="106"/>
      <c r="AE100" s="106"/>
      <c r="AF100" s="106"/>
      <c r="AG100" s="106"/>
    </row>
  </sheetData>
  <sheetProtection sheet="1" selectLockedCells="1" selectUnlockedCells="1"/>
  <mergeCells count="57">
    <mergeCell ref="U96:AB96"/>
    <mergeCell ref="S97:T97"/>
    <mergeCell ref="U97:AB97"/>
    <mergeCell ref="U84:AD84"/>
    <mergeCell ref="S85:T85"/>
    <mergeCell ref="U85:AD85"/>
    <mergeCell ref="C89:K90"/>
    <mergeCell ref="C91:K91"/>
    <mergeCell ref="S95:AB95"/>
    <mergeCell ref="U72:AF72"/>
    <mergeCell ref="S73:T73"/>
    <mergeCell ref="U73:AF73"/>
    <mergeCell ref="C77:M78"/>
    <mergeCell ref="C79:M79"/>
    <mergeCell ref="S83:AD83"/>
    <mergeCell ref="B52:L52"/>
    <mergeCell ref="C57:O58"/>
    <mergeCell ref="C59:O59"/>
    <mergeCell ref="C65:O66"/>
    <mergeCell ref="C67:O67"/>
    <mergeCell ref="S71:AF71"/>
    <mergeCell ref="C7:AG7"/>
    <mergeCell ref="B2:L2"/>
    <mergeCell ref="C29:R30"/>
    <mergeCell ref="C31:R31"/>
    <mergeCell ref="C23:Q24"/>
    <mergeCell ref="C25:Q25"/>
    <mergeCell ref="C5:AG6"/>
    <mergeCell ref="C11:AF12"/>
    <mergeCell ref="C13:AF13"/>
    <mergeCell ref="C17:R18"/>
    <mergeCell ref="S17:AF17"/>
    <mergeCell ref="W29:AG30"/>
    <mergeCell ref="V25:AG25"/>
    <mergeCell ref="R23:R25"/>
    <mergeCell ref="U19:AF19"/>
    <mergeCell ref="C19:R19"/>
    <mergeCell ref="S19:T19"/>
    <mergeCell ref="U18:AF18"/>
    <mergeCell ref="AG41:AG43"/>
    <mergeCell ref="W37:AG37"/>
    <mergeCell ref="W41:AF42"/>
    <mergeCell ref="W43:AF43"/>
    <mergeCell ref="C43:M43"/>
    <mergeCell ref="O41:V41"/>
    <mergeCell ref="C37:D37"/>
    <mergeCell ref="E37:Q37"/>
    <mergeCell ref="V23:AG24"/>
    <mergeCell ref="C49:D49"/>
    <mergeCell ref="E48:L48"/>
    <mergeCell ref="E49:L49"/>
    <mergeCell ref="C47:L47"/>
    <mergeCell ref="W31:AG31"/>
    <mergeCell ref="C35:Q35"/>
    <mergeCell ref="W35:AG36"/>
    <mergeCell ref="E36:Q36"/>
    <mergeCell ref="C41:M42"/>
  </mergeCells>
  <phoneticPr fontId="13"/>
  <pageMargins left="0.78740157480314965" right="0.78740157480314965" top="0.78740157480314965" bottom="0.78740157480314965" header="0" footer="0.19685039370078741"/>
  <pageSetup paperSize="9" scale="95" firstPageNumber="3" orientation="portrait" useFirstPageNumber="1" r:id="rId1"/>
  <headerFooter alignWithMargins="0">
    <oddFooter>&amp;C&amp;P ページ</oddFooter>
  </headerFooter>
  <rowBreaks count="1" manualBreakCount="1">
    <brk id="51" min="1" max="3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37"/>
  <sheetViews>
    <sheetView showGridLines="0" view="pageBreakPreview" zoomScale="145" zoomScaleNormal="100" zoomScaleSheetLayoutView="145" workbookViewId="0">
      <selection activeCell="C34" sqref="C34"/>
    </sheetView>
  </sheetViews>
  <sheetFormatPr defaultColWidth="9" defaultRowHeight="25.5" customHeight="1"/>
  <cols>
    <col min="1" max="1" width="1.625" style="126" customWidth="1"/>
    <col min="2" max="2" width="4.625" style="126" customWidth="1"/>
    <col min="3" max="3" width="40" style="126" customWidth="1"/>
    <col min="4" max="4" width="26.25" style="126" customWidth="1"/>
    <col min="5" max="5" width="14" style="127" customWidth="1"/>
    <col min="6" max="16384" width="9" style="126"/>
  </cols>
  <sheetData>
    <row r="1" spans="2:5" ht="15" customHeight="1"/>
    <row r="2" spans="2:5" ht="20.25" customHeight="1">
      <c r="B2" s="562" t="s">
        <v>493</v>
      </c>
      <c r="C2" s="563"/>
      <c r="D2" s="127"/>
      <c r="E2" s="126"/>
    </row>
    <row r="3" spans="2:5" ht="20.25" customHeight="1">
      <c r="B3" s="128"/>
    </row>
    <row r="4" spans="2:5" ht="20.25" customHeight="1">
      <c r="B4" s="129" t="s">
        <v>59</v>
      </c>
      <c r="C4" s="130" t="s">
        <v>78</v>
      </c>
      <c r="D4" s="130" t="s">
        <v>79</v>
      </c>
      <c r="E4" s="131" t="s">
        <v>77</v>
      </c>
    </row>
    <row r="5" spans="2:5" ht="39" customHeight="1">
      <c r="B5" s="132" t="s">
        <v>154</v>
      </c>
      <c r="C5" s="133" t="s">
        <v>155</v>
      </c>
      <c r="D5" s="134"/>
      <c r="E5" s="135"/>
    </row>
    <row r="6" spans="2:5" ht="39" customHeight="1">
      <c r="B6" s="132" t="s">
        <v>156</v>
      </c>
      <c r="C6" s="133" t="s">
        <v>157</v>
      </c>
      <c r="D6" s="134" t="s">
        <v>158</v>
      </c>
      <c r="E6" s="676" t="s">
        <v>80</v>
      </c>
    </row>
    <row r="7" spans="2:5" ht="39" customHeight="1">
      <c r="B7" s="132" t="s">
        <v>159</v>
      </c>
      <c r="C7" s="533" t="s">
        <v>619</v>
      </c>
      <c r="D7" s="134" t="s">
        <v>160</v>
      </c>
      <c r="E7" s="677"/>
    </row>
    <row r="8" spans="2:5" ht="39" customHeight="1">
      <c r="B8" s="132" t="s">
        <v>161</v>
      </c>
      <c r="C8" s="137" t="s">
        <v>162</v>
      </c>
      <c r="D8" s="134" t="s">
        <v>163</v>
      </c>
      <c r="E8" s="678"/>
    </row>
    <row r="9" spans="2:5" ht="39" customHeight="1">
      <c r="B9" s="132" t="s">
        <v>164</v>
      </c>
      <c r="C9" s="137" t="s">
        <v>165</v>
      </c>
      <c r="D9" s="134" t="s">
        <v>166</v>
      </c>
      <c r="E9" s="136"/>
    </row>
    <row r="10" spans="2:5" ht="39" customHeight="1">
      <c r="B10" s="132" t="s">
        <v>44</v>
      </c>
      <c r="C10" s="533" t="s">
        <v>620</v>
      </c>
      <c r="D10" s="134" t="s">
        <v>167</v>
      </c>
      <c r="E10" s="135"/>
    </row>
    <row r="11" spans="2:5" ht="39" customHeight="1">
      <c r="B11" s="132" t="s">
        <v>45</v>
      </c>
      <c r="C11" s="533" t="s">
        <v>626</v>
      </c>
      <c r="D11" s="134" t="s">
        <v>168</v>
      </c>
      <c r="E11" s="676" t="s">
        <v>85</v>
      </c>
    </row>
    <row r="12" spans="2:5" ht="39" customHeight="1">
      <c r="B12" s="132" t="s">
        <v>46</v>
      </c>
      <c r="C12" s="533" t="s">
        <v>622</v>
      </c>
      <c r="D12" s="134" t="s">
        <v>169</v>
      </c>
      <c r="E12" s="677"/>
    </row>
    <row r="13" spans="2:5" ht="39" customHeight="1">
      <c r="B13" s="132" t="s">
        <v>47</v>
      </c>
      <c r="C13" s="533" t="s">
        <v>623</v>
      </c>
      <c r="D13" s="134" t="s">
        <v>170</v>
      </c>
      <c r="E13" s="678"/>
    </row>
    <row r="14" spans="2:5" ht="39" customHeight="1">
      <c r="B14" s="132" t="s">
        <v>48</v>
      </c>
      <c r="C14" s="133" t="s">
        <v>87</v>
      </c>
      <c r="D14" s="134" t="s">
        <v>171</v>
      </c>
      <c r="E14" s="135"/>
    </row>
    <row r="15" spans="2:5" ht="39" customHeight="1">
      <c r="B15" s="132" t="s">
        <v>49</v>
      </c>
      <c r="C15" s="137" t="s">
        <v>88</v>
      </c>
      <c r="D15" s="134" t="s">
        <v>172</v>
      </c>
      <c r="E15" s="135"/>
    </row>
    <row r="16" spans="2:5" ht="39" customHeight="1">
      <c r="B16" s="132" t="s">
        <v>50</v>
      </c>
      <c r="C16" s="137" t="s">
        <v>173</v>
      </c>
      <c r="D16" s="134" t="s">
        <v>174</v>
      </c>
      <c r="E16" s="135"/>
    </row>
    <row r="17" spans="1:5" ht="39" customHeight="1">
      <c r="B17" s="132" t="s">
        <v>51</v>
      </c>
      <c r="C17" s="137" t="s">
        <v>175</v>
      </c>
      <c r="D17" s="134" t="s">
        <v>176</v>
      </c>
      <c r="E17" s="135"/>
    </row>
    <row r="18" spans="1:5" ht="39" customHeight="1">
      <c r="B18" s="132" t="s">
        <v>52</v>
      </c>
      <c r="C18" s="137" t="s">
        <v>89</v>
      </c>
      <c r="D18" s="134" t="s">
        <v>177</v>
      </c>
      <c r="E18" s="676" t="s">
        <v>86</v>
      </c>
    </row>
    <row r="19" spans="1:5" ht="39" customHeight="1">
      <c r="B19" s="132" t="s">
        <v>53</v>
      </c>
      <c r="C19" s="533" t="s">
        <v>624</v>
      </c>
      <c r="D19" s="134" t="s">
        <v>178</v>
      </c>
      <c r="E19" s="677"/>
    </row>
    <row r="20" spans="1:5" ht="39" customHeight="1">
      <c r="B20" s="132" t="s">
        <v>54</v>
      </c>
      <c r="C20" s="533" t="s">
        <v>625</v>
      </c>
      <c r="D20" s="134" t="s">
        <v>179</v>
      </c>
      <c r="E20" s="678"/>
    </row>
    <row r="21" spans="1:5" ht="39" customHeight="1">
      <c r="B21" s="132" t="s">
        <v>55</v>
      </c>
      <c r="C21" s="133" t="s">
        <v>90</v>
      </c>
      <c r="D21" s="134" t="s">
        <v>180</v>
      </c>
      <c r="E21" s="676" t="s">
        <v>81</v>
      </c>
    </row>
    <row r="22" spans="1:5" ht="39" customHeight="1">
      <c r="B22" s="132" t="s">
        <v>181</v>
      </c>
      <c r="C22" s="133" t="s">
        <v>91</v>
      </c>
      <c r="D22" s="134" t="s">
        <v>182</v>
      </c>
      <c r="E22" s="677"/>
    </row>
    <row r="23" spans="1:5" ht="39" customHeight="1">
      <c r="B23" s="138" t="s">
        <v>183</v>
      </c>
      <c r="C23" s="139" t="s">
        <v>92</v>
      </c>
      <c r="D23" s="140" t="s">
        <v>184</v>
      </c>
      <c r="E23" s="679"/>
    </row>
    <row r="24" spans="1:5" ht="39" customHeight="1">
      <c r="A24" s="141"/>
      <c r="B24" s="142"/>
      <c r="C24" s="143"/>
      <c r="D24" s="144"/>
      <c r="E24" s="145"/>
    </row>
    <row r="25" spans="1:5" ht="20.25" customHeight="1">
      <c r="B25" s="129" t="s">
        <v>59</v>
      </c>
      <c r="C25" s="130" t="s">
        <v>78</v>
      </c>
      <c r="D25" s="130" t="s">
        <v>79</v>
      </c>
      <c r="E25" s="131" t="s">
        <v>77</v>
      </c>
    </row>
    <row r="26" spans="1:5" ht="39" customHeight="1">
      <c r="B26" s="146" t="s">
        <v>369</v>
      </c>
      <c r="C26" s="147" t="s">
        <v>464</v>
      </c>
      <c r="D26" s="148" t="s">
        <v>384</v>
      </c>
      <c r="E26" s="678" t="s">
        <v>80</v>
      </c>
    </row>
    <row r="27" spans="1:5" ht="39" customHeight="1">
      <c r="B27" s="132" t="s">
        <v>371</v>
      </c>
      <c r="C27" s="137" t="s">
        <v>385</v>
      </c>
      <c r="D27" s="134" t="s">
        <v>386</v>
      </c>
      <c r="E27" s="674"/>
    </row>
    <row r="28" spans="1:5" ht="39" customHeight="1">
      <c r="B28" s="132" t="s">
        <v>373</v>
      </c>
      <c r="C28" s="137" t="s">
        <v>465</v>
      </c>
      <c r="D28" s="134" t="s">
        <v>388</v>
      </c>
      <c r="E28" s="674" t="s">
        <v>85</v>
      </c>
    </row>
    <row r="29" spans="1:5" ht="39" customHeight="1">
      <c r="B29" s="132" t="s">
        <v>375</v>
      </c>
      <c r="C29" s="137" t="s">
        <v>387</v>
      </c>
      <c r="D29" s="134" t="s">
        <v>389</v>
      </c>
      <c r="E29" s="674"/>
    </row>
    <row r="30" spans="1:5" ht="39" customHeight="1">
      <c r="B30" s="132" t="s">
        <v>377</v>
      </c>
      <c r="C30" s="137" t="s">
        <v>466</v>
      </c>
      <c r="D30" s="134" t="s">
        <v>390</v>
      </c>
      <c r="E30" s="674" t="s">
        <v>86</v>
      </c>
    </row>
    <row r="31" spans="1:5" ht="39" customHeight="1">
      <c r="B31" s="132" t="s">
        <v>379</v>
      </c>
      <c r="C31" s="137" t="s">
        <v>392</v>
      </c>
      <c r="D31" s="134" t="s">
        <v>391</v>
      </c>
      <c r="E31" s="674"/>
    </row>
    <row r="32" spans="1:5" ht="39" customHeight="1">
      <c r="B32" s="132" t="s">
        <v>381</v>
      </c>
      <c r="C32" s="137" t="s">
        <v>467</v>
      </c>
      <c r="D32" s="134" t="s">
        <v>395</v>
      </c>
      <c r="E32" s="674" t="s">
        <v>81</v>
      </c>
    </row>
    <row r="33" spans="2:5" ht="39" customHeight="1">
      <c r="B33" s="138" t="s">
        <v>383</v>
      </c>
      <c r="C33" s="149" t="s">
        <v>393</v>
      </c>
      <c r="D33" s="140" t="s">
        <v>397</v>
      </c>
      <c r="E33" s="675"/>
    </row>
    <row r="34" spans="2:5" ht="39" customHeight="1"/>
    <row r="35" spans="2:5" ht="39" customHeight="1"/>
    <row r="36" spans="2:5" ht="39" customHeight="1"/>
    <row r="37" spans="2:5" ht="39" customHeight="1"/>
  </sheetData>
  <sheetProtection sheet="1" selectLockedCells="1" selectUnlockedCells="1"/>
  <mergeCells count="9">
    <mergeCell ref="E28:E29"/>
    <mergeCell ref="E30:E31"/>
    <mergeCell ref="E32:E33"/>
    <mergeCell ref="E6:E8"/>
    <mergeCell ref="B2:C2"/>
    <mergeCell ref="E21:E23"/>
    <mergeCell ref="E18:E20"/>
    <mergeCell ref="E11:E13"/>
    <mergeCell ref="E26:E27"/>
  </mergeCells>
  <phoneticPr fontId="1"/>
  <pageMargins left="0.78740157480314965" right="0.78740157480314965" top="0.78740157480314965" bottom="0.78740157480314965" header="0" footer="0.19685039370078741"/>
  <pageSetup paperSize="9" scale="97" firstPageNumber="5" orientation="portrait" useFirstPageNumber="1" r:id="rId1"/>
  <headerFooter alignWithMargins="0">
    <oddFooter>&amp;P ページ</oddFooter>
  </headerFooter>
  <rowBreaks count="1" manualBreakCount="1">
    <brk id="23"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B1:W87"/>
  <sheetViews>
    <sheetView showGridLines="0" view="pageBreakPreview" zoomScale="145" zoomScaleNormal="100" zoomScaleSheetLayoutView="145" workbookViewId="0">
      <selection activeCell="I10" sqref="I10"/>
    </sheetView>
  </sheetViews>
  <sheetFormatPr defaultColWidth="9" defaultRowHeight="18.75" customHeight="1"/>
  <cols>
    <col min="1" max="1" width="1.625" style="150" customWidth="1"/>
    <col min="2" max="2" width="2.625" style="150" bestFit="1" customWidth="1"/>
    <col min="3" max="3" width="24.75" style="150" bestFit="1" customWidth="1"/>
    <col min="4" max="16384" width="9" style="150"/>
  </cols>
  <sheetData>
    <row r="1" spans="2:23" ht="15" customHeight="1"/>
    <row r="2" spans="2:23" ht="20.25" customHeight="1">
      <c r="B2" s="562" t="s">
        <v>494</v>
      </c>
      <c r="C2" s="563"/>
    </row>
    <row r="3" spans="2:23" s="151" customFormat="1" ht="18.75" customHeight="1">
      <c r="I3" s="152" t="s">
        <v>220</v>
      </c>
      <c r="W3" s="153"/>
    </row>
    <row r="4" spans="2:23" s="153" customFormat="1" ht="18.75" customHeight="1">
      <c r="B4" s="154"/>
      <c r="C4" s="155"/>
      <c r="D4" s="560" t="s">
        <v>211</v>
      </c>
      <c r="E4" s="686" t="s">
        <v>80</v>
      </c>
      <c r="F4" s="686"/>
      <c r="G4" s="570"/>
      <c r="H4" s="560" t="s">
        <v>153</v>
      </c>
      <c r="I4" s="684" t="s">
        <v>221</v>
      </c>
    </row>
    <row r="5" spans="2:23" s="160" customFormat="1" ht="36" customHeight="1">
      <c r="B5" s="156"/>
      <c r="C5" s="157"/>
      <c r="D5" s="561"/>
      <c r="E5" s="158" t="s">
        <v>212</v>
      </c>
      <c r="F5" s="158" t="s">
        <v>56</v>
      </c>
      <c r="G5" s="159" t="s">
        <v>57</v>
      </c>
      <c r="H5" s="561"/>
      <c r="I5" s="685"/>
    </row>
    <row r="6" spans="2:23" s="164" customFormat="1" ht="18.75" customHeight="1">
      <c r="B6" s="680" t="s">
        <v>59</v>
      </c>
      <c r="C6" s="681"/>
      <c r="D6" s="161" t="s">
        <v>213</v>
      </c>
      <c r="E6" s="161" t="s">
        <v>214</v>
      </c>
      <c r="F6" s="161" t="s">
        <v>215</v>
      </c>
      <c r="G6" s="162" t="s">
        <v>216</v>
      </c>
      <c r="H6" s="161" t="s">
        <v>222</v>
      </c>
      <c r="I6" s="163" t="s">
        <v>223</v>
      </c>
    </row>
    <row r="7" spans="2:23" s="168" customFormat="1" ht="18.75" customHeight="1">
      <c r="B7" s="687" t="s">
        <v>79</v>
      </c>
      <c r="C7" s="688"/>
      <c r="D7" s="165"/>
      <c r="E7" s="165" t="s">
        <v>217</v>
      </c>
      <c r="F7" s="165" t="s">
        <v>218</v>
      </c>
      <c r="G7" s="166" t="s">
        <v>219</v>
      </c>
      <c r="H7" s="165" t="s">
        <v>224</v>
      </c>
      <c r="I7" s="167" t="s">
        <v>225</v>
      </c>
    </row>
    <row r="8" spans="2:23" s="151" customFormat="1" ht="18.75" customHeight="1">
      <c r="B8" s="169" t="s">
        <v>1</v>
      </c>
      <c r="C8" s="170" t="s">
        <v>15</v>
      </c>
      <c r="D8" s="171">
        <f>'(入力)作業ｼｰﾄ'!D8</f>
        <v>0</v>
      </c>
      <c r="E8" s="171">
        <f>'(入力)作業ｼｰﾄ'!E8</f>
        <v>0</v>
      </c>
      <c r="F8" s="171">
        <f>'(入力)作業ｼｰﾄ'!F8</f>
        <v>0</v>
      </c>
      <c r="G8" s="172">
        <f>'(入力)作業ｼｰﾄ'!G8</f>
        <v>0</v>
      </c>
      <c r="H8" s="171">
        <f>'(入力)作業ｼｰﾄ'!H8</f>
        <v>0</v>
      </c>
      <c r="I8" s="173">
        <f>'(入力)作業ｼｰﾄ'!I8</f>
        <v>0</v>
      </c>
    </row>
    <row r="9" spans="2:23" s="151" customFormat="1" ht="18.75" customHeight="1">
      <c r="B9" s="174" t="s">
        <v>2</v>
      </c>
      <c r="C9" s="175" t="s">
        <v>523</v>
      </c>
      <c r="D9" s="176">
        <f>'(入力)作業ｼｰﾄ'!D9</f>
        <v>0</v>
      </c>
      <c r="E9" s="176">
        <f>'(入力)作業ｼｰﾄ'!E9</f>
        <v>0</v>
      </c>
      <c r="F9" s="176">
        <f>'(入力)作業ｼｰﾄ'!F9</f>
        <v>0</v>
      </c>
      <c r="G9" s="177">
        <f>'(入力)作業ｼｰﾄ'!G9</f>
        <v>0</v>
      </c>
      <c r="H9" s="176">
        <f>'(入力)作業ｼｰﾄ'!H9</f>
        <v>0</v>
      </c>
      <c r="I9" s="178">
        <f>'(入力)作業ｼｰﾄ'!I9</f>
        <v>0</v>
      </c>
    </row>
    <row r="10" spans="2:23" s="151" customFormat="1" ht="18.75" customHeight="1">
      <c r="B10" s="174" t="s">
        <v>3</v>
      </c>
      <c r="C10" s="175" t="s">
        <v>524</v>
      </c>
      <c r="D10" s="176">
        <f>'(入力)作業ｼｰﾄ'!D10</f>
        <v>0</v>
      </c>
      <c r="E10" s="176">
        <f>'(入力)作業ｼｰﾄ'!E10</f>
        <v>0</v>
      </c>
      <c r="F10" s="176">
        <f>'(入力)作業ｼｰﾄ'!F10</f>
        <v>0</v>
      </c>
      <c r="G10" s="177">
        <f>'(入力)作業ｼｰﾄ'!G10</f>
        <v>0</v>
      </c>
      <c r="H10" s="176">
        <f>'(入力)作業ｼｰﾄ'!H10</f>
        <v>0</v>
      </c>
      <c r="I10" s="178">
        <f>'(入力)作業ｼｰﾄ'!I10</f>
        <v>0</v>
      </c>
    </row>
    <row r="11" spans="2:23" s="151" customFormat="1" ht="18.75" customHeight="1">
      <c r="B11" s="174" t="s">
        <v>4</v>
      </c>
      <c r="C11" s="175" t="s">
        <v>525</v>
      </c>
      <c r="D11" s="176">
        <f>'(入力)作業ｼｰﾄ'!D11</f>
        <v>0</v>
      </c>
      <c r="E11" s="176">
        <f>'(入力)作業ｼｰﾄ'!E11</f>
        <v>0</v>
      </c>
      <c r="F11" s="176">
        <f>'(入力)作業ｼｰﾄ'!F11</f>
        <v>0</v>
      </c>
      <c r="G11" s="177">
        <f>'(入力)作業ｼｰﾄ'!G11</f>
        <v>0</v>
      </c>
      <c r="H11" s="176">
        <f>'(入力)作業ｼｰﾄ'!H11</f>
        <v>0</v>
      </c>
      <c r="I11" s="178">
        <f>'(入力)作業ｼｰﾄ'!I11</f>
        <v>0</v>
      </c>
    </row>
    <row r="12" spans="2:23" s="151" customFormat="1" ht="18.75" customHeight="1">
      <c r="B12" s="174" t="s">
        <v>5</v>
      </c>
      <c r="C12" s="175" t="s">
        <v>526</v>
      </c>
      <c r="D12" s="176">
        <f>'(入力)作業ｼｰﾄ'!D12</f>
        <v>0</v>
      </c>
      <c r="E12" s="176">
        <f>'(入力)作業ｼｰﾄ'!E12</f>
        <v>0</v>
      </c>
      <c r="F12" s="176">
        <f>'(入力)作業ｼｰﾄ'!F12</f>
        <v>0</v>
      </c>
      <c r="G12" s="177">
        <f>'(入力)作業ｼｰﾄ'!G12</f>
        <v>0</v>
      </c>
      <c r="H12" s="176">
        <f>'(入力)作業ｼｰﾄ'!H12</f>
        <v>0</v>
      </c>
      <c r="I12" s="178">
        <f>'(入力)作業ｼｰﾄ'!I12</f>
        <v>0</v>
      </c>
    </row>
    <row r="13" spans="2:23" s="151" customFormat="1" ht="18.75" customHeight="1">
      <c r="B13" s="174" t="s">
        <v>6</v>
      </c>
      <c r="C13" s="175" t="s">
        <v>527</v>
      </c>
      <c r="D13" s="176">
        <f>'(入力)作業ｼｰﾄ'!D13</f>
        <v>0</v>
      </c>
      <c r="E13" s="176">
        <f>'(入力)作業ｼｰﾄ'!E13</f>
        <v>0</v>
      </c>
      <c r="F13" s="176">
        <f>'(入力)作業ｼｰﾄ'!F13</f>
        <v>0</v>
      </c>
      <c r="G13" s="177">
        <f>'(入力)作業ｼｰﾄ'!G13</f>
        <v>0</v>
      </c>
      <c r="H13" s="176">
        <f>'(入力)作業ｼｰﾄ'!H13</f>
        <v>0</v>
      </c>
      <c r="I13" s="178">
        <f>'(入力)作業ｼｰﾄ'!I13</f>
        <v>0</v>
      </c>
    </row>
    <row r="14" spans="2:23" s="151" customFormat="1" ht="18.75" customHeight="1">
      <c r="B14" s="174" t="s">
        <v>7</v>
      </c>
      <c r="C14" s="179" t="s">
        <v>528</v>
      </c>
      <c r="D14" s="176">
        <f>'(入力)作業ｼｰﾄ'!D14</f>
        <v>0</v>
      </c>
      <c r="E14" s="176">
        <f>'(入力)作業ｼｰﾄ'!E14</f>
        <v>0</v>
      </c>
      <c r="F14" s="176">
        <f>'(入力)作業ｼｰﾄ'!F14</f>
        <v>0</v>
      </c>
      <c r="G14" s="177">
        <f>'(入力)作業ｼｰﾄ'!G14</f>
        <v>0</v>
      </c>
      <c r="H14" s="176">
        <f>'(入力)作業ｼｰﾄ'!H14</f>
        <v>0</v>
      </c>
      <c r="I14" s="178">
        <f>'(入力)作業ｼｰﾄ'!I14</f>
        <v>0</v>
      </c>
    </row>
    <row r="15" spans="2:23" s="151" customFormat="1" ht="18.75" customHeight="1">
      <c r="B15" s="174" t="s">
        <v>8</v>
      </c>
      <c r="C15" s="175" t="s">
        <v>529</v>
      </c>
      <c r="D15" s="176">
        <f>'(入力)作業ｼｰﾄ'!D15</f>
        <v>0</v>
      </c>
      <c r="E15" s="176">
        <f>'(入力)作業ｼｰﾄ'!E15</f>
        <v>0</v>
      </c>
      <c r="F15" s="176">
        <f>'(入力)作業ｼｰﾄ'!F15</f>
        <v>0</v>
      </c>
      <c r="G15" s="177">
        <f>'(入力)作業ｼｰﾄ'!G15</f>
        <v>0</v>
      </c>
      <c r="H15" s="176">
        <f>'(入力)作業ｼｰﾄ'!H15</f>
        <v>0</v>
      </c>
      <c r="I15" s="178">
        <f>'(入力)作業ｼｰﾄ'!I15</f>
        <v>0</v>
      </c>
    </row>
    <row r="16" spans="2:23" s="151" customFormat="1" ht="18.75" customHeight="1">
      <c r="B16" s="174" t="s">
        <v>9</v>
      </c>
      <c r="C16" s="179" t="s">
        <v>530</v>
      </c>
      <c r="D16" s="176">
        <f>'(入力)作業ｼｰﾄ'!D16</f>
        <v>0</v>
      </c>
      <c r="E16" s="176">
        <f>'(入力)作業ｼｰﾄ'!E16</f>
        <v>0</v>
      </c>
      <c r="F16" s="176">
        <f>'(入力)作業ｼｰﾄ'!F16</f>
        <v>0</v>
      </c>
      <c r="G16" s="177">
        <f>'(入力)作業ｼｰﾄ'!G16</f>
        <v>0</v>
      </c>
      <c r="H16" s="176">
        <f>'(入力)作業ｼｰﾄ'!H16</f>
        <v>0</v>
      </c>
      <c r="I16" s="178">
        <f>'(入力)作業ｼｰﾄ'!I16</f>
        <v>0</v>
      </c>
    </row>
    <row r="17" spans="2:10" s="151" customFormat="1" ht="18.75" customHeight="1">
      <c r="B17" s="174" t="s">
        <v>10</v>
      </c>
      <c r="C17" s="179" t="s">
        <v>531</v>
      </c>
      <c r="D17" s="176">
        <f>'(入力)作業ｼｰﾄ'!D17</f>
        <v>0</v>
      </c>
      <c r="E17" s="176">
        <f>'(入力)作業ｼｰﾄ'!E17</f>
        <v>0</v>
      </c>
      <c r="F17" s="176">
        <f>'(入力)作業ｼｰﾄ'!F17</f>
        <v>0</v>
      </c>
      <c r="G17" s="177">
        <f>'(入力)作業ｼｰﾄ'!G17</f>
        <v>0</v>
      </c>
      <c r="H17" s="176">
        <f>'(入力)作業ｼｰﾄ'!H17</f>
        <v>0</v>
      </c>
      <c r="I17" s="178">
        <f>'(入力)作業ｼｰﾄ'!I17</f>
        <v>0</v>
      </c>
    </row>
    <row r="18" spans="2:10" s="151" customFormat="1" ht="18.75" customHeight="1">
      <c r="B18" s="174" t="s">
        <v>11</v>
      </c>
      <c r="C18" s="175" t="s">
        <v>532</v>
      </c>
      <c r="D18" s="176">
        <f>'(入力)作業ｼｰﾄ'!D18</f>
        <v>0</v>
      </c>
      <c r="E18" s="176">
        <f>'(入力)作業ｼｰﾄ'!E18</f>
        <v>0</v>
      </c>
      <c r="F18" s="176">
        <f>'(入力)作業ｼｰﾄ'!F18</f>
        <v>0</v>
      </c>
      <c r="G18" s="177">
        <f>'(入力)作業ｼｰﾄ'!G18</f>
        <v>0</v>
      </c>
      <c r="H18" s="176">
        <f>'(入力)作業ｼｰﾄ'!H18</f>
        <v>0</v>
      </c>
      <c r="I18" s="178">
        <f>'(入力)作業ｼｰﾄ'!I18</f>
        <v>0</v>
      </c>
    </row>
    <row r="19" spans="2:10" s="151" customFormat="1" ht="18.75" customHeight="1">
      <c r="B19" s="174" t="s">
        <v>12</v>
      </c>
      <c r="C19" s="175" t="s">
        <v>533</v>
      </c>
      <c r="D19" s="176">
        <f>'(入力)作業ｼｰﾄ'!D19</f>
        <v>0</v>
      </c>
      <c r="E19" s="176">
        <f>'(入力)作業ｼｰﾄ'!E19</f>
        <v>0</v>
      </c>
      <c r="F19" s="176">
        <f>'(入力)作業ｼｰﾄ'!F19</f>
        <v>0</v>
      </c>
      <c r="G19" s="177">
        <f>'(入力)作業ｼｰﾄ'!G19</f>
        <v>0</v>
      </c>
      <c r="H19" s="176">
        <f>'(入力)作業ｼｰﾄ'!H19</f>
        <v>0</v>
      </c>
      <c r="I19" s="178">
        <f>'(入力)作業ｼｰﾄ'!I19</f>
        <v>0</v>
      </c>
    </row>
    <row r="20" spans="2:10" s="151" customFormat="1" ht="18.75" customHeight="1">
      <c r="B20" s="174" t="s">
        <v>13</v>
      </c>
      <c r="C20" s="175" t="s">
        <v>534</v>
      </c>
      <c r="D20" s="176">
        <f>'(入力)作業ｼｰﾄ'!D20</f>
        <v>0</v>
      </c>
      <c r="E20" s="176">
        <f>'(入力)作業ｼｰﾄ'!E20</f>
        <v>0</v>
      </c>
      <c r="F20" s="176">
        <f>'(入力)作業ｼｰﾄ'!F20</f>
        <v>0</v>
      </c>
      <c r="G20" s="177">
        <f>'(入力)作業ｼｰﾄ'!G20</f>
        <v>0</v>
      </c>
      <c r="H20" s="176">
        <f>'(入力)作業ｼｰﾄ'!H20</f>
        <v>0</v>
      </c>
      <c r="I20" s="178">
        <f>'(入力)作業ｼｰﾄ'!I20</f>
        <v>0</v>
      </c>
    </row>
    <row r="21" spans="2:10" s="151" customFormat="1" ht="18.75" customHeight="1">
      <c r="B21" s="174" t="s">
        <v>14</v>
      </c>
      <c r="C21" s="175" t="s">
        <v>300</v>
      </c>
      <c r="D21" s="176">
        <f>'(入力)作業ｼｰﾄ'!D21</f>
        <v>0</v>
      </c>
      <c r="E21" s="176">
        <f>'(入力)作業ｼｰﾄ'!E21</f>
        <v>0</v>
      </c>
      <c r="F21" s="176">
        <f>'(入力)作業ｼｰﾄ'!F21</f>
        <v>0</v>
      </c>
      <c r="G21" s="177">
        <f>'(入力)作業ｼｰﾄ'!G21</f>
        <v>0</v>
      </c>
      <c r="H21" s="176">
        <f>'(入力)作業ｼｰﾄ'!H21</f>
        <v>0</v>
      </c>
      <c r="I21" s="178">
        <f>'(入力)作業ｼｰﾄ'!I21</f>
        <v>0</v>
      </c>
    </row>
    <row r="22" spans="2:10" s="151" customFormat="1" ht="18.75" customHeight="1">
      <c r="B22" s="174" t="s">
        <v>30</v>
      </c>
      <c r="C22" s="175" t="s">
        <v>535</v>
      </c>
      <c r="D22" s="176">
        <f>'(入力)作業ｼｰﾄ'!D22</f>
        <v>0</v>
      </c>
      <c r="E22" s="176">
        <f>'(入力)作業ｼｰﾄ'!E22</f>
        <v>0</v>
      </c>
      <c r="F22" s="176">
        <f>'(入力)作業ｼｰﾄ'!F22</f>
        <v>0</v>
      </c>
      <c r="G22" s="177">
        <f>'(入力)作業ｼｰﾄ'!G22</f>
        <v>0</v>
      </c>
      <c r="H22" s="176">
        <f>'(入力)作業ｼｰﾄ'!H22</f>
        <v>0</v>
      </c>
      <c r="I22" s="178">
        <f>'(入力)作業ｼｰﾄ'!I22</f>
        <v>0</v>
      </c>
    </row>
    <row r="23" spans="2:10" s="151" customFormat="1" ht="18.75" customHeight="1">
      <c r="B23" s="180"/>
      <c r="C23" s="181" t="s">
        <v>62</v>
      </c>
      <c r="D23" s="182">
        <f>'(入力)作業ｼｰﾄ'!D23</f>
        <v>0</v>
      </c>
      <c r="E23" s="182">
        <f>'(入力)作業ｼｰﾄ'!E23</f>
        <v>0</v>
      </c>
      <c r="F23" s="182">
        <f>'(入力)作業ｼｰﾄ'!F23</f>
        <v>0</v>
      </c>
      <c r="G23" s="183">
        <f>'(入力)作業ｼｰﾄ'!G23</f>
        <v>0</v>
      </c>
      <c r="H23" s="182">
        <f>'(入力)作業ｼｰﾄ'!H23</f>
        <v>0</v>
      </c>
      <c r="I23" s="184">
        <f>'(入力)作業ｼｰﾄ'!I23</f>
        <v>0</v>
      </c>
    </row>
    <row r="25" spans="2:10" ht="18.75" customHeight="1">
      <c r="B25" s="154"/>
      <c r="C25" s="155"/>
      <c r="D25" s="686" t="s">
        <v>114</v>
      </c>
      <c r="E25" s="686"/>
      <c r="F25" s="686"/>
      <c r="G25" s="689" t="s">
        <v>115</v>
      </c>
      <c r="H25" s="560" t="s">
        <v>116</v>
      </c>
      <c r="I25" s="560" t="s">
        <v>232</v>
      </c>
      <c r="J25" s="684" t="s">
        <v>233</v>
      </c>
    </row>
    <row r="26" spans="2:10" ht="36" customHeight="1">
      <c r="B26" s="156"/>
      <c r="C26" s="157"/>
      <c r="D26" s="158" t="s">
        <v>117</v>
      </c>
      <c r="E26" s="158" t="s">
        <v>118</v>
      </c>
      <c r="F26" s="158" t="s">
        <v>119</v>
      </c>
      <c r="G26" s="690"/>
      <c r="H26" s="561"/>
      <c r="I26" s="561"/>
      <c r="J26" s="685"/>
    </row>
    <row r="27" spans="2:10" ht="18.75" customHeight="1">
      <c r="B27" s="680" t="s">
        <v>59</v>
      </c>
      <c r="C27" s="681"/>
      <c r="D27" s="161" t="s">
        <v>226</v>
      </c>
      <c r="E27" s="161" t="s">
        <v>227</v>
      </c>
      <c r="F27" s="161" t="s">
        <v>228</v>
      </c>
      <c r="G27" s="185" t="s">
        <v>234</v>
      </c>
      <c r="H27" s="161" t="s">
        <v>235</v>
      </c>
      <c r="I27" s="161" t="s">
        <v>236</v>
      </c>
      <c r="J27" s="163" t="s">
        <v>237</v>
      </c>
    </row>
    <row r="28" spans="2:10" ht="18.75" customHeight="1">
      <c r="B28" s="687" t="s">
        <v>79</v>
      </c>
      <c r="C28" s="688"/>
      <c r="D28" s="165" t="s">
        <v>229</v>
      </c>
      <c r="E28" s="165" t="s">
        <v>230</v>
      </c>
      <c r="F28" s="165" t="s">
        <v>231</v>
      </c>
      <c r="G28" s="186" t="s">
        <v>238</v>
      </c>
      <c r="H28" s="187" t="s">
        <v>239</v>
      </c>
      <c r="I28" s="187" t="s">
        <v>240</v>
      </c>
      <c r="J28" s="188" t="s">
        <v>241</v>
      </c>
    </row>
    <row r="29" spans="2:10" ht="18.75" customHeight="1">
      <c r="B29" s="169" t="s">
        <v>1</v>
      </c>
      <c r="C29" s="170" t="s">
        <v>15</v>
      </c>
      <c r="D29" s="171">
        <f>'(入力)作業ｼｰﾄ'!J8</f>
        <v>0</v>
      </c>
      <c r="E29" s="171">
        <f>'(入力)作業ｼｰﾄ'!K8</f>
        <v>0</v>
      </c>
      <c r="F29" s="171">
        <f>'(入力)作業ｼｰﾄ'!L8</f>
        <v>0</v>
      </c>
      <c r="G29" s="574"/>
      <c r="H29" s="574"/>
      <c r="I29" s="176">
        <f>'(入力)作業ｼｰﾄ'!O8</f>
        <v>0</v>
      </c>
      <c r="J29" s="178">
        <f>'(入力)作業ｼｰﾄ'!P8</f>
        <v>0</v>
      </c>
    </row>
    <row r="30" spans="2:10" ht="18.75" customHeight="1">
      <c r="B30" s="174" t="s">
        <v>2</v>
      </c>
      <c r="C30" s="175" t="s">
        <v>523</v>
      </c>
      <c r="D30" s="176">
        <f>'(入力)作業ｼｰﾄ'!J9</f>
        <v>0</v>
      </c>
      <c r="E30" s="176">
        <f>'(入力)作業ｼｰﾄ'!K9</f>
        <v>0</v>
      </c>
      <c r="F30" s="176">
        <f>'(入力)作業ｼｰﾄ'!L9</f>
        <v>0</v>
      </c>
      <c r="G30" s="575"/>
      <c r="H30" s="575"/>
      <c r="I30" s="176">
        <f>'(入力)作業ｼｰﾄ'!O9</f>
        <v>0</v>
      </c>
      <c r="J30" s="178">
        <f>'(入力)作業ｼｰﾄ'!P9</f>
        <v>0</v>
      </c>
    </row>
    <row r="31" spans="2:10" ht="18.75" customHeight="1">
      <c r="B31" s="174" t="s">
        <v>3</v>
      </c>
      <c r="C31" s="175" t="s">
        <v>524</v>
      </c>
      <c r="D31" s="176">
        <f>'(入力)作業ｼｰﾄ'!J10</f>
        <v>0</v>
      </c>
      <c r="E31" s="176">
        <f>'(入力)作業ｼｰﾄ'!K10</f>
        <v>0</v>
      </c>
      <c r="F31" s="176">
        <f>'(入力)作業ｼｰﾄ'!L10</f>
        <v>0</v>
      </c>
      <c r="G31" s="575"/>
      <c r="H31" s="575"/>
      <c r="I31" s="176">
        <f>'(入力)作業ｼｰﾄ'!O10</f>
        <v>0</v>
      </c>
      <c r="J31" s="178">
        <f>'(入力)作業ｼｰﾄ'!P10</f>
        <v>0</v>
      </c>
    </row>
    <row r="32" spans="2:10" ht="18.75" customHeight="1">
      <c r="B32" s="174" t="s">
        <v>4</v>
      </c>
      <c r="C32" s="175" t="s">
        <v>525</v>
      </c>
      <c r="D32" s="176">
        <f>'(入力)作業ｼｰﾄ'!J11</f>
        <v>0</v>
      </c>
      <c r="E32" s="176">
        <f>'(入力)作業ｼｰﾄ'!K11</f>
        <v>0</v>
      </c>
      <c r="F32" s="176">
        <f>'(入力)作業ｼｰﾄ'!L11</f>
        <v>0</v>
      </c>
      <c r="G32" s="575"/>
      <c r="H32" s="575"/>
      <c r="I32" s="176">
        <f>'(入力)作業ｼｰﾄ'!O11</f>
        <v>0</v>
      </c>
      <c r="J32" s="178">
        <f>'(入力)作業ｼｰﾄ'!P11</f>
        <v>0</v>
      </c>
    </row>
    <row r="33" spans="2:10" ht="18.75" customHeight="1">
      <c r="B33" s="174" t="s">
        <v>5</v>
      </c>
      <c r="C33" s="175" t="s">
        <v>526</v>
      </c>
      <c r="D33" s="176">
        <f>'(入力)作業ｼｰﾄ'!J12</f>
        <v>0</v>
      </c>
      <c r="E33" s="176">
        <f>'(入力)作業ｼｰﾄ'!K12</f>
        <v>0</v>
      </c>
      <c r="F33" s="176">
        <f>'(入力)作業ｼｰﾄ'!L12</f>
        <v>0</v>
      </c>
      <c r="G33" s="575"/>
      <c r="H33" s="575"/>
      <c r="I33" s="176">
        <f>'(入力)作業ｼｰﾄ'!O12</f>
        <v>0</v>
      </c>
      <c r="J33" s="178">
        <f>'(入力)作業ｼｰﾄ'!P12</f>
        <v>0</v>
      </c>
    </row>
    <row r="34" spans="2:10" ht="18.75" customHeight="1">
      <c r="B34" s="174" t="s">
        <v>6</v>
      </c>
      <c r="C34" s="175" t="s">
        <v>527</v>
      </c>
      <c r="D34" s="176">
        <f>'(入力)作業ｼｰﾄ'!J13</f>
        <v>0</v>
      </c>
      <c r="E34" s="176">
        <f>'(入力)作業ｼｰﾄ'!K13</f>
        <v>0</v>
      </c>
      <c r="F34" s="176">
        <f>'(入力)作業ｼｰﾄ'!L13</f>
        <v>0</v>
      </c>
      <c r="G34" s="575"/>
      <c r="H34" s="575"/>
      <c r="I34" s="176">
        <f>'(入力)作業ｼｰﾄ'!O13</f>
        <v>0</v>
      </c>
      <c r="J34" s="178">
        <f>'(入力)作業ｼｰﾄ'!P13</f>
        <v>0</v>
      </c>
    </row>
    <row r="35" spans="2:10" ht="18.75" customHeight="1">
      <c r="B35" s="174" t="s">
        <v>7</v>
      </c>
      <c r="C35" s="179" t="s">
        <v>528</v>
      </c>
      <c r="D35" s="176">
        <f>'(入力)作業ｼｰﾄ'!J14</f>
        <v>0</v>
      </c>
      <c r="E35" s="176">
        <f>'(入力)作業ｼｰﾄ'!K14</f>
        <v>0</v>
      </c>
      <c r="F35" s="176">
        <f>'(入力)作業ｼｰﾄ'!L14</f>
        <v>0</v>
      </c>
      <c r="G35" s="575"/>
      <c r="H35" s="575"/>
      <c r="I35" s="176">
        <f>'(入力)作業ｼｰﾄ'!O14</f>
        <v>0</v>
      </c>
      <c r="J35" s="178">
        <f>'(入力)作業ｼｰﾄ'!P14</f>
        <v>0</v>
      </c>
    </row>
    <row r="36" spans="2:10" ht="18.75" customHeight="1">
      <c r="B36" s="174" t="s">
        <v>8</v>
      </c>
      <c r="C36" s="175" t="s">
        <v>529</v>
      </c>
      <c r="D36" s="176">
        <f>'(入力)作業ｼｰﾄ'!J15</f>
        <v>0</v>
      </c>
      <c r="E36" s="176">
        <f>'(入力)作業ｼｰﾄ'!K15</f>
        <v>0</v>
      </c>
      <c r="F36" s="176">
        <f>'(入力)作業ｼｰﾄ'!L15</f>
        <v>0</v>
      </c>
      <c r="G36" s="575"/>
      <c r="H36" s="575"/>
      <c r="I36" s="176">
        <f>'(入力)作業ｼｰﾄ'!O15</f>
        <v>0</v>
      </c>
      <c r="J36" s="178">
        <f>'(入力)作業ｼｰﾄ'!P15</f>
        <v>0</v>
      </c>
    </row>
    <row r="37" spans="2:10" ht="18.75" customHeight="1">
      <c r="B37" s="174" t="s">
        <v>9</v>
      </c>
      <c r="C37" s="179" t="s">
        <v>530</v>
      </c>
      <c r="D37" s="176">
        <f>'(入力)作業ｼｰﾄ'!J16</f>
        <v>0</v>
      </c>
      <c r="E37" s="176">
        <f>'(入力)作業ｼｰﾄ'!K16</f>
        <v>0</v>
      </c>
      <c r="F37" s="176">
        <f>'(入力)作業ｼｰﾄ'!L16</f>
        <v>0</v>
      </c>
      <c r="G37" s="575"/>
      <c r="H37" s="575"/>
      <c r="I37" s="176">
        <f>'(入力)作業ｼｰﾄ'!O16</f>
        <v>0</v>
      </c>
      <c r="J37" s="178">
        <f>'(入力)作業ｼｰﾄ'!P16</f>
        <v>0</v>
      </c>
    </row>
    <row r="38" spans="2:10" ht="18.75" customHeight="1">
      <c r="B38" s="174" t="s">
        <v>10</v>
      </c>
      <c r="C38" s="179" t="s">
        <v>531</v>
      </c>
      <c r="D38" s="176">
        <f>'(入力)作業ｼｰﾄ'!J17</f>
        <v>0</v>
      </c>
      <c r="E38" s="176">
        <f>'(入力)作業ｼｰﾄ'!K17</f>
        <v>0</v>
      </c>
      <c r="F38" s="176">
        <f>'(入力)作業ｼｰﾄ'!L17</f>
        <v>0</v>
      </c>
      <c r="G38" s="575"/>
      <c r="H38" s="575"/>
      <c r="I38" s="176">
        <f>'(入力)作業ｼｰﾄ'!O17</f>
        <v>0</v>
      </c>
      <c r="J38" s="178">
        <f>'(入力)作業ｼｰﾄ'!P17</f>
        <v>0</v>
      </c>
    </row>
    <row r="39" spans="2:10" ht="18.75" customHeight="1">
      <c r="B39" s="174" t="s">
        <v>11</v>
      </c>
      <c r="C39" s="175" t="s">
        <v>532</v>
      </c>
      <c r="D39" s="176">
        <f>'(入力)作業ｼｰﾄ'!J18</f>
        <v>0</v>
      </c>
      <c r="E39" s="176">
        <f>'(入力)作業ｼｰﾄ'!K18</f>
        <v>0</v>
      </c>
      <c r="F39" s="176">
        <f>'(入力)作業ｼｰﾄ'!L18</f>
        <v>0</v>
      </c>
      <c r="G39" s="575"/>
      <c r="H39" s="575"/>
      <c r="I39" s="176">
        <f>'(入力)作業ｼｰﾄ'!O18</f>
        <v>0</v>
      </c>
      <c r="J39" s="178">
        <f>'(入力)作業ｼｰﾄ'!P18</f>
        <v>0</v>
      </c>
    </row>
    <row r="40" spans="2:10" ht="18.75" customHeight="1">
      <c r="B40" s="174" t="s">
        <v>12</v>
      </c>
      <c r="C40" s="175" t="s">
        <v>533</v>
      </c>
      <c r="D40" s="176">
        <f>'(入力)作業ｼｰﾄ'!J19</f>
        <v>0</v>
      </c>
      <c r="E40" s="176">
        <f>'(入力)作業ｼｰﾄ'!K19</f>
        <v>0</v>
      </c>
      <c r="F40" s="176">
        <f>'(入力)作業ｼｰﾄ'!L19</f>
        <v>0</v>
      </c>
      <c r="G40" s="575"/>
      <c r="H40" s="575"/>
      <c r="I40" s="176">
        <f>'(入力)作業ｼｰﾄ'!O19</f>
        <v>0</v>
      </c>
      <c r="J40" s="178">
        <f>'(入力)作業ｼｰﾄ'!P19</f>
        <v>0</v>
      </c>
    </row>
    <row r="41" spans="2:10" ht="18.75" customHeight="1">
      <c r="B41" s="174" t="s">
        <v>13</v>
      </c>
      <c r="C41" s="175" t="s">
        <v>534</v>
      </c>
      <c r="D41" s="176">
        <f>'(入力)作業ｼｰﾄ'!J20</f>
        <v>0</v>
      </c>
      <c r="E41" s="176">
        <f>'(入力)作業ｼｰﾄ'!K20</f>
        <v>0</v>
      </c>
      <c r="F41" s="176">
        <f>'(入力)作業ｼｰﾄ'!L20</f>
        <v>0</v>
      </c>
      <c r="G41" s="575"/>
      <c r="H41" s="575"/>
      <c r="I41" s="176">
        <f>'(入力)作業ｼｰﾄ'!O20</f>
        <v>0</v>
      </c>
      <c r="J41" s="178">
        <f>'(入力)作業ｼｰﾄ'!P20</f>
        <v>0</v>
      </c>
    </row>
    <row r="42" spans="2:10" ht="18.75" customHeight="1">
      <c r="B42" s="174" t="s">
        <v>14</v>
      </c>
      <c r="C42" s="175" t="s">
        <v>300</v>
      </c>
      <c r="D42" s="176">
        <f>'(入力)作業ｼｰﾄ'!J21</f>
        <v>0</v>
      </c>
      <c r="E42" s="176">
        <f>'(入力)作業ｼｰﾄ'!K21</f>
        <v>0</v>
      </c>
      <c r="F42" s="176">
        <f>'(入力)作業ｼｰﾄ'!L21</f>
        <v>0</v>
      </c>
      <c r="G42" s="575"/>
      <c r="H42" s="575"/>
      <c r="I42" s="176">
        <f>'(入力)作業ｼｰﾄ'!O21</f>
        <v>0</v>
      </c>
      <c r="J42" s="178">
        <f>'(入力)作業ｼｰﾄ'!P21</f>
        <v>0</v>
      </c>
    </row>
    <row r="43" spans="2:10" ht="18.75" customHeight="1">
      <c r="B43" s="174" t="s">
        <v>30</v>
      </c>
      <c r="C43" s="175" t="s">
        <v>535</v>
      </c>
      <c r="D43" s="176">
        <f>'(入力)作業ｼｰﾄ'!J22</f>
        <v>0</v>
      </c>
      <c r="E43" s="176">
        <f>'(入力)作業ｼｰﾄ'!K22</f>
        <v>0</v>
      </c>
      <c r="F43" s="176">
        <f>'(入力)作業ｼｰﾄ'!L22</f>
        <v>0</v>
      </c>
      <c r="G43" s="576"/>
      <c r="H43" s="576"/>
      <c r="I43" s="176">
        <f>'(入力)作業ｼｰﾄ'!O22</f>
        <v>0</v>
      </c>
      <c r="J43" s="178">
        <f>'(入力)作業ｼｰﾄ'!P22</f>
        <v>0</v>
      </c>
    </row>
    <row r="44" spans="2:10" ht="18.75" customHeight="1">
      <c r="B44" s="180"/>
      <c r="C44" s="181" t="s">
        <v>62</v>
      </c>
      <c r="D44" s="182">
        <f>'(入力)作業ｼｰﾄ'!J23</f>
        <v>0</v>
      </c>
      <c r="E44" s="182">
        <f>'(入力)作業ｼｰﾄ'!K23</f>
        <v>0</v>
      </c>
      <c r="F44" s="182">
        <f>'(入力)作業ｼｰﾄ'!L23</f>
        <v>0</v>
      </c>
      <c r="G44" s="189">
        <f>'(入力)作業ｼｰﾄ'!M23</f>
        <v>0</v>
      </c>
      <c r="H44" s="182">
        <f>'(入力)作業ｼｰﾄ'!N23</f>
        <v>0</v>
      </c>
      <c r="I44" s="182">
        <f>'(入力)作業ｼｰﾄ'!O23</f>
        <v>0</v>
      </c>
      <c r="J44" s="184">
        <f>'(入力)作業ｼｰﾄ'!P23</f>
        <v>0</v>
      </c>
    </row>
    <row r="46" spans="2:10" ht="18.75" customHeight="1">
      <c r="B46" s="154"/>
      <c r="C46" s="155"/>
      <c r="D46" s="686" t="s">
        <v>292</v>
      </c>
      <c r="E46" s="686"/>
      <c r="F46" s="686"/>
      <c r="G46" s="686" t="s">
        <v>81</v>
      </c>
      <c r="H46" s="686"/>
      <c r="I46" s="691"/>
    </row>
    <row r="47" spans="2:10" ht="36" customHeight="1">
      <c r="B47" s="156"/>
      <c r="C47" s="157"/>
      <c r="D47" s="158" t="s">
        <v>58</v>
      </c>
      <c r="E47" s="158" t="s">
        <v>120</v>
      </c>
      <c r="F47" s="158" t="s">
        <v>121</v>
      </c>
      <c r="G47" s="158" t="s">
        <v>122</v>
      </c>
      <c r="H47" s="158" t="s">
        <v>123</v>
      </c>
      <c r="I47" s="190" t="s">
        <v>124</v>
      </c>
    </row>
    <row r="48" spans="2:10" ht="18.75" customHeight="1">
      <c r="B48" s="680" t="s">
        <v>59</v>
      </c>
      <c r="C48" s="681"/>
      <c r="D48" s="161" t="s">
        <v>242</v>
      </c>
      <c r="E48" s="161" t="s">
        <v>243</v>
      </c>
      <c r="F48" s="161" t="s">
        <v>244</v>
      </c>
      <c r="G48" s="161" t="s">
        <v>248</v>
      </c>
      <c r="H48" s="161" t="s">
        <v>249</v>
      </c>
      <c r="I48" s="163" t="s">
        <v>250</v>
      </c>
    </row>
    <row r="49" spans="2:9" ht="18.75" customHeight="1">
      <c r="B49" s="682" t="s">
        <v>79</v>
      </c>
      <c r="C49" s="683"/>
      <c r="D49" s="187" t="s">
        <v>245</v>
      </c>
      <c r="E49" s="187" t="s">
        <v>246</v>
      </c>
      <c r="F49" s="187" t="s">
        <v>247</v>
      </c>
      <c r="G49" s="187" t="s">
        <v>251</v>
      </c>
      <c r="H49" s="187" t="s">
        <v>252</v>
      </c>
      <c r="I49" s="188" t="s">
        <v>253</v>
      </c>
    </row>
    <row r="50" spans="2:9" ht="18.75" customHeight="1">
      <c r="B50" s="174" t="s">
        <v>1</v>
      </c>
      <c r="C50" s="175" t="s">
        <v>15</v>
      </c>
      <c r="D50" s="176">
        <f>'(入力)作業ｼｰﾄ'!Q8</f>
        <v>0</v>
      </c>
      <c r="E50" s="176">
        <f>'(入力)作業ｼｰﾄ'!R8</f>
        <v>0</v>
      </c>
      <c r="F50" s="176">
        <f>'(入力)作業ｼｰﾄ'!S8</f>
        <v>0</v>
      </c>
      <c r="G50" s="191">
        <f>'(入力)作業ｼｰﾄ'!T8</f>
        <v>0</v>
      </c>
      <c r="H50" s="176">
        <f>'(入力)作業ｼｰﾄ'!U8</f>
        <v>0</v>
      </c>
      <c r="I50" s="178">
        <f>'(入力)作業ｼｰﾄ'!V8</f>
        <v>0</v>
      </c>
    </row>
    <row r="51" spans="2:9" ht="18.75" customHeight="1">
      <c r="B51" s="174" t="s">
        <v>2</v>
      </c>
      <c r="C51" s="175" t="s">
        <v>523</v>
      </c>
      <c r="D51" s="176">
        <f>'(入力)作業ｼｰﾄ'!Q9</f>
        <v>0</v>
      </c>
      <c r="E51" s="176">
        <f>'(入力)作業ｼｰﾄ'!R9</f>
        <v>0</v>
      </c>
      <c r="F51" s="176">
        <f>'(入力)作業ｼｰﾄ'!S9</f>
        <v>0</v>
      </c>
      <c r="G51" s="191">
        <f>'(入力)作業ｼｰﾄ'!T9</f>
        <v>0</v>
      </c>
      <c r="H51" s="176">
        <f>'(入力)作業ｼｰﾄ'!U9</f>
        <v>0</v>
      </c>
      <c r="I51" s="178">
        <f>'(入力)作業ｼｰﾄ'!V9</f>
        <v>0</v>
      </c>
    </row>
    <row r="52" spans="2:9" ht="18.75" customHeight="1">
      <c r="B52" s="174" t="s">
        <v>3</v>
      </c>
      <c r="C52" s="175" t="s">
        <v>524</v>
      </c>
      <c r="D52" s="176">
        <f>'(入力)作業ｼｰﾄ'!Q10</f>
        <v>0</v>
      </c>
      <c r="E52" s="176">
        <f>'(入力)作業ｼｰﾄ'!R10</f>
        <v>0</v>
      </c>
      <c r="F52" s="176">
        <f>'(入力)作業ｼｰﾄ'!S10</f>
        <v>0</v>
      </c>
      <c r="G52" s="191">
        <f>'(入力)作業ｼｰﾄ'!T10</f>
        <v>0</v>
      </c>
      <c r="H52" s="176">
        <f>'(入力)作業ｼｰﾄ'!U10</f>
        <v>0</v>
      </c>
      <c r="I52" s="178">
        <f>'(入力)作業ｼｰﾄ'!V10</f>
        <v>0</v>
      </c>
    </row>
    <row r="53" spans="2:9" ht="18.75" customHeight="1">
      <c r="B53" s="174" t="s">
        <v>4</v>
      </c>
      <c r="C53" s="175" t="s">
        <v>525</v>
      </c>
      <c r="D53" s="176">
        <f>'(入力)作業ｼｰﾄ'!Q11</f>
        <v>0</v>
      </c>
      <c r="E53" s="176">
        <f>'(入力)作業ｼｰﾄ'!R11</f>
        <v>0</v>
      </c>
      <c r="F53" s="176">
        <f>'(入力)作業ｼｰﾄ'!S11</f>
        <v>0</v>
      </c>
      <c r="G53" s="191">
        <f>'(入力)作業ｼｰﾄ'!T11</f>
        <v>0</v>
      </c>
      <c r="H53" s="176">
        <f>'(入力)作業ｼｰﾄ'!U11</f>
        <v>0</v>
      </c>
      <c r="I53" s="178">
        <f>'(入力)作業ｼｰﾄ'!V11</f>
        <v>0</v>
      </c>
    </row>
    <row r="54" spans="2:9" ht="18.75" customHeight="1">
      <c r="B54" s="174" t="s">
        <v>5</v>
      </c>
      <c r="C54" s="175" t="s">
        <v>526</v>
      </c>
      <c r="D54" s="176">
        <f>'(入力)作業ｼｰﾄ'!Q12</f>
        <v>0</v>
      </c>
      <c r="E54" s="176">
        <f>'(入力)作業ｼｰﾄ'!R12</f>
        <v>0</v>
      </c>
      <c r="F54" s="176">
        <f>'(入力)作業ｼｰﾄ'!S12</f>
        <v>0</v>
      </c>
      <c r="G54" s="191">
        <f>'(入力)作業ｼｰﾄ'!T12</f>
        <v>0</v>
      </c>
      <c r="H54" s="176">
        <f>'(入力)作業ｼｰﾄ'!U12</f>
        <v>0</v>
      </c>
      <c r="I54" s="178">
        <f>'(入力)作業ｼｰﾄ'!V12</f>
        <v>0</v>
      </c>
    </row>
    <row r="55" spans="2:9" ht="18.75" customHeight="1">
      <c r="B55" s="174" t="s">
        <v>6</v>
      </c>
      <c r="C55" s="175" t="s">
        <v>527</v>
      </c>
      <c r="D55" s="176">
        <f>'(入力)作業ｼｰﾄ'!Q13</f>
        <v>0</v>
      </c>
      <c r="E55" s="176">
        <f>'(入力)作業ｼｰﾄ'!R13</f>
        <v>0</v>
      </c>
      <c r="F55" s="176">
        <f>'(入力)作業ｼｰﾄ'!S13</f>
        <v>0</v>
      </c>
      <c r="G55" s="191">
        <f>'(入力)作業ｼｰﾄ'!T13</f>
        <v>0</v>
      </c>
      <c r="H55" s="176">
        <f>'(入力)作業ｼｰﾄ'!U13</f>
        <v>0</v>
      </c>
      <c r="I55" s="178">
        <f>'(入力)作業ｼｰﾄ'!V13</f>
        <v>0</v>
      </c>
    </row>
    <row r="56" spans="2:9" ht="18.75" customHeight="1">
      <c r="B56" s="174" t="s">
        <v>7</v>
      </c>
      <c r="C56" s="179" t="s">
        <v>528</v>
      </c>
      <c r="D56" s="176">
        <f>'(入力)作業ｼｰﾄ'!Q14</f>
        <v>0</v>
      </c>
      <c r="E56" s="176">
        <f>'(入力)作業ｼｰﾄ'!R14</f>
        <v>0</v>
      </c>
      <c r="F56" s="176">
        <f>'(入力)作業ｼｰﾄ'!S14</f>
        <v>0</v>
      </c>
      <c r="G56" s="191">
        <f>'(入力)作業ｼｰﾄ'!T14</f>
        <v>0</v>
      </c>
      <c r="H56" s="176">
        <f>'(入力)作業ｼｰﾄ'!U14</f>
        <v>0</v>
      </c>
      <c r="I56" s="178">
        <f>'(入力)作業ｼｰﾄ'!V14</f>
        <v>0</v>
      </c>
    </row>
    <row r="57" spans="2:9" ht="18.75" customHeight="1">
      <c r="B57" s="174" t="s">
        <v>8</v>
      </c>
      <c r="C57" s="175" t="s">
        <v>529</v>
      </c>
      <c r="D57" s="176">
        <f>'(入力)作業ｼｰﾄ'!Q15</f>
        <v>0</v>
      </c>
      <c r="E57" s="176">
        <f>'(入力)作業ｼｰﾄ'!R15</f>
        <v>0</v>
      </c>
      <c r="F57" s="176">
        <f>'(入力)作業ｼｰﾄ'!S15</f>
        <v>0</v>
      </c>
      <c r="G57" s="191">
        <f>'(入力)作業ｼｰﾄ'!T15</f>
        <v>0</v>
      </c>
      <c r="H57" s="176">
        <f>'(入力)作業ｼｰﾄ'!U15</f>
        <v>0</v>
      </c>
      <c r="I57" s="178">
        <f>'(入力)作業ｼｰﾄ'!V15</f>
        <v>0</v>
      </c>
    </row>
    <row r="58" spans="2:9" ht="18.75" customHeight="1">
      <c r="B58" s="174" t="s">
        <v>9</v>
      </c>
      <c r="C58" s="179" t="s">
        <v>530</v>
      </c>
      <c r="D58" s="176">
        <f>'(入力)作業ｼｰﾄ'!Q16</f>
        <v>0</v>
      </c>
      <c r="E58" s="176">
        <f>'(入力)作業ｼｰﾄ'!R16</f>
        <v>0</v>
      </c>
      <c r="F58" s="176">
        <f>'(入力)作業ｼｰﾄ'!S16</f>
        <v>0</v>
      </c>
      <c r="G58" s="191">
        <f>'(入力)作業ｼｰﾄ'!T16</f>
        <v>0</v>
      </c>
      <c r="H58" s="176">
        <f>'(入力)作業ｼｰﾄ'!U16</f>
        <v>0</v>
      </c>
      <c r="I58" s="178">
        <f>'(入力)作業ｼｰﾄ'!V16</f>
        <v>0</v>
      </c>
    </row>
    <row r="59" spans="2:9" ht="18.75" customHeight="1">
      <c r="B59" s="174" t="s">
        <v>10</v>
      </c>
      <c r="C59" s="179" t="s">
        <v>531</v>
      </c>
      <c r="D59" s="176">
        <f>'(入力)作業ｼｰﾄ'!Q17</f>
        <v>0</v>
      </c>
      <c r="E59" s="176">
        <f>'(入力)作業ｼｰﾄ'!R17</f>
        <v>0</v>
      </c>
      <c r="F59" s="176">
        <f>'(入力)作業ｼｰﾄ'!S17</f>
        <v>0</v>
      </c>
      <c r="G59" s="191">
        <f>'(入力)作業ｼｰﾄ'!T17</f>
        <v>0</v>
      </c>
      <c r="H59" s="176">
        <f>'(入力)作業ｼｰﾄ'!U17</f>
        <v>0</v>
      </c>
      <c r="I59" s="178">
        <f>'(入力)作業ｼｰﾄ'!V17</f>
        <v>0</v>
      </c>
    </row>
    <row r="60" spans="2:9" ht="18.75" customHeight="1">
      <c r="B60" s="174" t="s">
        <v>11</v>
      </c>
      <c r="C60" s="175" t="s">
        <v>532</v>
      </c>
      <c r="D60" s="176">
        <f>'(入力)作業ｼｰﾄ'!Q18</f>
        <v>0</v>
      </c>
      <c r="E60" s="176">
        <f>'(入力)作業ｼｰﾄ'!R18</f>
        <v>0</v>
      </c>
      <c r="F60" s="176">
        <f>'(入力)作業ｼｰﾄ'!S18</f>
        <v>0</v>
      </c>
      <c r="G60" s="191">
        <f>'(入力)作業ｼｰﾄ'!T18</f>
        <v>0</v>
      </c>
      <c r="H60" s="176">
        <f>'(入力)作業ｼｰﾄ'!U18</f>
        <v>0</v>
      </c>
      <c r="I60" s="178">
        <f>'(入力)作業ｼｰﾄ'!V18</f>
        <v>0</v>
      </c>
    </row>
    <row r="61" spans="2:9" ht="18.75" customHeight="1">
      <c r="B61" s="174" t="s">
        <v>12</v>
      </c>
      <c r="C61" s="175" t="s">
        <v>533</v>
      </c>
      <c r="D61" s="176">
        <f>'(入力)作業ｼｰﾄ'!Q19</f>
        <v>0</v>
      </c>
      <c r="E61" s="176">
        <f>'(入力)作業ｼｰﾄ'!R19</f>
        <v>0</v>
      </c>
      <c r="F61" s="176">
        <f>'(入力)作業ｼｰﾄ'!S19</f>
        <v>0</v>
      </c>
      <c r="G61" s="191">
        <f>'(入力)作業ｼｰﾄ'!T19</f>
        <v>0</v>
      </c>
      <c r="H61" s="176">
        <f>'(入力)作業ｼｰﾄ'!U19</f>
        <v>0</v>
      </c>
      <c r="I61" s="178">
        <f>'(入力)作業ｼｰﾄ'!V19</f>
        <v>0</v>
      </c>
    </row>
    <row r="62" spans="2:9" ht="18.75" customHeight="1">
      <c r="B62" s="174" t="s">
        <v>13</v>
      </c>
      <c r="C62" s="175" t="s">
        <v>534</v>
      </c>
      <c r="D62" s="176">
        <f>'(入力)作業ｼｰﾄ'!Q20</f>
        <v>0</v>
      </c>
      <c r="E62" s="176">
        <f>'(入力)作業ｼｰﾄ'!R20</f>
        <v>0</v>
      </c>
      <c r="F62" s="176">
        <f>'(入力)作業ｼｰﾄ'!S20</f>
        <v>0</v>
      </c>
      <c r="G62" s="191">
        <f>'(入力)作業ｼｰﾄ'!T20</f>
        <v>0</v>
      </c>
      <c r="H62" s="176">
        <f>'(入力)作業ｼｰﾄ'!U20</f>
        <v>0</v>
      </c>
      <c r="I62" s="178">
        <f>'(入力)作業ｼｰﾄ'!V20</f>
        <v>0</v>
      </c>
    </row>
    <row r="63" spans="2:9" ht="18.75" customHeight="1">
      <c r="B63" s="174" t="s">
        <v>14</v>
      </c>
      <c r="C63" s="175" t="s">
        <v>300</v>
      </c>
      <c r="D63" s="176">
        <f>'(入力)作業ｼｰﾄ'!Q21</f>
        <v>0</v>
      </c>
      <c r="E63" s="176">
        <f>'(入力)作業ｼｰﾄ'!R21</f>
        <v>0</v>
      </c>
      <c r="F63" s="176">
        <f>'(入力)作業ｼｰﾄ'!S21</f>
        <v>0</v>
      </c>
      <c r="G63" s="191">
        <f>'(入力)作業ｼｰﾄ'!T21</f>
        <v>0</v>
      </c>
      <c r="H63" s="176">
        <f>'(入力)作業ｼｰﾄ'!U21</f>
        <v>0</v>
      </c>
      <c r="I63" s="178">
        <f>'(入力)作業ｼｰﾄ'!V21</f>
        <v>0</v>
      </c>
    </row>
    <row r="64" spans="2:9" ht="18.75" customHeight="1">
      <c r="B64" s="174" t="s">
        <v>30</v>
      </c>
      <c r="C64" s="175" t="s">
        <v>535</v>
      </c>
      <c r="D64" s="176">
        <f>'(入力)作業ｼｰﾄ'!Q22</f>
        <v>0</v>
      </c>
      <c r="E64" s="176">
        <f>'(入力)作業ｼｰﾄ'!R22</f>
        <v>0</v>
      </c>
      <c r="F64" s="176">
        <f>'(入力)作業ｼｰﾄ'!S22</f>
        <v>0</v>
      </c>
      <c r="G64" s="191">
        <f>'(入力)作業ｼｰﾄ'!T22</f>
        <v>0</v>
      </c>
      <c r="H64" s="176">
        <f>'(入力)作業ｼｰﾄ'!U22</f>
        <v>0</v>
      </c>
      <c r="I64" s="178">
        <f>'(入力)作業ｼｰﾄ'!V22</f>
        <v>0</v>
      </c>
    </row>
    <row r="65" spans="2:11" ht="18.75" customHeight="1">
      <c r="B65" s="180"/>
      <c r="C65" s="181" t="s">
        <v>62</v>
      </c>
      <c r="D65" s="182">
        <f>'(入力)作業ｼｰﾄ'!Q23</f>
        <v>0</v>
      </c>
      <c r="E65" s="182">
        <f>'(入力)作業ｼｰﾄ'!R23</f>
        <v>0</v>
      </c>
      <c r="F65" s="182">
        <f>'(入力)作業ｼｰﾄ'!S23</f>
        <v>0</v>
      </c>
      <c r="G65" s="182">
        <f>'(入力)作業ｼｰﾄ'!T23</f>
        <v>0</v>
      </c>
      <c r="H65" s="182">
        <f>'(入力)作業ｼｰﾄ'!U23</f>
        <v>0</v>
      </c>
      <c r="I65" s="184">
        <f>'(入力)作業ｼｰﾄ'!V23</f>
        <v>0</v>
      </c>
    </row>
    <row r="66" spans="2:11" ht="18.75" customHeight="1">
      <c r="B66" s="192"/>
      <c r="C66" s="193"/>
      <c r="D66" s="194"/>
      <c r="E66" s="194"/>
      <c r="F66" s="194"/>
      <c r="G66" s="194"/>
      <c r="H66" s="194"/>
      <c r="I66" s="194"/>
    </row>
    <row r="67" spans="2:11" ht="18.75" customHeight="1">
      <c r="K67" s="152" t="s">
        <v>363</v>
      </c>
    </row>
    <row r="68" spans="2:11" ht="18.75" customHeight="1">
      <c r="B68" s="154"/>
      <c r="C68" s="155"/>
      <c r="D68" s="570" t="s">
        <v>80</v>
      </c>
      <c r="E68" s="571"/>
      <c r="F68" s="570" t="s">
        <v>114</v>
      </c>
      <c r="G68" s="571"/>
      <c r="H68" s="570" t="s">
        <v>292</v>
      </c>
      <c r="I68" s="571"/>
      <c r="J68" s="570" t="s">
        <v>81</v>
      </c>
      <c r="K68" s="577"/>
    </row>
    <row r="69" spans="2:11" ht="31.5">
      <c r="B69" s="156"/>
      <c r="C69" s="157"/>
      <c r="D69" s="158" t="s">
        <v>468</v>
      </c>
      <c r="E69" s="158" t="s">
        <v>339</v>
      </c>
      <c r="F69" s="158" t="s">
        <v>469</v>
      </c>
      <c r="G69" s="158" t="s">
        <v>340</v>
      </c>
      <c r="H69" s="158" t="s">
        <v>470</v>
      </c>
      <c r="I69" s="158" t="s">
        <v>341</v>
      </c>
      <c r="J69" s="158" t="s">
        <v>500</v>
      </c>
      <c r="K69" s="190" t="s">
        <v>501</v>
      </c>
    </row>
    <row r="70" spans="2:11" ht="18.75" customHeight="1">
      <c r="B70" s="680" t="s">
        <v>59</v>
      </c>
      <c r="C70" s="681"/>
      <c r="D70" s="161" t="s">
        <v>368</v>
      </c>
      <c r="E70" s="161" t="s">
        <v>370</v>
      </c>
      <c r="F70" s="161" t="s">
        <v>372</v>
      </c>
      <c r="G70" s="161" t="s">
        <v>374</v>
      </c>
      <c r="H70" s="161" t="s">
        <v>376</v>
      </c>
      <c r="I70" s="161" t="s">
        <v>378</v>
      </c>
      <c r="J70" s="161" t="s">
        <v>380</v>
      </c>
      <c r="K70" s="163" t="s">
        <v>382</v>
      </c>
    </row>
    <row r="71" spans="2:11" ht="18.75" customHeight="1">
      <c r="B71" s="682" t="s">
        <v>79</v>
      </c>
      <c r="C71" s="683"/>
      <c r="D71" s="187" t="s">
        <v>342</v>
      </c>
      <c r="E71" s="187" t="s">
        <v>344</v>
      </c>
      <c r="F71" s="187" t="s">
        <v>346</v>
      </c>
      <c r="G71" s="187" t="s">
        <v>348</v>
      </c>
      <c r="H71" s="187" t="s">
        <v>350</v>
      </c>
      <c r="I71" s="187" t="s">
        <v>352</v>
      </c>
      <c r="J71" s="187" t="s">
        <v>394</v>
      </c>
      <c r="K71" s="188" t="s">
        <v>396</v>
      </c>
    </row>
    <row r="72" spans="2:11" ht="18.75" customHeight="1">
      <c r="B72" s="174" t="s">
        <v>1</v>
      </c>
      <c r="C72" s="175" t="s">
        <v>15</v>
      </c>
      <c r="D72" s="176">
        <f>'(入力)作業ｼｰﾄ'!D30</f>
        <v>0</v>
      </c>
      <c r="E72" s="176">
        <f>'(入力)作業ｼｰﾄ'!E30</f>
        <v>0</v>
      </c>
      <c r="F72" s="176">
        <f>'(入力)作業ｼｰﾄ'!F30</f>
        <v>0</v>
      </c>
      <c r="G72" s="176">
        <f>'(入力)作業ｼｰﾄ'!G30</f>
        <v>0</v>
      </c>
      <c r="H72" s="176">
        <f>'(入力)作業ｼｰﾄ'!H30</f>
        <v>0</v>
      </c>
      <c r="I72" s="176">
        <f>'(入力)作業ｼｰﾄ'!I30</f>
        <v>0</v>
      </c>
      <c r="J72" s="176">
        <f>'(入力)作業ｼｰﾄ'!J30</f>
        <v>0</v>
      </c>
      <c r="K72" s="178">
        <f>'(入力)作業ｼｰﾄ'!K30</f>
        <v>0</v>
      </c>
    </row>
    <row r="73" spans="2:11" ht="18.75" customHeight="1">
      <c r="B73" s="174" t="s">
        <v>2</v>
      </c>
      <c r="C73" s="175" t="s">
        <v>523</v>
      </c>
      <c r="D73" s="176">
        <f>'(入力)作業ｼｰﾄ'!D31</f>
        <v>0</v>
      </c>
      <c r="E73" s="176">
        <f>'(入力)作業ｼｰﾄ'!E31</f>
        <v>0</v>
      </c>
      <c r="F73" s="176">
        <f>'(入力)作業ｼｰﾄ'!F31</f>
        <v>0</v>
      </c>
      <c r="G73" s="176">
        <f>'(入力)作業ｼｰﾄ'!G31</f>
        <v>0</v>
      </c>
      <c r="H73" s="176">
        <f>'(入力)作業ｼｰﾄ'!H31</f>
        <v>0</v>
      </c>
      <c r="I73" s="176">
        <f>'(入力)作業ｼｰﾄ'!I31</f>
        <v>0</v>
      </c>
      <c r="J73" s="176">
        <f>'(入力)作業ｼｰﾄ'!J31</f>
        <v>0</v>
      </c>
      <c r="K73" s="178">
        <f>'(入力)作業ｼｰﾄ'!K31</f>
        <v>0</v>
      </c>
    </row>
    <row r="74" spans="2:11" ht="18.75" customHeight="1">
      <c r="B74" s="174" t="s">
        <v>3</v>
      </c>
      <c r="C74" s="175" t="s">
        <v>524</v>
      </c>
      <c r="D74" s="176">
        <f>'(入力)作業ｼｰﾄ'!D32</f>
        <v>0</v>
      </c>
      <c r="E74" s="176">
        <f>'(入力)作業ｼｰﾄ'!E32</f>
        <v>0</v>
      </c>
      <c r="F74" s="176">
        <f>'(入力)作業ｼｰﾄ'!F32</f>
        <v>0</v>
      </c>
      <c r="G74" s="176">
        <f>'(入力)作業ｼｰﾄ'!G32</f>
        <v>0</v>
      </c>
      <c r="H74" s="176">
        <f>'(入力)作業ｼｰﾄ'!H32</f>
        <v>0</v>
      </c>
      <c r="I74" s="176">
        <f>'(入力)作業ｼｰﾄ'!I32</f>
        <v>0</v>
      </c>
      <c r="J74" s="176">
        <f>'(入力)作業ｼｰﾄ'!J32</f>
        <v>0</v>
      </c>
      <c r="K74" s="178">
        <f>'(入力)作業ｼｰﾄ'!K32</f>
        <v>0</v>
      </c>
    </row>
    <row r="75" spans="2:11" ht="18.75" customHeight="1">
      <c r="B75" s="174" t="s">
        <v>4</v>
      </c>
      <c r="C75" s="175" t="s">
        <v>525</v>
      </c>
      <c r="D75" s="176">
        <f>'(入力)作業ｼｰﾄ'!D33</f>
        <v>0</v>
      </c>
      <c r="E75" s="176">
        <f>'(入力)作業ｼｰﾄ'!E33</f>
        <v>0</v>
      </c>
      <c r="F75" s="176">
        <f>'(入力)作業ｼｰﾄ'!F33</f>
        <v>0</v>
      </c>
      <c r="G75" s="176">
        <f>'(入力)作業ｼｰﾄ'!G33</f>
        <v>0</v>
      </c>
      <c r="H75" s="176">
        <f>'(入力)作業ｼｰﾄ'!H33</f>
        <v>0</v>
      </c>
      <c r="I75" s="176">
        <f>'(入力)作業ｼｰﾄ'!I33</f>
        <v>0</v>
      </c>
      <c r="J75" s="176">
        <f>'(入力)作業ｼｰﾄ'!J33</f>
        <v>0</v>
      </c>
      <c r="K75" s="178">
        <f>'(入力)作業ｼｰﾄ'!K33</f>
        <v>0</v>
      </c>
    </row>
    <row r="76" spans="2:11" ht="18.75" customHeight="1">
      <c r="B76" s="174" t="s">
        <v>5</v>
      </c>
      <c r="C76" s="175" t="s">
        <v>526</v>
      </c>
      <c r="D76" s="176">
        <f>'(入力)作業ｼｰﾄ'!D34</f>
        <v>0</v>
      </c>
      <c r="E76" s="176">
        <f>'(入力)作業ｼｰﾄ'!E34</f>
        <v>0</v>
      </c>
      <c r="F76" s="176">
        <f>'(入力)作業ｼｰﾄ'!F34</f>
        <v>0</v>
      </c>
      <c r="G76" s="176">
        <f>'(入力)作業ｼｰﾄ'!G34</f>
        <v>0</v>
      </c>
      <c r="H76" s="176">
        <f>'(入力)作業ｼｰﾄ'!H34</f>
        <v>0</v>
      </c>
      <c r="I76" s="176">
        <f>'(入力)作業ｼｰﾄ'!I34</f>
        <v>0</v>
      </c>
      <c r="J76" s="176">
        <f>'(入力)作業ｼｰﾄ'!J34</f>
        <v>0</v>
      </c>
      <c r="K76" s="178">
        <f>'(入力)作業ｼｰﾄ'!K34</f>
        <v>0</v>
      </c>
    </row>
    <row r="77" spans="2:11" ht="18.75" customHeight="1">
      <c r="B77" s="174" t="s">
        <v>6</v>
      </c>
      <c r="C77" s="175" t="s">
        <v>527</v>
      </c>
      <c r="D77" s="176">
        <f>'(入力)作業ｼｰﾄ'!D35</f>
        <v>0</v>
      </c>
      <c r="E77" s="176">
        <f>'(入力)作業ｼｰﾄ'!E35</f>
        <v>0</v>
      </c>
      <c r="F77" s="176">
        <f>'(入力)作業ｼｰﾄ'!F35</f>
        <v>0</v>
      </c>
      <c r="G77" s="176">
        <f>'(入力)作業ｼｰﾄ'!G35</f>
        <v>0</v>
      </c>
      <c r="H77" s="176">
        <f>'(入力)作業ｼｰﾄ'!H35</f>
        <v>0</v>
      </c>
      <c r="I77" s="176">
        <f>'(入力)作業ｼｰﾄ'!I35</f>
        <v>0</v>
      </c>
      <c r="J77" s="176">
        <f>'(入力)作業ｼｰﾄ'!J35</f>
        <v>0</v>
      </c>
      <c r="K77" s="178">
        <f>'(入力)作業ｼｰﾄ'!K35</f>
        <v>0</v>
      </c>
    </row>
    <row r="78" spans="2:11" ht="18.75" customHeight="1">
      <c r="B78" s="174" t="s">
        <v>7</v>
      </c>
      <c r="C78" s="179" t="s">
        <v>528</v>
      </c>
      <c r="D78" s="176">
        <f>'(入力)作業ｼｰﾄ'!D36</f>
        <v>0</v>
      </c>
      <c r="E78" s="176">
        <f>'(入力)作業ｼｰﾄ'!E36</f>
        <v>0</v>
      </c>
      <c r="F78" s="176">
        <f>'(入力)作業ｼｰﾄ'!F36</f>
        <v>0</v>
      </c>
      <c r="G78" s="176">
        <f>'(入力)作業ｼｰﾄ'!G36</f>
        <v>0</v>
      </c>
      <c r="H78" s="176">
        <f>'(入力)作業ｼｰﾄ'!H36</f>
        <v>0</v>
      </c>
      <c r="I78" s="176">
        <f>'(入力)作業ｼｰﾄ'!I36</f>
        <v>0</v>
      </c>
      <c r="J78" s="176">
        <f>'(入力)作業ｼｰﾄ'!J36</f>
        <v>0</v>
      </c>
      <c r="K78" s="178">
        <f>'(入力)作業ｼｰﾄ'!K36</f>
        <v>0</v>
      </c>
    </row>
    <row r="79" spans="2:11" ht="18.75" customHeight="1">
      <c r="B79" s="174" t="s">
        <v>8</v>
      </c>
      <c r="C79" s="175" t="s">
        <v>529</v>
      </c>
      <c r="D79" s="176">
        <f>'(入力)作業ｼｰﾄ'!D37</f>
        <v>0</v>
      </c>
      <c r="E79" s="176">
        <f>'(入力)作業ｼｰﾄ'!E37</f>
        <v>0</v>
      </c>
      <c r="F79" s="176">
        <f>'(入力)作業ｼｰﾄ'!F37</f>
        <v>0</v>
      </c>
      <c r="G79" s="176">
        <f>'(入力)作業ｼｰﾄ'!G37</f>
        <v>0</v>
      </c>
      <c r="H79" s="176">
        <f>'(入力)作業ｼｰﾄ'!H37</f>
        <v>0</v>
      </c>
      <c r="I79" s="176">
        <f>'(入力)作業ｼｰﾄ'!I37</f>
        <v>0</v>
      </c>
      <c r="J79" s="176">
        <f>'(入力)作業ｼｰﾄ'!J37</f>
        <v>0</v>
      </c>
      <c r="K79" s="178">
        <f>'(入力)作業ｼｰﾄ'!K37</f>
        <v>0</v>
      </c>
    </row>
    <row r="80" spans="2:11" ht="18.75" customHeight="1">
      <c r="B80" s="174" t="s">
        <v>9</v>
      </c>
      <c r="C80" s="179" t="s">
        <v>530</v>
      </c>
      <c r="D80" s="176">
        <f>'(入力)作業ｼｰﾄ'!D38</f>
        <v>0</v>
      </c>
      <c r="E80" s="176">
        <f>'(入力)作業ｼｰﾄ'!E38</f>
        <v>0</v>
      </c>
      <c r="F80" s="176">
        <f>'(入力)作業ｼｰﾄ'!F38</f>
        <v>0</v>
      </c>
      <c r="G80" s="176">
        <f>'(入力)作業ｼｰﾄ'!G38</f>
        <v>0</v>
      </c>
      <c r="H80" s="176">
        <f>'(入力)作業ｼｰﾄ'!H38</f>
        <v>0</v>
      </c>
      <c r="I80" s="176">
        <f>'(入力)作業ｼｰﾄ'!I38</f>
        <v>0</v>
      </c>
      <c r="J80" s="176">
        <f>'(入力)作業ｼｰﾄ'!J38</f>
        <v>0</v>
      </c>
      <c r="K80" s="178">
        <f>'(入力)作業ｼｰﾄ'!K38</f>
        <v>0</v>
      </c>
    </row>
    <row r="81" spans="2:11" ht="18.75" customHeight="1">
      <c r="B81" s="174" t="s">
        <v>10</v>
      </c>
      <c r="C81" s="179" t="s">
        <v>531</v>
      </c>
      <c r="D81" s="176">
        <f>'(入力)作業ｼｰﾄ'!D39</f>
        <v>0</v>
      </c>
      <c r="E81" s="176">
        <f>'(入力)作業ｼｰﾄ'!E39</f>
        <v>0</v>
      </c>
      <c r="F81" s="176">
        <f>'(入力)作業ｼｰﾄ'!F39</f>
        <v>0</v>
      </c>
      <c r="G81" s="176">
        <f>'(入力)作業ｼｰﾄ'!G39</f>
        <v>0</v>
      </c>
      <c r="H81" s="176">
        <f>'(入力)作業ｼｰﾄ'!H39</f>
        <v>0</v>
      </c>
      <c r="I81" s="176">
        <f>'(入力)作業ｼｰﾄ'!I39</f>
        <v>0</v>
      </c>
      <c r="J81" s="176">
        <f>'(入力)作業ｼｰﾄ'!J39</f>
        <v>0</v>
      </c>
      <c r="K81" s="178">
        <f>'(入力)作業ｼｰﾄ'!K39</f>
        <v>0</v>
      </c>
    </row>
    <row r="82" spans="2:11" ht="18.75" customHeight="1">
      <c r="B82" s="174" t="s">
        <v>11</v>
      </c>
      <c r="C82" s="175" t="s">
        <v>532</v>
      </c>
      <c r="D82" s="176">
        <f>'(入力)作業ｼｰﾄ'!D40</f>
        <v>0</v>
      </c>
      <c r="E82" s="176">
        <f>'(入力)作業ｼｰﾄ'!E40</f>
        <v>0</v>
      </c>
      <c r="F82" s="176">
        <f>'(入力)作業ｼｰﾄ'!F40</f>
        <v>0</v>
      </c>
      <c r="G82" s="176">
        <f>'(入力)作業ｼｰﾄ'!G40</f>
        <v>0</v>
      </c>
      <c r="H82" s="176">
        <f>'(入力)作業ｼｰﾄ'!H40</f>
        <v>0</v>
      </c>
      <c r="I82" s="176">
        <f>'(入力)作業ｼｰﾄ'!I40</f>
        <v>0</v>
      </c>
      <c r="J82" s="176">
        <f>'(入力)作業ｼｰﾄ'!J40</f>
        <v>0</v>
      </c>
      <c r="K82" s="178">
        <f>'(入力)作業ｼｰﾄ'!K40</f>
        <v>0</v>
      </c>
    </row>
    <row r="83" spans="2:11" ht="18.75" customHeight="1">
      <c r="B83" s="174" t="s">
        <v>12</v>
      </c>
      <c r="C83" s="175" t="s">
        <v>533</v>
      </c>
      <c r="D83" s="176">
        <f>'(入力)作業ｼｰﾄ'!D41</f>
        <v>0</v>
      </c>
      <c r="E83" s="176">
        <f>'(入力)作業ｼｰﾄ'!E41</f>
        <v>0</v>
      </c>
      <c r="F83" s="176">
        <f>'(入力)作業ｼｰﾄ'!F41</f>
        <v>0</v>
      </c>
      <c r="G83" s="176">
        <f>'(入力)作業ｼｰﾄ'!G41</f>
        <v>0</v>
      </c>
      <c r="H83" s="176">
        <f>'(入力)作業ｼｰﾄ'!H41</f>
        <v>0</v>
      </c>
      <c r="I83" s="176">
        <f>'(入力)作業ｼｰﾄ'!I41</f>
        <v>0</v>
      </c>
      <c r="J83" s="176">
        <f>'(入力)作業ｼｰﾄ'!J41</f>
        <v>0</v>
      </c>
      <c r="K83" s="178">
        <f>'(入力)作業ｼｰﾄ'!K41</f>
        <v>0</v>
      </c>
    </row>
    <row r="84" spans="2:11" ht="18.75" customHeight="1">
      <c r="B84" s="174" t="s">
        <v>13</v>
      </c>
      <c r="C84" s="175" t="s">
        <v>534</v>
      </c>
      <c r="D84" s="176">
        <f>'(入力)作業ｼｰﾄ'!D42</f>
        <v>0</v>
      </c>
      <c r="E84" s="176">
        <f>'(入力)作業ｼｰﾄ'!E42</f>
        <v>0</v>
      </c>
      <c r="F84" s="176">
        <f>'(入力)作業ｼｰﾄ'!F42</f>
        <v>0</v>
      </c>
      <c r="G84" s="176">
        <f>'(入力)作業ｼｰﾄ'!G42</f>
        <v>0</v>
      </c>
      <c r="H84" s="176">
        <f>'(入力)作業ｼｰﾄ'!H42</f>
        <v>0</v>
      </c>
      <c r="I84" s="176">
        <f>'(入力)作業ｼｰﾄ'!I42</f>
        <v>0</v>
      </c>
      <c r="J84" s="176">
        <f>'(入力)作業ｼｰﾄ'!J42</f>
        <v>0</v>
      </c>
      <c r="K84" s="178">
        <f>'(入力)作業ｼｰﾄ'!K42</f>
        <v>0</v>
      </c>
    </row>
    <row r="85" spans="2:11" ht="18.75" customHeight="1">
      <c r="B85" s="174" t="s">
        <v>14</v>
      </c>
      <c r="C85" s="175" t="s">
        <v>300</v>
      </c>
      <c r="D85" s="176">
        <f>'(入力)作業ｼｰﾄ'!D43</f>
        <v>0</v>
      </c>
      <c r="E85" s="176">
        <f>'(入力)作業ｼｰﾄ'!E43</f>
        <v>0</v>
      </c>
      <c r="F85" s="176">
        <f>'(入力)作業ｼｰﾄ'!F43</f>
        <v>0</v>
      </c>
      <c r="G85" s="176">
        <f>'(入力)作業ｼｰﾄ'!G43</f>
        <v>0</v>
      </c>
      <c r="H85" s="176">
        <f>'(入力)作業ｼｰﾄ'!H43</f>
        <v>0</v>
      </c>
      <c r="I85" s="176">
        <f>'(入力)作業ｼｰﾄ'!I43</f>
        <v>0</v>
      </c>
      <c r="J85" s="176">
        <f>'(入力)作業ｼｰﾄ'!J43</f>
        <v>0</v>
      </c>
      <c r="K85" s="178">
        <f>'(入力)作業ｼｰﾄ'!K43</f>
        <v>0</v>
      </c>
    </row>
    <row r="86" spans="2:11" ht="18.75" customHeight="1">
      <c r="B86" s="174" t="s">
        <v>30</v>
      </c>
      <c r="C86" s="175" t="s">
        <v>535</v>
      </c>
      <c r="D86" s="176">
        <f>'(入力)作業ｼｰﾄ'!D44</f>
        <v>0</v>
      </c>
      <c r="E86" s="176">
        <f>'(入力)作業ｼｰﾄ'!E44</f>
        <v>0</v>
      </c>
      <c r="F86" s="176">
        <f>'(入力)作業ｼｰﾄ'!F44</f>
        <v>0</v>
      </c>
      <c r="G86" s="176">
        <f>'(入力)作業ｼｰﾄ'!G44</f>
        <v>0</v>
      </c>
      <c r="H86" s="176">
        <f>'(入力)作業ｼｰﾄ'!H44</f>
        <v>0</v>
      </c>
      <c r="I86" s="176">
        <f>'(入力)作業ｼｰﾄ'!I44</f>
        <v>0</v>
      </c>
      <c r="J86" s="176">
        <f>'(入力)作業ｼｰﾄ'!J44</f>
        <v>0</v>
      </c>
      <c r="K86" s="178">
        <f>'(入力)作業ｼｰﾄ'!K44</f>
        <v>0</v>
      </c>
    </row>
    <row r="87" spans="2:11" ht="18.75" customHeight="1">
      <c r="B87" s="180"/>
      <c r="C87" s="181" t="s">
        <v>62</v>
      </c>
      <c r="D87" s="182">
        <f>'(入力)作業ｼｰﾄ'!D45</f>
        <v>0</v>
      </c>
      <c r="E87" s="182">
        <f>'(入力)作業ｼｰﾄ'!E45</f>
        <v>0</v>
      </c>
      <c r="F87" s="182">
        <f>'(入力)作業ｼｰﾄ'!F45</f>
        <v>0</v>
      </c>
      <c r="G87" s="182">
        <f>'(入力)作業ｼｰﾄ'!G45</f>
        <v>0</v>
      </c>
      <c r="H87" s="182">
        <f>'(入力)作業ｼｰﾄ'!H45</f>
        <v>0</v>
      </c>
      <c r="I87" s="182">
        <f>'(入力)作業ｼｰﾄ'!I45</f>
        <v>0</v>
      </c>
      <c r="J87" s="182">
        <f>'(入力)作業ｼｰﾄ'!J45</f>
        <v>0</v>
      </c>
      <c r="K87" s="184">
        <f>'(入力)作業ｼｰﾄ'!K45</f>
        <v>0</v>
      </c>
    </row>
  </sheetData>
  <sheetProtection sheet="1" selectLockedCells="1" selectUnlockedCells="1"/>
  <mergeCells count="26">
    <mergeCell ref="B2:C2"/>
    <mergeCell ref="B27:C27"/>
    <mergeCell ref="B6:C6"/>
    <mergeCell ref="B7:C7"/>
    <mergeCell ref="I4:I5"/>
    <mergeCell ref="D25:F25"/>
    <mergeCell ref="I25:I26"/>
    <mergeCell ref="D4:D5"/>
    <mergeCell ref="E4:G4"/>
    <mergeCell ref="H4:H5"/>
    <mergeCell ref="B48:C48"/>
    <mergeCell ref="B49:C49"/>
    <mergeCell ref="J25:J26"/>
    <mergeCell ref="D46:F46"/>
    <mergeCell ref="B28:C28"/>
    <mergeCell ref="G25:G26"/>
    <mergeCell ref="H25:H26"/>
    <mergeCell ref="G46:I46"/>
    <mergeCell ref="G29:G43"/>
    <mergeCell ref="H29:H43"/>
    <mergeCell ref="J68:K68"/>
    <mergeCell ref="B70:C70"/>
    <mergeCell ref="B71:C71"/>
    <mergeCell ref="D68:E68"/>
    <mergeCell ref="F68:G68"/>
    <mergeCell ref="H68:I68"/>
  </mergeCells>
  <phoneticPr fontId="1"/>
  <pageMargins left="0.78740157480314965" right="0.78740157480314965" top="0.78740157480314965" bottom="0.78740157480314965" header="0" footer="0.19685039370078741"/>
  <pageSetup paperSize="9" scale="87" firstPageNumber="7" orientation="portrait" useFirstPageNumber="1" r:id="rId1"/>
  <headerFooter alignWithMargins="0">
    <oddFooter>&amp;P ページ</oddFooter>
  </headerFooter>
  <rowBreaks count="1" manualBreakCount="1">
    <brk id="44"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2:AM336"/>
  <sheetViews>
    <sheetView showGridLines="0" view="pageBreakPreview" zoomScale="160" zoomScaleNormal="100" zoomScaleSheetLayoutView="160" workbookViewId="0">
      <selection activeCell="E30" sqref="E30:K32"/>
    </sheetView>
  </sheetViews>
  <sheetFormatPr defaultColWidth="10.125" defaultRowHeight="15" customHeight="1"/>
  <cols>
    <col min="1" max="1" width="1.625" style="141" customWidth="1"/>
    <col min="2" max="2" width="2.625" style="141" customWidth="1"/>
    <col min="3" max="3" width="18.875" style="141" bestFit="1" customWidth="1"/>
    <col min="4" max="8" width="8.125" style="141" customWidth="1"/>
    <col min="9" max="10" width="9.375" style="141" customWidth="1"/>
    <col min="11" max="11" width="8.125" style="141" customWidth="1"/>
    <col min="12" max="19" width="10.625" style="141" customWidth="1"/>
    <col min="20" max="33" width="10.125" style="141" customWidth="1"/>
    <col min="34" max="39" width="10.125" style="141" hidden="1" customWidth="1"/>
    <col min="40" max="16384" width="10.125" style="141"/>
  </cols>
  <sheetData>
    <row r="2" spans="2:10" ht="20.25" customHeight="1">
      <c r="B2" s="562" t="s">
        <v>495</v>
      </c>
      <c r="C2" s="563"/>
      <c r="D2" s="195"/>
    </row>
    <row r="3" spans="2:10" ht="16.5" customHeight="1">
      <c r="B3" s="1"/>
      <c r="C3" s="1"/>
      <c r="D3" s="195"/>
      <c r="H3" s="196"/>
    </row>
    <row r="4" spans="2:10" ht="52.5" customHeight="1">
      <c r="B4" s="197"/>
      <c r="C4" s="198"/>
      <c r="D4" s="199" t="s">
        <v>103</v>
      </c>
      <c r="E4" s="199" t="s">
        <v>144</v>
      </c>
      <c r="F4" s="199" t="s">
        <v>145</v>
      </c>
      <c r="G4" s="199" t="s">
        <v>303</v>
      </c>
      <c r="H4" s="200" t="s">
        <v>41</v>
      </c>
      <c r="I4" s="519" t="s">
        <v>598</v>
      </c>
      <c r="J4" s="520" t="s">
        <v>599</v>
      </c>
    </row>
    <row r="5" spans="2:10" ht="16.5" customHeight="1">
      <c r="B5" s="201"/>
      <c r="C5" s="202"/>
      <c r="D5" s="203" t="s">
        <v>311</v>
      </c>
      <c r="E5" s="203" t="s">
        <v>312</v>
      </c>
      <c r="F5" s="203" t="s">
        <v>313</v>
      </c>
      <c r="G5" s="203" t="s">
        <v>314</v>
      </c>
      <c r="H5" s="204" t="s">
        <v>315</v>
      </c>
      <c r="I5" s="203" t="s">
        <v>364</v>
      </c>
      <c r="J5" s="205" t="s">
        <v>365</v>
      </c>
    </row>
    <row r="6" spans="2:10" ht="16.5" customHeight="1">
      <c r="B6" s="206" t="s">
        <v>1</v>
      </c>
      <c r="C6" s="207" t="s">
        <v>15</v>
      </c>
      <c r="D6" s="208">
        <f>'(入力)作業ｼｰﾄ'!D51</f>
        <v>0.51620899999999992</v>
      </c>
      <c r="E6" s="208">
        <f>'(入力)作業ｼｰﾄ'!E51</f>
        <v>0.51296200000000003</v>
      </c>
      <c r="F6" s="208">
        <f>'(入力)作業ｼｰﾄ'!F51</f>
        <v>0.149426</v>
      </c>
      <c r="G6" s="704"/>
      <c r="H6" s="209">
        <f>'(入力)作業ｼｰﾄ'!J51</f>
        <v>1.1224E-2</v>
      </c>
      <c r="I6" s="208">
        <f>'(入力)作業ｼｰﾄ'!K51</f>
        <v>0.23086499999999999</v>
      </c>
      <c r="J6" s="210">
        <f>'(入力)作業ｼｰﾄ'!L51</f>
        <v>5.1589999999999997E-2</v>
      </c>
    </row>
    <row r="7" spans="2:10" ht="16.5" customHeight="1">
      <c r="B7" s="211" t="s">
        <v>2</v>
      </c>
      <c r="C7" s="212" t="s">
        <v>523</v>
      </c>
      <c r="D7" s="213">
        <f>'(入力)作業ｼｰﾄ'!D52</f>
        <v>0.73091600000000001</v>
      </c>
      <c r="E7" s="213">
        <f>'(入力)作業ｼｰﾄ'!E52</f>
        <v>0.62305299999999997</v>
      </c>
      <c r="F7" s="213">
        <f>'(入力)作業ｼｰﾄ'!F52</f>
        <v>0.22922999999999999</v>
      </c>
      <c r="G7" s="705"/>
      <c r="H7" s="214">
        <f>'(入力)作業ｼｰﾄ'!J52</f>
        <v>5.5800000000000001E-4</v>
      </c>
      <c r="I7" s="213">
        <f>'(入力)作業ｼｰﾄ'!K52</f>
        <v>8.591E-2</v>
      </c>
      <c r="J7" s="215">
        <f>'(入力)作業ｼｰﾄ'!L52</f>
        <v>8.0284999999999995E-2</v>
      </c>
    </row>
    <row r="8" spans="2:10" ht="16.5" customHeight="1">
      <c r="B8" s="211" t="s">
        <v>3</v>
      </c>
      <c r="C8" s="212" t="s">
        <v>524</v>
      </c>
      <c r="D8" s="213">
        <f>'(入力)作業ｼｰﾄ'!D53</f>
        <v>0.24327200000000004</v>
      </c>
      <c r="E8" s="213">
        <f>'(入力)作業ｼｰﾄ'!E53</f>
        <v>0.66085499999999997</v>
      </c>
      <c r="F8" s="213">
        <f>'(入力)作業ｼｰﾄ'!F53</f>
        <v>0.18427399999999999</v>
      </c>
      <c r="G8" s="705"/>
      <c r="H8" s="214">
        <f>'(入力)作業ｼｰﾄ'!J53</f>
        <v>9.7900000000000005E-4</v>
      </c>
      <c r="I8" s="213">
        <f>'(入力)作業ｼｰﾄ'!K53</f>
        <v>0.20581199999999999</v>
      </c>
      <c r="J8" s="215">
        <f>'(入力)作業ｼｰﾄ'!L53</f>
        <v>6.4273999999999998E-2</v>
      </c>
    </row>
    <row r="9" spans="2:10" ht="16.5" customHeight="1">
      <c r="B9" s="211" t="s">
        <v>4</v>
      </c>
      <c r="C9" s="212" t="s">
        <v>525</v>
      </c>
      <c r="D9" s="213">
        <f>'(入力)作業ｼｰﾄ'!D54</f>
        <v>4.134199999999999E-2</v>
      </c>
      <c r="E9" s="213">
        <f>'(入力)作業ｼｰﾄ'!E54</f>
        <v>0.568774</v>
      </c>
      <c r="F9" s="213">
        <f>'(入力)作業ｼｰﾄ'!F54</f>
        <v>0.18184800000000001</v>
      </c>
      <c r="G9" s="705"/>
      <c r="H9" s="214">
        <f>'(入力)作業ｼｰﾄ'!J54</f>
        <v>0</v>
      </c>
      <c r="I9" s="213">
        <f>'(入力)作業ｼｰﾄ'!K54</f>
        <v>5.0134999999999999E-2</v>
      </c>
      <c r="J9" s="215">
        <f>'(入力)作業ｼｰﾄ'!L54</f>
        <v>4.9055000000000001E-2</v>
      </c>
    </row>
    <row r="10" spans="2:10" ht="16.5" customHeight="1">
      <c r="B10" s="211" t="s">
        <v>5</v>
      </c>
      <c r="C10" s="212" t="s">
        <v>526</v>
      </c>
      <c r="D10" s="213">
        <f>'(入力)作業ｼｰﾄ'!D55</f>
        <v>0.11887999999999999</v>
      </c>
      <c r="E10" s="213">
        <f>'(入力)作業ｼｰﾄ'!E55</f>
        <v>0.365423</v>
      </c>
      <c r="F10" s="213">
        <f>'(入力)作業ｼｰﾄ'!F55</f>
        <v>0.21048</v>
      </c>
      <c r="G10" s="705"/>
      <c r="H10" s="214">
        <f>'(入力)作業ｼｰﾄ'!J55</f>
        <v>0.19171099999999999</v>
      </c>
      <c r="I10" s="213">
        <f>'(入力)作業ｼｰﾄ'!K55</f>
        <v>4.9202999999999997E-2</v>
      </c>
      <c r="J10" s="215">
        <f>'(入力)作業ｼｰﾄ'!L55</f>
        <v>4.9168000000000003E-2</v>
      </c>
    </row>
    <row r="11" spans="2:10" ht="16.5" customHeight="1">
      <c r="B11" s="211" t="s">
        <v>6</v>
      </c>
      <c r="C11" s="212" t="s">
        <v>527</v>
      </c>
      <c r="D11" s="213">
        <f>'(入力)作業ｼｰﾄ'!D56</f>
        <v>1</v>
      </c>
      <c r="E11" s="213">
        <f>'(入力)作業ｼｰﾄ'!E56</f>
        <v>0.49907600000000002</v>
      </c>
      <c r="F11" s="213">
        <f>'(入力)作業ｼｰﾄ'!F56</f>
        <v>0.34902100000000003</v>
      </c>
      <c r="G11" s="705"/>
      <c r="H11" s="214">
        <f>'(入力)作業ｼｰﾄ'!J56</f>
        <v>0</v>
      </c>
      <c r="I11" s="213">
        <f>'(入力)作業ｼｰﾄ'!K56</f>
        <v>7.9978999999999995E-2</v>
      </c>
      <c r="J11" s="215">
        <f>'(入力)作業ｼｰﾄ'!L56</f>
        <v>6.7444000000000004E-2</v>
      </c>
    </row>
    <row r="12" spans="2:10" ht="16.5" customHeight="1">
      <c r="B12" s="211" t="s">
        <v>7</v>
      </c>
      <c r="C12" s="212" t="s">
        <v>528</v>
      </c>
      <c r="D12" s="213">
        <f>'(入力)作業ｼｰﾄ'!D57</f>
        <v>0.83789400000000003</v>
      </c>
      <c r="E12" s="213">
        <f>'(入力)作業ｼｰﾄ'!E57</f>
        <v>0.466113</v>
      </c>
      <c r="F12" s="213">
        <f>'(入力)作業ｼｰﾄ'!F57</f>
        <v>8.0085000000000003E-2</v>
      </c>
      <c r="G12" s="705"/>
      <c r="H12" s="214">
        <f>'(入力)作業ｼｰﾄ'!J57</f>
        <v>3.0130000000000001E-2</v>
      </c>
      <c r="I12" s="213">
        <f>'(入力)作業ｼｰﾄ'!K57</f>
        <v>1.3583E-2</v>
      </c>
      <c r="J12" s="215">
        <f>'(入力)作業ｼｰﾄ'!L57</f>
        <v>1.3043000000000001E-2</v>
      </c>
    </row>
    <row r="13" spans="2:10" ht="16.5" customHeight="1">
      <c r="B13" s="211" t="s">
        <v>8</v>
      </c>
      <c r="C13" s="212" t="s">
        <v>529</v>
      </c>
      <c r="D13" s="213">
        <f>'(入力)作業ｼｰﾄ'!D58</f>
        <v>0.53067500000000001</v>
      </c>
      <c r="E13" s="213">
        <f>'(入力)作業ｼｰﾄ'!E58</f>
        <v>0.61299400000000004</v>
      </c>
      <c r="F13" s="213">
        <f>'(入力)作業ｼｰﾄ'!F58</f>
        <v>0.39685999999999999</v>
      </c>
      <c r="G13" s="705"/>
      <c r="H13" s="214">
        <f>'(入力)作業ｼｰﾄ'!J58</f>
        <v>0.14466399999999999</v>
      </c>
      <c r="I13" s="213">
        <f>'(入力)作業ｼｰﾄ'!K58</f>
        <v>0.150866</v>
      </c>
      <c r="J13" s="215">
        <f>'(入力)作業ｼｰﾄ'!L58</f>
        <v>0.135293</v>
      </c>
    </row>
    <row r="14" spans="2:10" ht="16.5" customHeight="1">
      <c r="B14" s="211" t="s">
        <v>9</v>
      </c>
      <c r="C14" s="212" t="s">
        <v>530</v>
      </c>
      <c r="D14" s="213">
        <f>'(入力)作業ｼｰﾄ'!D59</f>
        <v>0.81060500000000002</v>
      </c>
      <c r="E14" s="213">
        <f>'(入力)作業ｼｰﾄ'!E59</f>
        <v>0.63050700000000004</v>
      </c>
      <c r="F14" s="213">
        <f>'(入力)作業ｼｰﾄ'!F59</f>
        <v>0.30407299999999998</v>
      </c>
      <c r="G14" s="705"/>
      <c r="H14" s="214">
        <f>'(入力)作業ｼｰﾄ'!J59</f>
        <v>5.8931999999999998E-2</v>
      </c>
      <c r="I14" s="213">
        <f>'(入力)作業ｼｰﾄ'!K59</f>
        <v>2.0900999999999999E-2</v>
      </c>
      <c r="J14" s="215">
        <f>'(入力)作業ｼｰﾄ'!L59</f>
        <v>1.9324000000000001E-2</v>
      </c>
    </row>
    <row r="15" spans="2:10" ht="16.5" customHeight="1">
      <c r="B15" s="211" t="s">
        <v>10</v>
      </c>
      <c r="C15" s="212" t="s">
        <v>531</v>
      </c>
      <c r="D15" s="213">
        <f>'(入力)作業ｼｰﾄ'!D60</f>
        <v>0.88586200000000004</v>
      </c>
      <c r="E15" s="213">
        <f>'(入力)作業ｼｰﾄ'!E60</f>
        <v>0.84993399999999997</v>
      </c>
      <c r="F15" s="213">
        <f>'(入力)作業ｼｰﾄ'!F60</f>
        <v>2.6121999999999999E-2</v>
      </c>
      <c r="G15" s="705"/>
      <c r="H15" s="214">
        <f>'(入力)作業ｼｰﾄ'!J60</f>
        <v>0.219054</v>
      </c>
      <c r="I15" s="213">
        <f>'(入力)作業ｼｰﾄ'!K60</f>
        <v>9.0830000000000008E-3</v>
      </c>
      <c r="J15" s="215">
        <f>'(入力)作業ｼｰﾄ'!L60</f>
        <v>7.3889999999999997E-3</v>
      </c>
    </row>
    <row r="16" spans="2:10" ht="16.5" customHeight="1">
      <c r="B16" s="211" t="s">
        <v>11</v>
      </c>
      <c r="C16" s="212" t="s">
        <v>532</v>
      </c>
      <c r="D16" s="213">
        <f>'(入力)作業ｼｰﾄ'!D61</f>
        <v>0.68113699999999999</v>
      </c>
      <c r="E16" s="213">
        <f>'(入力)作業ｼｰﾄ'!E61</f>
        <v>0.45240599999999997</v>
      </c>
      <c r="F16" s="213">
        <f>'(入力)作業ｼｰﾄ'!F61</f>
        <v>0.30842999999999998</v>
      </c>
      <c r="G16" s="705"/>
      <c r="H16" s="214">
        <f>'(入力)作業ｼｰﾄ'!J61</f>
        <v>3.3269E-2</v>
      </c>
      <c r="I16" s="213">
        <f>'(入力)作業ｼｰﾄ'!K61</f>
        <v>6.3157000000000005E-2</v>
      </c>
      <c r="J16" s="215">
        <f>'(入力)作業ｼｰﾄ'!L61</f>
        <v>6.2574000000000005E-2</v>
      </c>
    </row>
    <row r="17" spans="2:11" ht="16.5" customHeight="1">
      <c r="B17" s="211" t="s">
        <v>12</v>
      </c>
      <c r="C17" s="212" t="s">
        <v>533</v>
      </c>
      <c r="D17" s="213">
        <f>'(入力)作業ｼｰﾄ'!D62</f>
        <v>0.57168700000000006</v>
      </c>
      <c r="E17" s="213">
        <f>'(入力)作業ｼｰﾄ'!E62</f>
        <v>0.48500799999999999</v>
      </c>
      <c r="F17" s="213">
        <f>'(入力)作業ｼｰﾄ'!F62</f>
        <v>0.14447299999999999</v>
      </c>
      <c r="G17" s="705"/>
      <c r="H17" s="214">
        <f>'(入力)作業ｼｰﾄ'!J62</f>
        <v>5.1503E-2</v>
      </c>
      <c r="I17" s="213">
        <f>'(入力)作業ｼｰﾄ'!K62</f>
        <v>2.0421999999999999E-2</v>
      </c>
      <c r="J17" s="215">
        <f>'(入力)作業ｼｰﾄ'!L62</f>
        <v>1.9474999999999999E-2</v>
      </c>
    </row>
    <row r="18" spans="2:11" ht="16.5" customHeight="1">
      <c r="B18" s="211" t="s">
        <v>13</v>
      </c>
      <c r="C18" s="212" t="s">
        <v>534</v>
      </c>
      <c r="D18" s="213">
        <f>'(入力)作業ｼｰﾄ'!D63</f>
        <v>1</v>
      </c>
      <c r="E18" s="213">
        <f>'(入力)作業ｼｰﾄ'!E63</f>
        <v>0.72101499999999996</v>
      </c>
      <c r="F18" s="213">
        <f>'(入力)作業ｼｰﾄ'!F63</f>
        <v>0.344167</v>
      </c>
      <c r="G18" s="705"/>
      <c r="H18" s="214">
        <f>'(入力)作業ｼｰﾄ'!J63</f>
        <v>3.7399999999999998E-3</v>
      </c>
      <c r="I18" s="213">
        <f>'(入力)作業ｼｰﾄ'!K63</f>
        <v>6.5609000000000001E-2</v>
      </c>
      <c r="J18" s="215">
        <f>'(入力)作業ｼｰﾄ'!L63</f>
        <v>6.5609000000000001E-2</v>
      </c>
    </row>
    <row r="19" spans="2:11" ht="16.5" customHeight="1">
      <c r="B19" s="211" t="s">
        <v>14</v>
      </c>
      <c r="C19" s="212" t="s">
        <v>300</v>
      </c>
      <c r="D19" s="213">
        <f>'(入力)作業ｼｰﾄ'!D64</f>
        <v>0.80166300000000001</v>
      </c>
      <c r="E19" s="213">
        <f>'(入力)作業ｼｰﾄ'!E64</f>
        <v>0.61449500000000001</v>
      </c>
      <c r="F19" s="213">
        <f>'(入力)作業ｼｰﾄ'!F64</f>
        <v>0.44845099999999999</v>
      </c>
      <c r="G19" s="705"/>
      <c r="H19" s="214">
        <f>'(入力)作業ｼｰﾄ'!J64</f>
        <v>0.25377</v>
      </c>
      <c r="I19" s="213">
        <f>'(入力)作業ｼｰﾄ'!K64</f>
        <v>0.106137</v>
      </c>
      <c r="J19" s="215">
        <f>'(入力)作業ｼｰﾄ'!L64</f>
        <v>9.5638000000000001E-2</v>
      </c>
    </row>
    <row r="20" spans="2:11" ht="16.5" customHeight="1">
      <c r="B20" s="216" t="s">
        <v>30</v>
      </c>
      <c r="C20" s="217" t="s">
        <v>535</v>
      </c>
      <c r="D20" s="218">
        <f>'(入力)作業ｼｰﾄ'!D65</f>
        <v>0.64418399999999998</v>
      </c>
      <c r="E20" s="218">
        <f>'(入力)作業ｼｰﾄ'!E65</f>
        <v>0.65032500000000004</v>
      </c>
      <c r="F20" s="218">
        <f>'(入力)作業ｼｰﾄ'!F65</f>
        <v>7.4260000000000003E-3</v>
      </c>
      <c r="G20" s="706"/>
      <c r="H20" s="219">
        <f>'(入力)作業ｼｰﾄ'!J65</f>
        <v>4.66E-4</v>
      </c>
      <c r="I20" s="218">
        <f>'(入力)作業ｼｰﾄ'!K65</f>
        <v>0.25379499999999999</v>
      </c>
      <c r="J20" s="220">
        <f>'(入力)作業ｼｰﾄ'!L65</f>
        <v>0.20743200000000001</v>
      </c>
    </row>
    <row r="21" spans="2:11" ht="16.5" customHeight="1">
      <c r="B21" s="692" t="s">
        <v>304</v>
      </c>
      <c r="C21" s="693"/>
      <c r="D21" s="222" t="s">
        <v>316</v>
      </c>
      <c r="E21" s="222" t="s">
        <v>316</v>
      </c>
      <c r="F21" s="222" t="s">
        <v>316</v>
      </c>
      <c r="G21" s="223">
        <f>'(入力)作業ｼｰﾄ'!I66</f>
        <v>0.56056399999999995</v>
      </c>
      <c r="H21" s="224">
        <f>'(入力)作業ｼｰﾄ'!J66</f>
        <v>1</v>
      </c>
      <c r="I21" s="223">
        <f>'(入力)作業ｼｰﾄ'!K66</f>
        <v>7.8061000000000005E-2</v>
      </c>
      <c r="J21" s="225">
        <f>'(入力)作業ｼｰﾄ'!L66</f>
        <v>6.5894999999999995E-2</v>
      </c>
    </row>
    <row r="22" spans="2:11" ht="16.5" customHeight="1">
      <c r="B22" s="150"/>
      <c r="C22" s="150"/>
      <c r="D22" s="150"/>
      <c r="E22" s="150"/>
      <c r="F22" s="150"/>
      <c r="G22" s="150"/>
      <c r="H22" s="150"/>
      <c r="I22" s="150"/>
      <c r="J22" s="150"/>
    </row>
    <row r="23" spans="2:11" ht="16.5" customHeight="1">
      <c r="B23" s="226" t="s">
        <v>96</v>
      </c>
      <c r="C23" s="226"/>
      <c r="D23" s="195"/>
    </row>
    <row r="24" spans="2:11" ht="16.5" customHeight="1">
      <c r="B24" s="548" t="s">
        <v>101</v>
      </c>
      <c r="C24" s="549"/>
      <c r="D24" s="694"/>
      <c r="E24" s="549" t="s">
        <v>100</v>
      </c>
      <c r="F24" s="549"/>
      <c r="G24" s="549"/>
      <c r="H24" s="549"/>
      <c r="I24" s="549"/>
      <c r="J24" s="549"/>
      <c r="K24" s="707"/>
    </row>
    <row r="25" spans="2:11" ht="16.5" customHeight="1">
      <c r="B25" s="227" t="s">
        <v>317</v>
      </c>
      <c r="C25" s="697" t="s">
        <v>152</v>
      </c>
      <c r="D25" s="698"/>
      <c r="E25" s="228" t="s">
        <v>613</v>
      </c>
      <c r="F25" s="228"/>
      <c r="G25" s="228"/>
      <c r="H25" s="228"/>
      <c r="I25" s="228"/>
      <c r="J25" s="228"/>
      <c r="K25" s="229"/>
    </row>
    <row r="26" spans="2:11" ht="16.5" customHeight="1">
      <c r="B26" s="227" t="s">
        <v>318</v>
      </c>
      <c r="C26" s="697" t="s">
        <v>93</v>
      </c>
      <c r="D26" s="698"/>
      <c r="E26" s="228" t="s">
        <v>97</v>
      </c>
      <c r="F26" s="228"/>
      <c r="G26" s="228"/>
      <c r="H26" s="228"/>
      <c r="I26" s="228"/>
      <c r="J26" s="228"/>
      <c r="K26" s="229"/>
    </row>
    <row r="27" spans="2:11" ht="16.5" customHeight="1">
      <c r="B27" s="227" t="s">
        <v>319</v>
      </c>
      <c r="C27" s="697" t="s">
        <v>94</v>
      </c>
      <c r="D27" s="698"/>
      <c r="E27" s="228" t="s">
        <v>98</v>
      </c>
      <c r="F27" s="228"/>
      <c r="G27" s="228"/>
      <c r="H27" s="228"/>
      <c r="I27" s="228"/>
      <c r="J27" s="228"/>
      <c r="K27" s="229"/>
    </row>
    <row r="28" spans="2:11" ht="16.5" customHeight="1">
      <c r="B28" s="227" t="s">
        <v>320</v>
      </c>
      <c r="C28" s="697" t="s">
        <v>38</v>
      </c>
      <c r="D28" s="698"/>
      <c r="E28" s="228" t="s">
        <v>99</v>
      </c>
      <c r="F28" s="228"/>
      <c r="G28" s="228"/>
      <c r="H28" s="228"/>
      <c r="I28" s="228"/>
      <c r="J28" s="228"/>
      <c r="K28" s="229"/>
    </row>
    <row r="29" spans="2:11" ht="16.5" customHeight="1">
      <c r="B29" s="227" t="s">
        <v>321</v>
      </c>
      <c r="C29" s="697" t="s">
        <v>254</v>
      </c>
      <c r="D29" s="698"/>
      <c r="E29" s="228" t="s">
        <v>487</v>
      </c>
      <c r="F29" s="228"/>
      <c r="G29" s="228"/>
      <c r="H29" s="228"/>
      <c r="I29" s="228"/>
      <c r="J29" s="228"/>
      <c r="K29" s="229"/>
    </row>
    <row r="30" spans="2:11" ht="16.5" customHeight="1">
      <c r="B30" s="701" t="s">
        <v>322</v>
      </c>
      <c r="C30" s="697" t="s">
        <v>66</v>
      </c>
      <c r="D30" s="698"/>
      <c r="E30" s="699" t="s">
        <v>507</v>
      </c>
      <c r="F30" s="699"/>
      <c r="G30" s="699"/>
      <c r="H30" s="699"/>
      <c r="I30" s="699"/>
      <c r="J30" s="699"/>
      <c r="K30" s="700"/>
    </row>
    <row r="31" spans="2:11" ht="16.5" customHeight="1">
      <c r="B31" s="701"/>
      <c r="C31" s="697"/>
      <c r="D31" s="698"/>
      <c r="E31" s="699"/>
      <c r="F31" s="699"/>
      <c r="G31" s="699"/>
      <c r="H31" s="699"/>
      <c r="I31" s="699"/>
      <c r="J31" s="699"/>
      <c r="K31" s="700"/>
    </row>
    <row r="32" spans="2:11" ht="16.5" customHeight="1">
      <c r="B32" s="701"/>
      <c r="C32" s="697"/>
      <c r="D32" s="698"/>
      <c r="E32" s="699"/>
      <c r="F32" s="699"/>
      <c r="G32" s="699"/>
      <c r="H32" s="699"/>
      <c r="I32" s="699"/>
      <c r="J32" s="699"/>
      <c r="K32" s="700"/>
    </row>
    <row r="33" spans="2:11" ht="16.5" customHeight="1">
      <c r="B33" s="230" t="s">
        <v>323</v>
      </c>
      <c r="C33" s="702" t="s">
        <v>95</v>
      </c>
      <c r="D33" s="703"/>
      <c r="E33" s="231" t="s">
        <v>333</v>
      </c>
      <c r="F33" s="231"/>
      <c r="G33" s="231"/>
      <c r="H33" s="231"/>
      <c r="I33" s="231"/>
      <c r="J33" s="231"/>
      <c r="K33" s="232"/>
    </row>
    <row r="34" spans="2:11" ht="16.5" customHeight="1">
      <c r="B34" s="227" t="s">
        <v>364</v>
      </c>
      <c r="C34" s="697" t="s">
        <v>337</v>
      </c>
      <c r="D34" s="698"/>
      <c r="E34" s="228" t="s">
        <v>367</v>
      </c>
      <c r="F34" s="228"/>
      <c r="G34" s="228"/>
      <c r="H34" s="228"/>
      <c r="I34" s="228"/>
      <c r="J34" s="228"/>
      <c r="K34" s="229"/>
    </row>
    <row r="35" spans="2:11" ht="16.5" customHeight="1">
      <c r="B35" s="233" t="s">
        <v>366</v>
      </c>
      <c r="C35" s="695" t="s">
        <v>338</v>
      </c>
      <c r="D35" s="696"/>
      <c r="E35" s="534" t="s">
        <v>621</v>
      </c>
      <c r="F35" s="234"/>
      <c r="G35" s="234"/>
      <c r="H35" s="234"/>
      <c r="I35" s="234"/>
      <c r="J35" s="234"/>
      <c r="K35" s="235"/>
    </row>
    <row r="36" spans="2:11" ht="16.5" customHeight="1">
      <c r="B36" s="226" t="s">
        <v>643</v>
      </c>
      <c r="C36" s="1"/>
      <c r="D36" s="195"/>
    </row>
    <row r="37" spans="2:11" ht="16.5" customHeight="1">
      <c r="B37" s="13" t="s">
        <v>498</v>
      </c>
      <c r="C37" s="1"/>
      <c r="D37" s="195"/>
    </row>
    <row r="38" spans="2:11" ht="16.5" customHeight="1">
      <c r="B38" s="1"/>
      <c r="C38" s="1"/>
      <c r="D38" s="195"/>
    </row>
    <row r="39" spans="2:11" ht="16.5" customHeight="1">
      <c r="B39" s="1"/>
      <c r="C39" s="1"/>
      <c r="D39" s="195"/>
    </row>
    <row r="40" spans="2:11" ht="16.5" customHeight="1">
      <c r="B40" s="1"/>
      <c r="C40" s="1"/>
      <c r="D40" s="195"/>
    </row>
    <row r="41" spans="2:11" ht="16.5" customHeight="1">
      <c r="B41" s="1"/>
      <c r="C41" s="1"/>
      <c r="D41" s="195"/>
    </row>
    <row r="42" spans="2:11" ht="16.5" customHeight="1">
      <c r="B42" s="1"/>
      <c r="C42" s="1"/>
      <c r="D42" s="195"/>
    </row>
    <row r="43" spans="2:11" ht="16.5" customHeight="1">
      <c r="B43" s="1"/>
      <c r="C43" s="1"/>
      <c r="D43" s="195"/>
    </row>
    <row r="44" spans="2:11" ht="16.5" customHeight="1">
      <c r="B44" s="1"/>
      <c r="C44" s="1"/>
      <c r="D44" s="195"/>
    </row>
    <row r="45" spans="2:11" ht="16.5" customHeight="1">
      <c r="B45" s="1"/>
      <c r="C45" s="1"/>
      <c r="D45" s="195"/>
    </row>
    <row r="46" spans="2:11" ht="16.5" customHeight="1">
      <c r="B46" s="1"/>
      <c r="C46" s="1"/>
      <c r="D46" s="195"/>
    </row>
    <row r="47" spans="2:11" ht="16.5" customHeight="1">
      <c r="B47" s="236" t="s">
        <v>305</v>
      </c>
      <c r="K47" s="237"/>
    </row>
    <row r="48" spans="2:11" s="236" customFormat="1" ht="16.5" customHeight="1">
      <c r="B48" s="238"/>
      <c r="C48" s="239"/>
      <c r="D48" s="240" t="s">
        <v>1</v>
      </c>
      <c r="E48" s="240" t="s">
        <v>2</v>
      </c>
      <c r="F48" s="240" t="s">
        <v>3</v>
      </c>
      <c r="G48" s="240" t="s">
        <v>4</v>
      </c>
      <c r="H48" s="240" t="s">
        <v>5</v>
      </c>
      <c r="I48" s="240" t="s">
        <v>6</v>
      </c>
      <c r="J48" s="240" t="s">
        <v>7</v>
      </c>
      <c r="K48" s="241" t="s">
        <v>8</v>
      </c>
    </row>
    <row r="49" spans="2:39" s="247" customFormat="1" ht="35.25" customHeight="1">
      <c r="B49" s="242"/>
      <c r="C49" s="243"/>
      <c r="D49" s="244" t="s">
        <v>15</v>
      </c>
      <c r="E49" s="244" t="s">
        <v>16</v>
      </c>
      <c r="F49" s="244" t="s">
        <v>17</v>
      </c>
      <c r="G49" s="244" t="s">
        <v>18</v>
      </c>
      <c r="H49" s="244" t="s">
        <v>298</v>
      </c>
      <c r="I49" s="244" t="s">
        <v>19</v>
      </c>
      <c r="J49" s="245" t="s">
        <v>299</v>
      </c>
      <c r="K49" s="246" t="s">
        <v>20</v>
      </c>
      <c r="AH49" s="248" t="s">
        <v>26</v>
      </c>
      <c r="AI49" s="248"/>
      <c r="AJ49" s="248" t="s">
        <v>27</v>
      </c>
      <c r="AK49" s="248"/>
      <c r="AL49" s="248" t="s">
        <v>28</v>
      </c>
      <c r="AM49" s="249"/>
    </row>
    <row r="50" spans="2:39" s="236" customFormat="1" ht="16.5" customHeight="1">
      <c r="B50" s="250" t="s">
        <v>1</v>
      </c>
      <c r="C50" s="251" t="s">
        <v>15</v>
      </c>
      <c r="D50" s="252">
        <f>投入係数!D6</f>
        <v>9.7727999999999995E-2</v>
      </c>
      <c r="E50" s="252">
        <f>投入係数!E6</f>
        <v>9.5500000000000001E-4</v>
      </c>
      <c r="F50" s="252">
        <f>投入係数!F6</f>
        <v>0</v>
      </c>
      <c r="G50" s="252">
        <f>投入係数!G6</f>
        <v>0</v>
      </c>
      <c r="H50" s="252">
        <f>投入係数!H6</f>
        <v>2.6651999999999999E-2</v>
      </c>
      <c r="I50" s="252">
        <f>投入係数!I6</f>
        <v>9.0700000000000004E-4</v>
      </c>
      <c r="J50" s="252">
        <f>投入係数!J6</f>
        <v>0</v>
      </c>
      <c r="K50" s="253">
        <f>投入係数!K6</f>
        <v>1.75E-4</v>
      </c>
      <c r="AH50" s="254">
        <v>113706</v>
      </c>
      <c r="AI50" s="255" t="s">
        <v>29</v>
      </c>
      <c r="AJ50" s="254">
        <v>124135</v>
      </c>
      <c r="AK50" s="255" t="s">
        <v>29</v>
      </c>
      <c r="AL50" s="254">
        <v>237841</v>
      </c>
      <c r="AM50" s="255" t="s">
        <v>29</v>
      </c>
    </row>
    <row r="51" spans="2:39" s="236" customFormat="1" ht="16.5" customHeight="1">
      <c r="B51" s="250" t="s">
        <v>2</v>
      </c>
      <c r="C51" s="251" t="s">
        <v>523</v>
      </c>
      <c r="D51" s="252">
        <f>投入係数!D7</f>
        <v>3.4900000000000003E-4</v>
      </c>
      <c r="E51" s="252">
        <f>投入係数!E7</f>
        <v>0.196127</v>
      </c>
      <c r="F51" s="252">
        <f>投入係数!F7</f>
        <v>0</v>
      </c>
      <c r="G51" s="252">
        <f>投入係数!G7</f>
        <v>1.08E-4</v>
      </c>
      <c r="H51" s="252">
        <f>投入係数!H7</f>
        <v>7.0930000000000003E-3</v>
      </c>
      <c r="I51" s="252">
        <f>投入係数!I7</f>
        <v>8.2000000000000001E-5</v>
      </c>
      <c r="J51" s="252">
        <f>投入係数!J7</f>
        <v>0</v>
      </c>
      <c r="K51" s="253">
        <f>投入係数!K7</f>
        <v>0</v>
      </c>
      <c r="AH51" s="254">
        <v>23686</v>
      </c>
      <c r="AI51" s="255" t="s">
        <v>29</v>
      </c>
      <c r="AJ51" s="254">
        <v>19464</v>
      </c>
      <c r="AK51" s="255" t="s">
        <v>29</v>
      </c>
      <c r="AL51" s="254">
        <v>43150</v>
      </c>
      <c r="AM51" s="255" t="s">
        <v>29</v>
      </c>
    </row>
    <row r="52" spans="2:39" s="236" customFormat="1" ht="16.5" customHeight="1">
      <c r="B52" s="250" t="s">
        <v>3</v>
      </c>
      <c r="C52" s="251" t="s">
        <v>524</v>
      </c>
      <c r="D52" s="252">
        <f>投入係数!D8</f>
        <v>0</v>
      </c>
      <c r="E52" s="252">
        <f>投入係数!E8</f>
        <v>0</v>
      </c>
      <c r="F52" s="252">
        <f>投入係数!F8</f>
        <v>7.5209999999999999E-3</v>
      </c>
      <c r="G52" s="252">
        <f>投入係数!G8</f>
        <v>0</v>
      </c>
      <c r="H52" s="252">
        <f>投入係数!H8</f>
        <v>6.1300000000000005E-4</v>
      </c>
      <c r="I52" s="252">
        <f>投入係数!I8</f>
        <v>0</v>
      </c>
      <c r="J52" s="252">
        <f>投入係数!J8</f>
        <v>0</v>
      </c>
      <c r="K52" s="253">
        <f>投入係数!K8</f>
        <v>0</v>
      </c>
      <c r="AH52" s="254">
        <v>5652</v>
      </c>
      <c r="AI52" s="255" t="s">
        <v>29</v>
      </c>
      <c r="AJ52" s="254">
        <v>63</v>
      </c>
      <c r="AK52" s="255" t="s">
        <v>29</v>
      </c>
      <c r="AL52" s="254">
        <v>5715</v>
      </c>
      <c r="AM52" s="255" t="s">
        <v>29</v>
      </c>
    </row>
    <row r="53" spans="2:39" s="236" customFormat="1" ht="16.5" customHeight="1">
      <c r="B53" s="250" t="s">
        <v>4</v>
      </c>
      <c r="C53" s="251" t="s">
        <v>525</v>
      </c>
      <c r="D53" s="252">
        <f>投入係数!D9</f>
        <v>5.0000000000000004E-6</v>
      </c>
      <c r="E53" s="252">
        <f>投入係数!E9</f>
        <v>4.4299999999999998E-4</v>
      </c>
      <c r="F53" s="252">
        <f>投入係数!F9</f>
        <v>0</v>
      </c>
      <c r="G53" s="252">
        <f>投入係数!G9</f>
        <v>7.5600000000000005E-4</v>
      </c>
      <c r="H53" s="252">
        <f>投入係数!H9</f>
        <v>2.3784E-2</v>
      </c>
      <c r="I53" s="252">
        <f>投入係数!I9</f>
        <v>2.4090000000000001E-3</v>
      </c>
      <c r="J53" s="252">
        <f>投入係数!J9</f>
        <v>0.16214799999999999</v>
      </c>
      <c r="K53" s="253">
        <f>投入係数!K9</f>
        <v>1.9999999999999999E-6</v>
      </c>
      <c r="AH53" s="254">
        <v>58066</v>
      </c>
      <c r="AI53" s="255" t="s">
        <v>29</v>
      </c>
      <c r="AJ53" s="254">
        <v>-31758</v>
      </c>
      <c r="AK53" s="255" t="s">
        <v>29</v>
      </c>
      <c r="AL53" s="254">
        <v>26308</v>
      </c>
      <c r="AM53" s="255" t="s">
        <v>29</v>
      </c>
    </row>
    <row r="54" spans="2:39" s="236" customFormat="1" ht="16.5" customHeight="1">
      <c r="B54" s="250" t="s">
        <v>5</v>
      </c>
      <c r="C54" s="251" t="s">
        <v>526</v>
      </c>
      <c r="D54" s="252">
        <f>投入係数!D10</f>
        <v>0.18645600000000001</v>
      </c>
      <c r="E54" s="252">
        <f>投入係数!E10</f>
        <v>5.5227999999999999E-2</v>
      </c>
      <c r="F54" s="252">
        <f>投入係数!F10</f>
        <v>0.206154</v>
      </c>
      <c r="G54" s="252">
        <f>投入係数!G10</f>
        <v>5.9211E-2</v>
      </c>
      <c r="H54" s="252">
        <f>投入係数!H10</f>
        <v>0.403084</v>
      </c>
      <c r="I54" s="252">
        <f>投入係数!I10</f>
        <v>0.25370500000000001</v>
      </c>
      <c r="J54" s="252">
        <f>投入係数!J10</f>
        <v>4.7952000000000002E-2</v>
      </c>
      <c r="K54" s="253">
        <f>投入係数!K10</f>
        <v>3.0800000000000001E-2</v>
      </c>
      <c r="AH54" s="254">
        <v>1243603</v>
      </c>
      <c r="AI54" s="255" t="s">
        <v>29</v>
      </c>
      <c r="AJ54" s="254">
        <v>592005</v>
      </c>
      <c r="AK54" s="255" t="s">
        <v>29</v>
      </c>
      <c r="AL54" s="254">
        <v>1835608</v>
      </c>
      <c r="AM54" s="255" t="s">
        <v>29</v>
      </c>
    </row>
    <row r="55" spans="2:39" s="236" customFormat="1" ht="16.5" customHeight="1">
      <c r="B55" s="250" t="s">
        <v>6</v>
      </c>
      <c r="C55" s="251" t="s">
        <v>527</v>
      </c>
      <c r="D55" s="252">
        <f>投入係数!D11</f>
        <v>4.4390000000000002E-3</v>
      </c>
      <c r="E55" s="252">
        <f>投入係数!E11</f>
        <v>3.7500000000000001E-4</v>
      </c>
      <c r="F55" s="252">
        <f>投入係数!F11</f>
        <v>0</v>
      </c>
      <c r="G55" s="252">
        <f>投入係数!G11</f>
        <v>3.5660000000000002E-3</v>
      </c>
      <c r="H55" s="252">
        <f>投入係数!H11</f>
        <v>3.9069999999999999E-3</v>
      </c>
      <c r="I55" s="252">
        <f>投入係数!I11</f>
        <v>7.6599999999999997E-4</v>
      </c>
      <c r="J55" s="252">
        <f>投入係数!J11</f>
        <v>2.0327000000000001E-2</v>
      </c>
      <c r="K55" s="253">
        <f>投入係数!K11</f>
        <v>3.9459999999999999E-3</v>
      </c>
      <c r="AH55" s="254">
        <v>72778</v>
      </c>
      <c r="AI55" s="255" t="s">
        <v>29</v>
      </c>
      <c r="AJ55" s="254">
        <v>743586</v>
      </c>
      <c r="AK55" s="255" t="s">
        <v>29</v>
      </c>
      <c r="AL55" s="254">
        <v>816364</v>
      </c>
      <c r="AM55" s="255" t="s">
        <v>29</v>
      </c>
    </row>
    <row r="56" spans="2:39" s="236" customFormat="1" ht="16.5" customHeight="1">
      <c r="B56" s="250" t="s">
        <v>7</v>
      </c>
      <c r="C56" s="251" t="s">
        <v>528</v>
      </c>
      <c r="D56" s="252">
        <f>投入係数!D12</f>
        <v>1.2293E-2</v>
      </c>
      <c r="E56" s="252">
        <f>投入係数!E12</f>
        <v>6.3070000000000001E-3</v>
      </c>
      <c r="F56" s="252">
        <f>投入係数!F12</f>
        <v>2.735E-3</v>
      </c>
      <c r="G56" s="252">
        <f>投入係数!G12</f>
        <v>4.9595E-2</v>
      </c>
      <c r="H56" s="252">
        <f>投入係数!H12</f>
        <v>3.0499999999999999E-2</v>
      </c>
      <c r="I56" s="252">
        <f>投入係数!I12</f>
        <v>3.235E-3</v>
      </c>
      <c r="J56" s="252">
        <f>投入係数!J12</f>
        <v>0.11691600000000001</v>
      </c>
      <c r="K56" s="253">
        <f>投入係数!K12</f>
        <v>3.1678999999999999E-2</v>
      </c>
      <c r="AH56" s="254">
        <v>135809</v>
      </c>
      <c r="AI56" s="255" t="s">
        <v>29</v>
      </c>
      <c r="AJ56" s="254">
        <v>135205</v>
      </c>
      <c r="AK56" s="255" t="s">
        <v>29</v>
      </c>
      <c r="AL56" s="254">
        <v>271014</v>
      </c>
      <c r="AM56" s="255" t="s">
        <v>29</v>
      </c>
    </row>
    <row r="57" spans="2:39" s="236" customFormat="1" ht="16.5" customHeight="1">
      <c r="B57" s="250" t="s">
        <v>8</v>
      </c>
      <c r="C57" s="251" t="s">
        <v>529</v>
      </c>
      <c r="D57" s="252">
        <f>投入係数!D13</f>
        <v>5.3988000000000001E-2</v>
      </c>
      <c r="E57" s="252">
        <f>投入係数!E13</f>
        <v>1.5443E-2</v>
      </c>
      <c r="F57" s="252">
        <f>投入係数!F13</f>
        <v>3.6581000000000002E-2</v>
      </c>
      <c r="G57" s="252">
        <f>投入係数!G13</f>
        <v>1.2426E-2</v>
      </c>
      <c r="H57" s="252">
        <f>投入係数!H13</f>
        <v>4.7510999999999998E-2</v>
      </c>
      <c r="I57" s="252">
        <f>投入係数!I13</f>
        <v>4.6667E-2</v>
      </c>
      <c r="J57" s="252">
        <f>投入係数!J13</f>
        <v>5.4299999999999999E-3</v>
      </c>
      <c r="K57" s="253">
        <f>投入係数!K13</f>
        <v>9.5969999999999996E-3</v>
      </c>
      <c r="AH57" s="254">
        <v>256366</v>
      </c>
      <c r="AI57" s="255" t="s">
        <v>29</v>
      </c>
      <c r="AJ57" s="254">
        <v>477880</v>
      </c>
      <c r="AK57" s="255" t="s">
        <v>29</v>
      </c>
      <c r="AL57" s="254">
        <v>734246</v>
      </c>
      <c r="AM57" s="255" t="s">
        <v>29</v>
      </c>
    </row>
    <row r="58" spans="2:39" s="236" customFormat="1" ht="16.5" customHeight="1">
      <c r="B58" s="250" t="s">
        <v>9</v>
      </c>
      <c r="C58" s="251" t="s">
        <v>530</v>
      </c>
      <c r="D58" s="252">
        <f>投入係数!D14</f>
        <v>7.0109999999999999E-3</v>
      </c>
      <c r="E58" s="252">
        <f>投入係数!E14</f>
        <v>1.125E-2</v>
      </c>
      <c r="F58" s="252">
        <f>投入係数!F14</f>
        <v>1.0255999999999999E-2</v>
      </c>
      <c r="G58" s="252">
        <f>投入係数!G14</f>
        <v>4.5596999999999999E-2</v>
      </c>
      <c r="H58" s="252">
        <f>投入係数!H14</f>
        <v>8.8640000000000004E-3</v>
      </c>
      <c r="I58" s="252">
        <f>投入係数!I14</f>
        <v>1.2204E-2</v>
      </c>
      <c r="J58" s="252">
        <f>投入係数!J14</f>
        <v>2.1521999999999999E-2</v>
      </c>
      <c r="K58" s="253">
        <f>投入係数!K14</f>
        <v>1.8221000000000001E-2</v>
      </c>
      <c r="AH58" s="254">
        <v>196941</v>
      </c>
      <c r="AI58" s="255" t="s">
        <v>29</v>
      </c>
      <c r="AJ58" s="254">
        <v>65423</v>
      </c>
      <c r="AK58" s="255" t="s">
        <v>29</v>
      </c>
      <c r="AL58" s="254">
        <v>262364</v>
      </c>
      <c r="AM58" s="255" t="s">
        <v>29</v>
      </c>
    </row>
    <row r="59" spans="2:39" s="236" customFormat="1" ht="16.5" customHeight="1">
      <c r="B59" s="250" t="s">
        <v>10</v>
      </c>
      <c r="C59" s="251" t="s">
        <v>531</v>
      </c>
      <c r="D59" s="252">
        <f>投入係数!D15</f>
        <v>2.6400000000000002E-4</v>
      </c>
      <c r="E59" s="252">
        <f>投入係数!E15</f>
        <v>1.5E-3</v>
      </c>
      <c r="F59" s="252">
        <f>投入係数!F15</f>
        <v>6.8400000000000004E-4</v>
      </c>
      <c r="G59" s="252">
        <f>投入係数!G15</f>
        <v>1.7936000000000001E-2</v>
      </c>
      <c r="H59" s="252">
        <f>投入係数!H15</f>
        <v>2.8869999999999998E-3</v>
      </c>
      <c r="I59" s="252">
        <f>投入係数!I15</f>
        <v>4.2469999999999999E-3</v>
      </c>
      <c r="J59" s="252">
        <f>投入係数!J15</f>
        <v>6.2880000000000002E-3</v>
      </c>
      <c r="K59" s="253">
        <f>投入係数!K15</f>
        <v>3.6670000000000001E-2</v>
      </c>
      <c r="AH59" s="254">
        <v>60876</v>
      </c>
      <c r="AI59" s="255" t="s">
        <v>29</v>
      </c>
      <c r="AJ59" s="254">
        <v>441564</v>
      </c>
      <c r="AK59" s="255" t="s">
        <v>29</v>
      </c>
      <c r="AL59" s="254">
        <v>502440</v>
      </c>
      <c r="AM59" s="255" t="s">
        <v>29</v>
      </c>
    </row>
    <row r="60" spans="2:39" s="236" customFormat="1" ht="16.5" customHeight="1">
      <c r="B60" s="250" t="s">
        <v>11</v>
      </c>
      <c r="C60" s="251" t="s">
        <v>532</v>
      </c>
      <c r="D60" s="252">
        <f>投入係数!D16</f>
        <v>6.1508E-2</v>
      </c>
      <c r="E60" s="252">
        <f>投入係数!E16</f>
        <v>6.3341999999999996E-2</v>
      </c>
      <c r="F60" s="252">
        <f>投入係数!F16</f>
        <v>3.8974000000000002E-2</v>
      </c>
      <c r="G60" s="252">
        <f>投入係数!G16</f>
        <v>0.14921699999999999</v>
      </c>
      <c r="H60" s="252">
        <f>投入係数!H16</f>
        <v>2.8839E-2</v>
      </c>
      <c r="I60" s="252">
        <f>投入係数!I16</f>
        <v>4.0812000000000001E-2</v>
      </c>
      <c r="J60" s="252">
        <f>投入係数!J16</f>
        <v>2.5002E-2</v>
      </c>
      <c r="K60" s="253">
        <f>投入係数!K16</f>
        <v>0.12239800000000001</v>
      </c>
      <c r="AH60" s="254">
        <v>226431</v>
      </c>
      <c r="AI60" s="255" t="s">
        <v>29</v>
      </c>
      <c r="AJ60" s="254">
        <v>77818</v>
      </c>
      <c r="AK60" s="255" t="s">
        <v>29</v>
      </c>
      <c r="AL60" s="254">
        <v>304249</v>
      </c>
      <c r="AM60" s="255" t="s">
        <v>29</v>
      </c>
    </row>
    <row r="61" spans="2:39" s="236" customFormat="1" ht="16.5" customHeight="1">
      <c r="B61" s="250" t="s">
        <v>12</v>
      </c>
      <c r="C61" s="251" t="s">
        <v>533</v>
      </c>
      <c r="D61" s="252">
        <f>投入係数!D17</f>
        <v>3.2460000000000002E-3</v>
      </c>
      <c r="E61" s="252">
        <f>投入係数!E17</f>
        <v>2.7950000000000002E-3</v>
      </c>
      <c r="F61" s="252">
        <f>投入係数!F17</f>
        <v>4.444E-3</v>
      </c>
      <c r="G61" s="252">
        <f>投入係数!G17</f>
        <v>1.0913000000000001E-2</v>
      </c>
      <c r="H61" s="252">
        <f>投入係数!H17</f>
        <v>5.7689999999999998E-3</v>
      </c>
      <c r="I61" s="252">
        <f>投入係数!I17</f>
        <v>8.0879999999999997E-3</v>
      </c>
      <c r="J61" s="252">
        <f>投入係数!J17</f>
        <v>1.3532000000000001E-2</v>
      </c>
      <c r="K61" s="253">
        <f>投入係数!K17</f>
        <v>4.2909999999999997E-2</v>
      </c>
      <c r="AH61" s="254">
        <v>97660</v>
      </c>
      <c r="AI61" s="255" t="s">
        <v>29</v>
      </c>
      <c r="AJ61" s="254">
        <v>47107</v>
      </c>
      <c r="AK61" s="255" t="s">
        <v>29</v>
      </c>
      <c r="AL61" s="254">
        <v>144767</v>
      </c>
      <c r="AM61" s="255" t="s">
        <v>29</v>
      </c>
    </row>
    <row r="62" spans="2:39" s="236" customFormat="1" ht="16.5" customHeight="1">
      <c r="B62" s="250" t="s">
        <v>13</v>
      </c>
      <c r="C62" s="251" t="s">
        <v>534</v>
      </c>
      <c r="D62" s="252">
        <f>投入係数!D18</f>
        <v>0</v>
      </c>
      <c r="E62" s="252">
        <f>投入係数!E18</f>
        <v>0</v>
      </c>
      <c r="F62" s="252">
        <f>投入係数!F18</f>
        <v>0</v>
      </c>
      <c r="G62" s="252">
        <f>投入係数!G18</f>
        <v>0</v>
      </c>
      <c r="H62" s="252">
        <f>投入係数!H18</f>
        <v>0</v>
      </c>
      <c r="I62" s="252">
        <f>投入係数!I18</f>
        <v>0</v>
      </c>
      <c r="J62" s="252">
        <f>投入係数!J18</f>
        <v>0</v>
      </c>
      <c r="K62" s="253">
        <f>投入係数!K18</f>
        <v>0</v>
      </c>
      <c r="AH62" s="254">
        <v>4654</v>
      </c>
      <c r="AI62" s="255" t="s">
        <v>29</v>
      </c>
      <c r="AJ62" s="254">
        <v>348871</v>
      </c>
      <c r="AK62" s="255" t="s">
        <v>29</v>
      </c>
      <c r="AL62" s="254">
        <v>353525</v>
      </c>
      <c r="AM62" s="255" t="s">
        <v>29</v>
      </c>
    </row>
    <row r="63" spans="2:39" s="236" customFormat="1" ht="16.5" customHeight="1">
      <c r="B63" s="250" t="s">
        <v>14</v>
      </c>
      <c r="C63" s="251" t="s">
        <v>300</v>
      </c>
      <c r="D63" s="252">
        <f>投入係数!D19</f>
        <v>5.2428000000000002E-2</v>
      </c>
      <c r="E63" s="252">
        <f>投入係数!E19</f>
        <v>2.2363999999999998E-2</v>
      </c>
      <c r="F63" s="252">
        <f>投入係数!F19</f>
        <v>2.359E-2</v>
      </c>
      <c r="G63" s="252">
        <f>投入係数!G19</f>
        <v>7.3041999999999996E-2</v>
      </c>
      <c r="H63" s="252">
        <f>投入係数!H19</f>
        <v>4.1360000000000001E-2</v>
      </c>
      <c r="I63" s="252">
        <f>投入係数!I19</f>
        <v>0.114539</v>
      </c>
      <c r="J63" s="252">
        <f>投入係数!J19</f>
        <v>0.111244</v>
      </c>
      <c r="K63" s="253">
        <f>投入係数!K19</f>
        <v>8.6537000000000003E-2</v>
      </c>
      <c r="AH63" s="254">
        <v>560973</v>
      </c>
      <c r="AI63" s="255" t="s">
        <v>29</v>
      </c>
      <c r="AJ63" s="254">
        <v>902791</v>
      </c>
      <c r="AK63" s="255" t="s">
        <v>29</v>
      </c>
      <c r="AL63" s="254">
        <v>1463764</v>
      </c>
      <c r="AM63" s="255" t="s">
        <v>29</v>
      </c>
    </row>
    <row r="64" spans="2:39" s="236" customFormat="1" ht="16.5" customHeight="1">
      <c r="B64" s="256" t="s">
        <v>30</v>
      </c>
      <c r="C64" s="257" t="s">
        <v>535</v>
      </c>
      <c r="D64" s="258">
        <f>投入係数!D20</f>
        <v>7.3220000000000004E-3</v>
      </c>
      <c r="E64" s="258">
        <f>投入係数!E20</f>
        <v>8.1800000000000004E-4</v>
      </c>
      <c r="F64" s="258">
        <f>投入係数!F20</f>
        <v>8.2050000000000005E-3</v>
      </c>
      <c r="G64" s="258">
        <f>投入係数!G20</f>
        <v>8.8599999999999998E-3</v>
      </c>
      <c r="H64" s="258">
        <f>投入係数!H20</f>
        <v>3.7130000000000002E-3</v>
      </c>
      <c r="I64" s="258">
        <f>投入係数!I20</f>
        <v>1.3261999999999999E-2</v>
      </c>
      <c r="J64" s="258">
        <f>投入係数!J20</f>
        <v>3.5260000000000001E-3</v>
      </c>
      <c r="K64" s="259">
        <f>投入係数!K20</f>
        <v>4.0720000000000001E-3</v>
      </c>
      <c r="AH64" s="254">
        <v>38423</v>
      </c>
      <c r="AI64" s="255" t="s">
        <v>29</v>
      </c>
      <c r="AJ64" s="254">
        <v>-10674</v>
      </c>
      <c r="AK64" s="255" t="s">
        <v>29</v>
      </c>
      <c r="AL64" s="254">
        <v>27749</v>
      </c>
      <c r="AM64" s="255" t="s">
        <v>29</v>
      </c>
    </row>
    <row r="65" spans="2:39" s="236" customFormat="1" ht="16.5" customHeight="1">
      <c r="B65" s="260" t="s">
        <v>306</v>
      </c>
      <c r="C65" s="261" t="s">
        <v>26</v>
      </c>
      <c r="D65" s="262">
        <f>投入係数!D21</f>
        <v>0.48703800000000003</v>
      </c>
      <c r="E65" s="262">
        <f>投入係数!E21</f>
        <v>0.37694699999999998</v>
      </c>
      <c r="F65" s="262">
        <f>投入係数!F21</f>
        <v>0.33914499999999997</v>
      </c>
      <c r="G65" s="262">
        <f>投入係数!G21</f>
        <v>0.431226</v>
      </c>
      <c r="H65" s="262">
        <f>投入係数!H21</f>
        <v>0.63457699999999995</v>
      </c>
      <c r="I65" s="262">
        <f>投入係数!I21</f>
        <v>0.50092400000000004</v>
      </c>
      <c r="J65" s="262">
        <f>投入係数!J21</f>
        <v>0.533887</v>
      </c>
      <c r="K65" s="263">
        <f>投入係数!K21</f>
        <v>0.38700600000000002</v>
      </c>
      <c r="AH65" s="254">
        <v>3095624</v>
      </c>
      <c r="AI65" s="255" t="s">
        <v>29</v>
      </c>
      <c r="AJ65" s="254">
        <v>3933480</v>
      </c>
      <c r="AK65" s="255" t="s">
        <v>29</v>
      </c>
      <c r="AL65" s="254">
        <v>7029104</v>
      </c>
      <c r="AM65" s="255" t="s">
        <v>29</v>
      </c>
    </row>
    <row r="66" spans="2:39" ht="16.5" customHeight="1"/>
    <row r="67" spans="2:39" ht="16.5" customHeight="1">
      <c r="B67" s="238"/>
      <c r="C67" s="239"/>
      <c r="D67" s="240" t="s">
        <v>9</v>
      </c>
      <c r="E67" s="240" t="s">
        <v>10</v>
      </c>
      <c r="F67" s="240" t="s">
        <v>11</v>
      </c>
      <c r="G67" s="240" t="s">
        <v>12</v>
      </c>
      <c r="H67" s="240" t="s">
        <v>13</v>
      </c>
      <c r="I67" s="240" t="s">
        <v>14</v>
      </c>
      <c r="J67" s="240">
        <v>15</v>
      </c>
      <c r="K67" s="264">
        <v>37</v>
      </c>
    </row>
    <row r="68" spans="2:39" ht="35.25" customHeight="1">
      <c r="B68" s="242"/>
      <c r="C68" s="243"/>
      <c r="D68" s="245" t="s">
        <v>21</v>
      </c>
      <c r="E68" s="244" t="s">
        <v>22</v>
      </c>
      <c r="F68" s="244" t="s">
        <v>23</v>
      </c>
      <c r="G68" s="245" t="s">
        <v>296</v>
      </c>
      <c r="H68" s="244" t="s">
        <v>24</v>
      </c>
      <c r="I68" s="244" t="s">
        <v>300</v>
      </c>
      <c r="J68" s="244" t="s">
        <v>25</v>
      </c>
      <c r="K68" s="265" t="s">
        <v>26</v>
      </c>
    </row>
    <row r="69" spans="2:39" ht="16.5" customHeight="1">
      <c r="B69" s="250" t="s">
        <v>1</v>
      </c>
      <c r="C69" s="251" t="s">
        <v>15</v>
      </c>
      <c r="D69" s="252">
        <f>投入係数!L6</f>
        <v>0</v>
      </c>
      <c r="E69" s="252">
        <f>投入係数!M6</f>
        <v>5.0000000000000004E-6</v>
      </c>
      <c r="F69" s="252">
        <f>投入係数!N6</f>
        <v>1.7E-5</v>
      </c>
      <c r="G69" s="252">
        <f>投入係数!O6</f>
        <v>0</v>
      </c>
      <c r="H69" s="252">
        <f>投入係数!P6</f>
        <v>1.5E-5</v>
      </c>
      <c r="I69" s="252">
        <f>投入係数!Q6</f>
        <v>2.5600000000000002E-3</v>
      </c>
      <c r="J69" s="252">
        <f>投入係数!R6</f>
        <v>0</v>
      </c>
      <c r="K69" s="266">
        <f>投入係数!S6</f>
        <v>9.6530000000000001E-3</v>
      </c>
    </row>
    <row r="70" spans="2:39" ht="16.5" customHeight="1">
      <c r="B70" s="250" t="s">
        <v>2</v>
      </c>
      <c r="C70" s="251" t="s">
        <v>523</v>
      </c>
      <c r="D70" s="252">
        <f>投入係数!L7</f>
        <v>0</v>
      </c>
      <c r="E70" s="252">
        <f>投入係数!M7</f>
        <v>0</v>
      </c>
      <c r="F70" s="252">
        <f>投入係数!N7</f>
        <v>0</v>
      </c>
      <c r="G70" s="252">
        <f>投入係数!O7</f>
        <v>0</v>
      </c>
      <c r="H70" s="252">
        <f>投入係数!P7</f>
        <v>3.0000000000000001E-6</v>
      </c>
      <c r="I70" s="252">
        <f>投入係数!Q7</f>
        <v>1.7799999999999999E-4</v>
      </c>
      <c r="J70" s="252">
        <f>投入係数!R7</f>
        <v>0</v>
      </c>
      <c r="K70" s="266">
        <f>投入係数!S7</f>
        <v>2.4659999999999999E-3</v>
      </c>
    </row>
    <row r="71" spans="2:39" ht="16.5" customHeight="1">
      <c r="B71" s="250" t="s">
        <v>3</v>
      </c>
      <c r="C71" s="251" t="s">
        <v>524</v>
      </c>
      <c r="D71" s="252">
        <f>投入係数!L8</f>
        <v>0</v>
      </c>
      <c r="E71" s="252">
        <f>投入係数!M8</f>
        <v>0</v>
      </c>
      <c r="F71" s="252">
        <f>投入係数!N8</f>
        <v>0</v>
      </c>
      <c r="G71" s="252">
        <f>投入係数!O8</f>
        <v>0</v>
      </c>
      <c r="H71" s="252">
        <f>投入係数!P8</f>
        <v>3.0000000000000001E-6</v>
      </c>
      <c r="I71" s="252">
        <f>投入係数!Q8</f>
        <v>6.2200000000000005E-4</v>
      </c>
      <c r="J71" s="252">
        <f>投入係数!R8</f>
        <v>0</v>
      </c>
      <c r="K71" s="266">
        <f>投入係数!S8</f>
        <v>2.9300000000000002E-4</v>
      </c>
    </row>
    <row r="72" spans="2:39" ht="16.5" customHeight="1">
      <c r="B72" s="250" t="s">
        <v>4</v>
      </c>
      <c r="C72" s="251" t="s">
        <v>525</v>
      </c>
      <c r="D72" s="252">
        <f>投入係数!L9</f>
        <v>0</v>
      </c>
      <c r="E72" s="252">
        <f>投入係数!M9</f>
        <v>0</v>
      </c>
      <c r="F72" s="252">
        <f>投入係数!N9</f>
        <v>0</v>
      </c>
      <c r="G72" s="252">
        <f>投入係数!O9</f>
        <v>0</v>
      </c>
      <c r="H72" s="252">
        <f>投入係数!P9</f>
        <v>6.0000000000000002E-6</v>
      </c>
      <c r="I72" s="252">
        <f>投入係数!Q9</f>
        <v>9.0000000000000002E-6</v>
      </c>
      <c r="J72" s="252">
        <f>投入係数!R9</f>
        <v>1.3100000000000001E-4</v>
      </c>
      <c r="K72" s="266">
        <f>投入係数!S9</f>
        <v>1.6643000000000002E-2</v>
      </c>
    </row>
    <row r="73" spans="2:39" ht="16.5" customHeight="1">
      <c r="B73" s="250" t="s">
        <v>5</v>
      </c>
      <c r="C73" s="251" t="s">
        <v>526</v>
      </c>
      <c r="D73" s="252">
        <f>投入係数!L10</f>
        <v>2.6367000000000002E-2</v>
      </c>
      <c r="E73" s="252">
        <f>投入係数!M10</f>
        <v>1.861E-3</v>
      </c>
      <c r="F73" s="252">
        <f>投入係数!N10</f>
        <v>0.14646799999999999</v>
      </c>
      <c r="G73" s="252">
        <f>投入係数!O10</f>
        <v>3.8101000000000003E-2</v>
      </c>
      <c r="H73" s="252">
        <f>投入係数!P10</f>
        <v>4.4807E-2</v>
      </c>
      <c r="I73" s="252">
        <f>投入係数!Q10</f>
        <v>0.13775399999999999</v>
      </c>
      <c r="J73" s="252">
        <f>投入係数!R10</f>
        <v>3.0721999999999999E-2</v>
      </c>
      <c r="K73" s="266">
        <f>投入係数!S10</f>
        <v>0.167989</v>
      </c>
    </row>
    <row r="74" spans="2:39" ht="16.5" customHeight="1">
      <c r="B74" s="250" t="s">
        <v>6</v>
      </c>
      <c r="C74" s="251" t="s">
        <v>527</v>
      </c>
      <c r="D74" s="252">
        <f>投入係数!L11</f>
        <v>3.6020000000000002E-3</v>
      </c>
      <c r="E74" s="252">
        <f>投入係数!M11</f>
        <v>1.5105E-2</v>
      </c>
      <c r="F74" s="252">
        <f>投入係数!N11</f>
        <v>9.8320000000000005E-3</v>
      </c>
      <c r="G74" s="252">
        <f>投入係数!O11</f>
        <v>4.9639999999999997E-3</v>
      </c>
      <c r="H74" s="252">
        <f>投入係数!P11</f>
        <v>8.574E-3</v>
      </c>
      <c r="I74" s="252">
        <f>投入係数!Q11</f>
        <v>3.3570000000000002E-3</v>
      </c>
      <c r="J74" s="252">
        <f>投入係数!R11</f>
        <v>1.4589E-2</v>
      </c>
      <c r="K74" s="266">
        <f>投入係数!S11</f>
        <v>6.019E-3</v>
      </c>
    </row>
    <row r="75" spans="2:39" ht="16.5" customHeight="1">
      <c r="B75" s="250" t="s">
        <v>7</v>
      </c>
      <c r="C75" s="251" t="s">
        <v>528</v>
      </c>
      <c r="D75" s="252">
        <f>投入係数!L12</f>
        <v>6.5560000000000002E-3</v>
      </c>
      <c r="E75" s="252">
        <f>投入係数!M12</f>
        <v>2.019E-3</v>
      </c>
      <c r="F75" s="252">
        <f>投入係数!N12</f>
        <v>1.1526E-2</v>
      </c>
      <c r="G75" s="252">
        <f>投入係数!O12</f>
        <v>1.1412E-2</v>
      </c>
      <c r="H75" s="252">
        <f>投入係数!P12</f>
        <v>1.46E-2</v>
      </c>
      <c r="I75" s="252">
        <f>投入係数!Q12</f>
        <v>2.1777999999999999E-2</v>
      </c>
      <c r="J75" s="252">
        <f>投入係数!R12</f>
        <v>3.5490000000000001E-3</v>
      </c>
      <c r="K75" s="266">
        <f>投入係数!S12</f>
        <v>2.5911E-2</v>
      </c>
    </row>
    <row r="76" spans="2:39" ht="16.5" customHeight="1">
      <c r="B76" s="250" t="s">
        <v>8</v>
      </c>
      <c r="C76" s="251" t="s">
        <v>529</v>
      </c>
      <c r="D76" s="252">
        <f>投入係数!L13</f>
        <v>5.2830000000000004E-3</v>
      </c>
      <c r="E76" s="252">
        <f>投入係数!M13</f>
        <v>1.1540000000000001E-3</v>
      </c>
      <c r="F76" s="252">
        <f>投入係数!N13</f>
        <v>3.6331000000000002E-2</v>
      </c>
      <c r="G76" s="252">
        <f>投入係数!O13</f>
        <v>8.5330000000000007E-3</v>
      </c>
      <c r="H76" s="252">
        <f>投入係数!P13</f>
        <v>9.0360000000000006E-3</v>
      </c>
      <c r="I76" s="252">
        <f>投入係数!Q13</f>
        <v>3.4401000000000001E-2</v>
      </c>
      <c r="J76" s="252">
        <f>投入係数!R13</f>
        <v>4.0419999999999996E-3</v>
      </c>
      <c r="K76" s="266">
        <f>投入係数!S13</f>
        <v>2.9263000000000001E-2</v>
      </c>
    </row>
    <row r="77" spans="2:39" ht="16.5" customHeight="1">
      <c r="B77" s="250" t="s">
        <v>9</v>
      </c>
      <c r="C77" s="251" t="s">
        <v>530</v>
      </c>
      <c r="D77" s="252">
        <f>投入係数!L14</f>
        <v>8.0644999999999994E-2</v>
      </c>
      <c r="E77" s="252">
        <f>投入係数!M14</f>
        <v>7.3393E-2</v>
      </c>
      <c r="F77" s="252">
        <f>投入係数!N14</f>
        <v>2.7522000000000001E-2</v>
      </c>
      <c r="G77" s="252">
        <f>投入係数!O14</f>
        <v>7.1590000000000004E-3</v>
      </c>
      <c r="H77" s="252">
        <f>投入係数!P14</f>
        <v>1.6365999999999999E-2</v>
      </c>
      <c r="I77" s="252">
        <f>投入係数!Q14</f>
        <v>1.0220999999999999E-2</v>
      </c>
      <c r="J77" s="252">
        <f>投入係数!R14</f>
        <v>3.4567000000000001E-2</v>
      </c>
      <c r="K77" s="266">
        <f>投入係数!S14</f>
        <v>1.9174E-2</v>
      </c>
    </row>
    <row r="78" spans="2:39" ht="16.5" customHeight="1">
      <c r="B78" s="250" t="s">
        <v>10</v>
      </c>
      <c r="C78" s="251" t="s">
        <v>531</v>
      </c>
      <c r="D78" s="252">
        <f>投入係数!L15</f>
        <v>1.7582E-2</v>
      </c>
      <c r="E78" s="252">
        <f>投入係数!M15</f>
        <v>3.8190000000000002E-2</v>
      </c>
      <c r="F78" s="252">
        <f>投入係数!N15</f>
        <v>2.4282999999999999E-2</v>
      </c>
      <c r="G78" s="252">
        <f>投入係数!O15</f>
        <v>1.8041000000000001E-2</v>
      </c>
      <c r="H78" s="252">
        <f>投入係数!P15</f>
        <v>3.4610000000000001E-3</v>
      </c>
      <c r="I78" s="252">
        <f>投入係数!Q15</f>
        <v>1.5377999999999999E-2</v>
      </c>
      <c r="J78" s="252">
        <f>投入係数!R15</f>
        <v>1.9123000000000001E-2</v>
      </c>
      <c r="K78" s="266">
        <f>投入係数!S15</f>
        <v>1.3786E-2</v>
      </c>
    </row>
    <row r="79" spans="2:39" ht="16.5" customHeight="1">
      <c r="B79" s="250" t="s">
        <v>11</v>
      </c>
      <c r="C79" s="251" t="s">
        <v>532</v>
      </c>
      <c r="D79" s="252">
        <f>投入係数!L16</f>
        <v>3.4460999999999999E-2</v>
      </c>
      <c r="E79" s="252">
        <f>投入係数!M16</f>
        <v>1.658E-3</v>
      </c>
      <c r="F79" s="252">
        <f>投入係数!N16</f>
        <v>9.6912999999999999E-2</v>
      </c>
      <c r="G79" s="252">
        <f>投入係数!O16</f>
        <v>2.2287999999999999E-2</v>
      </c>
      <c r="H79" s="252">
        <f>投入係数!P16</f>
        <v>3.2432999999999997E-2</v>
      </c>
      <c r="I79" s="252">
        <f>投入係数!Q16</f>
        <v>2.5302000000000002E-2</v>
      </c>
      <c r="J79" s="252">
        <f>投入係数!R16</f>
        <v>5.0930000000000003E-2</v>
      </c>
      <c r="K79" s="266">
        <f>投入係数!S16</f>
        <v>3.9926000000000003E-2</v>
      </c>
    </row>
    <row r="80" spans="2:39" ht="16.5" customHeight="1">
      <c r="B80" s="250" t="s">
        <v>12</v>
      </c>
      <c r="C80" s="251" t="s">
        <v>533</v>
      </c>
      <c r="D80" s="252">
        <f>投入係数!L17</f>
        <v>5.5925999999999997E-2</v>
      </c>
      <c r="E80" s="252">
        <f>投入係数!M17</f>
        <v>1.439E-3</v>
      </c>
      <c r="F80" s="252">
        <f>投入係数!N17</f>
        <v>6.77E-3</v>
      </c>
      <c r="G80" s="252">
        <f>投入係数!O17</f>
        <v>0.22478100000000001</v>
      </c>
      <c r="H80" s="252">
        <f>投入係数!P17</f>
        <v>2.8265999999999999E-2</v>
      </c>
      <c r="I80" s="252">
        <f>投入係数!Q17</f>
        <v>2.3493E-2</v>
      </c>
      <c r="J80" s="252">
        <f>投入係数!R17</f>
        <v>4.3437999999999997E-2</v>
      </c>
      <c r="K80" s="266">
        <f>投入係数!S17</f>
        <v>2.3576E-2</v>
      </c>
    </row>
    <row r="81" spans="2:39" ht="16.5" customHeight="1">
      <c r="B81" s="250" t="s">
        <v>13</v>
      </c>
      <c r="C81" s="251" t="s">
        <v>534</v>
      </c>
      <c r="D81" s="252">
        <f>投入係数!L18</f>
        <v>0</v>
      </c>
      <c r="E81" s="252">
        <f>投入係数!M18</f>
        <v>0</v>
      </c>
      <c r="F81" s="252">
        <f>投入係数!N18</f>
        <v>0</v>
      </c>
      <c r="G81" s="252">
        <f>投入係数!O18</f>
        <v>0</v>
      </c>
      <c r="H81" s="252">
        <f>投入係数!P18</f>
        <v>0</v>
      </c>
      <c r="I81" s="252">
        <f>投入係数!Q18</f>
        <v>0</v>
      </c>
      <c r="J81" s="252">
        <f>投入係数!R18</f>
        <v>0.101465</v>
      </c>
      <c r="K81" s="266">
        <f>投入係数!S18</f>
        <v>5.0900000000000001E-4</v>
      </c>
    </row>
    <row r="82" spans="2:39" ht="16.5" customHeight="1">
      <c r="B82" s="250" t="s">
        <v>14</v>
      </c>
      <c r="C82" s="251" t="s">
        <v>300</v>
      </c>
      <c r="D82" s="252">
        <f>投入係数!L19</f>
        <v>0.128914</v>
      </c>
      <c r="E82" s="252">
        <f>投入係数!M19</f>
        <v>1.3612000000000001E-2</v>
      </c>
      <c r="F82" s="252">
        <f>投入係数!N19</f>
        <v>0.186006</v>
      </c>
      <c r="G82" s="252">
        <f>投入係数!O19</f>
        <v>0.17505399999999999</v>
      </c>
      <c r="H82" s="252">
        <f>投入係数!P19</f>
        <v>0.121105</v>
      </c>
      <c r="I82" s="252">
        <f>投入係数!Q19</f>
        <v>0.105328</v>
      </c>
      <c r="J82" s="252">
        <f>投入係数!R19</f>
        <v>4.7118E-2</v>
      </c>
      <c r="K82" s="266">
        <f>投入係数!S19</f>
        <v>9.0691999999999995E-2</v>
      </c>
    </row>
    <row r="83" spans="2:39" ht="16.5" customHeight="1">
      <c r="B83" s="250" t="s">
        <v>30</v>
      </c>
      <c r="C83" s="251" t="s">
        <v>535</v>
      </c>
      <c r="D83" s="252">
        <f>投入係数!L20</f>
        <v>1.0156999999999999E-2</v>
      </c>
      <c r="E83" s="252">
        <f>投入係数!M20</f>
        <v>1.6310000000000001E-3</v>
      </c>
      <c r="F83" s="252">
        <f>投入係数!N20</f>
        <v>1.926E-3</v>
      </c>
      <c r="G83" s="252">
        <f>投入係数!O20</f>
        <v>4.6579999999999998E-3</v>
      </c>
      <c r="H83" s="252">
        <f>投入係数!P20</f>
        <v>3.1E-4</v>
      </c>
      <c r="I83" s="252">
        <f>投入係数!Q20</f>
        <v>5.1229999999999999E-3</v>
      </c>
      <c r="J83" s="252">
        <f>投入係数!R20</f>
        <v>0</v>
      </c>
      <c r="K83" s="266">
        <f>投入係数!S20</f>
        <v>4.9249999999999997E-3</v>
      </c>
    </row>
    <row r="84" spans="2:39" ht="16.5" customHeight="1">
      <c r="B84" s="267" t="s">
        <v>334</v>
      </c>
      <c r="C84" s="268" t="s">
        <v>26</v>
      </c>
      <c r="D84" s="269">
        <f>投入係数!L21</f>
        <v>0.36949300000000002</v>
      </c>
      <c r="E84" s="269">
        <f>投入係数!M21</f>
        <v>0.150066</v>
      </c>
      <c r="F84" s="269">
        <f>投入係数!N21</f>
        <v>0.54759400000000003</v>
      </c>
      <c r="G84" s="269">
        <f>投入係数!O21</f>
        <v>0.51499200000000001</v>
      </c>
      <c r="H84" s="269">
        <f>投入係数!P21</f>
        <v>0.27898499999999998</v>
      </c>
      <c r="I84" s="269">
        <f>投入係数!Q21</f>
        <v>0.38550499999999999</v>
      </c>
      <c r="J84" s="269">
        <f>投入係数!R21</f>
        <v>0.34967500000000001</v>
      </c>
      <c r="K84" s="270">
        <f>投入係数!S21</f>
        <v>0.45082699999999998</v>
      </c>
    </row>
    <row r="85" spans="2:39" ht="16.5" customHeight="1"/>
    <row r="86" spans="2:39" ht="16.5" customHeight="1"/>
    <row r="87" spans="2:39" ht="16.5" customHeight="1"/>
    <row r="88" spans="2:39" ht="16.5" customHeight="1"/>
    <row r="89" spans="2:39" ht="16.5" customHeight="1"/>
    <row r="90" spans="2:39" ht="16.5" customHeight="1"/>
    <row r="91" spans="2:39" ht="16.5" customHeight="1">
      <c r="B91" s="1"/>
      <c r="C91" s="1"/>
      <c r="D91" s="195"/>
    </row>
    <row r="92" spans="2:39" ht="16.5" customHeight="1">
      <c r="B92" s="236" t="s">
        <v>307</v>
      </c>
      <c r="K92" s="237"/>
    </row>
    <row r="93" spans="2:39" s="236" customFormat="1" ht="16.5" customHeight="1">
      <c r="B93" s="238"/>
      <c r="C93" s="239"/>
      <c r="D93" s="271" t="s">
        <v>1</v>
      </c>
      <c r="E93" s="240" t="s">
        <v>2</v>
      </c>
      <c r="F93" s="240" t="s">
        <v>3</v>
      </c>
      <c r="G93" s="240" t="s">
        <v>4</v>
      </c>
      <c r="H93" s="240" t="s">
        <v>5</v>
      </c>
      <c r="I93" s="240" t="s">
        <v>6</v>
      </c>
      <c r="J93" s="240" t="s">
        <v>7</v>
      </c>
      <c r="K93" s="241" t="s">
        <v>8</v>
      </c>
    </row>
    <row r="94" spans="2:39" s="247" customFormat="1" ht="35.25" customHeight="1">
      <c r="B94" s="242"/>
      <c r="C94" s="243"/>
      <c r="D94" s="272" t="s">
        <v>325</v>
      </c>
      <c r="E94" s="247" t="s">
        <v>326</v>
      </c>
      <c r="F94" s="247" t="s">
        <v>327</v>
      </c>
      <c r="G94" s="247" t="s">
        <v>328</v>
      </c>
      <c r="H94" s="247" t="s">
        <v>298</v>
      </c>
      <c r="I94" s="247" t="s">
        <v>19</v>
      </c>
      <c r="J94" s="273" t="s">
        <v>329</v>
      </c>
      <c r="K94" s="274" t="s">
        <v>330</v>
      </c>
      <c r="AH94" s="248" t="s">
        <v>26</v>
      </c>
      <c r="AI94" s="248"/>
      <c r="AJ94" s="248" t="s">
        <v>27</v>
      </c>
      <c r="AK94" s="248"/>
      <c r="AL94" s="248" t="s">
        <v>28</v>
      </c>
      <c r="AM94" s="249"/>
    </row>
    <row r="95" spans="2:39" s="236" customFormat="1" ht="16.5" customHeight="1">
      <c r="B95" s="275" t="s">
        <v>1</v>
      </c>
      <c r="C95" s="207" t="s">
        <v>15</v>
      </c>
      <c r="D95" s="276">
        <f>開放経済型逆行列係数!D6</f>
        <v>1.0536190000000001</v>
      </c>
      <c r="E95" s="277">
        <f>開放経済型逆行列係数!E6</f>
        <v>8.03E-4</v>
      </c>
      <c r="F95" s="277">
        <f>開放経済型逆行列係数!F6</f>
        <v>4.4000000000000002E-4</v>
      </c>
      <c r="G95" s="277">
        <f>開放経済型逆行列係数!G6</f>
        <v>3.1500000000000001E-4</v>
      </c>
      <c r="H95" s="277">
        <f>開放経済型逆行列係数!H6</f>
        <v>1.5335E-2</v>
      </c>
      <c r="I95" s="277">
        <f>開放経済型逆行列係数!I6</f>
        <v>1.1590000000000001E-3</v>
      </c>
      <c r="J95" s="277">
        <f>開放経済型逆行列係数!J6</f>
        <v>3.3E-4</v>
      </c>
      <c r="K95" s="278">
        <f>開放経済型逆行列係数!K6</f>
        <v>3.6299999999999999E-4</v>
      </c>
      <c r="AH95" s="254">
        <v>113706</v>
      </c>
      <c r="AI95" s="255" t="s">
        <v>29</v>
      </c>
      <c r="AJ95" s="254">
        <v>124135</v>
      </c>
      <c r="AK95" s="255" t="s">
        <v>29</v>
      </c>
      <c r="AL95" s="254">
        <v>237841</v>
      </c>
      <c r="AM95" s="255" t="s">
        <v>29</v>
      </c>
    </row>
    <row r="96" spans="2:39" s="236" customFormat="1" ht="16.5" customHeight="1">
      <c r="B96" s="250" t="s">
        <v>2</v>
      </c>
      <c r="C96" s="212" t="s">
        <v>523</v>
      </c>
      <c r="D96" s="279">
        <f>開放経済型逆行列係数!D7</f>
        <v>4.8799999999999999E-4</v>
      </c>
      <c r="E96" s="252">
        <f>開放経済型逆行列係数!E7</f>
        <v>1.167408</v>
      </c>
      <c r="F96" s="252">
        <f>開放経済型逆行列係数!F7</f>
        <v>1.6899999999999999E-4</v>
      </c>
      <c r="G96" s="252">
        <f>開放経済型逆行列係数!G7</f>
        <v>1.8000000000000001E-4</v>
      </c>
      <c r="H96" s="252">
        <f>開放経済型逆行列係数!H7</f>
        <v>6.3839999999999999E-3</v>
      </c>
      <c r="I96" s="252">
        <f>開放経済型逆行列係数!I7</f>
        <v>2.9799999999999998E-4</v>
      </c>
      <c r="J96" s="252">
        <f>開放経済型逆行列係数!J7</f>
        <v>8.2999999999999998E-5</v>
      </c>
      <c r="K96" s="253">
        <f>開放経済型逆行列係数!K7</f>
        <v>6.4999999999999994E-5</v>
      </c>
      <c r="AH96" s="254">
        <v>23686</v>
      </c>
      <c r="AI96" s="255" t="s">
        <v>29</v>
      </c>
      <c r="AJ96" s="254">
        <v>19464</v>
      </c>
      <c r="AK96" s="255" t="s">
        <v>29</v>
      </c>
      <c r="AL96" s="254">
        <v>43150</v>
      </c>
      <c r="AM96" s="255" t="s">
        <v>29</v>
      </c>
    </row>
    <row r="97" spans="2:39" s="236" customFormat="1" ht="16.5" customHeight="1">
      <c r="B97" s="250" t="s">
        <v>3</v>
      </c>
      <c r="C97" s="212" t="s">
        <v>524</v>
      </c>
      <c r="D97" s="279">
        <f>開放経済型逆行列係数!D8</f>
        <v>1.4E-5</v>
      </c>
      <c r="E97" s="252">
        <f>開放経済型逆行列係数!E8</f>
        <v>6.9999999999999999E-6</v>
      </c>
      <c r="F97" s="252">
        <f>開放経済型逆行列係数!F8</f>
        <v>1.0018419999999999</v>
      </c>
      <c r="G97" s="252">
        <f>開放経済型逆行列係数!G8</f>
        <v>1.7E-5</v>
      </c>
      <c r="H97" s="252">
        <f>開放経済型逆行列係数!H8</f>
        <v>1.65E-4</v>
      </c>
      <c r="I97" s="252">
        <f>開放経済型逆行列係数!I8</f>
        <v>2.3E-5</v>
      </c>
      <c r="J97" s="252">
        <f>開放経済型逆行列係数!J8</f>
        <v>2.0000000000000002E-5</v>
      </c>
      <c r="K97" s="253">
        <f>開放経済型逆行列係数!K8</f>
        <v>1.7E-5</v>
      </c>
      <c r="AH97" s="254">
        <v>5652</v>
      </c>
      <c r="AI97" s="255" t="s">
        <v>29</v>
      </c>
      <c r="AJ97" s="254">
        <v>63</v>
      </c>
      <c r="AK97" s="255" t="s">
        <v>29</v>
      </c>
      <c r="AL97" s="254">
        <v>5715</v>
      </c>
      <c r="AM97" s="255" t="s">
        <v>29</v>
      </c>
    </row>
    <row r="98" spans="2:39" s="236" customFormat="1" ht="16.5" customHeight="1">
      <c r="B98" s="250" t="s">
        <v>4</v>
      </c>
      <c r="C98" s="212" t="s">
        <v>525</v>
      </c>
      <c r="D98" s="279">
        <f>開放経済型逆行列係数!D9</f>
        <v>1.34E-4</v>
      </c>
      <c r="E98" s="252">
        <f>開放経済型逆行列係数!E9</f>
        <v>9.1000000000000003E-5</v>
      </c>
      <c r="F98" s="252">
        <f>開放経済型逆行列係数!F9</f>
        <v>6.0999999999999999E-5</v>
      </c>
      <c r="G98" s="252">
        <f>開放経済型逆行列係数!G9</f>
        <v>1.0003820000000001</v>
      </c>
      <c r="H98" s="252">
        <f>開放経済型逆行列係数!H9</f>
        <v>1.2539999999999999E-3</v>
      </c>
      <c r="I98" s="252">
        <f>開放経済型逆行列係数!I9</f>
        <v>1.8599999999999999E-4</v>
      </c>
      <c r="J98" s="252">
        <f>開放経済型逆行列係数!J9</f>
        <v>7.4710000000000002E-3</v>
      </c>
      <c r="K98" s="253">
        <f>開放経済型逆行列係数!K9</f>
        <v>2.34E-4</v>
      </c>
      <c r="AH98" s="254">
        <v>58066</v>
      </c>
      <c r="AI98" s="255" t="s">
        <v>29</v>
      </c>
      <c r="AJ98" s="254">
        <v>-31758</v>
      </c>
      <c r="AK98" s="255" t="s">
        <v>29</v>
      </c>
      <c r="AL98" s="254">
        <v>26308</v>
      </c>
      <c r="AM98" s="255" t="s">
        <v>29</v>
      </c>
    </row>
    <row r="99" spans="2:39" s="236" customFormat="1" ht="16.5" customHeight="1">
      <c r="B99" s="250" t="s">
        <v>5</v>
      </c>
      <c r="C99" s="212" t="s">
        <v>526</v>
      </c>
      <c r="D99" s="279">
        <f>開放経済型逆行列係数!D10</f>
        <v>2.7126000000000001E-2</v>
      </c>
      <c r="E99" s="252">
        <f>開放経済型逆行列係数!E10</f>
        <v>9.953E-3</v>
      </c>
      <c r="F99" s="252">
        <f>開放経済型逆行列係数!F10</f>
        <v>2.7161000000000001E-2</v>
      </c>
      <c r="G99" s="252">
        <f>開放経済型逆行列係数!G10</f>
        <v>1.1982E-2</v>
      </c>
      <c r="H99" s="252">
        <f>開放経済型逆行列係数!H10</f>
        <v>1.0527200000000001</v>
      </c>
      <c r="I99" s="252">
        <f>開放経済型逆行列係数!I10</f>
        <v>3.4702999999999998E-2</v>
      </c>
      <c r="J99" s="252">
        <f>開放経済型逆行列係数!J10</f>
        <v>1.0226000000000001E-2</v>
      </c>
      <c r="K99" s="253">
        <f>開放経済型逆行列係数!K10</f>
        <v>8.0820000000000006E-3</v>
      </c>
      <c r="AH99" s="254">
        <v>1243603</v>
      </c>
      <c r="AI99" s="255" t="s">
        <v>29</v>
      </c>
      <c r="AJ99" s="254">
        <v>592005</v>
      </c>
      <c r="AK99" s="255" t="s">
        <v>29</v>
      </c>
      <c r="AL99" s="254">
        <v>1835608</v>
      </c>
      <c r="AM99" s="255" t="s">
        <v>29</v>
      </c>
    </row>
    <row r="100" spans="2:39" s="236" customFormat="1" ht="16.5" customHeight="1">
      <c r="B100" s="250" t="s">
        <v>6</v>
      </c>
      <c r="C100" s="212" t="s">
        <v>527</v>
      </c>
      <c r="D100" s="279">
        <f>開放経済型逆行列係数!D11</f>
        <v>6.1910000000000003E-3</v>
      </c>
      <c r="E100" s="252">
        <f>開放経済型逆行列係数!E11</f>
        <v>1.5380000000000001E-3</v>
      </c>
      <c r="F100" s="252">
        <f>開放経済型逆行列係数!F11</f>
        <v>9.1799999999999998E-4</v>
      </c>
      <c r="G100" s="252">
        <f>開放経済型逆行列係数!G11</f>
        <v>6.8110000000000002E-3</v>
      </c>
      <c r="H100" s="252">
        <f>開放経済型逆行列係数!H11</f>
        <v>5.6249999999999998E-3</v>
      </c>
      <c r="I100" s="252">
        <f>開放経済型逆行列係数!I11</f>
        <v>1.002284</v>
      </c>
      <c r="J100" s="252">
        <f>開放経済型逆行列係数!J11</f>
        <v>2.3746E-2</v>
      </c>
      <c r="K100" s="253">
        <f>開放経済型逆行列係数!K11</f>
        <v>6.8640000000000003E-3</v>
      </c>
      <c r="AH100" s="254">
        <v>72778</v>
      </c>
      <c r="AI100" s="255" t="s">
        <v>29</v>
      </c>
      <c r="AJ100" s="254">
        <v>743586</v>
      </c>
      <c r="AK100" s="255" t="s">
        <v>29</v>
      </c>
      <c r="AL100" s="254">
        <v>816364</v>
      </c>
      <c r="AM100" s="255" t="s">
        <v>29</v>
      </c>
    </row>
    <row r="101" spans="2:39" s="236" customFormat="1" ht="16.5" customHeight="1">
      <c r="B101" s="250" t="s">
        <v>7</v>
      </c>
      <c r="C101" s="212" t="s">
        <v>528</v>
      </c>
      <c r="D101" s="279">
        <f>開放経済型逆行列係数!D12</f>
        <v>1.5845999999999999E-2</v>
      </c>
      <c r="E101" s="252">
        <f>開放経済型逆行列係数!E12</f>
        <v>8.9720000000000008E-3</v>
      </c>
      <c r="F101" s="252">
        <f>開放経済型逆行列係数!F12</f>
        <v>5.0949999999999997E-3</v>
      </c>
      <c r="G101" s="252">
        <f>開放経済型逆行列係数!G12</f>
        <v>5.0465000000000003E-2</v>
      </c>
      <c r="H101" s="252">
        <f>開放経済型逆行列係数!H12</f>
        <v>3.2481000000000003E-2</v>
      </c>
      <c r="I101" s="252">
        <f>開放経済型逆行列係数!I12</f>
        <v>7.809E-3</v>
      </c>
      <c r="J101" s="252">
        <f>開放経済型逆行列係数!J12</f>
        <v>1.1125719999999999</v>
      </c>
      <c r="K101" s="253">
        <f>開放経済型逆行列係数!K12</f>
        <v>3.3656999999999999E-2</v>
      </c>
      <c r="AH101" s="254">
        <v>135809</v>
      </c>
      <c r="AI101" s="255" t="s">
        <v>29</v>
      </c>
      <c r="AJ101" s="254">
        <v>135205</v>
      </c>
      <c r="AK101" s="255" t="s">
        <v>29</v>
      </c>
      <c r="AL101" s="254">
        <v>271014</v>
      </c>
      <c r="AM101" s="255" t="s">
        <v>29</v>
      </c>
    </row>
    <row r="102" spans="2:39" s="236" customFormat="1" ht="16.5" customHeight="1">
      <c r="B102" s="250" t="s">
        <v>8</v>
      </c>
      <c r="C102" s="212" t="s">
        <v>529</v>
      </c>
      <c r="D102" s="279">
        <f>開放経済型逆行列係数!D13</f>
        <v>3.3522999999999997E-2</v>
      </c>
      <c r="E102" s="252">
        <f>開放経済型逆行列係数!E13</f>
        <v>1.1788E-2</v>
      </c>
      <c r="F102" s="252">
        <f>開放経済型逆行列係数!F13</f>
        <v>2.1562999999999999E-2</v>
      </c>
      <c r="G102" s="252">
        <f>開放経済型逆行列係数!G13</f>
        <v>1.1483999999999999E-2</v>
      </c>
      <c r="H102" s="252">
        <f>開放経済型逆行列係数!H13</f>
        <v>2.8989000000000001E-2</v>
      </c>
      <c r="I102" s="252">
        <f>開放経済型逆行列係数!I13</f>
        <v>2.8799999999999999E-2</v>
      </c>
      <c r="J102" s="252">
        <f>開放経済型逆行列係数!J13</f>
        <v>7.0049999999999999E-3</v>
      </c>
      <c r="K102" s="253">
        <f>開放経済型逆行列係数!K13</f>
        <v>1.0095879999999999</v>
      </c>
      <c r="AH102" s="254">
        <v>256366</v>
      </c>
      <c r="AI102" s="255" t="s">
        <v>29</v>
      </c>
      <c r="AJ102" s="254">
        <v>477880</v>
      </c>
      <c r="AK102" s="255" t="s">
        <v>29</v>
      </c>
      <c r="AL102" s="254">
        <v>734246</v>
      </c>
      <c r="AM102" s="255" t="s">
        <v>29</v>
      </c>
    </row>
    <row r="103" spans="2:39" s="236" customFormat="1" ht="16.5" customHeight="1">
      <c r="B103" s="250" t="s">
        <v>9</v>
      </c>
      <c r="C103" s="212" t="s">
        <v>530</v>
      </c>
      <c r="D103" s="279">
        <f>開放経済型逆行列係数!D14</f>
        <v>9.8230000000000001E-3</v>
      </c>
      <c r="E103" s="252">
        <f>開放経済型逆行列係数!E14</f>
        <v>1.3842999999999999E-2</v>
      </c>
      <c r="F103" s="252">
        <f>開放経済型逆行列係数!F14</f>
        <v>1.1021E-2</v>
      </c>
      <c r="G103" s="252">
        <f>開放経済型逆行列係数!G14</f>
        <v>4.6151999999999999E-2</v>
      </c>
      <c r="H103" s="252">
        <f>開放経済型逆行列係数!H14</f>
        <v>1.1057000000000001E-2</v>
      </c>
      <c r="I103" s="252">
        <f>開放経済型逆行列係数!I14</f>
        <v>1.4231000000000001E-2</v>
      </c>
      <c r="J103" s="252">
        <f>開放経済型逆行列係数!J14</f>
        <v>2.4018999999999999E-2</v>
      </c>
      <c r="K103" s="253">
        <f>開放経済型逆行列係数!K14</f>
        <v>2.2679000000000001E-2</v>
      </c>
      <c r="AH103" s="254">
        <v>196941</v>
      </c>
      <c r="AI103" s="255" t="s">
        <v>29</v>
      </c>
      <c r="AJ103" s="254">
        <v>65423</v>
      </c>
      <c r="AK103" s="255" t="s">
        <v>29</v>
      </c>
      <c r="AL103" s="254">
        <v>262364</v>
      </c>
      <c r="AM103" s="255" t="s">
        <v>29</v>
      </c>
    </row>
    <row r="104" spans="2:39" s="236" customFormat="1" ht="16.5" customHeight="1">
      <c r="B104" s="250" t="s">
        <v>10</v>
      </c>
      <c r="C104" s="212" t="s">
        <v>531</v>
      </c>
      <c r="D104" s="279">
        <f>開放経済型逆行列係数!D15</f>
        <v>4.0150000000000003E-3</v>
      </c>
      <c r="E104" s="252">
        <f>開放経済型逆行列係数!E15</f>
        <v>4.1710000000000002E-3</v>
      </c>
      <c r="F104" s="252">
        <f>開放経済型逆行列係数!F15</f>
        <v>2.9819999999999998E-3</v>
      </c>
      <c r="G104" s="252">
        <f>開放経済型逆行列係数!G15</f>
        <v>2.2175E-2</v>
      </c>
      <c r="H104" s="252">
        <f>開放経済型逆行列係数!H15</f>
        <v>5.705E-3</v>
      </c>
      <c r="I104" s="252">
        <f>開放経済型逆行列係数!I15</f>
        <v>7.9780000000000007E-3</v>
      </c>
      <c r="J104" s="252">
        <f>開放経済型逆行列係数!J15</f>
        <v>9.8480000000000009E-3</v>
      </c>
      <c r="K104" s="253">
        <f>開放経済型逆行列係数!K15</f>
        <v>3.8714999999999999E-2</v>
      </c>
      <c r="AH104" s="254">
        <v>60876</v>
      </c>
      <c r="AI104" s="255" t="s">
        <v>29</v>
      </c>
      <c r="AJ104" s="254">
        <v>441564</v>
      </c>
      <c r="AK104" s="255" t="s">
        <v>29</v>
      </c>
      <c r="AL104" s="254">
        <v>502440</v>
      </c>
      <c r="AM104" s="255" t="s">
        <v>29</v>
      </c>
    </row>
    <row r="105" spans="2:39" s="236" customFormat="1" ht="16.5" customHeight="1">
      <c r="B105" s="250" t="s">
        <v>11</v>
      </c>
      <c r="C105" s="212" t="s">
        <v>532</v>
      </c>
      <c r="D105" s="279">
        <f>開放経済型逆行列係数!D16</f>
        <v>5.3090999999999999E-2</v>
      </c>
      <c r="E105" s="252">
        <f>開放経済型逆行列係数!E16</f>
        <v>5.6578000000000003E-2</v>
      </c>
      <c r="F105" s="252">
        <f>開放経済型逆行列係数!F16</f>
        <v>3.2292000000000001E-2</v>
      </c>
      <c r="G105" s="252">
        <f>開放経済型逆行列係数!G16</f>
        <v>0.114727</v>
      </c>
      <c r="H105" s="252">
        <f>開放経済型逆行列係数!H16</f>
        <v>2.8087000000000001E-2</v>
      </c>
      <c r="I105" s="252">
        <f>開放経済型逆行列係数!I16</f>
        <v>3.6352000000000002E-2</v>
      </c>
      <c r="J105" s="252">
        <f>開放経済型逆行列係数!J16</f>
        <v>2.5873E-2</v>
      </c>
      <c r="K105" s="253">
        <f>開放経済型逆行列係数!K16</f>
        <v>9.4348000000000001E-2</v>
      </c>
      <c r="AH105" s="254">
        <v>226431</v>
      </c>
      <c r="AI105" s="255" t="s">
        <v>29</v>
      </c>
      <c r="AJ105" s="254">
        <v>77818</v>
      </c>
      <c r="AK105" s="255" t="s">
        <v>29</v>
      </c>
      <c r="AL105" s="254">
        <v>304249</v>
      </c>
      <c r="AM105" s="255" t="s">
        <v>29</v>
      </c>
    </row>
    <row r="106" spans="2:39" s="236" customFormat="1" ht="16.5" customHeight="1">
      <c r="B106" s="250" t="s">
        <v>12</v>
      </c>
      <c r="C106" s="212" t="s">
        <v>533</v>
      </c>
      <c r="D106" s="279">
        <f>開放経済型逆行列係数!D17</f>
        <v>5.2360000000000002E-3</v>
      </c>
      <c r="E106" s="252">
        <f>開放経済型逆行列係数!E17</f>
        <v>3.9589999999999998E-3</v>
      </c>
      <c r="F106" s="252">
        <f>開放経済型逆行列係数!F17</f>
        <v>4.8910000000000004E-3</v>
      </c>
      <c r="G106" s="252">
        <f>開放経済型逆行列係数!G17</f>
        <v>1.1943E-2</v>
      </c>
      <c r="H106" s="252">
        <f>開放経済型逆行列係数!H17</f>
        <v>6.6039999999999996E-3</v>
      </c>
      <c r="I106" s="252">
        <f>開放経済型逆行列係数!I17</f>
        <v>9.0679999999999997E-3</v>
      </c>
      <c r="J106" s="252">
        <f>開放経済型逆行列係数!J17</f>
        <v>1.3273999999999999E-2</v>
      </c>
      <c r="K106" s="253">
        <f>開放経済型逆行列係数!K17</f>
        <v>3.1787999999999997E-2</v>
      </c>
      <c r="AH106" s="254">
        <v>97660</v>
      </c>
      <c r="AI106" s="255" t="s">
        <v>29</v>
      </c>
      <c r="AJ106" s="254">
        <v>47107</v>
      </c>
      <c r="AK106" s="255" t="s">
        <v>29</v>
      </c>
      <c r="AL106" s="254">
        <v>144767</v>
      </c>
      <c r="AM106" s="255" t="s">
        <v>29</v>
      </c>
    </row>
    <row r="107" spans="2:39" s="236" customFormat="1" ht="16.5" customHeight="1">
      <c r="B107" s="250" t="s">
        <v>13</v>
      </c>
      <c r="C107" s="212" t="s">
        <v>534</v>
      </c>
      <c r="D107" s="279">
        <f>開放経済型逆行列係数!D18</f>
        <v>5.6599999999999999E-4</v>
      </c>
      <c r="E107" s="252">
        <f>開放経済型逆行列係数!E18</f>
        <v>1.02E-4</v>
      </c>
      <c r="F107" s="252">
        <f>開放経済型逆行列係数!F18</f>
        <v>5.7600000000000001E-4</v>
      </c>
      <c r="G107" s="252">
        <f>開放経済型逆行列係数!G18</f>
        <v>6.87E-4</v>
      </c>
      <c r="H107" s="252">
        <f>開放経済型逆行列係数!H18</f>
        <v>3.1500000000000001E-4</v>
      </c>
      <c r="I107" s="252">
        <f>開放経済型逆行列係数!I18</f>
        <v>9.4300000000000004E-4</v>
      </c>
      <c r="J107" s="252">
        <f>開放経済型逆行列係数!J18</f>
        <v>3.5100000000000002E-4</v>
      </c>
      <c r="K107" s="253">
        <f>開放経済型逆行列係数!K18</f>
        <v>3.6000000000000002E-4</v>
      </c>
      <c r="AH107" s="254">
        <v>4654</v>
      </c>
      <c r="AI107" s="255" t="s">
        <v>29</v>
      </c>
      <c r="AJ107" s="254">
        <v>348871</v>
      </c>
      <c r="AK107" s="255" t="s">
        <v>29</v>
      </c>
      <c r="AL107" s="254">
        <v>353525</v>
      </c>
      <c r="AM107" s="255" t="s">
        <v>29</v>
      </c>
    </row>
    <row r="108" spans="2:39" s="236" customFormat="1" ht="16.5" customHeight="1">
      <c r="B108" s="250" t="s">
        <v>14</v>
      </c>
      <c r="C108" s="212" t="s">
        <v>300</v>
      </c>
      <c r="D108" s="279">
        <f>開放経済型逆行列係数!D19</f>
        <v>6.4968999999999999E-2</v>
      </c>
      <c r="E108" s="252">
        <f>開放経済型逆行列係数!E19</f>
        <v>3.6671000000000002E-2</v>
      </c>
      <c r="F108" s="252">
        <f>開放経済型逆行列係数!F19</f>
        <v>3.1510000000000003E-2</v>
      </c>
      <c r="G108" s="252">
        <f>開放経済型逆行列係数!G19</f>
        <v>9.7241999999999995E-2</v>
      </c>
      <c r="H108" s="252">
        <f>開放経済型逆行列係数!H19</f>
        <v>5.2025000000000002E-2</v>
      </c>
      <c r="I108" s="252">
        <f>開放経済型逆行列係数!I19</f>
        <v>0.114286</v>
      </c>
      <c r="J108" s="252">
        <f>開放経済型逆行列係数!J19</f>
        <v>0.121405</v>
      </c>
      <c r="K108" s="253">
        <f>開放経済型逆行列係数!K19</f>
        <v>0.10423499999999999</v>
      </c>
      <c r="AH108" s="254">
        <v>560973</v>
      </c>
      <c r="AI108" s="255" t="s">
        <v>29</v>
      </c>
      <c r="AJ108" s="254">
        <v>902791</v>
      </c>
      <c r="AK108" s="255" t="s">
        <v>29</v>
      </c>
      <c r="AL108" s="254">
        <v>1463764</v>
      </c>
      <c r="AM108" s="255" t="s">
        <v>29</v>
      </c>
    </row>
    <row r="109" spans="2:39" s="236" customFormat="1" ht="16.5" customHeight="1">
      <c r="B109" s="256" t="s">
        <v>30</v>
      </c>
      <c r="C109" s="217" t="s">
        <v>535</v>
      </c>
      <c r="D109" s="280">
        <f>開放経済型逆行列係数!D20</f>
        <v>5.5770000000000004E-3</v>
      </c>
      <c r="E109" s="258">
        <f>開放経済型逆行列係数!E20</f>
        <v>1.0059999999999999E-3</v>
      </c>
      <c r="F109" s="258">
        <f>開放経済型逆行列係数!F20</f>
        <v>5.6730000000000001E-3</v>
      </c>
      <c r="G109" s="258">
        <f>開放経済型逆行列係数!G20</f>
        <v>6.7669999999999996E-3</v>
      </c>
      <c r="H109" s="258">
        <f>開放経済型逆行列係数!H20</f>
        <v>3.104E-3</v>
      </c>
      <c r="I109" s="258">
        <f>開放経済型逆行列係数!I20</f>
        <v>9.2969999999999997E-3</v>
      </c>
      <c r="J109" s="258">
        <f>開放経済型逆行列係数!J20</f>
        <v>3.457E-3</v>
      </c>
      <c r="K109" s="259">
        <f>開放経済型逆行列係数!K20</f>
        <v>3.552E-3</v>
      </c>
      <c r="AH109" s="254">
        <v>38423</v>
      </c>
      <c r="AI109" s="255" t="s">
        <v>29</v>
      </c>
      <c r="AJ109" s="254">
        <v>-10674</v>
      </c>
      <c r="AK109" s="255" t="s">
        <v>29</v>
      </c>
      <c r="AL109" s="254">
        <v>27749</v>
      </c>
      <c r="AM109" s="255" t="s">
        <v>29</v>
      </c>
    </row>
    <row r="110" spans="2:39" s="236" customFormat="1" ht="16.5" customHeight="1">
      <c r="B110" s="281"/>
      <c r="C110" s="221" t="s">
        <v>308</v>
      </c>
      <c r="D110" s="282">
        <f>開放経済型逆行列係数!D21</f>
        <v>1.280216</v>
      </c>
      <c r="E110" s="262">
        <f>開放経済型逆行列係数!E21</f>
        <v>1.316891</v>
      </c>
      <c r="F110" s="262">
        <f>開放経済型逆行列係数!F21</f>
        <v>1.146193</v>
      </c>
      <c r="G110" s="262">
        <f>開放経済型逆行列係数!G21</f>
        <v>1.3813279999999999</v>
      </c>
      <c r="H110" s="262">
        <f>開放経済型逆行列係数!H21</f>
        <v>1.2498499999999999</v>
      </c>
      <c r="I110" s="262">
        <f>開放経済型逆行列係数!I21</f>
        <v>1.267417</v>
      </c>
      <c r="J110" s="262">
        <f>開放経済型逆行列係数!J21</f>
        <v>1.3596790000000001</v>
      </c>
      <c r="K110" s="263">
        <f>開放経済型逆行列係数!K21</f>
        <v>1.3545469999999999</v>
      </c>
      <c r="AH110" s="254">
        <v>3095624</v>
      </c>
      <c r="AI110" s="255" t="s">
        <v>29</v>
      </c>
      <c r="AJ110" s="254">
        <v>3933480</v>
      </c>
      <c r="AK110" s="255" t="s">
        <v>29</v>
      </c>
      <c r="AL110" s="254">
        <v>7029104</v>
      </c>
      <c r="AM110" s="255" t="s">
        <v>29</v>
      </c>
    </row>
    <row r="111" spans="2:39" ht="16.5" customHeight="1"/>
    <row r="112" spans="2:39" ht="16.5" customHeight="1">
      <c r="B112" s="238"/>
      <c r="C112" s="239"/>
      <c r="D112" s="271" t="s">
        <v>9</v>
      </c>
      <c r="E112" s="240" t="s">
        <v>10</v>
      </c>
      <c r="F112" s="240" t="s">
        <v>11</v>
      </c>
      <c r="G112" s="240" t="s">
        <v>12</v>
      </c>
      <c r="H112" s="240" t="s">
        <v>13</v>
      </c>
      <c r="I112" s="240" t="s">
        <v>14</v>
      </c>
      <c r="J112" s="283">
        <v>15</v>
      </c>
      <c r="K112" s="241"/>
    </row>
    <row r="113" spans="2:11" ht="35.25" customHeight="1">
      <c r="B113" s="242"/>
      <c r="C113" s="243"/>
      <c r="D113" s="284" t="s">
        <v>21</v>
      </c>
      <c r="E113" s="247" t="s">
        <v>22</v>
      </c>
      <c r="F113" s="247" t="s">
        <v>331</v>
      </c>
      <c r="G113" s="273" t="s">
        <v>309</v>
      </c>
      <c r="H113" s="247" t="s">
        <v>324</v>
      </c>
      <c r="I113" s="247" t="s">
        <v>300</v>
      </c>
      <c r="J113" s="285" t="s">
        <v>25</v>
      </c>
      <c r="K113" s="286" t="s">
        <v>310</v>
      </c>
    </row>
    <row r="114" spans="2:11" ht="16.5" customHeight="1">
      <c r="B114" s="275" t="s">
        <v>1</v>
      </c>
      <c r="C114" s="207" t="s">
        <v>15</v>
      </c>
      <c r="D114" s="276">
        <f>開放経済型逆行列係数!L6</f>
        <v>2.9399999999999999E-4</v>
      </c>
      <c r="E114" s="277">
        <f>開放経済型逆行列係数!M6</f>
        <v>6.4999999999999994E-5</v>
      </c>
      <c r="F114" s="277">
        <f>開放経済型逆行列係数!N6</f>
        <v>6.2200000000000005E-4</v>
      </c>
      <c r="G114" s="277">
        <f>開放経済型逆行列係数!O6</f>
        <v>4.0200000000000001E-4</v>
      </c>
      <c r="H114" s="277">
        <f>開放経済型逆行列係数!P6</f>
        <v>3.0800000000000001E-4</v>
      </c>
      <c r="I114" s="277">
        <f>開放経済型逆行列係数!Q6</f>
        <v>1.835E-3</v>
      </c>
      <c r="J114" s="287">
        <f>開放経済型逆行列係数!R6</f>
        <v>2.1599999999999999E-4</v>
      </c>
      <c r="K114" s="278">
        <f>開放経済型逆行列係数!S6</f>
        <v>1.076106</v>
      </c>
    </row>
    <row r="115" spans="2:11" ht="16.5" customHeight="1">
      <c r="B115" s="250" t="s">
        <v>2</v>
      </c>
      <c r="C115" s="212" t="s">
        <v>523</v>
      </c>
      <c r="D115" s="279">
        <f>開放経済型逆行列係数!L7</f>
        <v>6.3E-5</v>
      </c>
      <c r="E115" s="252">
        <f>開放経済型逆行列係数!M7</f>
        <v>1.4E-5</v>
      </c>
      <c r="F115" s="252">
        <f>開放経済型逆行列係数!N7</f>
        <v>1.73E-4</v>
      </c>
      <c r="G115" s="252">
        <f>開放経済型逆行列係数!O7</f>
        <v>8.7000000000000001E-5</v>
      </c>
      <c r="H115" s="252">
        <f>開放経済型逆行列係数!P7</f>
        <v>7.4999999999999993E-5</v>
      </c>
      <c r="I115" s="252">
        <f>開放経済型逆行列係数!Q7</f>
        <v>2.9E-4</v>
      </c>
      <c r="J115" s="288">
        <f>開放経済型逆行列係数!R7</f>
        <v>5.7000000000000003E-5</v>
      </c>
      <c r="K115" s="253">
        <f>開放経済型逆行列係数!S7</f>
        <v>1.175834</v>
      </c>
    </row>
    <row r="116" spans="2:11" ht="16.5" customHeight="1">
      <c r="B116" s="250" t="s">
        <v>3</v>
      </c>
      <c r="C116" s="212" t="s">
        <v>524</v>
      </c>
      <c r="D116" s="279">
        <f>開放経済型逆行列係数!L8</f>
        <v>2.1999999999999999E-5</v>
      </c>
      <c r="E116" s="252">
        <f>開放経済型逆行列係数!M8</f>
        <v>3.9999999999999998E-6</v>
      </c>
      <c r="F116" s="252">
        <f>開放経済型逆行列係数!N8</f>
        <v>3.1999999999999999E-5</v>
      </c>
      <c r="G116" s="252">
        <f>開放経済型逆行列係数!O8</f>
        <v>3.0000000000000001E-5</v>
      </c>
      <c r="H116" s="252">
        <f>開放経済型逆行列係数!P8</f>
        <v>2.0000000000000002E-5</v>
      </c>
      <c r="I116" s="252">
        <f>開放経済型逆行列係数!Q8</f>
        <v>1.7100000000000001E-4</v>
      </c>
      <c r="J116" s="288">
        <f>開放経済型逆行列係数!R8</f>
        <v>1.2E-5</v>
      </c>
      <c r="K116" s="253">
        <f>開放経済型逆行列係数!S8</f>
        <v>1.002394</v>
      </c>
    </row>
    <row r="117" spans="2:11" ht="16.5" customHeight="1">
      <c r="B117" s="250" t="s">
        <v>4</v>
      </c>
      <c r="C117" s="212" t="s">
        <v>525</v>
      </c>
      <c r="D117" s="279">
        <f>開放経済型逆行列係数!L9</f>
        <v>7.7999999999999999E-5</v>
      </c>
      <c r="E117" s="252">
        <f>開放経済型逆行列係数!M9</f>
        <v>2.4000000000000001E-5</v>
      </c>
      <c r="F117" s="252">
        <f>開放経済型逆行列係数!N9</f>
        <v>1.3999999999999999E-4</v>
      </c>
      <c r="G117" s="252">
        <f>開放経済型逆行列係数!O9</f>
        <v>1.2400000000000001E-4</v>
      </c>
      <c r="H117" s="252">
        <f>開放経済型逆行列係数!P9</f>
        <v>1.25E-4</v>
      </c>
      <c r="I117" s="252">
        <f>開放経済型逆行列係数!Q9</f>
        <v>1.83E-4</v>
      </c>
      <c r="J117" s="288">
        <f>開放経済型逆行列係数!R9</f>
        <v>6.6000000000000005E-5</v>
      </c>
      <c r="K117" s="253">
        <f>開放経済型逆行列係数!S9</f>
        <v>1.010553</v>
      </c>
    </row>
    <row r="118" spans="2:11" ht="16.5" customHeight="1">
      <c r="B118" s="250" t="s">
        <v>5</v>
      </c>
      <c r="C118" s="212" t="s">
        <v>526</v>
      </c>
      <c r="D118" s="279">
        <f>開放経済型逆行列係数!L10</f>
        <v>6.9670000000000001E-3</v>
      </c>
      <c r="E118" s="252">
        <f>開放経済型逆行列係数!M10</f>
        <v>1.506E-3</v>
      </c>
      <c r="F118" s="252">
        <f>開放経済型逆行列係数!N10</f>
        <v>2.3717999999999999E-2</v>
      </c>
      <c r="G118" s="252">
        <f>開放経済型逆行列係数!O10</f>
        <v>9.5670000000000009E-3</v>
      </c>
      <c r="H118" s="252">
        <f>開放経済型逆行列係数!P10</f>
        <v>8.7939999999999997E-3</v>
      </c>
      <c r="I118" s="252">
        <f>開放経済型逆行列係数!Q10</f>
        <v>2.0065E-2</v>
      </c>
      <c r="J118" s="288">
        <f>開放経済型逆行列係数!R10</f>
        <v>7.3299999999999997E-3</v>
      </c>
      <c r="K118" s="253">
        <f>開放経済型逆行列係数!S10</f>
        <v>1.259898</v>
      </c>
    </row>
    <row r="119" spans="2:11" ht="16.5" customHeight="1">
      <c r="B119" s="250" t="s">
        <v>6</v>
      </c>
      <c r="C119" s="212" t="s">
        <v>527</v>
      </c>
      <c r="D119" s="279">
        <f>開放経済型逆行列係数!L11</f>
        <v>5.5589999999999997E-3</v>
      </c>
      <c r="E119" s="252">
        <f>開放経済型逆行列係数!M11</f>
        <v>1.6156E-2</v>
      </c>
      <c r="F119" s="252">
        <f>開放経済型逆行列係数!N11</f>
        <v>1.2414E-2</v>
      </c>
      <c r="G119" s="252">
        <f>開放経済型逆行列係数!O11</f>
        <v>7.463E-3</v>
      </c>
      <c r="H119" s="252">
        <f>開放経済型逆行列係数!P11</f>
        <v>9.9620000000000004E-3</v>
      </c>
      <c r="I119" s="252">
        <f>開放経済型逆行列係数!Q11</f>
        <v>5.0899999999999999E-3</v>
      </c>
      <c r="J119" s="288">
        <f>開放経済型逆行列係数!R11</f>
        <v>1.6976999999999999E-2</v>
      </c>
      <c r="K119" s="253">
        <f>開放経済型逆行列係数!S11</f>
        <v>1.127597</v>
      </c>
    </row>
    <row r="120" spans="2:11" ht="16.5" customHeight="1">
      <c r="B120" s="250" t="s">
        <v>7</v>
      </c>
      <c r="C120" s="212" t="s">
        <v>528</v>
      </c>
      <c r="D120" s="279">
        <f>開放経済型逆行列係数!L12</f>
        <v>1.0572E-2</v>
      </c>
      <c r="E120" s="252">
        <f>開放経済型逆行列係数!M12</f>
        <v>3.0660000000000001E-3</v>
      </c>
      <c r="F120" s="252">
        <f>開放経済型逆行列係数!N12</f>
        <v>1.7156999999999999E-2</v>
      </c>
      <c r="G120" s="252">
        <f>開放経済型逆行列係数!O12</f>
        <v>1.6947E-2</v>
      </c>
      <c r="H120" s="252">
        <f>開放経済型逆行列係数!P12</f>
        <v>1.7167000000000002E-2</v>
      </c>
      <c r="I120" s="252">
        <f>開放経済型逆行列係数!Q12</f>
        <v>2.4219999999999998E-2</v>
      </c>
      <c r="J120" s="288">
        <f>開放経済型逆行列係数!R12</f>
        <v>7.6340000000000002E-3</v>
      </c>
      <c r="K120" s="253">
        <f>開放経済型逆行列係数!S12</f>
        <v>1.363661</v>
      </c>
    </row>
    <row r="121" spans="2:11" ht="16.5" customHeight="1">
      <c r="B121" s="250" t="s">
        <v>8</v>
      </c>
      <c r="C121" s="212" t="s">
        <v>529</v>
      </c>
      <c r="D121" s="279">
        <f>開放経済型逆行列係数!L13</f>
        <v>6.7149999999999996E-3</v>
      </c>
      <c r="E121" s="252">
        <f>開放経済型逆行列係数!M13</f>
        <v>1.8109999999999999E-3</v>
      </c>
      <c r="F121" s="252">
        <f>開放経済型逆行列係数!N13</f>
        <v>2.5467E-2</v>
      </c>
      <c r="G121" s="252">
        <f>開放経済型逆行列係数!O13</f>
        <v>9.6690000000000005E-3</v>
      </c>
      <c r="H121" s="252">
        <f>開放経済型逆行列係数!P13</f>
        <v>8.2480000000000001E-3</v>
      </c>
      <c r="I121" s="252">
        <f>開放経済型逆行列係数!Q13</f>
        <v>2.1677999999999999E-2</v>
      </c>
      <c r="J121" s="288">
        <f>開放経済型逆行列係数!R13</f>
        <v>5.7099999999999998E-3</v>
      </c>
      <c r="K121" s="253">
        <f>開放経済型逆行列係数!S13</f>
        <v>1.23204</v>
      </c>
    </row>
    <row r="122" spans="2:11" ht="16.5" customHeight="1">
      <c r="B122" s="250" t="s">
        <v>9</v>
      </c>
      <c r="C122" s="212" t="s">
        <v>530</v>
      </c>
      <c r="D122" s="279">
        <f>開放経済型逆行列係数!L14</f>
        <v>1.0741750000000001</v>
      </c>
      <c r="E122" s="252">
        <f>開放経済型逆行列係数!M14</f>
        <v>6.6652000000000003E-2</v>
      </c>
      <c r="F122" s="252">
        <f>開放経済型逆行列係数!N14</f>
        <v>3.04E-2</v>
      </c>
      <c r="G122" s="252">
        <f>開放経済型逆行列係数!O14</f>
        <v>1.1604E-2</v>
      </c>
      <c r="H122" s="252">
        <f>開放経済型逆行列係数!P14</f>
        <v>1.7145000000000001E-2</v>
      </c>
      <c r="I122" s="252">
        <f>開放経済型逆行列係数!Q14</f>
        <v>1.2781000000000001E-2</v>
      </c>
      <c r="J122" s="288">
        <f>開放経済型逆行列係数!R14</f>
        <v>3.5160999999999998E-2</v>
      </c>
      <c r="K122" s="253">
        <f>開放経済型逆行列係数!S14</f>
        <v>1.4007430000000001</v>
      </c>
    </row>
    <row r="123" spans="2:11" ht="16.5" customHeight="1">
      <c r="B123" s="250" t="s">
        <v>10</v>
      </c>
      <c r="C123" s="212" t="s">
        <v>531</v>
      </c>
      <c r="D123" s="279">
        <f>開放経済型逆行列係数!L15</f>
        <v>2.1103E-2</v>
      </c>
      <c r="E123" s="252">
        <f>開放経済型逆行列係数!M15</f>
        <v>1.036759</v>
      </c>
      <c r="F123" s="252">
        <f>開放経済型逆行列係数!N15</f>
        <v>2.8417999999999999E-2</v>
      </c>
      <c r="G123" s="252">
        <f>開放経済型逆行列係数!O15</f>
        <v>2.2950999999999999E-2</v>
      </c>
      <c r="H123" s="252">
        <f>開放経済型逆行列係数!P15</f>
        <v>6.5820000000000002E-3</v>
      </c>
      <c r="I123" s="252">
        <f>開放経済型逆行列係数!Q15</f>
        <v>1.7670999999999999E-2</v>
      </c>
      <c r="J123" s="288">
        <f>開放経済型逆行列係数!R15</f>
        <v>2.1295000000000001E-2</v>
      </c>
      <c r="K123" s="253">
        <f>開放経済型逆行列係数!S15</f>
        <v>1.25037</v>
      </c>
    </row>
    <row r="124" spans="2:11" ht="16.5" customHeight="1">
      <c r="B124" s="250" t="s">
        <v>11</v>
      </c>
      <c r="C124" s="212" t="s">
        <v>532</v>
      </c>
      <c r="D124" s="279">
        <f>開放経済型逆行列係数!L16</f>
        <v>3.1652E-2</v>
      </c>
      <c r="E124" s="252">
        <f>開放経済型逆行列係数!M16</f>
        <v>4.2319999999999997E-3</v>
      </c>
      <c r="F124" s="252">
        <f>開放経済型逆行列係数!N16</f>
        <v>1.078689</v>
      </c>
      <c r="G124" s="252">
        <f>開放経済型逆行列係数!O16</f>
        <v>2.4268000000000001E-2</v>
      </c>
      <c r="H124" s="252">
        <f>開放経済型逆行列係数!P16</f>
        <v>2.8251999999999999E-2</v>
      </c>
      <c r="I124" s="252">
        <f>開放経済型逆行列係数!Q16</f>
        <v>2.4289999999999999E-2</v>
      </c>
      <c r="J124" s="288">
        <f>開放経済型逆行列係数!R16</f>
        <v>4.3678000000000002E-2</v>
      </c>
      <c r="K124" s="253">
        <f>開放経済型逆行列係数!S16</f>
        <v>1.67641</v>
      </c>
    </row>
    <row r="125" spans="2:11" ht="16.5" customHeight="1">
      <c r="B125" s="250" t="s">
        <v>12</v>
      </c>
      <c r="C125" s="212" t="s">
        <v>533</v>
      </c>
      <c r="D125" s="279">
        <f>開放経済型逆行列係数!L17</f>
        <v>4.2238999999999999E-2</v>
      </c>
      <c r="E125" s="252">
        <f>開放経済型逆行列係数!M17</f>
        <v>4.0270000000000002E-3</v>
      </c>
      <c r="F125" s="252">
        <f>開放経済型逆行列係数!N17</f>
        <v>9.9150000000000002E-3</v>
      </c>
      <c r="G125" s="252">
        <f>開放経済型逆行列係数!O17</f>
        <v>1.1515029999999999</v>
      </c>
      <c r="H125" s="252">
        <f>開放経済型逆行列係数!P17</f>
        <v>2.1649000000000002E-2</v>
      </c>
      <c r="I125" s="252">
        <f>開放経済型逆行列係数!Q17</f>
        <v>1.8700000000000001E-2</v>
      </c>
      <c r="J125" s="288">
        <f>開放経済型逆行列係数!R17</f>
        <v>3.3357999999999999E-2</v>
      </c>
      <c r="K125" s="253">
        <f>開放経済型逆行列係数!S17</f>
        <v>1.368155</v>
      </c>
    </row>
    <row r="126" spans="2:11" ht="16.5" customHeight="1">
      <c r="B126" s="250" t="s">
        <v>13</v>
      </c>
      <c r="C126" s="212" t="s">
        <v>534</v>
      </c>
      <c r="D126" s="279">
        <f>開放経済型逆行列係数!L18</f>
        <v>7.8899999999999999E-4</v>
      </c>
      <c r="E126" s="252">
        <f>開放経済型逆行列係数!M18</f>
        <v>1.8000000000000001E-4</v>
      </c>
      <c r="F126" s="252">
        <f>開放経済型逆行列係数!N18</f>
        <v>2.52E-4</v>
      </c>
      <c r="G126" s="252">
        <f>開放経済型逆行列係数!O18</f>
        <v>4.4200000000000001E-4</v>
      </c>
      <c r="H126" s="252">
        <f>開放経済型逆行列係数!P18</f>
        <v>1.0001</v>
      </c>
      <c r="I126" s="252">
        <f>開放経済型逆行列係数!Q18</f>
        <v>4.1100000000000002E-4</v>
      </c>
      <c r="J126" s="288">
        <f>開放経済型逆行列係数!R18</f>
        <v>0.101553</v>
      </c>
      <c r="K126" s="253">
        <f>開放経済型逆行列係数!S18</f>
        <v>1.107626</v>
      </c>
    </row>
    <row r="127" spans="2:11" ht="16.5" customHeight="1">
      <c r="B127" s="250" t="s">
        <v>14</v>
      </c>
      <c r="C127" s="212" t="s">
        <v>300</v>
      </c>
      <c r="D127" s="279">
        <f>開放経済型逆行列係数!L19</f>
        <v>0.135903</v>
      </c>
      <c r="E127" s="252">
        <f>開放経済型逆行列係数!M19</f>
        <v>2.3394999999999999E-2</v>
      </c>
      <c r="F127" s="252">
        <f>開放経済型逆行列係数!N19</f>
        <v>0.18684799999999999</v>
      </c>
      <c r="G127" s="252">
        <f>開放経済型逆行列係数!O19</f>
        <v>0.18576799999999999</v>
      </c>
      <c r="H127" s="252">
        <f>開放経済型逆行列係数!P19</f>
        <v>0.119662</v>
      </c>
      <c r="I127" s="252">
        <f>開放経済型逆行列係数!Q19</f>
        <v>1.1062559999999999</v>
      </c>
      <c r="J127" s="288">
        <f>開放経済型逆行列係数!R19</f>
        <v>7.1669999999999998E-2</v>
      </c>
      <c r="K127" s="253">
        <f>開放経済型逆行列係数!S19</f>
        <v>2.4518439999999999</v>
      </c>
    </row>
    <row r="128" spans="2:11" ht="16.5" customHeight="1">
      <c r="B128" s="256" t="s">
        <v>30</v>
      </c>
      <c r="C128" s="217" t="s">
        <v>535</v>
      </c>
      <c r="D128" s="280">
        <f>開放経済型逆行列係数!L20</f>
        <v>7.7730000000000004E-3</v>
      </c>
      <c r="E128" s="258">
        <f>開放経済型逆行列係数!M20</f>
        <v>1.774E-3</v>
      </c>
      <c r="F128" s="258">
        <f>開放経済型逆行列係数!N20</f>
        <v>2.4859999999999999E-3</v>
      </c>
      <c r="G128" s="258">
        <f>開放経済型逆行列係数!O20</f>
        <v>4.352E-3</v>
      </c>
      <c r="H128" s="258">
        <f>開放経済型逆行列係数!P20</f>
        <v>9.8299999999999993E-4</v>
      </c>
      <c r="I128" s="258">
        <f>開放経済型逆行列係数!Q20</f>
        <v>4.0530000000000002E-3</v>
      </c>
      <c r="J128" s="289">
        <f>開放経済型逆行列係数!R20</f>
        <v>1.0008600000000001</v>
      </c>
      <c r="K128" s="253">
        <f>開放経済型逆行列係数!S20</f>
        <v>1.0607139999999999</v>
      </c>
    </row>
    <row r="129" spans="2:11" ht="16.5" customHeight="1">
      <c r="B129" s="281"/>
      <c r="C129" s="221" t="s">
        <v>308</v>
      </c>
      <c r="D129" s="282">
        <f>開放経済型逆行列係数!L21</f>
        <v>1.3439049999999999</v>
      </c>
      <c r="E129" s="262">
        <f>開放経済型逆行列係数!M21</f>
        <v>1.1596649999999999</v>
      </c>
      <c r="F129" s="262">
        <f>開放経済型逆行列係数!N21</f>
        <v>1.416733</v>
      </c>
      <c r="G129" s="262">
        <f>開放経済型逆行列係数!O21</f>
        <v>1.4451750000000001</v>
      </c>
      <c r="H129" s="262">
        <f>開放経済型逆行列係数!P21</f>
        <v>1.239074</v>
      </c>
      <c r="I129" s="262">
        <f>開放経済型逆行列係数!Q21</f>
        <v>1.257695</v>
      </c>
      <c r="J129" s="262">
        <f>開放経済型逆行列係数!R21</f>
        <v>1.345577</v>
      </c>
      <c r="K129" s="290"/>
    </row>
    <row r="130" spans="2:11" ht="16.5" customHeight="1"/>
    <row r="131" spans="2:11" ht="16.5" customHeight="1"/>
    <row r="132" spans="2:11" ht="16.5" customHeight="1"/>
    <row r="133" spans="2:11" ht="16.5" customHeight="1"/>
    <row r="134" spans="2:11" ht="16.5" customHeight="1"/>
    <row r="135" spans="2:11" ht="16.5" customHeight="1"/>
    <row r="136" spans="2:11" ht="16.5" customHeight="1"/>
    <row r="137" spans="2:11" ht="16.5" customHeight="1"/>
    <row r="138" spans="2:11" ht="16.5" customHeight="1"/>
    <row r="139" spans="2:11" ht="16.5" customHeight="1"/>
    <row r="140" spans="2:11" ht="16.5" customHeight="1"/>
    <row r="141" spans="2:11" ht="16.5" customHeight="1"/>
    <row r="142" spans="2:11" ht="16.5" customHeight="1"/>
    <row r="143" spans="2:11" ht="16.5" customHeight="1"/>
    <row r="144" spans="2:11"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sheetData>
  <sheetProtection sheet="1" selectLockedCells="1" selectUnlockedCells="1"/>
  <mergeCells count="16">
    <mergeCell ref="E30:K32"/>
    <mergeCell ref="B30:B32"/>
    <mergeCell ref="C33:D33"/>
    <mergeCell ref="G6:G20"/>
    <mergeCell ref="E24:K24"/>
    <mergeCell ref="B2:C2"/>
    <mergeCell ref="B21:C21"/>
    <mergeCell ref="B24:D24"/>
    <mergeCell ref="C35:D35"/>
    <mergeCell ref="C25:D25"/>
    <mergeCell ref="C26:D26"/>
    <mergeCell ref="C27:D27"/>
    <mergeCell ref="C28:D28"/>
    <mergeCell ref="C29:D29"/>
    <mergeCell ref="C30:D32"/>
    <mergeCell ref="C34:D34"/>
  </mergeCells>
  <phoneticPr fontId="1"/>
  <pageMargins left="0.78740157480314965" right="0.78740157480314965" top="0.78740157480314965" bottom="0.78740157480314965" header="0" footer="0.19685039370078741"/>
  <pageSetup paperSize="9" scale="97" firstPageNumber="9" orientation="portrait" useFirstPageNumber="1" r:id="rId1"/>
  <headerFooter alignWithMargins="0">
    <oddFooter>&amp;P ページ</oddFooter>
  </headerFooter>
  <rowBreaks count="2" manualBreakCount="2">
    <brk id="46" min="1" max="10" man="1"/>
    <brk id="91" min="1"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B2:AG29"/>
  <sheetViews>
    <sheetView showGridLines="0" view="pageBreakPreview" zoomScale="160" zoomScaleNormal="100" zoomScaleSheetLayoutView="160" workbookViewId="0">
      <selection activeCell="T6" sqref="T6:AG21"/>
    </sheetView>
  </sheetViews>
  <sheetFormatPr defaultColWidth="10.125" defaultRowHeight="16.5" customHeight="1"/>
  <cols>
    <col min="1" max="1" width="1.625" style="304" customWidth="1"/>
    <col min="2" max="2" width="2.625" style="304" bestFit="1" customWidth="1"/>
    <col min="3" max="3" width="28.875" style="304" bestFit="1" customWidth="1"/>
    <col min="4" max="33" width="9.125" style="304" customWidth="1"/>
    <col min="34" max="16384" width="10.125" style="304"/>
  </cols>
  <sheetData>
    <row r="2" spans="2:33" ht="20.25" customHeight="1">
      <c r="B2" s="562" t="s">
        <v>104</v>
      </c>
      <c r="C2" s="563"/>
    </row>
    <row r="3" spans="2:33" ht="16.5" customHeight="1">
      <c r="B3" s="336"/>
      <c r="R3" s="337" t="s">
        <v>0</v>
      </c>
    </row>
    <row r="4" spans="2:33" ht="16.5" customHeight="1">
      <c r="B4" s="338"/>
      <c r="C4" s="339"/>
      <c r="D4" s="340" t="s">
        <v>1</v>
      </c>
      <c r="E4" s="341" t="s">
        <v>2</v>
      </c>
      <c r="F4" s="341" t="s">
        <v>3</v>
      </c>
      <c r="G4" s="341" t="s">
        <v>4</v>
      </c>
      <c r="H4" s="341" t="s">
        <v>5</v>
      </c>
      <c r="I4" s="341" t="s">
        <v>6</v>
      </c>
      <c r="J4" s="341" t="s">
        <v>7</v>
      </c>
      <c r="K4" s="341" t="s">
        <v>8</v>
      </c>
      <c r="L4" s="341" t="s">
        <v>9</v>
      </c>
      <c r="M4" s="341" t="s">
        <v>10</v>
      </c>
      <c r="N4" s="341" t="s">
        <v>11</v>
      </c>
      <c r="O4" s="341" t="s">
        <v>12</v>
      </c>
      <c r="P4" s="341" t="s">
        <v>13</v>
      </c>
      <c r="Q4" s="341" t="s">
        <v>14</v>
      </c>
      <c r="R4" s="341" t="s">
        <v>30</v>
      </c>
      <c r="S4" s="342">
        <v>70</v>
      </c>
      <c r="T4" s="341" t="s">
        <v>537</v>
      </c>
      <c r="U4" s="341" t="s">
        <v>548</v>
      </c>
      <c r="V4" s="341" t="s">
        <v>549</v>
      </c>
      <c r="W4" s="341" t="s">
        <v>550</v>
      </c>
      <c r="X4" s="341" t="s">
        <v>551</v>
      </c>
      <c r="Y4" s="341" t="s">
        <v>552</v>
      </c>
      <c r="Z4" s="343" t="s">
        <v>553</v>
      </c>
      <c r="AA4" s="343" t="s">
        <v>554</v>
      </c>
      <c r="AB4" s="343" t="s">
        <v>555</v>
      </c>
      <c r="AC4" s="343" t="s">
        <v>556</v>
      </c>
      <c r="AD4" s="343" t="s">
        <v>557</v>
      </c>
      <c r="AE4" s="343" t="s">
        <v>558</v>
      </c>
      <c r="AF4" s="343" t="s">
        <v>559</v>
      </c>
      <c r="AG4" s="342" t="s">
        <v>547</v>
      </c>
    </row>
    <row r="5" spans="2:33" ht="36" customHeight="1">
      <c r="B5" s="344"/>
      <c r="C5" s="345"/>
      <c r="D5" s="346" t="s">
        <v>15</v>
      </c>
      <c r="E5" s="347" t="s">
        <v>523</v>
      </c>
      <c r="F5" s="347" t="s">
        <v>524</v>
      </c>
      <c r="G5" s="347" t="s">
        <v>525</v>
      </c>
      <c r="H5" s="347" t="s">
        <v>526</v>
      </c>
      <c r="I5" s="347" t="s">
        <v>527</v>
      </c>
      <c r="J5" s="347" t="s">
        <v>528</v>
      </c>
      <c r="K5" s="347" t="s">
        <v>529</v>
      </c>
      <c r="L5" s="347" t="s">
        <v>530</v>
      </c>
      <c r="M5" s="347" t="s">
        <v>531</v>
      </c>
      <c r="N5" s="347" t="s">
        <v>532</v>
      </c>
      <c r="O5" s="347" t="s">
        <v>533</v>
      </c>
      <c r="P5" s="347" t="s">
        <v>534</v>
      </c>
      <c r="Q5" s="347" t="s">
        <v>300</v>
      </c>
      <c r="R5" s="347" t="s">
        <v>535</v>
      </c>
      <c r="S5" s="348" t="s">
        <v>147</v>
      </c>
      <c r="T5" s="347" t="s">
        <v>560</v>
      </c>
      <c r="U5" s="347" t="s">
        <v>561</v>
      </c>
      <c r="V5" s="347" t="s">
        <v>562</v>
      </c>
      <c r="W5" s="347" t="s">
        <v>563</v>
      </c>
      <c r="X5" s="347" t="s">
        <v>564</v>
      </c>
      <c r="Y5" s="347" t="s">
        <v>36</v>
      </c>
      <c r="Z5" s="317" t="s">
        <v>565</v>
      </c>
      <c r="AA5" s="317" t="s">
        <v>566</v>
      </c>
      <c r="AB5" s="317" t="s">
        <v>567</v>
      </c>
      <c r="AC5" s="317" t="s">
        <v>148</v>
      </c>
      <c r="AD5" s="317" t="s">
        <v>37</v>
      </c>
      <c r="AE5" s="317" t="s">
        <v>568</v>
      </c>
      <c r="AF5" s="317" t="s">
        <v>27</v>
      </c>
      <c r="AG5" s="348" t="s">
        <v>28</v>
      </c>
    </row>
    <row r="6" spans="2:33" ht="16.5" customHeight="1">
      <c r="B6" s="174" t="s">
        <v>1</v>
      </c>
      <c r="C6" s="295" t="s">
        <v>15</v>
      </c>
      <c r="D6" s="461">
        <v>20741</v>
      </c>
      <c r="E6" s="462">
        <v>28</v>
      </c>
      <c r="F6" s="462">
        <v>0</v>
      </c>
      <c r="G6" s="462">
        <v>0</v>
      </c>
      <c r="H6" s="462">
        <v>33027</v>
      </c>
      <c r="I6" s="462">
        <v>529</v>
      </c>
      <c r="J6" s="462">
        <v>0</v>
      </c>
      <c r="K6" s="462">
        <v>90</v>
      </c>
      <c r="L6" s="462">
        <v>0</v>
      </c>
      <c r="M6" s="462">
        <v>2</v>
      </c>
      <c r="N6" s="462">
        <v>5</v>
      </c>
      <c r="O6" s="462">
        <v>0</v>
      </c>
      <c r="P6" s="462">
        <v>5</v>
      </c>
      <c r="Q6" s="462">
        <v>4098</v>
      </c>
      <c r="R6" s="462">
        <v>0</v>
      </c>
      <c r="S6" s="468">
        <v>58525</v>
      </c>
      <c r="T6" s="462">
        <v>284</v>
      </c>
      <c r="U6" s="462">
        <v>19582</v>
      </c>
      <c r="V6" s="462">
        <v>0</v>
      </c>
      <c r="W6" s="462">
        <v>0</v>
      </c>
      <c r="X6" s="462">
        <v>146</v>
      </c>
      <c r="Y6" s="462">
        <v>1837</v>
      </c>
      <c r="Z6" s="473">
        <v>21849</v>
      </c>
      <c r="AA6" s="473">
        <v>80374</v>
      </c>
      <c r="AB6" s="473">
        <v>170742.19999999998</v>
      </c>
      <c r="AC6" s="473">
        <v>192591.19999999998</v>
      </c>
      <c r="AD6" s="473">
        <v>251116.19999999998</v>
      </c>
      <c r="AE6" s="473">
        <v>-38884.199999999997</v>
      </c>
      <c r="AF6" s="473">
        <v>153707</v>
      </c>
      <c r="AG6" s="468">
        <v>212232</v>
      </c>
    </row>
    <row r="7" spans="2:33" ht="16.5" customHeight="1">
      <c r="B7" s="174" t="s">
        <v>2</v>
      </c>
      <c r="C7" s="297" t="s">
        <v>523</v>
      </c>
      <c r="D7" s="463">
        <v>74</v>
      </c>
      <c r="E7" s="462">
        <v>5753</v>
      </c>
      <c r="F7" s="462">
        <v>0</v>
      </c>
      <c r="G7" s="462">
        <v>1</v>
      </c>
      <c r="H7" s="462">
        <v>8790</v>
      </c>
      <c r="I7" s="462">
        <v>48</v>
      </c>
      <c r="J7" s="462">
        <v>0</v>
      </c>
      <c r="K7" s="462">
        <v>0</v>
      </c>
      <c r="L7" s="462">
        <v>0</v>
      </c>
      <c r="M7" s="462">
        <v>0</v>
      </c>
      <c r="N7" s="462">
        <v>0</v>
      </c>
      <c r="O7" s="462">
        <v>0</v>
      </c>
      <c r="P7" s="462">
        <v>1</v>
      </c>
      <c r="Q7" s="462">
        <v>285</v>
      </c>
      <c r="R7" s="462">
        <v>0</v>
      </c>
      <c r="S7" s="468">
        <v>14952</v>
      </c>
      <c r="T7" s="462">
        <v>18</v>
      </c>
      <c r="U7" s="462">
        <v>973</v>
      </c>
      <c r="V7" s="462">
        <v>0</v>
      </c>
      <c r="W7" s="462">
        <v>0</v>
      </c>
      <c r="X7" s="462">
        <v>0</v>
      </c>
      <c r="Y7" s="462">
        <v>-2125</v>
      </c>
      <c r="Z7" s="473">
        <v>-1134</v>
      </c>
      <c r="AA7" s="473">
        <v>13818</v>
      </c>
      <c r="AB7" s="473">
        <v>19233.199999999997</v>
      </c>
      <c r="AC7" s="473">
        <v>18099.199999999997</v>
      </c>
      <c r="AD7" s="473">
        <v>33051.199999999997</v>
      </c>
      <c r="AE7" s="473">
        <v>-3718.2</v>
      </c>
      <c r="AF7" s="473">
        <v>14381</v>
      </c>
      <c r="AG7" s="468">
        <v>29333</v>
      </c>
    </row>
    <row r="8" spans="2:33" ht="16.5" customHeight="1">
      <c r="B8" s="174" t="s">
        <v>3</v>
      </c>
      <c r="C8" s="297" t="s">
        <v>524</v>
      </c>
      <c r="D8" s="463">
        <v>0</v>
      </c>
      <c r="E8" s="462">
        <v>0</v>
      </c>
      <c r="F8" s="462">
        <v>22</v>
      </c>
      <c r="G8" s="462">
        <v>0</v>
      </c>
      <c r="H8" s="462">
        <v>760</v>
      </c>
      <c r="I8" s="462">
        <v>0</v>
      </c>
      <c r="J8" s="462">
        <v>0</v>
      </c>
      <c r="K8" s="462">
        <v>0</v>
      </c>
      <c r="L8" s="462">
        <v>0</v>
      </c>
      <c r="M8" s="462">
        <v>0</v>
      </c>
      <c r="N8" s="462">
        <v>0</v>
      </c>
      <c r="O8" s="462">
        <v>0</v>
      </c>
      <c r="P8" s="462">
        <v>1</v>
      </c>
      <c r="Q8" s="462">
        <v>996</v>
      </c>
      <c r="R8" s="462">
        <v>0</v>
      </c>
      <c r="S8" s="468">
        <v>1779</v>
      </c>
      <c r="T8" s="462">
        <v>73</v>
      </c>
      <c r="U8" s="462">
        <v>1708</v>
      </c>
      <c r="V8" s="462">
        <v>0</v>
      </c>
      <c r="W8" s="462">
        <v>0</v>
      </c>
      <c r="X8" s="462">
        <v>0</v>
      </c>
      <c r="Y8" s="462">
        <v>-223</v>
      </c>
      <c r="Z8" s="473">
        <v>1558</v>
      </c>
      <c r="AA8" s="473">
        <v>3337</v>
      </c>
      <c r="AB8" s="473">
        <v>2113.1999999999998</v>
      </c>
      <c r="AC8" s="473">
        <v>3671.2</v>
      </c>
      <c r="AD8" s="473">
        <v>5450.2</v>
      </c>
      <c r="AE8" s="473">
        <v>-2525.1999999999998</v>
      </c>
      <c r="AF8" s="473">
        <v>1145.9999999999998</v>
      </c>
      <c r="AG8" s="468">
        <v>2925</v>
      </c>
    </row>
    <row r="9" spans="2:33" ht="16.5" customHeight="1">
      <c r="B9" s="174" t="s">
        <v>4</v>
      </c>
      <c r="C9" s="297" t="s">
        <v>525</v>
      </c>
      <c r="D9" s="463">
        <v>1</v>
      </c>
      <c r="E9" s="462">
        <v>13</v>
      </c>
      <c r="F9" s="462">
        <v>0</v>
      </c>
      <c r="G9" s="462">
        <v>7</v>
      </c>
      <c r="H9" s="462">
        <v>29472</v>
      </c>
      <c r="I9" s="462">
        <v>1405</v>
      </c>
      <c r="J9" s="462">
        <v>69990</v>
      </c>
      <c r="K9" s="462">
        <v>1</v>
      </c>
      <c r="L9" s="462">
        <v>0</v>
      </c>
      <c r="M9" s="462">
        <v>0</v>
      </c>
      <c r="N9" s="462">
        <v>0</v>
      </c>
      <c r="O9" s="462">
        <v>0</v>
      </c>
      <c r="P9" s="462">
        <v>2</v>
      </c>
      <c r="Q9" s="462">
        <v>15</v>
      </c>
      <c r="R9" s="462">
        <v>4</v>
      </c>
      <c r="S9" s="468">
        <v>100910</v>
      </c>
      <c r="T9" s="462">
        <v>-26</v>
      </c>
      <c r="U9" s="462">
        <v>0</v>
      </c>
      <c r="V9" s="462">
        <v>0</v>
      </c>
      <c r="W9" s="462">
        <v>380</v>
      </c>
      <c r="X9" s="462">
        <v>1055</v>
      </c>
      <c r="Y9" s="462">
        <v>260</v>
      </c>
      <c r="Z9" s="473">
        <v>1669</v>
      </c>
      <c r="AA9" s="473">
        <v>102579</v>
      </c>
      <c r="AB9" s="473">
        <v>5014.2</v>
      </c>
      <c r="AC9" s="473">
        <v>6683.2</v>
      </c>
      <c r="AD9" s="473">
        <v>107593.2</v>
      </c>
      <c r="AE9" s="473">
        <v>-98338.2</v>
      </c>
      <c r="AF9" s="473">
        <v>-91655</v>
      </c>
      <c r="AG9" s="468">
        <v>9255</v>
      </c>
    </row>
    <row r="10" spans="2:33" ht="16.5" customHeight="1">
      <c r="B10" s="174" t="s">
        <v>5</v>
      </c>
      <c r="C10" s="297" t="s">
        <v>526</v>
      </c>
      <c r="D10" s="463">
        <v>39572</v>
      </c>
      <c r="E10" s="462">
        <v>1620</v>
      </c>
      <c r="F10" s="462">
        <v>603</v>
      </c>
      <c r="G10" s="462">
        <v>548</v>
      </c>
      <c r="H10" s="462">
        <v>499492</v>
      </c>
      <c r="I10" s="462">
        <v>147971</v>
      </c>
      <c r="J10" s="462">
        <v>20698</v>
      </c>
      <c r="K10" s="462">
        <v>15800</v>
      </c>
      <c r="L10" s="462">
        <v>4766</v>
      </c>
      <c r="M10" s="462">
        <v>768</v>
      </c>
      <c r="N10" s="462">
        <v>42964</v>
      </c>
      <c r="O10" s="462">
        <v>6961</v>
      </c>
      <c r="P10" s="462">
        <v>15302</v>
      </c>
      <c r="Q10" s="462">
        <v>220539</v>
      </c>
      <c r="R10" s="462">
        <v>935</v>
      </c>
      <c r="S10" s="468">
        <v>1018539</v>
      </c>
      <c r="T10" s="462">
        <v>9437</v>
      </c>
      <c r="U10" s="462">
        <v>334473.89999999997</v>
      </c>
      <c r="V10" s="462">
        <v>57</v>
      </c>
      <c r="W10" s="462">
        <v>13750</v>
      </c>
      <c r="X10" s="462">
        <v>46048</v>
      </c>
      <c r="Y10" s="462">
        <v>-30185.3</v>
      </c>
      <c r="Z10" s="473">
        <v>373579.7</v>
      </c>
      <c r="AA10" s="473">
        <v>1392118.7</v>
      </c>
      <c r="AB10" s="473">
        <v>1073680.6000000001</v>
      </c>
      <c r="AC10" s="473">
        <v>1447260.2999999998</v>
      </c>
      <c r="AD10" s="473">
        <v>2465799.2999999998</v>
      </c>
      <c r="AE10" s="473">
        <v>-1226624.1999999997</v>
      </c>
      <c r="AF10" s="473">
        <v>220636.09999999998</v>
      </c>
      <c r="AG10" s="468">
        <v>1239175</v>
      </c>
    </row>
    <row r="11" spans="2:33" ht="16.5" customHeight="1">
      <c r="B11" s="174" t="s">
        <v>6</v>
      </c>
      <c r="C11" s="297" t="s">
        <v>527</v>
      </c>
      <c r="D11" s="463">
        <v>942</v>
      </c>
      <c r="E11" s="462">
        <v>11</v>
      </c>
      <c r="F11" s="462">
        <v>0</v>
      </c>
      <c r="G11" s="462">
        <v>33</v>
      </c>
      <c r="H11" s="462">
        <v>4842</v>
      </c>
      <c r="I11" s="462">
        <v>447</v>
      </c>
      <c r="J11" s="462">
        <v>8774</v>
      </c>
      <c r="K11" s="462">
        <v>2024</v>
      </c>
      <c r="L11" s="462">
        <v>651</v>
      </c>
      <c r="M11" s="462">
        <v>6233</v>
      </c>
      <c r="N11" s="462">
        <v>2884</v>
      </c>
      <c r="O11" s="462">
        <v>907</v>
      </c>
      <c r="P11" s="462">
        <v>2928</v>
      </c>
      <c r="Q11" s="462">
        <v>5375</v>
      </c>
      <c r="R11" s="462">
        <v>444</v>
      </c>
      <c r="S11" s="468">
        <v>36495</v>
      </c>
      <c r="T11" s="462">
        <v>0</v>
      </c>
      <c r="U11" s="462">
        <v>0</v>
      </c>
      <c r="V11" s="462">
        <v>0</v>
      </c>
      <c r="W11" s="462">
        <v>252861</v>
      </c>
      <c r="X11" s="462">
        <v>293884</v>
      </c>
      <c r="Y11" s="462">
        <v>0</v>
      </c>
      <c r="Z11" s="473">
        <v>546745</v>
      </c>
      <c r="AA11" s="473">
        <v>583240</v>
      </c>
      <c r="AB11" s="473">
        <v>0</v>
      </c>
      <c r="AC11" s="473">
        <v>546745</v>
      </c>
      <c r="AD11" s="473">
        <v>583240</v>
      </c>
      <c r="AE11" s="473">
        <v>0</v>
      </c>
      <c r="AF11" s="473">
        <v>546745</v>
      </c>
      <c r="AG11" s="468">
        <v>583240</v>
      </c>
    </row>
    <row r="12" spans="2:33" ht="16.5" customHeight="1">
      <c r="B12" s="174" t="s">
        <v>7</v>
      </c>
      <c r="C12" s="299" t="s">
        <v>528</v>
      </c>
      <c r="D12" s="463">
        <v>2609</v>
      </c>
      <c r="E12" s="462">
        <v>185</v>
      </c>
      <c r="F12" s="462">
        <v>8</v>
      </c>
      <c r="G12" s="462">
        <v>459</v>
      </c>
      <c r="H12" s="462">
        <v>37795</v>
      </c>
      <c r="I12" s="462">
        <v>1887</v>
      </c>
      <c r="J12" s="462">
        <v>50466</v>
      </c>
      <c r="K12" s="462">
        <v>16251</v>
      </c>
      <c r="L12" s="462">
        <v>1185</v>
      </c>
      <c r="M12" s="462">
        <v>833</v>
      </c>
      <c r="N12" s="462">
        <v>3381</v>
      </c>
      <c r="O12" s="462">
        <v>2085</v>
      </c>
      <c r="P12" s="462">
        <v>4986</v>
      </c>
      <c r="Q12" s="462">
        <v>34865</v>
      </c>
      <c r="R12" s="462">
        <v>108</v>
      </c>
      <c r="S12" s="468">
        <v>157103</v>
      </c>
      <c r="T12" s="462">
        <v>48</v>
      </c>
      <c r="U12" s="462">
        <v>52566.7</v>
      </c>
      <c r="V12" s="462">
        <v>-1232</v>
      </c>
      <c r="W12" s="462">
        <v>0</v>
      </c>
      <c r="X12" s="462">
        <v>0</v>
      </c>
      <c r="Y12" s="462">
        <v>0</v>
      </c>
      <c r="Z12" s="473">
        <v>51382.7</v>
      </c>
      <c r="AA12" s="473">
        <v>208485.7</v>
      </c>
      <c r="AB12" s="473">
        <v>256955</v>
      </c>
      <c r="AC12" s="473">
        <v>308337.7</v>
      </c>
      <c r="AD12" s="473">
        <v>465440.7</v>
      </c>
      <c r="AE12" s="473">
        <v>-33796.699999999997</v>
      </c>
      <c r="AF12" s="473">
        <v>274541</v>
      </c>
      <c r="AG12" s="468">
        <v>431644</v>
      </c>
    </row>
    <row r="13" spans="2:33" ht="16.5" customHeight="1">
      <c r="B13" s="174" t="s">
        <v>8</v>
      </c>
      <c r="C13" s="297" t="s">
        <v>529</v>
      </c>
      <c r="D13" s="463">
        <v>11458</v>
      </c>
      <c r="E13" s="462">
        <v>453</v>
      </c>
      <c r="F13" s="462">
        <v>107</v>
      </c>
      <c r="G13" s="462">
        <v>115</v>
      </c>
      <c r="H13" s="462">
        <v>58874</v>
      </c>
      <c r="I13" s="462">
        <v>27218</v>
      </c>
      <c r="J13" s="462">
        <v>2344</v>
      </c>
      <c r="K13" s="462">
        <v>4923</v>
      </c>
      <c r="L13" s="462">
        <v>955</v>
      </c>
      <c r="M13" s="462">
        <v>476</v>
      </c>
      <c r="N13" s="462">
        <v>10657</v>
      </c>
      <c r="O13" s="462">
        <v>1559</v>
      </c>
      <c r="P13" s="462">
        <v>3086</v>
      </c>
      <c r="Q13" s="462">
        <v>55075</v>
      </c>
      <c r="R13" s="462">
        <v>123</v>
      </c>
      <c r="S13" s="468">
        <v>177423</v>
      </c>
      <c r="T13" s="462">
        <v>9503</v>
      </c>
      <c r="U13" s="462">
        <v>252392</v>
      </c>
      <c r="V13" s="462">
        <v>87</v>
      </c>
      <c r="W13" s="462">
        <v>0</v>
      </c>
      <c r="X13" s="462">
        <v>0</v>
      </c>
      <c r="Y13" s="462">
        <v>7445</v>
      </c>
      <c r="Z13" s="473">
        <v>269427</v>
      </c>
      <c r="AA13" s="473">
        <v>446850</v>
      </c>
      <c r="AB13" s="473">
        <v>275852</v>
      </c>
      <c r="AC13" s="473">
        <v>545279</v>
      </c>
      <c r="AD13" s="473">
        <v>722702</v>
      </c>
      <c r="AE13" s="473">
        <v>-209718</v>
      </c>
      <c r="AF13" s="473">
        <v>335561</v>
      </c>
      <c r="AG13" s="468">
        <v>512984</v>
      </c>
    </row>
    <row r="14" spans="2:33" ht="16.5" customHeight="1">
      <c r="B14" s="174" t="s">
        <v>9</v>
      </c>
      <c r="C14" s="299" t="s">
        <v>530</v>
      </c>
      <c r="D14" s="463">
        <v>1488</v>
      </c>
      <c r="E14" s="462">
        <v>330</v>
      </c>
      <c r="F14" s="462">
        <v>30</v>
      </c>
      <c r="G14" s="462">
        <v>422</v>
      </c>
      <c r="H14" s="462">
        <v>10984</v>
      </c>
      <c r="I14" s="462">
        <v>7118</v>
      </c>
      <c r="J14" s="462">
        <v>9290</v>
      </c>
      <c r="K14" s="462">
        <v>9347</v>
      </c>
      <c r="L14" s="462">
        <v>14577</v>
      </c>
      <c r="M14" s="462">
        <v>30285</v>
      </c>
      <c r="N14" s="462">
        <v>8073</v>
      </c>
      <c r="O14" s="462">
        <v>1308</v>
      </c>
      <c r="P14" s="462">
        <v>5589</v>
      </c>
      <c r="Q14" s="462">
        <v>16364</v>
      </c>
      <c r="R14" s="462">
        <v>1052</v>
      </c>
      <c r="S14" s="468">
        <v>116257</v>
      </c>
      <c r="T14" s="462">
        <v>2</v>
      </c>
      <c r="U14" s="462">
        <v>102816.9</v>
      </c>
      <c r="V14" s="462">
        <v>0</v>
      </c>
      <c r="W14" s="462">
        <v>0</v>
      </c>
      <c r="X14" s="462">
        <v>0</v>
      </c>
      <c r="Y14" s="462">
        <v>0</v>
      </c>
      <c r="Z14" s="473">
        <v>102818.9</v>
      </c>
      <c r="AA14" s="473">
        <v>219075.9</v>
      </c>
      <c r="AB14" s="473">
        <v>3172</v>
      </c>
      <c r="AC14" s="473">
        <v>105990.9</v>
      </c>
      <c r="AD14" s="473">
        <v>222247.9</v>
      </c>
      <c r="AE14" s="473">
        <v>-41491.9</v>
      </c>
      <c r="AF14" s="473">
        <v>64499</v>
      </c>
      <c r="AG14" s="468">
        <v>180756</v>
      </c>
    </row>
    <row r="15" spans="2:33" ht="16.5" customHeight="1">
      <c r="B15" s="174" t="s">
        <v>10</v>
      </c>
      <c r="C15" s="299" t="s">
        <v>531</v>
      </c>
      <c r="D15" s="463">
        <v>56</v>
      </c>
      <c r="E15" s="462">
        <v>44</v>
      </c>
      <c r="F15" s="462">
        <v>2</v>
      </c>
      <c r="G15" s="462">
        <v>166</v>
      </c>
      <c r="H15" s="462">
        <v>3577</v>
      </c>
      <c r="I15" s="462">
        <v>2477</v>
      </c>
      <c r="J15" s="462">
        <v>2714</v>
      </c>
      <c r="K15" s="462">
        <v>18811</v>
      </c>
      <c r="L15" s="462">
        <v>3178</v>
      </c>
      <c r="M15" s="462">
        <v>15759</v>
      </c>
      <c r="N15" s="462">
        <v>7123</v>
      </c>
      <c r="O15" s="462">
        <v>3296</v>
      </c>
      <c r="P15" s="462">
        <v>1182</v>
      </c>
      <c r="Q15" s="462">
        <v>24619</v>
      </c>
      <c r="R15" s="462">
        <v>582</v>
      </c>
      <c r="S15" s="468">
        <v>83586</v>
      </c>
      <c r="T15" s="462">
        <v>0</v>
      </c>
      <c r="U15" s="462">
        <v>382178</v>
      </c>
      <c r="V15" s="462">
        <v>41</v>
      </c>
      <c r="W15" s="462">
        <v>0</v>
      </c>
      <c r="X15" s="462">
        <v>0</v>
      </c>
      <c r="Y15" s="462">
        <v>0</v>
      </c>
      <c r="Z15" s="473">
        <v>382219</v>
      </c>
      <c r="AA15" s="473">
        <v>465805</v>
      </c>
      <c r="AB15" s="473">
        <v>5</v>
      </c>
      <c r="AC15" s="473">
        <v>382224</v>
      </c>
      <c r="AD15" s="473">
        <v>465810</v>
      </c>
      <c r="AE15" s="473">
        <v>-53166</v>
      </c>
      <c r="AF15" s="473">
        <v>329058</v>
      </c>
      <c r="AG15" s="468">
        <v>412644</v>
      </c>
    </row>
    <row r="16" spans="2:33" ht="16.5" customHeight="1">
      <c r="B16" s="174" t="s">
        <v>11</v>
      </c>
      <c r="C16" s="297" t="s">
        <v>532</v>
      </c>
      <c r="D16" s="463">
        <v>13054</v>
      </c>
      <c r="E16" s="462">
        <v>1858</v>
      </c>
      <c r="F16" s="462">
        <v>114</v>
      </c>
      <c r="G16" s="462">
        <v>1381</v>
      </c>
      <c r="H16" s="462">
        <v>35737</v>
      </c>
      <c r="I16" s="462">
        <v>23803</v>
      </c>
      <c r="J16" s="462">
        <v>10792</v>
      </c>
      <c r="K16" s="462">
        <v>62788</v>
      </c>
      <c r="L16" s="462">
        <v>6229</v>
      </c>
      <c r="M16" s="462">
        <v>684</v>
      </c>
      <c r="N16" s="462">
        <v>28428</v>
      </c>
      <c r="O16" s="462">
        <v>4072</v>
      </c>
      <c r="P16" s="462">
        <v>11076</v>
      </c>
      <c r="Q16" s="462">
        <v>40508</v>
      </c>
      <c r="R16" s="462">
        <v>1550</v>
      </c>
      <c r="S16" s="468">
        <v>242074</v>
      </c>
      <c r="T16" s="462">
        <v>2133</v>
      </c>
      <c r="U16" s="462">
        <v>58043.5</v>
      </c>
      <c r="V16" s="462">
        <v>746</v>
      </c>
      <c r="W16" s="462">
        <v>3485</v>
      </c>
      <c r="X16" s="462">
        <v>509</v>
      </c>
      <c r="Y16" s="462">
        <v>1605</v>
      </c>
      <c r="Z16" s="473">
        <v>66521.5</v>
      </c>
      <c r="AA16" s="473">
        <v>308595.5</v>
      </c>
      <c r="AB16" s="473">
        <v>83138.3</v>
      </c>
      <c r="AC16" s="473">
        <v>149659.79999999999</v>
      </c>
      <c r="AD16" s="473">
        <v>391733.8</v>
      </c>
      <c r="AE16" s="473">
        <v>-98399.8</v>
      </c>
      <c r="AF16" s="473">
        <v>51260</v>
      </c>
      <c r="AG16" s="468">
        <v>293334</v>
      </c>
    </row>
    <row r="17" spans="2:33" ht="16.5" customHeight="1">
      <c r="B17" s="174" t="s">
        <v>12</v>
      </c>
      <c r="C17" s="297" t="s">
        <v>533</v>
      </c>
      <c r="D17" s="463">
        <v>689</v>
      </c>
      <c r="E17" s="462">
        <v>82</v>
      </c>
      <c r="F17" s="462">
        <v>13</v>
      </c>
      <c r="G17" s="462">
        <v>101</v>
      </c>
      <c r="H17" s="462">
        <v>7149</v>
      </c>
      <c r="I17" s="462">
        <v>4717</v>
      </c>
      <c r="J17" s="462">
        <v>5841</v>
      </c>
      <c r="K17" s="462">
        <v>22012</v>
      </c>
      <c r="L17" s="462">
        <v>10109</v>
      </c>
      <c r="M17" s="462">
        <v>594</v>
      </c>
      <c r="N17" s="462">
        <v>1986</v>
      </c>
      <c r="O17" s="462">
        <v>41067</v>
      </c>
      <c r="P17" s="462">
        <v>9653</v>
      </c>
      <c r="Q17" s="462">
        <v>37612</v>
      </c>
      <c r="R17" s="462">
        <v>1322</v>
      </c>
      <c r="S17" s="468">
        <v>142947</v>
      </c>
      <c r="T17" s="462">
        <v>1053</v>
      </c>
      <c r="U17" s="462">
        <v>89856.5</v>
      </c>
      <c r="V17" s="462">
        <v>367</v>
      </c>
      <c r="W17" s="462">
        <v>0</v>
      </c>
      <c r="X17" s="462">
        <v>0</v>
      </c>
      <c r="Y17" s="462">
        <v>-1864</v>
      </c>
      <c r="Z17" s="473">
        <v>89412.5</v>
      </c>
      <c r="AA17" s="473">
        <v>232359.5</v>
      </c>
      <c r="AB17" s="473">
        <v>49861.200000000004</v>
      </c>
      <c r="AC17" s="473">
        <v>139273.70000000001</v>
      </c>
      <c r="AD17" s="473">
        <v>282220.7</v>
      </c>
      <c r="AE17" s="473">
        <v>-99522.7</v>
      </c>
      <c r="AF17" s="473">
        <v>39751</v>
      </c>
      <c r="AG17" s="468">
        <v>182698</v>
      </c>
    </row>
    <row r="18" spans="2:33" ht="16.5" customHeight="1">
      <c r="B18" s="174" t="s">
        <v>13</v>
      </c>
      <c r="C18" s="297" t="s">
        <v>534</v>
      </c>
      <c r="D18" s="463">
        <v>0</v>
      </c>
      <c r="E18" s="462">
        <v>0</v>
      </c>
      <c r="F18" s="462">
        <v>0</v>
      </c>
      <c r="G18" s="462">
        <v>0</v>
      </c>
      <c r="H18" s="462">
        <v>0</v>
      </c>
      <c r="I18" s="462">
        <v>0</v>
      </c>
      <c r="J18" s="462">
        <v>0</v>
      </c>
      <c r="K18" s="462">
        <v>0</v>
      </c>
      <c r="L18" s="462">
        <v>0</v>
      </c>
      <c r="M18" s="462">
        <v>0</v>
      </c>
      <c r="N18" s="462">
        <v>0</v>
      </c>
      <c r="O18" s="462">
        <v>0</v>
      </c>
      <c r="P18" s="462">
        <v>0</v>
      </c>
      <c r="Q18" s="462">
        <v>0</v>
      </c>
      <c r="R18" s="462">
        <v>3088</v>
      </c>
      <c r="S18" s="468">
        <v>3088</v>
      </c>
      <c r="T18" s="462">
        <v>0</v>
      </c>
      <c r="U18" s="462">
        <v>6525</v>
      </c>
      <c r="V18" s="462">
        <v>331893</v>
      </c>
      <c r="W18" s="462">
        <v>0</v>
      </c>
      <c r="X18" s="462">
        <v>0</v>
      </c>
      <c r="Y18" s="462">
        <v>0</v>
      </c>
      <c r="Z18" s="473">
        <v>338418</v>
      </c>
      <c r="AA18" s="473">
        <v>341506</v>
      </c>
      <c r="AB18" s="473">
        <v>0</v>
      </c>
      <c r="AC18" s="473">
        <v>338418</v>
      </c>
      <c r="AD18" s="473">
        <v>341506</v>
      </c>
      <c r="AE18" s="473">
        <v>0</v>
      </c>
      <c r="AF18" s="473">
        <v>338418</v>
      </c>
      <c r="AG18" s="468">
        <v>341506</v>
      </c>
    </row>
    <row r="19" spans="2:33" ht="16.5" customHeight="1">
      <c r="B19" s="174" t="s">
        <v>14</v>
      </c>
      <c r="C19" s="297" t="s">
        <v>300</v>
      </c>
      <c r="D19" s="463">
        <v>11127</v>
      </c>
      <c r="E19" s="462">
        <v>656</v>
      </c>
      <c r="F19" s="462">
        <v>69</v>
      </c>
      <c r="G19" s="462">
        <v>676</v>
      </c>
      <c r="H19" s="462">
        <v>51252</v>
      </c>
      <c r="I19" s="462">
        <v>66804</v>
      </c>
      <c r="J19" s="462">
        <v>48018</v>
      </c>
      <c r="K19" s="462">
        <v>44392</v>
      </c>
      <c r="L19" s="462">
        <v>23302</v>
      </c>
      <c r="M19" s="462">
        <v>5617</v>
      </c>
      <c r="N19" s="462">
        <v>54562</v>
      </c>
      <c r="O19" s="462">
        <v>31982</v>
      </c>
      <c r="P19" s="462">
        <v>41358</v>
      </c>
      <c r="Q19" s="462">
        <v>168627</v>
      </c>
      <c r="R19" s="462">
        <v>1434</v>
      </c>
      <c r="S19" s="468">
        <v>549876</v>
      </c>
      <c r="T19" s="462">
        <v>31608</v>
      </c>
      <c r="U19" s="462">
        <v>442745.4</v>
      </c>
      <c r="V19" s="462">
        <v>688463</v>
      </c>
      <c r="W19" s="462">
        <v>111542</v>
      </c>
      <c r="X19" s="462">
        <v>2059</v>
      </c>
      <c r="Y19" s="462">
        <v>0</v>
      </c>
      <c r="Z19" s="473">
        <v>1276417.8</v>
      </c>
      <c r="AA19" s="473">
        <v>1826293.8</v>
      </c>
      <c r="AB19" s="473">
        <v>136890.4</v>
      </c>
      <c r="AC19" s="473">
        <v>1413308.2</v>
      </c>
      <c r="AD19" s="473">
        <v>1963184.2</v>
      </c>
      <c r="AE19" s="473">
        <v>-362221.2</v>
      </c>
      <c r="AF19" s="473">
        <v>1051087</v>
      </c>
      <c r="AG19" s="468">
        <v>1600963</v>
      </c>
    </row>
    <row r="20" spans="2:33" ht="16.5" customHeight="1">
      <c r="B20" s="174" t="s">
        <v>30</v>
      </c>
      <c r="C20" s="297" t="s">
        <v>535</v>
      </c>
      <c r="D20" s="463">
        <v>1554</v>
      </c>
      <c r="E20" s="462">
        <v>24</v>
      </c>
      <c r="F20" s="462">
        <v>24</v>
      </c>
      <c r="G20" s="462">
        <v>82</v>
      </c>
      <c r="H20" s="462">
        <v>4601</v>
      </c>
      <c r="I20" s="462">
        <v>7735</v>
      </c>
      <c r="J20" s="462">
        <v>1522</v>
      </c>
      <c r="K20" s="462">
        <v>2089</v>
      </c>
      <c r="L20" s="462">
        <v>1836</v>
      </c>
      <c r="M20" s="462">
        <v>673</v>
      </c>
      <c r="N20" s="462">
        <v>565</v>
      </c>
      <c r="O20" s="462">
        <v>851</v>
      </c>
      <c r="P20" s="462">
        <v>106</v>
      </c>
      <c r="Q20" s="462">
        <v>8201</v>
      </c>
      <c r="R20" s="462">
        <v>0</v>
      </c>
      <c r="S20" s="468">
        <v>29863</v>
      </c>
      <c r="T20" s="462">
        <v>0</v>
      </c>
      <c r="U20" s="462">
        <v>813</v>
      </c>
      <c r="V20" s="462">
        <v>0</v>
      </c>
      <c r="W20" s="462">
        <v>0</v>
      </c>
      <c r="X20" s="462">
        <v>0</v>
      </c>
      <c r="Y20" s="462">
        <v>0</v>
      </c>
      <c r="Z20" s="473">
        <v>813</v>
      </c>
      <c r="AA20" s="473">
        <v>30676</v>
      </c>
      <c r="AB20" s="473">
        <v>10673</v>
      </c>
      <c r="AC20" s="473">
        <v>11486</v>
      </c>
      <c r="AD20" s="473">
        <v>41349</v>
      </c>
      <c r="AE20" s="473">
        <v>-10915</v>
      </c>
      <c r="AF20" s="473">
        <v>571</v>
      </c>
      <c r="AG20" s="468">
        <v>30434</v>
      </c>
    </row>
    <row r="21" spans="2:33" ht="16.5" customHeight="1">
      <c r="B21" s="351" t="s">
        <v>536</v>
      </c>
      <c r="C21" s="352" t="s">
        <v>26</v>
      </c>
      <c r="D21" s="464">
        <v>103365</v>
      </c>
      <c r="E21" s="465">
        <v>11057</v>
      </c>
      <c r="F21" s="465">
        <v>992</v>
      </c>
      <c r="G21" s="465">
        <v>3991</v>
      </c>
      <c r="H21" s="465">
        <v>786352</v>
      </c>
      <c r="I21" s="465">
        <v>292159</v>
      </c>
      <c r="J21" s="465">
        <v>230449</v>
      </c>
      <c r="K21" s="465">
        <v>198528</v>
      </c>
      <c r="L21" s="465">
        <v>66788</v>
      </c>
      <c r="M21" s="465">
        <v>61924</v>
      </c>
      <c r="N21" s="465">
        <v>160628</v>
      </c>
      <c r="O21" s="465">
        <v>94088</v>
      </c>
      <c r="P21" s="465">
        <v>95275</v>
      </c>
      <c r="Q21" s="465">
        <v>617179</v>
      </c>
      <c r="R21" s="465">
        <v>10642</v>
      </c>
      <c r="S21" s="469">
        <v>2733417</v>
      </c>
      <c r="T21" s="472">
        <v>54133</v>
      </c>
      <c r="U21" s="471">
        <v>1744673.8999999997</v>
      </c>
      <c r="V21" s="471">
        <v>1020422</v>
      </c>
      <c r="W21" s="471">
        <v>382018</v>
      </c>
      <c r="X21" s="471">
        <v>343700.5</v>
      </c>
      <c r="Y21" s="471">
        <v>-23250.3</v>
      </c>
      <c r="Z21" s="474">
        <v>3521697.1</v>
      </c>
      <c r="AA21" s="474">
        <v>6255114.1000000024</v>
      </c>
      <c r="AB21" s="474">
        <v>2087330.3000000005</v>
      </c>
      <c r="AC21" s="474">
        <v>5609027.3999999994</v>
      </c>
      <c r="AD21" s="474">
        <v>8342444.3999999994</v>
      </c>
      <c r="AE21" s="474">
        <v>-2279321.2999999989</v>
      </c>
      <c r="AF21" s="474">
        <v>3329706.1</v>
      </c>
      <c r="AG21" s="475">
        <v>6063123.0999999996</v>
      </c>
    </row>
    <row r="22" spans="2:33" ht="16.5" customHeight="1">
      <c r="B22" s="355" t="s">
        <v>537</v>
      </c>
      <c r="C22" s="356" t="s">
        <v>538</v>
      </c>
      <c r="D22" s="463">
        <v>317</v>
      </c>
      <c r="E22" s="462">
        <v>380</v>
      </c>
      <c r="F22" s="462">
        <v>102</v>
      </c>
      <c r="G22" s="462">
        <v>161</v>
      </c>
      <c r="H22" s="462">
        <v>10964</v>
      </c>
      <c r="I22" s="462">
        <v>6729</v>
      </c>
      <c r="J22" s="462">
        <v>2300</v>
      </c>
      <c r="K22" s="462">
        <v>6893</v>
      </c>
      <c r="L22" s="462">
        <v>4527</v>
      </c>
      <c r="M22" s="462">
        <v>331</v>
      </c>
      <c r="N22" s="462">
        <v>1478</v>
      </c>
      <c r="O22" s="462">
        <v>1067</v>
      </c>
      <c r="P22" s="462">
        <v>3097</v>
      </c>
      <c r="Q22" s="462">
        <v>15574</v>
      </c>
      <c r="R22" s="462">
        <v>213</v>
      </c>
      <c r="S22" s="468">
        <v>54133</v>
      </c>
      <c r="T22" s="194"/>
      <c r="U22" s="194"/>
      <c r="V22" s="194"/>
      <c r="W22" s="194"/>
      <c r="X22" s="194"/>
      <c r="Y22" s="194"/>
      <c r="Z22" s="194"/>
      <c r="AA22" s="194"/>
      <c r="AB22" s="194"/>
      <c r="AC22" s="194"/>
      <c r="AD22" s="194"/>
      <c r="AE22" s="194"/>
      <c r="AF22" s="194"/>
      <c r="AG22" s="194"/>
    </row>
    <row r="23" spans="2:33" ht="16.5" customHeight="1">
      <c r="B23" s="355" t="s">
        <v>539</v>
      </c>
      <c r="C23" s="356" t="s">
        <v>31</v>
      </c>
      <c r="D23" s="463">
        <v>31713</v>
      </c>
      <c r="E23" s="462">
        <v>6724</v>
      </c>
      <c r="F23" s="462">
        <v>539</v>
      </c>
      <c r="G23" s="462">
        <v>1683</v>
      </c>
      <c r="H23" s="462">
        <v>260821</v>
      </c>
      <c r="I23" s="462">
        <v>203563</v>
      </c>
      <c r="J23" s="462">
        <v>34568</v>
      </c>
      <c r="K23" s="462">
        <v>203583</v>
      </c>
      <c r="L23" s="462">
        <v>54963</v>
      </c>
      <c r="M23" s="462">
        <v>10779</v>
      </c>
      <c r="N23" s="462">
        <v>90473</v>
      </c>
      <c r="O23" s="462">
        <v>26395</v>
      </c>
      <c r="P23" s="462">
        <v>117535</v>
      </c>
      <c r="Q23" s="462">
        <v>717953</v>
      </c>
      <c r="R23" s="462">
        <v>226</v>
      </c>
      <c r="S23" s="468">
        <v>1761518</v>
      </c>
      <c r="T23" s="194"/>
      <c r="U23" s="194"/>
      <c r="V23" s="194"/>
      <c r="W23" s="194"/>
      <c r="X23" s="194"/>
      <c r="Y23" s="194"/>
      <c r="Z23" s="194"/>
      <c r="AA23" s="194"/>
      <c r="AB23" s="194"/>
      <c r="AC23" s="194"/>
      <c r="AD23" s="194"/>
      <c r="AE23" s="194"/>
      <c r="AF23" s="194"/>
      <c r="AG23" s="194"/>
    </row>
    <row r="24" spans="2:33" ht="16.5" customHeight="1">
      <c r="B24" s="355" t="s">
        <v>540</v>
      </c>
      <c r="C24" s="356" t="s">
        <v>32</v>
      </c>
      <c r="D24" s="463">
        <v>42765</v>
      </c>
      <c r="E24" s="462">
        <v>8272</v>
      </c>
      <c r="F24" s="462">
        <v>714</v>
      </c>
      <c r="G24" s="462">
        <v>1180</v>
      </c>
      <c r="H24" s="462">
        <v>20167</v>
      </c>
      <c r="I24" s="462">
        <v>20073</v>
      </c>
      <c r="J24" s="462">
        <v>37819</v>
      </c>
      <c r="K24" s="462">
        <v>25580</v>
      </c>
      <c r="L24" s="462">
        <v>39905</v>
      </c>
      <c r="M24" s="462">
        <v>163377</v>
      </c>
      <c r="N24" s="462">
        <v>4976</v>
      </c>
      <c r="O24" s="462">
        <v>25458</v>
      </c>
      <c r="P24" s="462">
        <v>0</v>
      </c>
      <c r="Q24" s="462">
        <v>46367</v>
      </c>
      <c r="R24" s="462">
        <v>17516</v>
      </c>
      <c r="S24" s="468">
        <v>454169</v>
      </c>
      <c r="T24" s="194"/>
      <c r="U24" s="194"/>
      <c r="V24" s="194"/>
      <c r="W24" s="194"/>
      <c r="X24" s="194"/>
      <c r="Y24" s="194"/>
      <c r="Z24" s="194"/>
      <c r="AA24" s="194"/>
      <c r="AB24" s="194"/>
      <c r="AC24" s="194"/>
      <c r="AD24" s="194"/>
      <c r="AE24" s="194"/>
      <c r="AF24" s="194"/>
      <c r="AG24" s="194"/>
    </row>
    <row r="25" spans="2:33" ht="16.5" customHeight="1">
      <c r="B25" s="355" t="s">
        <v>541</v>
      </c>
      <c r="C25" s="356" t="s">
        <v>33</v>
      </c>
      <c r="D25" s="463">
        <v>43354</v>
      </c>
      <c r="E25" s="462">
        <v>2218</v>
      </c>
      <c r="F25" s="462">
        <v>443</v>
      </c>
      <c r="G25" s="462">
        <v>1521</v>
      </c>
      <c r="H25" s="462">
        <v>147184</v>
      </c>
      <c r="I25" s="462">
        <v>33348</v>
      </c>
      <c r="J25" s="462">
        <v>109097</v>
      </c>
      <c r="K25" s="462">
        <v>50113</v>
      </c>
      <c r="L25" s="462">
        <v>13855</v>
      </c>
      <c r="M25" s="462">
        <v>147019</v>
      </c>
      <c r="N25" s="462">
        <v>24079</v>
      </c>
      <c r="O25" s="462">
        <v>31032</v>
      </c>
      <c r="P25" s="462">
        <v>124982</v>
      </c>
      <c r="Q25" s="462">
        <v>173141</v>
      </c>
      <c r="R25" s="462">
        <v>1070</v>
      </c>
      <c r="S25" s="468">
        <v>902456</v>
      </c>
      <c r="T25" s="194"/>
      <c r="U25" s="194"/>
      <c r="V25" s="194"/>
      <c r="W25" s="194"/>
      <c r="X25" s="194"/>
      <c r="Y25" s="194"/>
      <c r="Z25" s="194"/>
      <c r="AA25" s="194"/>
      <c r="AB25" s="194"/>
      <c r="AC25" s="194"/>
      <c r="AD25" s="194"/>
      <c r="AE25" s="194"/>
      <c r="AF25" s="194"/>
      <c r="AG25" s="194"/>
    </row>
    <row r="26" spans="2:33" ht="16.5" customHeight="1">
      <c r="B26" s="355" t="s">
        <v>542</v>
      </c>
      <c r="C26" s="524" t="s">
        <v>543</v>
      </c>
      <c r="D26" s="463">
        <v>6140</v>
      </c>
      <c r="E26" s="462">
        <v>1063</v>
      </c>
      <c r="F26" s="462">
        <v>144</v>
      </c>
      <c r="G26" s="462">
        <v>727</v>
      </c>
      <c r="H26" s="462">
        <v>13947</v>
      </c>
      <c r="I26" s="462">
        <v>29314</v>
      </c>
      <c r="J26" s="462">
        <v>18783</v>
      </c>
      <c r="K26" s="462">
        <v>28660</v>
      </c>
      <c r="L26" s="462">
        <v>2916</v>
      </c>
      <c r="M26" s="462">
        <v>29282</v>
      </c>
      <c r="N26" s="462">
        <v>12054</v>
      </c>
      <c r="O26" s="462">
        <v>4658</v>
      </c>
      <c r="P26" s="462">
        <v>617</v>
      </c>
      <c r="Q26" s="462">
        <v>39328</v>
      </c>
      <c r="R26" s="462">
        <v>857</v>
      </c>
      <c r="S26" s="468">
        <v>188490</v>
      </c>
      <c r="T26" s="194"/>
      <c r="U26" s="194"/>
      <c r="V26" s="194"/>
      <c r="W26" s="194"/>
      <c r="X26" s="194"/>
      <c r="Y26" s="194"/>
      <c r="Z26" s="194"/>
      <c r="AA26" s="194"/>
      <c r="AB26" s="194"/>
      <c r="AC26" s="194"/>
      <c r="AD26" s="194"/>
      <c r="AE26" s="194"/>
      <c r="AF26" s="194"/>
      <c r="AG26" s="194"/>
    </row>
    <row r="27" spans="2:33" ht="16.5" customHeight="1">
      <c r="B27" s="355" t="s">
        <v>544</v>
      </c>
      <c r="C27" s="356" t="s">
        <v>545</v>
      </c>
      <c r="D27" s="463">
        <v>-15422</v>
      </c>
      <c r="E27" s="462">
        <v>-381</v>
      </c>
      <c r="F27" s="462">
        <v>-9</v>
      </c>
      <c r="G27" s="462">
        <v>-8</v>
      </c>
      <c r="H27" s="462">
        <v>-260</v>
      </c>
      <c r="I27" s="462">
        <v>-1946</v>
      </c>
      <c r="J27" s="462">
        <v>-1372</v>
      </c>
      <c r="K27" s="462">
        <v>-373</v>
      </c>
      <c r="L27" s="462">
        <v>-2198</v>
      </c>
      <c r="M27" s="462">
        <v>-68</v>
      </c>
      <c r="N27" s="462">
        <v>-354</v>
      </c>
      <c r="O27" s="462">
        <v>0</v>
      </c>
      <c r="P27" s="462">
        <v>0</v>
      </c>
      <c r="Q27" s="462">
        <v>-8579</v>
      </c>
      <c r="R27" s="462">
        <v>-90</v>
      </c>
      <c r="S27" s="468">
        <v>-31060</v>
      </c>
      <c r="T27" s="194"/>
      <c r="U27" s="194"/>
      <c r="V27" s="194"/>
      <c r="W27" s="194"/>
      <c r="X27" s="194"/>
      <c r="Y27" s="194"/>
      <c r="Z27" s="194"/>
      <c r="AA27" s="194"/>
      <c r="AB27" s="194"/>
      <c r="AC27" s="194"/>
      <c r="AD27" s="194"/>
      <c r="AE27" s="194"/>
      <c r="AF27" s="194"/>
      <c r="AG27" s="194"/>
    </row>
    <row r="28" spans="2:33" ht="16.5" customHeight="1">
      <c r="B28" s="357" t="s">
        <v>546</v>
      </c>
      <c r="C28" s="358" t="s">
        <v>34</v>
      </c>
      <c r="D28" s="464">
        <v>108867</v>
      </c>
      <c r="E28" s="465">
        <v>18276</v>
      </c>
      <c r="F28" s="465">
        <v>1933</v>
      </c>
      <c r="G28" s="465">
        <v>5264</v>
      </c>
      <c r="H28" s="465">
        <v>452823</v>
      </c>
      <c r="I28" s="465">
        <v>291081</v>
      </c>
      <c r="J28" s="465">
        <v>201195</v>
      </c>
      <c r="K28" s="465">
        <v>314456</v>
      </c>
      <c r="L28" s="465">
        <v>113968</v>
      </c>
      <c r="M28" s="465">
        <v>350720</v>
      </c>
      <c r="N28" s="465">
        <v>132706</v>
      </c>
      <c r="O28" s="465">
        <v>88610</v>
      </c>
      <c r="P28" s="465">
        <v>246231</v>
      </c>
      <c r="Q28" s="465">
        <v>983784</v>
      </c>
      <c r="R28" s="465">
        <v>19792</v>
      </c>
      <c r="S28" s="469">
        <v>3329706</v>
      </c>
      <c r="T28" s="194"/>
      <c r="U28" s="194"/>
      <c r="V28" s="194"/>
      <c r="W28" s="194"/>
      <c r="X28" s="194"/>
      <c r="Y28" s="194"/>
      <c r="Z28" s="194"/>
      <c r="AA28" s="194"/>
      <c r="AB28" s="194"/>
      <c r="AC28" s="194"/>
      <c r="AD28" s="194"/>
      <c r="AE28" s="194"/>
      <c r="AF28" s="194"/>
      <c r="AG28" s="194"/>
    </row>
    <row r="29" spans="2:33" ht="16.5" customHeight="1">
      <c r="B29" s="359" t="s">
        <v>547</v>
      </c>
      <c r="C29" s="360" t="s">
        <v>28</v>
      </c>
      <c r="D29" s="466">
        <v>212232</v>
      </c>
      <c r="E29" s="467">
        <v>29333</v>
      </c>
      <c r="F29" s="467">
        <v>2925</v>
      </c>
      <c r="G29" s="467">
        <v>9255</v>
      </c>
      <c r="H29" s="467">
        <v>1239175</v>
      </c>
      <c r="I29" s="467">
        <v>583240</v>
      </c>
      <c r="J29" s="467">
        <v>431644</v>
      </c>
      <c r="K29" s="467">
        <v>512984</v>
      </c>
      <c r="L29" s="467">
        <v>180756</v>
      </c>
      <c r="M29" s="467">
        <v>412644</v>
      </c>
      <c r="N29" s="467">
        <v>293334</v>
      </c>
      <c r="O29" s="467">
        <v>182698</v>
      </c>
      <c r="P29" s="467">
        <v>341506</v>
      </c>
      <c r="Q29" s="467">
        <v>1600963</v>
      </c>
      <c r="R29" s="467">
        <v>30434</v>
      </c>
      <c r="S29" s="470">
        <v>6063123</v>
      </c>
      <c r="T29" s="194"/>
      <c r="U29" s="194"/>
      <c r="V29" s="194"/>
      <c r="W29" s="194"/>
      <c r="X29" s="194"/>
      <c r="Y29" s="194"/>
      <c r="Z29" s="194"/>
      <c r="AA29" s="194"/>
      <c r="AB29" s="194"/>
      <c r="AC29" s="194"/>
      <c r="AD29" s="194"/>
      <c r="AE29" s="194"/>
      <c r="AF29" s="194"/>
      <c r="AG29" s="194"/>
    </row>
  </sheetData>
  <sheetProtection sheet="1" selectLockedCells="1" selectUnlockedCells="1"/>
  <mergeCells count="1">
    <mergeCell ref="B2:C2"/>
  </mergeCells>
  <phoneticPr fontId="9"/>
  <pageMargins left="0.78740157480314965" right="0.78740157480314965" top="0.78740157480314965" bottom="0.78740157480314965" header="0" footer="0.19685039370078741"/>
  <pageSetup paperSize="8" orientation="landscape" useFirstPageNumber="1" r:id="rId1"/>
  <headerFooter alignWithMargins="0">
    <oddFooter>&amp;C&amp;P / 2 ページ</oddFooter>
  </headerFooter>
  <colBreaks count="1" manualBreakCount="1">
    <brk id="19" min="1" max="2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21</vt:i4>
      </vt:variant>
    </vt:vector>
  </HeadingPairs>
  <TitlesOfParts>
    <vt:vector size="38" baseType="lpstr">
      <vt:lpstr>利用の手引き</vt:lpstr>
      <vt:lpstr>(入力)作業ｼｰﾄ</vt:lpstr>
      <vt:lpstr>推計結果１ページ(総括表)</vt:lpstr>
      <vt:lpstr>２ページ</vt:lpstr>
      <vt:lpstr>３ページ～</vt:lpstr>
      <vt:lpstr>５ページ～</vt:lpstr>
      <vt:lpstr>７ページ～</vt:lpstr>
      <vt:lpstr>９ページ～</vt:lpstr>
      <vt:lpstr>取引基本表</vt:lpstr>
      <vt:lpstr>投入係数</vt:lpstr>
      <vt:lpstr>県内自給率</vt:lpstr>
      <vt:lpstr>開放経済型逆行列係数</vt:lpstr>
      <vt:lpstr>消費パターン</vt:lpstr>
      <vt:lpstr>手順⑤</vt:lpstr>
      <vt:lpstr>手順⑦</vt:lpstr>
      <vt:lpstr>手順⑭</vt:lpstr>
      <vt:lpstr>雇用表</vt:lpstr>
      <vt:lpstr>'(入力)作業ｼｰﾄ'!Print_Area</vt:lpstr>
      <vt:lpstr>'２ページ'!Print_Area</vt:lpstr>
      <vt:lpstr>'３ページ～'!Print_Area</vt:lpstr>
      <vt:lpstr>'５ページ～'!Print_Area</vt:lpstr>
      <vt:lpstr>'７ページ～'!Print_Area</vt:lpstr>
      <vt:lpstr>'９ページ～'!Print_Area</vt:lpstr>
      <vt:lpstr>開放経済型逆行列係数!Print_Area</vt:lpstr>
      <vt:lpstr>県内自給率!Print_Area</vt:lpstr>
      <vt:lpstr>雇用表!Print_Area</vt:lpstr>
      <vt:lpstr>取引基本表!Print_Area</vt:lpstr>
      <vt:lpstr>手順⑤!Print_Area</vt:lpstr>
      <vt:lpstr>手順⑦!Print_Area</vt:lpstr>
      <vt:lpstr>手順⑭!Print_Area</vt:lpstr>
      <vt:lpstr>消費パターン!Print_Area</vt:lpstr>
      <vt:lpstr>'推計結果１ページ(総括表)'!Print_Area</vt:lpstr>
      <vt:lpstr>投入係数!Print_Area</vt:lpstr>
      <vt:lpstr>利用の手引き!Print_Area</vt:lpstr>
      <vt:lpstr>開放経済型逆行列係数!Print_Titles</vt:lpstr>
      <vt:lpstr>取引基本表!Print_Titles</vt:lpstr>
      <vt:lpstr>手順⑤!Print_Titles</vt:lpstr>
      <vt:lpstr>投入係数!Print_Titles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小林　瑶日</cp:lastModifiedBy>
  <cp:lastPrinted>2025-03-31T08:02:51Z</cp:lastPrinted>
  <dcterms:created xsi:type="dcterms:W3CDTF">2004-08-24T04:05:38Z</dcterms:created>
  <dcterms:modified xsi:type="dcterms:W3CDTF">2026-07-21T00:18:01Z</dcterms:modified>
</cp:coreProperties>
</file>