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defaultThemeVersion="124226"/>
  <mc:AlternateContent xmlns:mc="http://schemas.openxmlformats.org/markup-compatibility/2006">
    <mc:Choice Requires="x15">
      <x15ac:absPath xmlns:x15ac="http://schemas.microsoft.com/office/spreadsheetml/2010/11/ac" url="\\akitasv01\障害福祉課\●地域生活支援班\◇地域生活支援事業\R07\ロボット\02_介護テクノロジー導入支援事業(２月補正）\01_国協議【国提出2.13正午〆】\02　県→事業者\"/>
    </mc:Choice>
  </mc:AlternateContent>
  <xr:revisionPtr revIDLastSave="0" documentId="13_ncr:1_{F927E15F-C266-4FC2-B312-774402961329}" xr6:coauthVersionLast="47" xr6:coauthVersionMax="47" xr10:uidLastSave="{00000000-0000-0000-0000-000000000000}"/>
  <bookViews>
    <workbookView xWindow="-120" yWindow="-120" windowWidth="29040" windowHeight="15720" tabRatio="689" firstSheet="1" activeTab="1" xr2:uid="{00000000-000D-0000-FFFF-FFFF00000000}"/>
  </bookViews>
  <sheets>
    <sheet name="Sheet1" sheetId="145" state="hidden" r:id="rId1"/>
    <sheet name="別紙2-１-４(2)　パッケージ型導入支援　総表（間接補助）" sheetId="223" r:id="rId2"/>
    <sheet name="別紙2-１-４(3)　パッケージ型導入支援 事業計画 " sheetId="219" r:id="rId3"/>
    <sheet name="別紙2-１-４(4)　パッケージ型導入支援 積算内訳" sheetId="220" r:id="rId4"/>
  </sheets>
  <definedNames>
    <definedName name="_Order1" hidden="1">255</definedName>
    <definedName name="_Order2" hidden="1">255</definedName>
    <definedName name="_xlnm.Print_Area" localSheetId="1">'別紙2-１-４(2)　パッケージ型導入支援　総表（間接補助）'!$A$1:$X$78</definedName>
    <definedName name="_xlnm.Print_Area" localSheetId="2">'別紙2-１-４(3)　パッケージ型導入支援 事業計画 '!$A$1:$N$108</definedName>
    <definedName name="_xlnm.Print_Area" localSheetId="3">'別紙2-１-４(4)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 i="223" l="1"/>
  <c r="S7" i="223" s="1"/>
  <c r="R8" i="223"/>
  <c r="R9" i="223"/>
  <c r="S9" i="223" s="1"/>
  <c r="R10" i="223"/>
  <c r="R11" i="223"/>
  <c r="S11" i="223" s="1"/>
  <c r="R12" i="223"/>
  <c r="R13" i="223"/>
  <c r="R14" i="223"/>
  <c r="S14" i="223" s="1"/>
  <c r="R15" i="223"/>
  <c r="S15" i="223" s="1"/>
  <c r="R16" i="223"/>
  <c r="R17" i="223"/>
  <c r="S17" i="223" s="1"/>
  <c r="R18" i="223"/>
  <c r="R19" i="223"/>
  <c r="S19" i="223" s="1"/>
  <c r="R20" i="223"/>
  <c r="R21" i="223"/>
  <c r="R22" i="223"/>
  <c r="S22" i="223" s="1"/>
  <c r="R23" i="223"/>
  <c r="S23" i="223" s="1"/>
  <c r="R24" i="223"/>
  <c r="R25" i="223"/>
  <c r="S25" i="223" s="1"/>
  <c r="R26" i="223"/>
  <c r="R27" i="223"/>
  <c r="S27" i="223" s="1"/>
  <c r="R28" i="223"/>
  <c r="R29" i="223"/>
  <c r="R30" i="223"/>
  <c r="S30" i="223" s="1"/>
  <c r="R6" i="223"/>
  <c r="S6" i="223" s="1"/>
  <c r="S8" i="223"/>
  <c r="S10" i="223"/>
  <c r="S12" i="223"/>
  <c r="S13" i="223"/>
  <c r="S16" i="223"/>
  <c r="S18" i="223"/>
  <c r="S20" i="223"/>
  <c r="S21" i="223"/>
  <c r="S24" i="223"/>
  <c r="S26" i="223"/>
  <c r="S28" i="223"/>
  <c r="S29" i="223"/>
  <c r="U31" i="223"/>
  <c r="AA30" i="223"/>
  <c r="Z30" i="223"/>
  <c r="F30" i="223"/>
  <c r="AA29" i="223"/>
  <c r="Z29" i="223"/>
  <c r="F29" i="223"/>
  <c r="AA28" i="223"/>
  <c r="Z28" i="223"/>
  <c r="F28" i="223"/>
  <c r="AA27" i="223"/>
  <c r="Z27" i="223"/>
  <c r="F27" i="223"/>
  <c r="AA26" i="223"/>
  <c r="Z26" i="223"/>
  <c r="F26" i="223"/>
  <c r="AA25" i="223"/>
  <c r="Z25" i="223"/>
  <c r="F25" i="223"/>
  <c r="AA24" i="223"/>
  <c r="Z24" i="223"/>
  <c r="F24" i="223"/>
  <c r="AA23" i="223"/>
  <c r="Z23" i="223"/>
  <c r="F23" i="223"/>
  <c r="AA22" i="223"/>
  <c r="Z22" i="223"/>
  <c r="F22" i="223"/>
  <c r="AA21" i="223"/>
  <c r="Z21" i="223"/>
  <c r="F21" i="223"/>
  <c r="AA20" i="223"/>
  <c r="Z20" i="223"/>
  <c r="F20" i="223"/>
  <c r="AA19" i="223"/>
  <c r="Z19" i="223"/>
  <c r="F19" i="223"/>
  <c r="AA18" i="223"/>
  <c r="Z18" i="223"/>
  <c r="F18" i="223"/>
  <c r="AA17" i="223"/>
  <c r="Z17" i="223"/>
  <c r="F17" i="223"/>
  <c r="AA16" i="223"/>
  <c r="Z16" i="223"/>
  <c r="F16" i="223"/>
  <c r="AA15" i="223"/>
  <c r="Z15" i="223"/>
  <c r="F15" i="223"/>
  <c r="AA14" i="223"/>
  <c r="Z14" i="223"/>
  <c r="AB14" i="223" s="1"/>
  <c r="F14" i="223"/>
  <c r="AA13" i="223"/>
  <c r="Z13" i="223"/>
  <c r="F13" i="223"/>
  <c r="AA12" i="223"/>
  <c r="Z12" i="223"/>
  <c r="F12" i="223"/>
  <c r="AA11" i="223"/>
  <c r="Z11" i="223"/>
  <c r="F11" i="223"/>
  <c r="AA10" i="223"/>
  <c r="Z10" i="223"/>
  <c r="F10" i="223"/>
  <c r="AA9" i="223"/>
  <c r="Z9" i="223"/>
  <c r="F9" i="223"/>
  <c r="AA8" i="223"/>
  <c r="Z8" i="223"/>
  <c r="F8" i="223"/>
  <c r="AA7" i="223"/>
  <c r="Z7" i="223"/>
  <c r="F7" i="223"/>
  <c r="AA6" i="223"/>
  <c r="Z6" i="223"/>
  <c r="F6" i="223"/>
  <c r="AB6" i="223" l="1"/>
  <c r="AB27" i="223"/>
  <c r="AB12" i="223"/>
  <c r="AB20" i="223"/>
  <c r="AB23" i="223"/>
  <c r="T7" i="223"/>
  <c r="V7" i="223" s="1"/>
  <c r="W7" i="223" s="1"/>
  <c r="T12" i="223"/>
  <c r="V12" i="223" s="1"/>
  <c r="W12" i="223" s="1"/>
  <c r="AB13" i="223"/>
  <c r="T9" i="223"/>
  <c r="V9" i="223" s="1"/>
  <c r="W9" i="223" s="1"/>
  <c r="AB10" i="223"/>
  <c r="T17" i="223"/>
  <c r="V17" i="223" s="1"/>
  <c r="W17" i="223" s="1"/>
  <c r="T25" i="223"/>
  <c r="V25" i="223" s="1"/>
  <c r="W25" i="223" s="1"/>
  <c r="AB29" i="223"/>
  <c r="AB7" i="223"/>
  <c r="T14" i="223"/>
  <c r="V14" i="223" s="1"/>
  <c r="W14" i="223" s="1"/>
  <c r="AB15" i="223"/>
  <c r="T22" i="223"/>
  <c r="V22" i="223" s="1"/>
  <c r="W22" i="223" s="1"/>
  <c r="T11" i="223"/>
  <c r="V11" i="223" s="1"/>
  <c r="W11" i="223" s="1"/>
  <c r="T19" i="223"/>
  <c r="V19" i="223" s="1"/>
  <c r="W19" i="223" s="1"/>
  <c r="T27" i="223"/>
  <c r="V27" i="223" s="1"/>
  <c r="W27" i="223" s="1"/>
  <c r="T8" i="223"/>
  <c r="V8" i="223" s="1"/>
  <c r="W8" i="223" s="1"/>
  <c r="AB9" i="223"/>
  <c r="T16" i="223"/>
  <c r="V16" i="223" s="1"/>
  <c r="W16" i="223" s="1"/>
  <c r="AB17" i="223"/>
  <c r="T24" i="223"/>
  <c r="V24" i="223" s="1"/>
  <c r="W24" i="223" s="1"/>
  <c r="T13" i="223"/>
  <c r="V13" i="223" s="1"/>
  <c r="W13" i="223" s="1"/>
  <c r="T21" i="223"/>
  <c r="V21" i="223" s="1"/>
  <c r="W21" i="223" s="1"/>
  <c r="T29" i="223"/>
  <c r="V29" i="223" s="1"/>
  <c r="W29" i="223" s="1"/>
  <c r="AB30" i="223"/>
  <c r="T10" i="223"/>
  <c r="V10" i="223" s="1"/>
  <c r="W10" i="223" s="1"/>
  <c r="AB11" i="223"/>
  <c r="T18" i="223"/>
  <c r="V18" i="223" s="1"/>
  <c r="W18" i="223" s="1"/>
  <c r="T26" i="223"/>
  <c r="V26" i="223" s="1"/>
  <c r="W26" i="223" s="1"/>
  <c r="T20" i="223"/>
  <c r="V20" i="223" s="1"/>
  <c r="W20" i="223" s="1"/>
  <c r="AB8" i="223"/>
  <c r="T15" i="223"/>
  <c r="V15" i="223" s="1"/>
  <c r="W15" i="223" s="1"/>
  <c r="AB16" i="223"/>
  <c r="T23" i="223"/>
  <c r="V23" i="223" s="1"/>
  <c r="W23" i="223" s="1"/>
  <c r="AB21" i="223"/>
  <c r="AB25" i="223"/>
  <c r="AB28" i="223"/>
  <c r="AB24" i="223"/>
  <c r="T30" i="223"/>
  <c r="V30" i="223" s="1"/>
  <c r="W30" i="223" s="1"/>
  <c r="T28" i="223"/>
  <c r="V28" i="223" s="1"/>
  <c r="W28" i="223" s="1"/>
  <c r="AB19" i="223"/>
  <c r="B3" i="223" s="1"/>
  <c r="AB18" i="223"/>
  <c r="AB22" i="223"/>
  <c r="AB26" i="223"/>
  <c r="T6" i="223"/>
  <c r="F91" i="219"/>
  <c r="L91" i="219" s="1"/>
  <c r="F92" i="219"/>
  <c r="L92" i="219" s="1"/>
  <c r="F75" i="219"/>
  <c r="L75" i="219" s="1"/>
  <c r="F76" i="219"/>
  <c r="L76" i="219" s="1"/>
  <c r="S31" i="223" l="1"/>
  <c r="V6" i="223"/>
  <c r="T31" i="223"/>
  <c r="K91" i="219"/>
  <c r="K92" i="219"/>
  <c r="K75" i="219"/>
  <c r="K76" i="219"/>
  <c r="W6" i="223" l="1"/>
  <c r="W31" i="223" s="1"/>
  <c r="W33" i="223" s="1"/>
  <c r="V31" i="223"/>
  <c r="B43" i="220"/>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W35" i="223" l="1"/>
  <c r="E17" i="220"/>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W36" i="223" l="1"/>
  <c r="C17" i="220"/>
  <c r="E13" i="220" s="1"/>
  <c r="K80" i="219"/>
  <c r="K96" i="219"/>
  <c r="L99" i="219" l="1"/>
</calcChain>
</file>

<file path=xl/sharedStrings.xml><?xml version="1.0" encoding="utf-8"?>
<sst xmlns="http://schemas.openxmlformats.org/spreadsheetml/2006/main" count="329" uniqueCount="179">
  <si>
    <t>合計</t>
    <rPh sb="0" eb="2">
      <t>ゴウケイ</t>
    </rPh>
    <phoneticPr fontId="12"/>
  </si>
  <si>
    <t>円</t>
    <rPh sb="0" eb="1">
      <t>エン</t>
    </rPh>
    <phoneticPr fontId="12"/>
  </si>
  <si>
    <t>単価</t>
    <rPh sb="0" eb="2">
      <t>タンカ</t>
    </rPh>
    <phoneticPr fontId="12"/>
  </si>
  <si>
    <t>初期設定に要する費用</t>
    <rPh sb="0" eb="2">
      <t>ショキ</t>
    </rPh>
    <rPh sb="2" eb="4">
      <t>セッテイ</t>
    </rPh>
    <rPh sb="5" eb="6">
      <t>ヨウ</t>
    </rPh>
    <rPh sb="8" eb="10">
      <t>ヒヨウ</t>
    </rPh>
    <phoneticPr fontId="12"/>
  </si>
  <si>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</si>
  <si>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</si>
  <si>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</si>
  <si>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</si>
  <si>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機器導入費用</t>
    <rPh sb="0" eb="2">
      <t>キキ</t>
    </rPh>
    <rPh sb="2" eb="4">
      <t>ドウニュウ</t>
    </rPh>
    <rPh sb="4" eb="6">
      <t>ヒヨウ</t>
    </rPh>
    <phoneticPr fontId="12"/>
  </si>
  <si>
    <t>数量</t>
    <rPh sb="0" eb="2">
      <t>スウリョウ</t>
    </rPh>
    <phoneticPr fontId="12"/>
  </si>
  <si>
    <t>導入内容</t>
    <rPh sb="0" eb="2">
      <t>ドウニュウ</t>
    </rPh>
    <rPh sb="2" eb="4">
      <t>ナイヨウ</t>
    </rPh>
    <phoneticPr fontId="12"/>
  </si>
  <si>
    <t>No.</t>
    <phoneticPr fontId="12"/>
  </si>
  <si>
    <t>実支出（予定）額：</t>
    <rPh sb="0" eb="1">
      <t>ジツ</t>
    </rPh>
    <rPh sb="4" eb="6">
      <t>ヨテイ</t>
    </rPh>
    <rPh sb="7" eb="8">
      <t>ガク</t>
    </rPh>
    <phoneticPr fontId="12"/>
  </si>
  <si>
    <t>人</t>
    <rPh sb="0" eb="1">
      <t>ヒト</t>
    </rPh>
    <phoneticPr fontId="12"/>
  </si>
  <si>
    <t>施設利用者数</t>
    <rPh sb="0" eb="2">
      <t>シセツ</t>
    </rPh>
    <rPh sb="2" eb="5">
      <t>リヨウシャ</t>
    </rPh>
    <rPh sb="5" eb="6">
      <t>スウ</t>
    </rPh>
    <phoneticPr fontId="12"/>
  </si>
  <si>
    <t>職員数（実数）</t>
    <rPh sb="0" eb="3">
      <t>ショクインスウ</t>
    </rPh>
    <rPh sb="4" eb="6">
      <t>ジッスウ</t>
    </rPh>
    <phoneticPr fontId="12"/>
  </si>
  <si>
    <t>台</t>
  </si>
  <si>
    <t>フリガナ</t>
    <phoneticPr fontId="12"/>
  </si>
  <si>
    <t>（補助実績）</t>
    <rPh sb="1" eb="3">
      <t>ホジョ</t>
    </rPh>
    <rPh sb="3" eb="5">
      <t>ジッセキ</t>
    </rPh>
    <phoneticPr fontId="12"/>
  </si>
  <si>
    <t>（補助年度）</t>
    <rPh sb="1" eb="3">
      <t>ホジョ</t>
    </rPh>
    <rPh sb="3" eb="5">
      <t>ネンド</t>
    </rPh>
    <phoneticPr fontId="1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</si>
  <si>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</si>
  <si>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見守り・コミュニケーション</t>
  </si>
  <si>
    <t>機器の特徴：</t>
    <rPh sb="0" eb="2">
      <t>キキ</t>
    </rPh>
    <rPh sb="3" eb="5">
      <t>トクチョウ</t>
    </rPh>
    <phoneticPr fontId="12"/>
  </si>
  <si>
    <t>きっかけ</t>
    <phoneticPr fontId="12"/>
  </si>
  <si>
    <t>目的</t>
    <rPh sb="0" eb="2">
      <t>モクテキ</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</si>
  <si>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</si>
  <si>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</si>
  <si>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</si>
  <si>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</si>
  <si>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</si>
  <si>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</si>
  <si>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</si>
  <si>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</si>
  <si>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６　巡回・移動</t>
    <rPh sb="2" eb="4">
      <t>ジュンカイ</t>
    </rPh>
    <rPh sb="5" eb="7">
      <t>イドウ</t>
    </rPh>
    <phoneticPr fontId="12"/>
  </si>
  <si>
    <t>A.業務従事者数</t>
    <phoneticPr fontId="22"/>
  </si>
  <si>
    <t>　年間業務時間数想定削減率（％）</t>
    <rPh sb="1" eb="3">
      <t>ネンカン</t>
    </rPh>
    <rPh sb="3" eb="5">
      <t>ギョウム</t>
    </rPh>
    <rPh sb="5" eb="8">
      <t>ジカンスウ</t>
    </rPh>
    <rPh sb="8" eb="10">
      <t>ソウテイ</t>
    </rPh>
    <rPh sb="10" eb="12">
      <t>サクゲン</t>
    </rPh>
    <rPh sb="12" eb="13">
      <t>リツ</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</si>
  <si>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</si>
  <si>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</si>
  <si>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</si>
  <si>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</si>
  <si>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</si>
  <si>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</si>
  <si>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</si>
  <si>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　　  機器名：</t>
    <rPh sb="4" eb="7">
      <t>キキメイ</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</si>
  <si>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</si>
  <si>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</si>
  <si>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</si>
  <si>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</si>
  <si>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</si>
  <si>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間接業務</t>
    <rPh sb="0" eb="2">
      <t>カンセツ</t>
    </rPh>
    <rPh sb="2" eb="4">
      <t>ギョウム</t>
    </rPh>
    <phoneticPr fontId="12"/>
  </si>
  <si>
    <t>D. 1件当たりの
平均処理時間（分）</t>
    <phoneticPr fontId="12"/>
  </si>
  <si>
    <t>人時間
E（A×C×D）</t>
    <phoneticPr fontId="12"/>
  </si>
  <si>
    <t>通信環境整備費用（合計）</t>
    <rPh sb="0" eb="2">
      <t>ツウシン</t>
    </rPh>
    <rPh sb="2" eb="4">
      <t>カンキョウ</t>
    </rPh>
    <rPh sb="4" eb="6">
      <t>セイビ</t>
    </rPh>
    <rPh sb="6" eb="8">
      <t>ヒヨウ</t>
    </rPh>
    <rPh sb="9" eb="11">
      <t>ゴウケイ</t>
    </rPh>
    <phoneticPr fontId="12"/>
  </si>
  <si>
    <t>費用合計</t>
    <rPh sb="0" eb="2">
      <t>ヒヨウ</t>
    </rPh>
    <rPh sb="2" eb="4">
      <t>ゴウケイ</t>
    </rPh>
    <phoneticPr fontId="1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</si>
  <si>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</si>
  <si>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</si>
  <si>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（２）機器を導入することにしたきっかけ及び目的（複数回答可）</t>
    <rPh sb="19" eb="20">
      <t>オヨ</t>
    </rPh>
    <phoneticPr fontId="12"/>
  </si>
  <si>
    <t>（３）事業所が抱える課題</t>
    <rPh sb="3" eb="6">
      <t>ジギョウショ</t>
    </rPh>
    <rPh sb="7" eb="8">
      <t>カカ</t>
    </rPh>
    <rPh sb="10" eb="12">
      <t>カダイ</t>
    </rPh>
    <phoneticPr fontId="12"/>
  </si>
  <si>
    <t>（単位：円）</t>
    <rPh sb="1" eb="3">
      <t>タンイ</t>
    </rPh>
    <rPh sb="4" eb="5">
      <t>エン</t>
    </rPh>
    <phoneticPr fontId="12"/>
  </si>
  <si>
    <t>優先順位</t>
    <rPh sb="0" eb="2">
      <t>ユウセン</t>
    </rPh>
    <rPh sb="2" eb="4">
      <t>ジュンイ</t>
    </rPh>
    <phoneticPr fontId="12"/>
  </si>
  <si>
    <t>施設・事業所種別</t>
    <rPh sb="0" eb="2">
      <t>シセツ</t>
    </rPh>
    <rPh sb="3" eb="6">
      <t>ジギョウショ</t>
    </rPh>
    <rPh sb="6" eb="8">
      <t>シュベツ</t>
    </rPh>
    <phoneticPr fontId="12"/>
  </si>
  <si>
    <t>施設・事業所名</t>
    <rPh sb="0" eb="2">
      <t>シセツ</t>
    </rPh>
    <rPh sb="3" eb="6">
      <t>ジギョウショ</t>
    </rPh>
    <rPh sb="6" eb="7">
      <t>メイ</t>
    </rPh>
    <phoneticPr fontId="12"/>
  </si>
  <si>
    <t>法人名＋施設・事業所名</t>
    <rPh sb="0" eb="2">
      <t>ホウジン</t>
    </rPh>
    <rPh sb="2" eb="3">
      <t>メイ</t>
    </rPh>
    <rPh sb="4" eb="6">
      <t>シセツ</t>
    </rPh>
    <rPh sb="7" eb="10">
      <t>ジギョウショ</t>
    </rPh>
    <rPh sb="10" eb="11">
      <t>メイ</t>
    </rPh>
    <phoneticPr fontId="12"/>
  </si>
  <si>
    <t>介護ロボット等の種別
（Ａ）</t>
    <rPh sb="0" eb="2">
      <t>カイゴ</t>
    </rPh>
    <rPh sb="6" eb="7">
      <t>トウ</t>
    </rPh>
    <rPh sb="8" eb="10">
      <t>シュベツ</t>
    </rPh>
    <phoneticPr fontId="12"/>
  </si>
  <si>
    <t>１台当たりの
機器購入価格
（Ｂ）</t>
    <rPh sb="1" eb="2">
      <t>ダイ</t>
    </rPh>
    <rPh sb="2" eb="3">
      <t>ア</t>
    </rPh>
    <rPh sb="7" eb="9">
      <t>キキ</t>
    </rPh>
    <rPh sb="9" eb="11">
      <t>コウニュウ</t>
    </rPh>
    <rPh sb="11" eb="13">
      <t>カカク</t>
    </rPh>
    <phoneticPr fontId="12"/>
  </si>
  <si>
    <t>導入台数
（Ｃ）</t>
    <rPh sb="0" eb="2">
      <t>ドウニュウ</t>
    </rPh>
    <rPh sb="2" eb="4">
      <t>ダイスウ</t>
    </rPh>
    <phoneticPr fontId="12"/>
  </si>
  <si>
    <t>初期設定に要する費用
（Ｄ）</t>
    <rPh sb="0" eb="2">
      <t>ショキ</t>
    </rPh>
    <rPh sb="2" eb="4">
      <t>セッテイ</t>
    </rPh>
    <rPh sb="5" eb="6">
      <t>ヨウ</t>
    </rPh>
    <rPh sb="8" eb="10">
      <t>ヒヨウ</t>
    </rPh>
    <phoneticPr fontId="12"/>
  </si>
  <si>
    <t>合計</t>
    <phoneticPr fontId="12"/>
  </si>
  <si>
    <t>（注１）</t>
    <rPh sb="1" eb="2">
      <t>チュウ</t>
    </rPh>
    <phoneticPr fontId="12"/>
  </si>
  <si>
    <t>「導入機器名」には、補助対象となるロボット機器を記載。それ以外の付属品等は本体機器に含めて記載すること。</t>
    <phoneticPr fontId="12"/>
  </si>
  <si>
    <t>（注２）</t>
    <rPh sb="1" eb="2">
      <t>チュウ</t>
    </rPh>
    <phoneticPr fontId="12"/>
  </si>
  <si>
    <t>（注３）</t>
    <rPh sb="1" eb="2">
      <t>チュウ</t>
    </rPh>
    <phoneticPr fontId="12"/>
  </si>
  <si>
    <t>（注４）</t>
    <rPh sb="1" eb="2">
      <t>チュウ</t>
    </rPh>
    <phoneticPr fontId="12"/>
  </si>
  <si>
    <t>（注５）</t>
    <rPh sb="1" eb="2">
      <t>チュウ</t>
    </rPh>
    <phoneticPr fontId="12"/>
  </si>
  <si>
    <t>（注６）</t>
    <rPh sb="1" eb="2">
      <t>チュウ</t>
    </rPh>
    <phoneticPr fontId="12"/>
  </si>
  <si>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12"/>
  </si>
  <si>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12"/>
  </si>
  <si>
    <t>パソコン</t>
    <phoneticPr fontId="12"/>
  </si>
  <si>
    <t>スマートフォン</t>
    <phoneticPr fontId="12"/>
  </si>
  <si>
    <t>タブレット</t>
    <phoneticPr fontId="12"/>
  </si>
  <si>
    <t>インカム</t>
    <phoneticPr fontId="12"/>
  </si>
  <si>
    <t>１台当たりの導入経費
（F＝Ｂ＋Ｄ／Ｃ）</t>
    <rPh sb="1" eb="2">
      <t>ダイ</t>
    </rPh>
    <rPh sb="2" eb="3">
      <t>ア</t>
    </rPh>
    <rPh sb="6" eb="8">
      <t>ドウニュウ</t>
    </rPh>
    <rPh sb="8" eb="10">
      <t>ケイヒ</t>
    </rPh>
    <phoneticPr fontId="12"/>
  </si>
  <si>
    <t>導入ロボット機器名</t>
    <rPh sb="0" eb="2">
      <t>ドウニュウ</t>
    </rPh>
    <rPh sb="6" eb="8">
      <t>キキ</t>
    </rPh>
    <rPh sb="8" eb="9">
      <t>メイ</t>
    </rPh>
    <phoneticPr fontId="12"/>
  </si>
  <si>
    <t>「E」欄は、「A」欄で「見守り・コミュニケーション」を選択した場合にのみ記載すること。</t>
    <rPh sb="3" eb="4">
      <t>ラン</t>
    </rPh>
    <rPh sb="9" eb="10">
      <t>ラン</t>
    </rPh>
    <rPh sb="36" eb="38">
      <t>キサイ</t>
    </rPh>
    <phoneticPr fontId="12"/>
  </si>
  <si>
    <t>（注７）</t>
    <rPh sb="1" eb="2">
      <t>チュウ</t>
    </rPh>
    <phoneticPr fontId="12"/>
  </si>
  <si>
    <t>（注８）</t>
    <rPh sb="1" eb="2">
      <t>チュウ</t>
    </rPh>
    <phoneticPr fontId="12"/>
  </si>
  <si>
    <t>なお、「見守り・コミュニケーション」は、「施設・事業所種別」で「障害者支援施設」、「グループホーム」を選択した場合のみ対象。</t>
    <rPh sb="51" eb="53">
      <t>センタク</t>
    </rPh>
    <rPh sb="55" eb="57">
      <t>バアイ</t>
    </rPh>
    <rPh sb="59" eb="61">
      <t>タイショウ</t>
    </rPh>
    <phoneticPr fontId="12"/>
  </si>
  <si>
    <t>グループホーム</t>
    <phoneticPr fontId="12"/>
  </si>
  <si>
    <t>居宅介護</t>
    <phoneticPr fontId="12"/>
  </si>
  <si>
    <t>重度訪問介護</t>
    <phoneticPr fontId="12"/>
  </si>
  <si>
    <t>短期入所</t>
    <phoneticPr fontId="12"/>
  </si>
  <si>
    <t>障害者支援施設</t>
    <phoneticPr fontId="12"/>
  </si>
  <si>
    <t>移動支援</t>
    <phoneticPr fontId="12"/>
  </si>
  <si>
    <t>排泄支援</t>
    <phoneticPr fontId="12"/>
  </si>
  <si>
    <t>見守り・コミュニケーション</t>
    <phoneticPr fontId="12"/>
  </si>
  <si>
    <t>入浴支援</t>
    <phoneticPr fontId="12"/>
  </si>
  <si>
    <t>移乗介護</t>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</si>
  <si>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</si>
  <si>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</si>
  <si>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介護ロボット等に係る内容</t>
    <rPh sb="0" eb="2">
      <t>カイゴ</t>
    </rPh>
    <rPh sb="6" eb="7">
      <t>トウ</t>
    </rPh>
    <rPh sb="8" eb="9">
      <t>カカ</t>
    </rPh>
    <rPh sb="10" eb="12">
      <t>ナイヨウ</t>
    </rPh>
    <phoneticPr fontId="12"/>
  </si>
  <si>
    <t>ICTに係る内容</t>
    <rPh sb="4" eb="5">
      <t>カカ</t>
    </rPh>
    <rPh sb="6" eb="8">
      <t>ナイヨウ</t>
    </rPh>
    <phoneticPr fontId="12"/>
  </si>
  <si>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1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</si>
  <si>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</si>
  <si>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t>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</si>
  <si>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</si>
  <si>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　【介護ロボット等】</t>
    <rPh sb="2" eb="4">
      <t>カイゴ</t>
    </rPh>
    <rPh sb="8" eb="9">
      <t>トウ</t>
    </rPh>
    <phoneticPr fontId="12"/>
  </si>
  <si>
    <t>　【ＩＣＴ機器】</t>
    <rPh sb="5" eb="7">
      <t>キキ</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</si>
  <si>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</si>
  <si>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</si>
  <si>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</si>
  <si>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</si>
  <si>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</si>
  <si>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</si>
  <si>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</si>
  <si>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</si>
  <si>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</si>
  <si>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１１　その他の間接業務</t>
    <rPh sb="5" eb="6">
      <t>タ</t>
    </rPh>
    <rPh sb="7" eb="9">
      <t>カンセツ</t>
    </rPh>
    <rPh sb="9" eb="11">
      <t>ギョウム</t>
    </rPh>
    <phoneticPr fontId="12"/>
  </si>
  <si>
    <t>１０　見守り機器の使用・確認</t>
    <rPh sb="3" eb="5">
      <t>ミマモ</t>
    </rPh>
    <rPh sb="6" eb="8">
      <t>キキ</t>
    </rPh>
    <rPh sb="9" eb="11">
      <t>シヨウ</t>
    </rPh>
    <rPh sb="12" eb="14">
      <t>カクニン</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</si>
  <si>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</si>
  <si>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</si>
  <si>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</si>
  <si>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</si>
  <si>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</si>
  <si>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</si>
  <si>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</si>
  <si>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</si>
  <si>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１人あたり
業務時間
（C×D／A）</t>
    <rPh sb="1" eb="2">
      <t>ヒト</t>
    </rPh>
    <rPh sb="6" eb="8">
      <t>ギョウム</t>
    </rPh>
    <rPh sb="8" eb="10">
      <t>ジカン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</si>
  <si>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</si>
  <si>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</si>
  <si>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</si>
  <si>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</si>
  <si>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</si>
  <si>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</si>
  <si>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</si>
  <si>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</si>
  <si>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t>所要額
（Ｇ＝Ｃ×Ｆ＋E）</t>
    <rPh sb="0" eb="3">
      <t>ショヨウガク</t>
    </rPh>
    <phoneticPr fontId="12"/>
  </si>
  <si>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12"/>
  </si>
  <si>
    <t>＜施設・事業所単位＞
対象経費の支出予定額
（Ｊ= Ｈ + Ｉ）</t>
    <rPh sb="11" eb="13">
      <t>タイショウ</t>
    </rPh>
    <rPh sb="13" eb="15">
      <t>ケイヒ</t>
    </rPh>
    <rPh sb="16" eb="18">
      <t>シシュツ</t>
    </rPh>
    <rPh sb="18" eb="20">
      <t>ヨテイ</t>
    </rPh>
    <rPh sb="20" eb="21">
      <t>ガク</t>
    </rPh>
    <phoneticPr fontId="12"/>
  </si>
  <si>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12"/>
  </si>
  <si>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12"/>
  </si>
  <si>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12"/>
  </si>
  <si>
    <t>＜施設・事業所単位＞
選定額
（Ｋ）</t>
    <rPh sb="11" eb="13">
      <t>センテイ</t>
    </rPh>
    <rPh sb="13" eb="14">
      <t>ガク</t>
    </rPh>
    <phoneticPr fontId="12"/>
  </si>
  <si>
    <t>選定額合計×３／４(Ｌ)</t>
    <rPh sb="0" eb="2">
      <t>センテイ</t>
    </rPh>
    <rPh sb="2" eb="3">
      <t>ガク</t>
    </rPh>
    <rPh sb="3" eb="5">
      <t>ゴウケイ</t>
    </rPh>
    <phoneticPr fontId="12"/>
  </si>
  <si>
    <t>都道府県・指定都市・中核市
補助額（Ｍ)</t>
    <rPh sb="0" eb="4">
      <t>トドウフケン</t>
    </rPh>
    <rPh sb="5" eb="7">
      <t>シテイ</t>
    </rPh>
    <rPh sb="7" eb="9">
      <t>トシ</t>
    </rPh>
    <rPh sb="10" eb="13">
      <t>チュウカクシ</t>
    </rPh>
    <rPh sb="14" eb="17">
      <t>ホジョガク</t>
    </rPh>
    <phoneticPr fontId="12"/>
  </si>
  <si>
    <t>国庫補助基本額（Ｎ)</t>
    <rPh sb="0" eb="2">
      <t>コッコ</t>
    </rPh>
    <rPh sb="2" eb="4">
      <t>ホジョ</t>
    </rPh>
    <rPh sb="4" eb="7">
      <t>キホンガク</t>
    </rPh>
    <phoneticPr fontId="12"/>
  </si>
  <si>
    <t>国庫補助所要額( Ｏ =Ｎ×２/３)</t>
    <rPh sb="0" eb="2">
      <t>コッコ</t>
    </rPh>
    <rPh sb="2" eb="4">
      <t>ホジョ</t>
    </rPh>
    <rPh sb="4" eb="6">
      <t>ショヨウ</t>
    </rPh>
    <rPh sb="6" eb="7">
      <t>ガク</t>
    </rPh>
    <phoneticPr fontId="12"/>
  </si>
  <si>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12"/>
  </si>
  <si>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12"/>
  </si>
  <si>
    <t>見守り機器の導入に伴う通信環境整備に係る経費（積算内訳）</t>
    <rPh sb="0" eb="2">
      <t>ミマモ</t>
    </rPh>
    <rPh sb="20" eb="22">
      <t>ケイヒ</t>
    </rPh>
    <rPh sb="23" eb="25">
      <t>セキサン</t>
    </rPh>
    <rPh sb="25" eb="27">
      <t>ウチワケ</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</si>
  <si>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</si>
  <si>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</si>
  <si>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別紙２－１－４（２）</t>
    <rPh sb="0" eb="2">
      <t>ベッシ</t>
    </rPh>
    <phoneticPr fontId="12"/>
  </si>
  <si>
    <t>（別紙２－１－４（３））</t>
    <rPh sb="1" eb="3">
      <t>ベッシ</t>
    </rPh>
    <phoneticPr fontId="12"/>
  </si>
  <si>
    <t>（別紙２－１－４（４））</t>
    <rPh sb="1" eb="3">
      <t>ベッシ</t>
    </rPh>
    <phoneticPr fontId="12"/>
  </si>
  <si>
    <t>生活介護</t>
  </si>
  <si>
    <t>自立訓練</t>
    <phoneticPr fontId="12"/>
  </si>
  <si>
    <t>就労移行支援</t>
    <phoneticPr fontId="12"/>
  </si>
  <si>
    <t>就労継続支援A型</t>
  </si>
  <si>
    <t>就労継続支援B型</t>
  </si>
  <si>
    <t>就労定着支援</t>
    <phoneticPr fontId="12"/>
  </si>
  <si>
    <t>就労選択支援</t>
    <rPh sb="2" eb="4">
      <t>センタク</t>
    </rPh>
    <phoneticPr fontId="12"/>
  </si>
  <si>
    <t>自立生活援助</t>
    <phoneticPr fontId="12"/>
  </si>
  <si>
    <t>同行援護</t>
  </si>
  <si>
    <t>行動援護</t>
  </si>
  <si>
    <t>計画相談支援</t>
  </si>
  <si>
    <t>地域移行支援</t>
  </si>
  <si>
    <t>地域定着支援</t>
  </si>
  <si>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2"/>
  </si>
  <si>
    <t>※必ず記入すること。同順位を複数付けないこと。</t>
    <rPh sb="1" eb="2">
      <t>カナラ</t>
    </rPh>
    <rPh sb="3" eb="5">
      <t>キニュウ</t>
    </rPh>
    <rPh sb="10" eb="11">
      <t>ドウ</t>
    </rPh>
    <rPh sb="11" eb="13">
      <t>ジュンイ</t>
    </rPh>
    <rPh sb="14" eb="16">
      <t>フクスウ</t>
    </rPh>
    <rPh sb="16" eb="17">
      <t>ツ</t>
    </rPh>
    <phoneticPr fontId="12"/>
  </si>
  <si>
    <t>確認事項①</t>
  </si>
  <si>
    <t>確認事項②</t>
  </si>
  <si>
    <t>確認事項③</t>
  </si>
  <si>
    <t>確認事項④</t>
  </si>
  <si>
    <t>確認事項⑤</t>
  </si>
  <si>
    <t>※優先順位は、必ず付けること。</t>
    <rPh sb="1" eb="3">
      <t>ユウセン</t>
    </rPh>
    <rPh sb="3" eb="5">
      <t>ジュンイ</t>
    </rPh>
    <rPh sb="7" eb="8">
      <t>カナラ</t>
    </rPh>
    <rPh sb="9" eb="10">
      <t>ツ</t>
    </rPh>
    <phoneticPr fontId="12"/>
  </si>
  <si>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12"/>
  </si>
  <si>
    <t>令和７年度補正分障害福祉分野の介護テクノロジー導入支援事業（パッケージ型導入支援）　事業計画書　総表　（間接補助分）　</t>
    <phoneticPr fontId="12"/>
  </si>
  <si>
    <t>令和７年度補正分障害福祉分野の介護テクノロジー導入支援事業（パッケージ型導入支援）
事業計画書</t>
    <phoneticPr fontId="12"/>
  </si>
  <si>
    <t>令和７年度補正分障害福祉分野の介護テクノロジー導入支援事業（パッケージ型導入支援）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</si>
</sst>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font>
    <font>
      <b/>
      <u/>
      <sz val="12"/>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scheme val="minor"/>
    </font>
    <font>
      <b/>
      <sz val="20"/>
      <color rgb="FFFF0000"/>
      <name val="ＭＳ Ｐゴシック"/>
      <family val="3"/>
      <charset val="128"/>
    </font>
    <font>
      <b/>
      <sz val="14"/>
      <color theme="1"/>
      <name val="ＭＳ Ｐゴシック"/>
      <family val="3"/>
      <charset val="128"/>
    </font>
    <font>
      <b/>
      <sz val="16"/>
      <color rgb="FFFF0000"/>
      <name val="ＭＳ Ｐゴシック"/>
      <family val="3"/>
      <charset val="128"/>
    </font>
    <font>
      <b/>
      <sz val="22"/>
      <color rgb="FFFF0000"/>
      <name val="ＭＳ Ｐゴシック"/>
      <family val="3"/>
      <charset val="128"/>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3"/>
      <color rgb="FFFF0000"/>
      <name val="ＭＳ Ｐゴシック"/>
      <family val="3"/>
      <charset val="128"/>
    </font>
    <font>
      <b/>
      <sz val="13"/>
      <color theme="1"/>
      <name val="ＭＳ Ｐゴシック"/>
      <family val="3"/>
      <charset val="128"/>
    </font>
    <font>
      <sz val="20"/>
      <name val="ＭＳ Ｐゴシック"/>
      <family val="3"/>
      <charset val="128"/>
    </font>
    <font>
      <sz val="10"/>
      <color rgb="FFFF0000"/>
      <name val="ＭＳ Ｐゴシック"/>
      <family val="3"/>
      <charset val="128"/>
      <scheme val="minor"/>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8" fillId="0" borderId="0" applyFont="0" applyFill="0" applyBorder="0" applyAlignment="0" applyProtection="0">
      <alignment vertical="center"/>
    </xf>
  </cellStyleXfs>
  <cellXfs count="382">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4" borderId="28" xfId="9" applyFont="1" applyFill="1" applyBorder="1" applyAlignment="1">
      <alignment horizontal="center" vertical="center"/>
    </xf>
    <xf numFmtId="0" fontId="16" fillId="0" borderId="0" xfId="9" applyFont="1">
      <alignment vertical="center"/>
    </xf>
    <xf numFmtId="0" fontId="16" fillId="4" borderId="34" xfId="9" applyFont="1" applyFill="1" applyBorder="1" applyAlignment="1">
      <alignment horizontal="center" vertical="center" shrinkToFit="1"/>
    </xf>
    <xf numFmtId="0" fontId="16" fillId="4" borderId="34" xfId="9" applyFont="1" applyFill="1" applyBorder="1" applyAlignment="1">
      <alignment horizontal="center" vertical="center"/>
    </xf>
    <xf numFmtId="0" fontId="16" fillId="4" borderId="26"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6" fillId="0" borderId="0" xfId="0" applyFont="1">
      <alignment vertical="center"/>
    </xf>
    <xf numFmtId="0" fontId="37"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0" fillId="0" borderId="0" xfId="0" applyFont="1">
      <alignment vertical="center"/>
    </xf>
    <xf numFmtId="0" fontId="16" fillId="0" borderId="0" xfId="0" applyFont="1">
      <alignment vertical="center"/>
    </xf>
    <xf numFmtId="0" fontId="43" fillId="0" borderId="0" xfId="0" applyFont="1">
      <alignment vertical="center"/>
    </xf>
    <xf numFmtId="0" fontId="23" fillId="0" borderId="0" xfId="0" applyFont="1">
      <alignment vertical="center"/>
    </xf>
    <xf numFmtId="0" fontId="45"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46"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right"/>
    </xf>
    <xf numFmtId="0" fontId="44" fillId="0" borderId="1" xfId="0" applyFont="1" applyBorder="1" applyAlignment="1">
      <alignment horizontal="center" vertical="center" shrinkToFit="1"/>
    </xf>
    <xf numFmtId="0" fontId="44" fillId="0" borderId="14" xfId="0" applyFont="1" applyBorder="1" applyAlignment="1" applyProtection="1">
      <alignment horizontal="center" vertical="center" wrapText="1" shrinkToFit="1"/>
      <protection locked="0"/>
    </xf>
    <xf numFmtId="38" fontId="44" fillId="0" borderId="2" xfId="33" applyFont="1" applyFill="1" applyBorder="1" applyAlignment="1" applyProtection="1">
      <alignment vertical="center" wrapText="1" shrinkToFit="1"/>
      <protection locked="0"/>
    </xf>
    <xf numFmtId="38" fontId="44" fillId="0" borderId="14" xfId="33" applyFont="1" applyFill="1" applyBorder="1" applyAlignment="1" applyProtection="1">
      <alignment vertical="center" wrapText="1" shrinkToFit="1"/>
      <protection locked="0"/>
    </xf>
    <xf numFmtId="38" fontId="0" fillId="0" borderId="0" xfId="33" applyFont="1">
      <alignment vertical="center"/>
    </xf>
    <xf numFmtId="38" fontId="47" fillId="0" borderId="0" xfId="33" applyFont="1" applyFill="1" applyBorder="1" applyAlignment="1">
      <alignment horizontal="center" vertical="center"/>
    </xf>
    <xf numFmtId="38" fontId="47" fillId="0" borderId="0" xfId="33" applyFont="1" applyFill="1" applyBorder="1" applyAlignment="1">
      <alignment horizontal="right" vertical="center"/>
    </xf>
    <xf numFmtId="38" fontId="47" fillId="0" borderId="0" xfId="33" applyFont="1" applyFill="1" applyBorder="1" applyAlignment="1">
      <alignment vertical="center"/>
    </xf>
    <xf numFmtId="38" fontId="47" fillId="0" borderId="0" xfId="33" applyFont="1" applyFill="1" applyBorder="1">
      <alignment vertical="center"/>
    </xf>
    <xf numFmtId="38" fontId="47" fillId="3" borderId="15" xfId="33" applyFont="1" applyFill="1" applyBorder="1">
      <alignment vertical="center"/>
    </xf>
    <xf numFmtId="38" fontId="47" fillId="3" borderId="21" xfId="33" applyFont="1" applyFill="1" applyBorder="1">
      <alignment vertical="center"/>
    </xf>
    <xf numFmtId="38" fontId="46" fillId="0" borderId="0" xfId="33" applyFont="1" applyFill="1" applyBorder="1" applyAlignment="1">
      <alignment horizontal="right" vertical="center"/>
    </xf>
    <xf numFmtId="38" fontId="46" fillId="0" borderId="0" xfId="33" applyFont="1" applyFill="1" applyBorder="1" applyAlignment="1">
      <alignment horizontal="left" vertical="center"/>
    </xf>
    <xf numFmtId="0" fontId="46" fillId="0" borderId="0" xfId="0" applyFont="1" applyAlignment="1">
      <alignment horizontal="right" vertical="center"/>
    </xf>
    <xf numFmtId="0" fontId="47" fillId="0" borderId="0" xfId="0" applyFont="1">
      <alignment vertical="center"/>
    </xf>
    <xf numFmtId="0" fontId="49" fillId="0" borderId="0" xfId="0" applyFont="1">
      <alignment vertical="center"/>
    </xf>
    <xf numFmtId="38" fontId="14" fillId="0" borderId="0" xfId="0" applyNumberFormat="1" applyFont="1" applyAlignment="1">
      <alignment horizontal="left" vertical="center"/>
    </xf>
    <xf numFmtId="38" fontId="47" fillId="3" borderId="77" xfId="33" applyFont="1" applyFill="1" applyBorder="1" applyAlignment="1">
      <alignment vertical="center"/>
    </xf>
    <xf numFmtId="0" fontId="17"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28" fillId="9" borderId="3" xfId="9" applyFont="1" applyFill="1" applyBorder="1" applyProtection="1">
      <alignment vertical="center"/>
      <protection locked="0"/>
    </xf>
    <xf numFmtId="0" fontId="15" fillId="0" borderId="0" xfId="9" applyAlignment="1" applyProtection="1">
      <alignment horizontal="left" vertical="top" wrapText="1"/>
      <protection locked="0"/>
    </xf>
    <xf numFmtId="38" fontId="47" fillId="0" borderId="26" xfId="33" applyFont="1" applyFill="1" applyBorder="1" applyAlignment="1">
      <alignment vertical="center" shrinkToFit="1"/>
    </xf>
    <xf numFmtId="38" fontId="47" fillId="0" borderId="76" xfId="33" applyFont="1" applyFill="1" applyBorder="1" applyAlignment="1">
      <alignment vertical="center" shrinkToFit="1"/>
    </xf>
    <xf numFmtId="0" fontId="14" fillId="0" borderId="1" xfId="0" applyFont="1" applyBorder="1">
      <alignment vertical="center"/>
    </xf>
    <xf numFmtId="178" fontId="23" fillId="0" borderId="0" xfId="0" applyNumberFormat="1" applyFont="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42"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51" fillId="0" borderId="0" xfId="0" applyFont="1" applyFill="1">
      <alignment vertical="center"/>
    </xf>
    <xf numFmtId="0" fontId="47" fillId="0" borderId="14" xfId="0" applyFont="1" applyBorder="1" applyProtection="1">
      <alignment vertical="center"/>
      <protection locked="0"/>
    </xf>
    <xf numFmtId="0" fontId="44" fillId="0" borderId="81" xfId="0" applyFont="1" applyBorder="1" applyAlignment="1">
      <alignment horizontal="center" vertical="center" wrapText="1" shrinkToFit="1"/>
    </xf>
    <xf numFmtId="0" fontId="44" fillId="0" borderId="81" xfId="0" applyFont="1" applyBorder="1" applyAlignment="1">
      <alignment horizontal="center" vertical="center" shrinkToFit="1"/>
    </xf>
    <xf numFmtId="0" fontId="44" fillId="0" borderId="82" xfId="0" applyFont="1" applyBorder="1" applyAlignment="1">
      <alignment horizontal="center" vertical="center" shrinkToFit="1"/>
    </xf>
    <xf numFmtId="0" fontId="47" fillId="0" borderId="83" xfId="0" applyFont="1" applyBorder="1" applyAlignment="1">
      <alignment horizontal="center" vertical="center" wrapText="1"/>
    </xf>
    <xf numFmtId="0" fontId="44" fillId="0" borderId="33" xfId="0" applyFont="1" applyBorder="1" applyAlignment="1" applyProtection="1">
      <alignment horizontal="center" vertical="center" wrapText="1" shrinkToFit="1"/>
      <protection locked="0"/>
    </xf>
    <xf numFmtId="38" fontId="47" fillId="0" borderId="85" xfId="33" applyFont="1" applyFill="1" applyBorder="1" applyAlignment="1">
      <alignment horizontal="right" vertical="center"/>
    </xf>
    <xf numFmtId="38" fontId="47" fillId="0" borderId="86" xfId="33" applyFont="1" applyFill="1" applyBorder="1" applyAlignment="1">
      <alignment horizontal="right" vertical="center"/>
    </xf>
    <xf numFmtId="0" fontId="44" fillId="8" borderId="6" xfId="0" applyFont="1" applyFill="1" applyBorder="1" applyAlignment="1">
      <alignment horizontal="center" vertical="center" wrapText="1" shrinkToFit="1"/>
    </xf>
    <xf numFmtId="38" fontId="47" fillId="8" borderId="75" xfId="33" applyFont="1" applyFill="1" applyBorder="1" applyAlignment="1">
      <alignment horizontal="right" vertical="center"/>
    </xf>
    <xf numFmtId="0" fontId="44" fillId="0" borderId="87" xfId="0" applyFont="1" applyBorder="1" applyAlignment="1" applyProtection="1">
      <alignment horizontal="center" vertical="center" wrapText="1" shrinkToFit="1"/>
      <protection locked="0"/>
    </xf>
    <xf numFmtId="0" fontId="44" fillId="0" borderId="22" xfId="0" applyFont="1" applyBorder="1" applyAlignment="1" applyProtection="1">
      <alignment horizontal="center" vertical="center" wrapText="1" shrinkToFit="1"/>
      <protection locked="0"/>
    </xf>
    <xf numFmtId="38" fontId="47" fillId="0" borderId="88" xfId="33" applyFont="1" applyFill="1" applyBorder="1" applyAlignment="1">
      <alignment horizontal="center" vertical="center"/>
    </xf>
    <xf numFmtId="38" fontId="47" fillId="0" borderId="89" xfId="33" applyFont="1" applyFill="1" applyBorder="1" applyAlignment="1">
      <alignment vertical="center"/>
    </xf>
    <xf numFmtId="38" fontId="47" fillId="0" borderId="85" xfId="33" applyFont="1" applyFill="1" applyBorder="1" applyAlignment="1">
      <alignment vertical="center"/>
    </xf>
    <xf numFmtId="0" fontId="44" fillId="8" borderId="2" xfId="0" applyFont="1" applyFill="1" applyBorder="1" applyAlignment="1">
      <alignment horizontal="center" vertical="center" wrapText="1" shrinkToFit="1"/>
    </xf>
    <xf numFmtId="0" fontId="44" fillId="0" borderId="83" xfId="0" applyFont="1" applyBorder="1" applyAlignment="1">
      <alignment horizontal="center" vertical="center" shrinkToFit="1"/>
    </xf>
    <xf numFmtId="0" fontId="44" fillId="6" borderId="79" xfId="0" applyFont="1" applyFill="1" applyBorder="1" applyAlignment="1">
      <alignment horizontal="center" vertical="center" shrinkToFit="1"/>
    </xf>
    <xf numFmtId="0" fontId="44" fillId="6" borderId="81" xfId="0" applyFont="1" applyFill="1" applyBorder="1" applyAlignment="1">
      <alignment horizontal="center" vertical="center" wrapText="1" shrinkToFit="1"/>
    </xf>
    <xf numFmtId="0" fontId="47" fillId="6" borderId="80" xfId="0" applyFont="1" applyFill="1" applyBorder="1" applyAlignment="1">
      <alignment horizontal="center" vertical="center" wrapText="1" shrinkToFit="1"/>
    </xf>
    <xf numFmtId="0" fontId="44" fillId="10" borderId="78" xfId="0" applyFont="1" applyFill="1" applyBorder="1" applyAlignment="1">
      <alignment horizontal="center" vertical="center" wrapText="1" shrinkToFit="1"/>
    </xf>
    <xf numFmtId="0" fontId="44" fillId="6" borderId="90" xfId="0" applyFont="1" applyFill="1" applyBorder="1" applyAlignment="1">
      <alignment horizontal="center" vertical="center" wrapText="1" shrinkToFit="1"/>
    </xf>
    <xf numFmtId="0" fontId="47" fillId="0" borderId="79" xfId="0" applyFont="1" applyBorder="1" applyAlignment="1">
      <alignment horizontal="center" vertical="center" wrapText="1"/>
    </xf>
    <xf numFmtId="38" fontId="47" fillId="3" borderId="22" xfId="0" applyNumberFormat="1" applyFont="1" applyFill="1" applyBorder="1">
      <alignment vertical="center"/>
    </xf>
    <xf numFmtId="38" fontId="47" fillId="3" borderId="76" xfId="33" applyFont="1" applyFill="1" applyBorder="1" applyAlignment="1">
      <alignment vertical="center"/>
    </xf>
    <xf numFmtId="38" fontId="47" fillId="3" borderId="26" xfId="0" applyNumberFormat="1" applyFont="1" applyFill="1" applyBorder="1">
      <alignment vertical="center"/>
    </xf>
    <xf numFmtId="38" fontId="47" fillId="3" borderId="40" xfId="0" applyNumberFormat="1" applyFont="1" applyFill="1" applyBorder="1">
      <alignment vertical="center"/>
    </xf>
    <xf numFmtId="0" fontId="52" fillId="6" borderId="81" xfId="0" applyFont="1" applyFill="1" applyBorder="1" applyAlignment="1">
      <alignment horizontal="center" vertical="center" wrapText="1" shrinkToFit="1"/>
    </xf>
    <xf numFmtId="0" fontId="47" fillId="10" borderId="78" xfId="0" applyFont="1" applyFill="1" applyBorder="1" applyAlignment="1">
      <alignment horizontal="center" vertical="center"/>
    </xf>
    <xf numFmtId="0" fontId="14" fillId="0" borderId="0" xfId="0" applyFont="1" applyBorder="1" applyAlignment="1">
      <alignment vertical="center" wrapText="1"/>
    </xf>
    <xf numFmtId="0" fontId="54" fillId="0" borderId="0" xfId="0" applyFont="1" applyFill="1">
      <alignment vertical="center"/>
    </xf>
    <xf numFmtId="0" fontId="0" fillId="0" borderId="0" xfId="0" applyAlignment="1">
      <alignment horizontal="center" vertical="center" wrapText="1"/>
    </xf>
    <xf numFmtId="0" fontId="28" fillId="0" borderId="0" xfId="9" applyFont="1" applyProtection="1">
      <alignment vertical="center"/>
      <protection locked="0"/>
    </xf>
    <xf numFmtId="0" fontId="21" fillId="4" borderId="1" xfId="9"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27" fillId="0" borderId="0" xfId="0" applyFont="1" applyAlignment="1">
      <alignment horizontal="center" vertical="center" wrapText="1"/>
    </xf>
    <xf numFmtId="0" fontId="35" fillId="0" borderId="0" xfId="35" applyFont="1" applyAlignment="1" applyProtection="1">
      <alignment horizontal="center" vertical="center" shrinkToFit="1"/>
      <protection locked="0"/>
    </xf>
    <xf numFmtId="0" fontId="47" fillId="3" borderId="43" xfId="0" applyFont="1" applyFill="1" applyBorder="1">
      <alignment vertical="center"/>
    </xf>
    <xf numFmtId="0" fontId="47" fillId="3" borderId="42" xfId="0" applyFont="1" applyFill="1" applyBorder="1">
      <alignment vertical="center"/>
    </xf>
    <xf numFmtId="0" fontId="48" fillId="0" borderId="0" xfId="0" applyFont="1" applyAlignment="1">
      <alignment horizontal="center" vertical="center" wrapText="1"/>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6"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8" xfId="0" applyNumberFormat="1" applyFont="1" applyBorder="1" applyAlignment="1">
      <alignment horizontal="center" vertical="center" shrinkToFit="1"/>
    </xf>
    <xf numFmtId="0" fontId="14" fillId="0" borderId="51" xfId="0" applyFont="1" applyBorder="1" applyAlignment="1">
      <alignment horizontal="left" vertical="center" shrinkToFit="1"/>
    </xf>
    <xf numFmtId="180" fontId="14" fillId="0" borderId="51" xfId="0" applyNumberFormat="1" applyFont="1" applyBorder="1" applyAlignment="1">
      <alignment vertical="center" shrinkToFit="1"/>
    </xf>
    <xf numFmtId="181" fontId="14" fillId="0" borderId="51" xfId="0" applyNumberFormat="1" applyFont="1" applyBorder="1" applyAlignment="1">
      <alignment vertical="center" shrinkToFit="1"/>
    </xf>
    <xf numFmtId="182" fontId="14" fillId="0" borderId="51"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55" xfId="0" applyFont="1" applyBorder="1" applyAlignment="1">
      <alignment horizontal="left" vertical="center" shrinkToFit="1"/>
    </xf>
    <xf numFmtId="180" fontId="14" fillId="0" borderId="55" xfId="0" applyNumberFormat="1" applyFont="1" applyBorder="1" applyAlignment="1">
      <alignment vertical="center" shrinkToFit="1"/>
    </xf>
    <xf numFmtId="181" fontId="14" fillId="0" borderId="55" xfId="0" applyNumberFormat="1" applyFont="1" applyBorder="1" applyAlignment="1">
      <alignment vertical="center" shrinkToFit="1"/>
    </xf>
    <xf numFmtId="182" fontId="14" fillId="0" borderId="55" xfId="0" applyNumberFormat="1" applyFont="1" applyBorder="1" applyAlignment="1">
      <alignment vertical="center" shrinkToFit="1"/>
    </xf>
    <xf numFmtId="183" fontId="14" fillId="2" borderId="55" xfId="0" applyNumberFormat="1" applyFont="1" applyFill="1" applyBorder="1" applyAlignment="1">
      <alignment vertical="center" shrinkToFit="1"/>
    </xf>
    <xf numFmtId="184" fontId="14" fillId="2" borderId="55"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0" fontId="14" fillId="0" borderId="68" xfId="0" applyFont="1" applyBorder="1" applyAlignment="1">
      <alignment horizontal="left" vertical="center" shrinkToFit="1"/>
    </xf>
    <xf numFmtId="180" fontId="14" fillId="0" borderId="68" xfId="0" applyNumberFormat="1" applyFont="1" applyBorder="1" applyAlignment="1">
      <alignment vertical="center" shrinkToFit="1"/>
    </xf>
    <xf numFmtId="181" fontId="14" fillId="0" borderId="68" xfId="0" applyNumberFormat="1" applyFont="1" applyBorder="1" applyAlignment="1">
      <alignment vertical="center" shrinkToFit="1"/>
    </xf>
    <xf numFmtId="182" fontId="14" fillId="0" borderId="68" xfId="0" applyNumberFormat="1" applyFont="1" applyBorder="1" applyAlignment="1">
      <alignment vertical="center" shrinkToFit="1"/>
    </xf>
    <xf numFmtId="183" fontId="14" fillId="2" borderId="68" xfId="0" applyNumberFormat="1" applyFont="1" applyFill="1" applyBorder="1" applyAlignment="1">
      <alignment vertical="center" shrinkToFit="1"/>
    </xf>
    <xf numFmtId="184" fontId="14" fillId="2" borderId="68" xfId="0" applyNumberFormat="1" applyFont="1" applyFill="1" applyBorder="1" applyAlignment="1">
      <alignment vertical="center" shrinkToFit="1"/>
    </xf>
    <xf numFmtId="183" fontId="14" fillId="2" borderId="18" xfId="0" applyNumberFormat="1" applyFont="1" applyFill="1" applyBorder="1" applyAlignment="1">
      <alignment vertical="center" shrinkToFit="1"/>
    </xf>
    <xf numFmtId="184" fontId="14" fillId="2" borderId="18"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41" fontId="14" fillId="0" borderId="0" xfId="0" applyNumberFormat="1" applyFont="1" applyAlignment="1">
      <alignment horizontal="center" vertical="center"/>
    </xf>
    <xf numFmtId="0" fontId="14" fillId="0" borderId="0" xfId="0" applyFont="1" applyFill="1" applyBorder="1" applyAlignment="1">
      <alignment horizontal="center" vertical="center" shrinkToFit="1"/>
    </xf>
    <xf numFmtId="181" fontId="14" fillId="0" borderId="0" xfId="0" applyNumberFormat="1" applyFont="1" applyFill="1" applyBorder="1" applyAlignment="1">
      <alignment vertical="center" shrinkToFit="1"/>
    </xf>
    <xf numFmtId="182" fontId="14" fillId="0" borderId="0" xfId="0" applyNumberFormat="1" applyFont="1" applyFill="1" applyBorder="1" applyAlignment="1">
      <alignment vertical="center" shrinkToFit="1"/>
    </xf>
    <xf numFmtId="184" fontId="14" fillId="0" borderId="0" xfId="0" applyNumberFormat="1" applyFont="1" applyFill="1" applyBorder="1" applyAlignment="1">
      <alignment vertical="center" shrinkToFit="1"/>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19"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7" xfId="0" applyFont="1" applyBorder="1">
      <alignment vertical="center"/>
    </xf>
    <xf numFmtId="0" fontId="14" fillId="0" borderId="12" xfId="0" applyFont="1" applyBorder="1">
      <alignment vertical="center"/>
    </xf>
    <xf numFmtId="177" fontId="38" fillId="0" borderId="0" xfId="0" applyNumberFormat="1" applyFont="1">
      <alignment vertical="center"/>
    </xf>
    <xf numFmtId="183" fontId="0" fillId="2" borderId="1" xfId="0" applyNumberFormat="1" applyFont="1" applyFill="1" applyBorder="1" applyAlignment="1">
      <alignment vertical="center" shrinkToFit="1"/>
    </xf>
    <xf numFmtId="181" fontId="14" fillId="0" borderId="0" xfId="0" applyNumberFormat="1" applyFont="1" applyFill="1" applyBorder="1" applyAlignment="1">
      <alignment horizontal="right" vertical="center" shrinkToFit="1"/>
    </xf>
    <xf numFmtId="183" fontId="0" fillId="0" borderId="0" xfId="0" applyNumberFormat="1" applyFont="1" applyFill="1" applyBorder="1" applyAlignment="1">
      <alignment vertical="center" shrinkToFit="1"/>
    </xf>
    <xf numFmtId="0" fontId="0" fillId="7" borderId="11" xfId="0" applyFont="1" applyFill="1" applyBorder="1" applyAlignment="1">
      <alignment horizontal="center" vertical="center" wrapText="1"/>
    </xf>
    <xf numFmtId="0" fontId="34" fillId="0" borderId="0" xfId="35" applyFont="1" applyBorder="1" applyAlignment="1" applyProtection="1">
      <alignment horizontal="center" vertical="center"/>
      <protection locked="0"/>
    </xf>
    <xf numFmtId="38" fontId="44" fillId="3" borderId="14" xfId="33" applyFont="1" applyFill="1" applyBorder="1" applyAlignment="1" applyProtection="1">
      <alignment vertical="center" wrapText="1" shrinkToFit="1"/>
    </xf>
    <xf numFmtId="38" fontId="44" fillId="3" borderId="13" xfId="33" applyFont="1" applyFill="1" applyBorder="1" applyAlignment="1" applyProtection="1">
      <alignment vertical="center" shrinkToFit="1"/>
    </xf>
    <xf numFmtId="38" fontId="44" fillId="3" borderId="17" xfId="33" applyFont="1" applyFill="1" applyBorder="1" applyAlignment="1" applyProtection="1">
      <alignment vertical="center" shrinkToFit="1"/>
    </xf>
    <xf numFmtId="38" fontId="47" fillId="3" borderId="85" xfId="33" applyFont="1" applyFill="1" applyBorder="1" applyAlignment="1" applyProtection="1">
      <alignment vertical="center"/>
    </xf>
    <xf numFmtId="38" fontId="47" fillId="3" borderId="20" xfId="33" applyFont="1" applyFill="1" applyBorder="1" applyAlignment="1" applyProtection="1">
      <alignment vertical="center"/>
    </xf>
    <xf numFmtId="38" fontId="47" fillId="3" borderId="21" xfId="33" applyFont="1" applyFill="1" applyBorder="1" applyAlignment="1" applyProtection="1">
      <alignment vertical="center"/>
    </xf>
    <xf numFmtId="38" fontId="47" fillId="0" borderId="72" xfId="0" applyNumberFormat="1" applyFont="1" applyFill="1" applyBorder="1" applyProtection="1">
      <alignment vertical="center"/>
      <protection locked="0"/>
    </xf>
    <xf numFmtId="38" fontId="47" fillId="0" borderId="73" xfId="0" applyNumberFormat="1" applyFont="1" applyFill="1" applyBorder="1" applyProtection="1">
      <alignment vertical="center"/>
      <protection locked="0"/>
    </xf>
    <xf numFmtId="38" fontId="47" fillId="3" borderId="25" xfId="33" applyFont="1" applyFill="1" applyBorder="1">
      <alignment vertical="center"/>
    </xf>
    <xf numFmtId="38" fontId="47" fillId="0" borderId="22" xfId="33" applyFont="1" applyFill="1" applyBorder="1" applyAlignment="1">
      <alignment vertical="center" shrinkToFit="1"/>
    </xf>
    <xf numFmtId="38" fontId="47" fillId="0" borderId="22" xfId="33" applyFont="1" applyFill="1" applyBorder="1" applyAlignment="1">
      <alignment vertical="center" wrapText="1" shrinkToFit="1"/>
    </xf>
    <xf numFmtId="38" fontId="47" fillId="0" borderId="25" xfId="33" applyFont="1" applyFill="1" applyBorder="1" applyProtection="1">
      <alignment vertical="center"/>
      <protection locked="0"/>
    </xf>
    <xf numFmtId="0" fontId="35" fillId="0" borderId="78" xfId="0" applyFont="1" applyBorder="1" applyAlignment="1">
      <alignment horizontal="center" vertical="center"/>
    </xf>
    <xf numFmtId="0" fontId="33" fillId="0" borderId="0" xfId="0" applyFont="1" applyAlignment="1">
      <alignment horizontal="center" vertical="center"/>
    </xf>
    <xf numFmtId="0" fontId="62" fillId="0" borderId="0" xfId="0" applyFont="1" applyAlignment="1">
      <alignment horizontal="left" vertical="center"/>
    </xf>
    <xf numFmtId="0" fontId="44" fillId="11" borderId="1" xfId="0" applyFont="1" applyFill="1" applyBorder="1" applyAlignment="1">
      <alignment horizontal="center" vertical="center" wrapText="1" shrinkToFit="1"/>
    </xf>
    <xf numFmtId="38" fontId="47" fillId="11" borderId="74" xfId="33" applyFont="1" applyFill="1" applyBorder="1" applyAlignment="1">
      <alignment horizontal="right" vertical="center"/>
    </xf>
    <xf numFmtId="0" fontId="61" fillId="0" borderId="0" xfId="0" applyFont="1" applyProtection="1">
      <alignment vertical="center"/>
      <protection locked="0"/>
    </xf>
    <xf numFmtId="0" fontId="31" fillId="0" borderId="47" xfId="0" applyFont="1" applyBorder="1" applyAlignment="1">
      <alignment horizontal="center" vertical="center"/>
    </xf>
    <xf numFmtId="0" fontId="31" fillId="0" borderId="32" xfId="0" applyFont="1" applyBorder="1" applyAlignment="1">
      <alignment horizontal="center" vertical="center"/>
    </xf>
    <xf numFmtId="0" fontId="31" fillId="0" borderId="31"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2"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65" xfId="0" applyFont="1" applyFill="1" applyBorder="1" applyAlignment="1">
      <alignment horizontal="center" vertical="center"/>
    </xf>
    <xf numFmtId="0" fontId="42" fillId="5" borderId="48" xfId="0" applyFont="1" applyFill="1" applyBorder="1" applyAlignment="1">
      <alignment horizontal="center" vertical="center"/>
    </xf>
    <xf numFmtId="0" fontId="29" fillId="5" borderId="66" xfId="0" applyFont="1" applyFill="1" applyBorder="1" applyAlignment="1">
      <alignment horizontal="center" vertical="center"/>
    </xf>
    <xf numFmtId="0" fontId="14" fillId="5" borderId="67"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7"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0" fillId="5" borderId="0" xfId="0" applyFill="1" applyAlignment="1" applyProtection="1">
      <alignment horizontal="left" vertical="center"/>
      <protection locked="0"/>
    </xf>
    <xf numFmtId="0" fontId="0" fillId="5" borderId="48"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29" xfId="0" applyFill="1" applyBorder="1" applyAlignment="1">
      <alignment horizontal="left" vertical="center" shrinkToFit="1"/>
    </xf>
    <xf numFmtId="179" fontId="34" fillId="0" borderId="47" xfId="0" applyNumberFormat="1" applyFont="1" applyBorder="1" applyAlignment="1">
      <alignment horizontal="center" vertical="center"/>
    </xf>
    <xf numFmtId="179" fontId="34" fillId="0" borderId="32" xfId="0" applyNumberFormat="1" applyFont="1" applyBorder="1" applyAlignment="1">
      <alignment horizontal="center" vertical="center"/>
    </xf>
    <xf numFmtId="179" fontId="34" fillId="0" borderId="31" xfId="0" applyNumberFormat="1" applyFont="1" applyBorder="1" applyAlignment="1">
      <alignment horizontal="center" vertical="center"/>
    </xf>
    <xf numFmtId="0" fontId="14" fillId="5" borderId="48" xfId="0" applyFont="1" applyFill="1" applyBorder="1" applyAlignment="1">
      <alignment horizontal="left" vertical="center" shrinkToFit="1"/>
    </xf>
    <xf numFmtId="0" fontId="14" fillId="5" borderId="30" xfId="0" applyFont="1" applyFill="1" applyBorder="1" applyAlignment="1">
      <alignment horizontal="left" vertical="center" shrinkToFit="1"/>
    </xf>
    <xf numFmtId="0" fontId="14" fillId="5" borderId="29" xfId="0" applyFont="1" applyFill="1" applyBorder="1" applyAlignment="1">
      <alignment horizontal="left" vertical="center" shrinkToFit="1"/>
    </xf>
    <xf numFmtId="178" fontId="14" fillId="0" borderId="46" xfId="0" applyNumberFormat="1" applyFont="1" applyBorder="1" applyAlignment="1">
      <alignment horizontal="center" vertical="center" shrinkToFit="1"/>
    </xf>
    <xf numFmtId="178" fontId="14" fillId="0" borderId="49" xfId="0" applyNumberFormat="1" applyFont="1" applyBorder="1" applyAlignment="1">
      <alignment horizontal="center" vertical="center" shrinkToFit="1"/>
    </xf>
    <xf numFmtId="178" fontId="14" fillId="0" borderId="45" xfId="0" applyNumberFormat="1" applyFont="1" applyBorder="1" applyAlignment="1">
      <alignment horizontal="center" vertical="center" shrinkToFit="1"/>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24" fillId="7" borderId="11" xfId="0" applyFont="1" applyFill="1" applyBorder="1" applyAlignment="1">
      <alignment horizontal="center" vertical="center" wrapText="1"/>
    </xf>
    <xf numFmtId="0" fontId="41" fillId="7" borderId="1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2" xfId="0" applyNumberFormat="1" applyFont="1" applyFill="1" applyBorder="1" applyAlignment="1">
      <alignment horizontal="right"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6" xfId="0" applyNumberFormat="1" applyFont="1" applyFill="1" applyBorder="1" applyAlignment="1">
      <alignment horizontal="right" vertical="center" shrinkToFit="1"/>
    </xf>
    <xf numFmtId="181" fontId="14" fillId="2" borderId="57" xfId="0" applyNumberFormat="1" applyFont="1" applyFill="1" applyBorder="1" applyAlignment="1">
      <alignment horizontal="right" vertical="center" shrinkToFit="1"/>
    </xf>
    <xf numFmtId="181" fontId="14" fillId="2" borderId="58" xfId="0" applyNumberFormat="1" applyFont="1" applyFill="1" applyBorder="1" applyAlignment="1">
      <alignment horizontal="right" vertical="center" shrinkToFit="1"/>
    </xf>
    <xf numFmtId="181" fontId="14" fillId="2" borderId="59" xfId="0" applyNumberFormat="1" applyFont="1" applyFill="1" applyBorder="1" applyAlignment="1">
      <alignment horizontal="right" vertical="center" shrinkToFit="1"/>
    </xf>
    <xf numFmtId="181" fontId="14" fillId="2" borderId="60" xfId="0" applyNumberFormat="1" applyFont="1" applyFill="1" applyBorder="1" applyAlignment="1">
      <alignment horizontal="right" vertical="center" shrinkToFit="1"/>
    </xf>
    <xf numFmtId="181" fontId="14" fillId="2" borderId="61" xfId="0" applyNumberFormat="1" applyFont="1" applyFill="1" applyBorder="1" applyAlignment="1">
      <alignment horizontal="right" vertical="center" shrinkToFit="1"/>
    </xf>
    <xf numFmtId="181" fontId="14" fillId="2" borderId="69" xfId="0" applyNumberFormat="1" applyFont="1" applyFill="1" applyBorder="1" applyAlignment="1">
      <alignment horizontal="right" vertical="center" shrinkToFit="1"/>
    </xf>
    <xf numFmtId="181" fontId="14" fillId="2" borderId="70" xfId="0" applyNumberFormat="1" applyFont="1" applyFill="1" applyBorder="1" applyAlignment="1">
      <alignment horizontal="right" vertical="center" shrinkToFit="1"/>
    </xf>
    <xf numFmtId="181" fontId="14" fillId="2" borderId="71" xfId="0" applyNumberFormat="1" applyFont="1" applyFill="1" applyBorder="1" applyAlignment="1">
      <alignment horizontal="right" vertical="center" shrinkToFit="1"/>
    </xf>
    <xf numFmtId="0" fontId="14" fillId="7" borderId="10"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14" fillId="7" borderId="4" xfId="0" applyFont="1" applyFill="1" applyBorder="1" applyAlignment="1">
      <alignment horizontal="center" vertical="center" shrinkToFit="1"/>
    </xf>
    <xf numFmtId="0" fontId="14" fillId="7"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0" fillId="0" borderId="0" xfId="0" applyAlignment="1">
      <alignment horizontal="center" vertical="center" wrapText="1"/>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44" xfId="9" applyFont="1" applyBorder="1" applyAlignment="1">
      <alignment horizontal="left" vertical="top" shrinkToFit="1"/>
    </xf>
    <xf numFmtId="0" fontId="20" fillId="0" borderId="16" xfId="9" applyFont="1" applyBorder="1" applyAlignment="1">
      <alignment horizontal="left" vertical="top" shrinkToFit="1"/>
    </xf>
    <xf numFmtId="0" fontId="33" fillId="0" borderId="43"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33"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42" xfId="9" applyNumberFormat="1" applyFont="1" applyBorder="1" applyAlignment="1">
      <alignment horizontal="left" vertical="center"/>
    </xf>
    <xf numFmtId="176" fontId="18" fillId="0" borderId="20" xfId="9" applyNumberFormat="1" applyFont="1" applyBorder="1" applyAlignment="1">
      <alignment horizontal="center" vertical="center"/>
    </xf>
    <xf numFmtId="176" fontId="18" fillId="0" borderId="41" xfId="9" applyNumberFormat="1" applyFont="1" applyBorder="1" applyAlignment="1">
      <alignment horizontal="center" vertical="center"/>
    </xf>
    <xf numFmtId="178" fontId="18" fillId="0" borderId="41" xfId="9" applyNumberFormat="1" applyFont="1" applyBorder="1" applyAlignment="1">
      <alignment horizontal="left" vertical="center"/>
    </xf>
    <xf numFmtId="178" fontId="32" fillId="0" borderId="40"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17" fillId="0" borderId="1" xfId="9" applyFont="1" applyBorder="1" applyProtection="1">
      <alignment vertical="center"/>
      <protection locked="0"/>
    </xf>
    <xf numFmtId="0" fontId="21" fillId="4" borderId="1" xfId="9" applyFont="1" applyFill="1" applyBorder="1" applyAlignment="1" applyProtection="1">
      <alignment horizontal="center" vertical="center" wrapText="1" shrinkToFit="1"/>
      <protection locked="0"/>
    </xf>
    <xf numFmtId="0" fontId="21" fillId="4" borderId="1" xfId="9" applyFont="1" applyFill="1" applyBorder="1" applyAlignment="1" applyProtection="1">
      <alignment horizontal="center" vertical="center" shrinkToFit="1"/>
      <protection locked="0"/>
    </xf>
    <xf numFmtId="0" fontId="21" fillId="4" borderId="4" xfId="9" applyFont="1" applyFill="1" applyBorder="1" applyAlignment="1" applyProtection="1">
      <alignment horizontal="center" vertical="center" wrapText="1" shrinkToFit="1"/>
      <protection locked="0"/>
    </xf>
    <xf numFmtId="0" fontId="21" fillId="4"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30"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shrinkToFit="1"/>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21" fillId="4" borderId="1" xfId="9" applyFont="1" applyFill="1" applyBorder="1" applyAlignment="1" applyProtection="1">
      <alignment horizontal="center" vertical="center"/>
      <protection locked="0"/>
    </xf>
    <xf numFmtId="0" fontId="21" fillId="4" borderId="1" xfId="9" applyFont="1" applyFill="1" applyBorder="1" applyAlignment="1" applyProtection="1">
      <alignment horizontal="center" vertical="center" wrapText="1"/>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48" fillId="0" borderId="0" xfId="0" applyFont="1" applyAlignment="1">
      <alignment horizontal="center" vertical="center" wrapText="1"/>
    </xf>
    <xf numFmtId="38" fontId="47" fillId="0" borderId="84" xfId="33" applyFont="1" applyFill="1" applyBorder="1" applyAlignment="1">
      <alignment horizontal="center" vertical="center"/>
    </xf>
    <xf numFmtId="38" fontId="47" fillId="0" borderId="23" xfId="33" applyFont="1" applyFill="1" applyBorder="1" applyAlignment="1">
      <alignment horizontal="center" vertical="center"/>
    </xf>
    <xf numFmtId="0" fontId="47" fillId="6" borderId="91" xfId="0" applyFont="1" applyFill="1" applyBorder="1" applyAlignment="1">
      <alignment horizontal="center" vertical="center" wrapText="1"/>
    </xf>
    <xf numFmtId="0" fontId="47" fillId="6" borderId="82" xfId="0" applyFont="1" applyFill="1" applyBorder="1" applyAlignment="1">
      <alignment horizontal="center" vertical="center" wrapText="1"/>
    </xf>
    <xf numFmtId="0" fontId="47" fillId="6" borderId="83" xfId="0" applyFont="1" applyFill="1" applyBorder="1" applyAlignment="1">
      <alignment horizontal="center" vertical="center" wrapText="1"/>
    </xf>
    <xf numFmtId="0" fontId="44" fillId="0" borderId="80" xfId="0" applyFont="1" applyBorder="1" applyAlignment="1">
      <alignment horizontal="center" vertical="center" wrapText="1"/>
    </xf>
    <xf numFmtId="0" fontId="44" fillId="0" borderId="92" xfId="0" applyFont="1" applyBorder="1" applyAlignment="1">
      <alignment horizontal="center" vertical="center" wrapText="1"/>
    </xf>
    <xf numFmtId="0" fontId="28" fillId="0" borderId="1" xfId="0" applyFont="1" applyBorder="1" applyAlignment="1">
      <alignment horizontal="left" vertical="top" wrapText="1"/>
    </xf>
    <xf numFmtId="0" fontId="57" fillId="7" borderId="18" xfId="0" applyFont="1" applyFill="1" applyBorder="1" applyAlignment="1">
      <alignment horizontal="center" vertical="center" wrapText="1"/>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14" fillId="0" borderId="37" xfId="0" applyFont="1" applyBorder="1" applyAlignment="1">
      <alignment horizontal="left" vertical="center"/>
    </xf>
    <xf numFmtId="0" fontId="14" fillId="0" borderId="36"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0" borderId="35" xfId="0" applyFont="1" applyBorder="1" applyAlignment="1">
      <alignment horizontal="left" vertical="center"/>
    </xf>
    <xf numFmtId="0" fontId="14" fillId="0" borderId="30" xfId="0" applyFont="1" applyBorder="1" applyAlignment="1">
      <alignment horizontal="left" vertical="center"/>
    </xf>
    <xf numFmtId="0" fontId="14" fillId="0" borderId="29" xfId="0" applyFont="1" applyBorder="1" applyAlignment="1">
      <alignment horizontal="left" vertical="center"/>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33" xfId="0" applyFont="1" applyBorder="1" applyAlignment="1">
      <alignment horizontal="left" vertical="center"/>
    </xf>
    <xf numFmtId="178" fontId="30" fillId="0" borderId="49" xfId="0" applyNumberFormat="1" applyFont="1" applyBorder="1" applyAlignment="1">
      <alignment horizontal="center" vertical="center"/>
    </xf>
    <xf numFmtId="178" fontId="30" fillId="0" borderId="50"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7"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24" xfId="0" applyFont="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3" xfId="0" applyFont="1" applyFill="1" applyBorder="1" applyAlignment="1">
      <alignment horizontal="center" vertical="center"/>
    </xf>
    <xf numFmtId="0" fontId="14" fillId="0" borderId="24" xfId="0" applyFont="1" applyBorder="1" applyAlignment="1">
      <alignment horizontal="left" vertical="center"/>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4" fillId="0" borderId="0" xfId="0" applyFont="1" applyBorder="1" applyAlignment="1">
      <alignment horizontal="center" vertical="center"/>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7"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17" fillId="0" borderId="0" xfId="9" applyFont="1" applyBorder="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24" xfId="9" applyFont="1" applyBorder="1" applyAlignment="1" applyProtection="1">
      <alignment horizontal="center" vertical="top"/>
      <protection locked="0"/>
    </xf>
    <xf numFmtId="0" fontId="21" fillId="4" borderId="4" xfId="9" applyFont="1" applyFill="1" applyBorder="1" applyAlignment="1" applyProtection="1">
      <alignment horizontal="center" vertical="center"/>
      <protection locked="0"/>
    </xf>
    <xf numFmtId="0" fontId="21" fillId="4" borderId="6" xfId="9" applyFont="1" applyFill="1" applyBorder="1" applyAlignment="1" applyProtection="1">
      <alignment horizontal="center" vertical="center"/>
      <protection locked="0"/>
    </xf>
    <xf numFmtId="0" fontId="21" fillId="4" borderId="3" xfId="9" applyFont="1" applyFill="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363682</xdr:colOff>
      <xdr:row>58</xdr:row>
      <xdr:rowOff>86591</xdr:rowOff>
    </xdr:from>
    <xdr:to>
      <xdr:col>8</xdr:col>
      <xdr:colOff>861686</xdr:colOff>
      <xdr:row>74</xdr:row>
      <xdr:rowOff>10391</xdr:rowOff>
    </xdr:to>
    <xdr:pic>
      <xdr:nvPicPr>
        <xdr:cNvPr id="2" name="図 1">
          <a:extLst>
            <a:ext uri="{FF2B5EF4-FFF2-40B4-BE49-F238E27FC236}">
              <a16:creationId xmlns:a16="http://schemas.microsoft.com/office/drawing/2014/main" id="{45547485-712A-44B4-BB14-54583C5A7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25365941"/>
          <a:ext cx="13813954"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E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2</xdr:col>
          <xdr:colOff>1962150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E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2</xdr:col>
          <xdr:colOff>2009775</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E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E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E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E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E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4</xdr:col>
          <xdr:colOff>1085850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E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E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E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E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E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E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E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E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E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12</xdr:col>
          <xdr:colOff>1304925</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E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E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E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E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E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1076325</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E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E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2</xdr:col>
          <xdr:colOff>2019300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E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E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E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E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E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E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E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E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E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E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E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A98-CF75-4DD2-A169-5B3E1F3C94C5}">
  <sheetPr>
    <tabColor rgb="FFC00000"/>
    <pageSetUpPr fitToPage="1"/>
  </sheetPr>
  <dimension ref="A1:AH57"/>
  <sheetViews>
    <sheetView showGridLines="0" showZeros="0" tabSelected="1" view="pageBreakPreview" zoomScale="55" zoomScaleNormal="55" zoomScaleSheetLayoutView="55" workbookViewId="0">
      <selection activeCell="E9" sqref="E9"/>
    </sheetView>
  </sheetViews>
  <sheetFormatPr defaultColWidth="8" defaultRowHeight="14.25" x14ac:dyDescent="0.15"/>
  <cols>
    <col min="1" max="1" width="15.625" style="1" customWidth="1"/>
    <col min="2" max="2" width="13.125" style="1" customWidth="1"/>
    <col min="3" max="3" width="28" style="1" bestFit="1" customWidth="1"/>
    <col min="4" max="4" width="25.375" style="1" customWidth="1"/>
    <col min="5" max="5" width="32.875" style="1" customWidth="1"/>
    <col min="6" max="6" width="29.875" style="1" hidden="1" customWidth="1"/>
    <col min="7" max="11" width="29.875" style="1" customWidth="1"/>
    <col min="12" max="12" width="25.625" style="2" customWidth="1"/>
    <col min="13" max="13" width="28" style="2" customWidth="1"/>
    <col min="14" max="14" width="17.625" style="2" bestFit="1" customWidth="1"/>
    <col min="15" max="15" width="12" style="2" bestFit="1" customWidth="1"/>
    <col min="16" max="16" width="23.875" style="2" customWidth="1"/>
    <col min="17" max="17" width="32.25" style="2" customWidth="1"/>
    <col min="18" max="18" width="26.75" style="2" bestFit="1" customWidth="1"/>
    <col min="19" max="19" width="17.625" style="2" bestFit="1" customWidth="1"/>
    <col min="20" max="20" width="27.125" style="1" customWidth="1"/>
    <col min="21" max="21" width="27.875" style="1" customWidth="1"/>
    <col min="22" max="22" width="35" style="1" customWidth="1"/>
    <col min="23" max="23" width="30.625" style="1" customWidth="1"/>
    <col min="24" max="24" width="4.875" style="1" customWidth="1"/>
    <col min="25" max="25" width="8" style="1"/>
    <col min="26" max="28" width="0" style="1" hidden="1" customWidth="1"/>
    <col min="29" max="31" width="8" style="1"/>
    <col min="32" max="32" width="3.375" style="1" customWidth="1"/>
    <col min="33" max="33" width="11" style="1" customWidth="1"/>
    <col min="34" max="34" width="11.625" style="1" customWidth="1"/>
    <col min="35" max="35" width="15.875" style="1" customWidth="1"/>
    <col min="36" max="259" width="8" style="1"/>
    <col min="260" max="260" width="15.625" style="1" customWidth="1"/>
    <col min="261" max="261" width="13.125" style="1" customWidth="1"/>
    <col min="262" max="262" width="28" style="1" bestFit="1" customWidth="1"/>
    <col min="263" max="263" width="25.375" style="1" customWidth="1"/>
    <col min="264" max="264" width="32.875" style="1" customWidth="1"/>
    <col min="265" max="265" width="0" style="1" hidden="1" customWidth="1"/>
    <col min="266" max="266" width="25.625" style="1" customWidth="1"/>
    <col min="267" max="267" width="30.625" style="1" bestFit="1" customWidth="1"/>
    <col min="268" max="268" width="17.625" style="1" bestFit="1" customWidth="1"/>
    <col min="269" max="269" width="12" style="1" bestFit="1" customWidth="1"/>
    <col min="270" max="270" width="28.125" style="1" bestFit="1" customWidth="1"/>
    <col min="271" max="271" width="26.75" style="1" bestFit="1" customWidth="1"/>
    <col min="272" max="272" width="32.875" style="1" customWidth="1"/>
    <col min="273" max="273" width="32.125" style="1" bestFit="1" customWidth="1"/>
    <col min="274" max="274" width="17.625" style="1" bestFit="1" customWidth="1"/>
    <col min="275" max="275" width="28.5" style="1" bestFit="1" customWidth="1"/>
    <col min="276" max="276" width="29.875" style="1" customWidth="1"/>
    <col min="277" max="277" width="23.625" style="1" customWidth="1"/>
    <col min="278" max="287" width="8" style="1"/>
    <col min="288" max="291" width="0" style="1" hidden="1" customWidth="1"/>
    <col min="292" max="515" width="8" style="1"/>
    <col min="516" max="516" width="15.625" style="1" customWidth="1"/>
    <col min="517" max="517" width="13.125" style="1" customWidth="1"/>
    <col min="518" max="518" width="28" style="1" bestFit="1" customWidth="1"/>
    <col min="519" max="519" width="25.375" style="1" customWidth="1"/>
    <col min="520" max="520" width="32.875" style="1" customWidth="1"/>
    <col min="521" max="521" width="0" style="1" hidden="1" customWidth="1"/>
    <col min="522" max="522" width="25.625" style="1" customWidth="1"/>
    <col min="523" max="523" width="30.625" style="1" bestFit="1" customWidth="1"/>
    <col min="524" max="524" width="17.625" style="1" bestFit="1" customWidth="1"/>
    <col min="525" max="525" width="12" style="1" bestFit="1" customWidth="1"/>
    <col min="526" max="526" width="28.125" style="1" bestFit="1" customWidth="1"/>
    <col min="527" max="527" width="26.75" style="1" bestFit="1" customWidth="1"/>
    <col min="528" max="528" width="32.875" style="1" customWidth="1"/>
    <col min="529" max="529" width="32.125" style="1" bestFit="1" customWidth="1"/>
    <col min="530" max="530" width="17.625" style="1" bestFit="1" customWidth="1"/>
    <col min="531" max="531" width="28.5" style="1" bestFit="1" customWidth="1"/>
    <col min="532" max="532" width="29.875" style="1" customWidth="1"/>
    <col min="533" max="533" width="23.625" style="1" customWidth="1"/>
    <col min="534" max="543" width="8" style="1"/>
    <col min="544" max="547" width="0" style="1" hidden="1" customWidth="1"/>
    <col min="548" max="771" width="8" style="1"/>
    <col min="772" max="772" width="15.625" style="1" customWidth="1"/>
    <col min="773" max="773" width="13.125" style="1" customWidth="1"/>
    <col min="774" max="774" width="28" style="1" bestFit="1" customWidth="1"/>
    <col min="775" max="775" width="25.375" style="1" customWidth="1"/>
    <col min="776" max="776" width="32.875" style="1" customWidth="1"/>
    <col min="777" max="777" width="0" style="1" hidden="1" customWidth="1"/>
    <col min="778" max="778" width="25.625" style="1" customWidth="1"/>
    <col min="779" max="779" width="30.625" style="1" bestFit="1" customWidth="1"/>
    <col min="780" max="780" width="17.625" style="1" bestFit="1" customWidth="1"/>
    <col min="781" max="781" width="12" style="1" bestFit="1" customWidth="1"/>
    <col min="782" max="782" width="28.125" style="1" bestFit="1" customWidth="1"/>
    <col min="783" max="783" width="26.75" style="1" bestFit="1" customWidth="1"/>
    <col min="784" max="784" width="32.875" style="1" customWidth="1"/>
    <col min="785" max="785" width="32.125" style="1" bestFit="1" customWidth="1"/>
    <col min="786" max="786" width="17.625" style="1" bestFit="1" customWidth="1"/>
    <col min="787" max="787" width="28.5" style="1" bestFit="1" customWidth="1"/>
    <col min="788" max="788" width="29.875" style="1" customWidth="1"/>
    <col min="789" max="789" width="23.625" style="1" customWidth="1"/>
    <col min="790" max="799" width="8" style="1"/>
    <col min="800" max="803" width="0" style="1" hidden="1" customWidth="1"/>
    <col min="804" max="1027" width="8" style="1"/>
    <col min="1028" max="1028" width="15.625" style="1" customWidth="1"/>
    <col min="1029" max="1029" width="13.125" style="1" customWidth="1"/>
    <col min="1030" max="1030" width="28" style="1" bestFit="1" customWidth="1"/>
    <col min="1031" max="1031" width="25.375" style="1" customWidth="1"/>
    <col min="1032" max="1032" width="32.875" style="1" customWidth="1"/>
    <col min="1033" max="1033" width="0" style="1" hidden="1" customWidth="1"/>
    <col min="1034" max="1034" width="25.625" style="1" customWidth="1"/>
    <col min="1035" max="1035" width="30.625" style="1" bestFit="1" customWidth="1"/>
    <col min="1036" max="1036" width="17.625" style="1" bestFit="1" customWidth="1"/>
    <col min="1037" max="1037" width="12" style="1" bestFit="1" customWidth="1"/>
    <col min="1038" max="1038" width="28.125" style="1" bestFit="1" customWidth="1"/>
    <col min="1039" max="1039" width="26.75" style="1" bestFit="1" customWidth="1"/>
    <col min="1040" max="1040" width="32.875" style="1" customWidth="1"/>
    <col min="1041" max="1041" width="32.125" style="1" bestFit="1" customWidth="1"/>
    <col min="1042" max="1042" width="17.625" style="1" bestFit="1" customWidth="1"/>
    <col min="1043" max="1043" width="28.5" style="1" bestFit="1" customWidth="1"/>
    <col min="1044" max="1044" width="29.875" style="1" customWidth="1"/>
    <col min="1045" max="1045" width="23.625" style="1" customWidth="1"/>
    <col min="1046" max="1055" width="8" style="1"/>
    <col min="1056" max="1059" width="0" style="1" hidden="1" customWidth="1"/>
    <col min="1060" max="1283" width="8" style="1"/>
    <col min="1284" max="1284" width="15.625" style="1" customWidth="1"/>
    <col min="1285" max="1285" width="13.125" style="1" customWidth="1"/>
    <col min="1286" max="1286" width="28" style="1" bestFit="1" customWidth="1"/>
    <col min="1287" max="1287" width="25.375" style="1" customWidth="1"/>
    <col min="1288" max="1288" width="32.875" style="1" customWidth="1"/>
    <col min="1289" max="1289" width="0" style="1" hidden="1" customWidth="1"/>
    <col min="1290" max="1290" width="25.625" style="1" customWidth="1"/>
    <col min="1291" max="1291" width="30.625" style="1" bestFit="1" customWidth="1"/>
    <col min="1292" max="1292" width="17.625" style="1" bestFit="1" customWidth="1"/>
    <col min="1293" max="1293" width="12" style="1" bestFit="1" customWidth="1"/>
    <col min="1294" max="1294" width="28.125" style="1" bestFit="1" customWidth="1"/>
    <col min="1295" max="1295" width="26.75" style="1" bestFit="1" customWidth="1"/>
    <col min="1296" max="1296" width="32.875" style="1" customWidth="1"/>
    <col min="1297" max="1297" width="32.125" style="1" bestFit="1" customWidth="1"/>
    <col min="1298" max="1298" width="17.625" style="1" bestFit="1" customWidth="1"/>
    <col min="1299" max="1299" width="28.5" style="1" bestFit="1" customWidth="1"/>
    <col min="1300" max="1300" width="29.875" style="1" customWidth="1"/>
    <col min="1301" max="1301" width="23.625" style="1" customWidth="1"/>
    <col min="1302" max="1311" width="8" style="1"/>
    <col min="1312" max="1315" width="0" style="1" hidden="1" customWidth="1"/>
    <col min="1316" max="1539" width="8" style="1"/>
    <col min="1540" max="1540" width="15.625" style="1" customWidth="1"/>
    <col min="1541" max="1541" width="13.125" style="1" customWidth="1"/>
    <col min="1542" max="1542" width="28" style="1" bestFit="1" customWidth="1"/>
    <col min="1543" max="1543" width="25.375" style="1" customWidth="1"/>
    <col min="1544" max="1544" width="32.875" style="1" customWidth="1"/>
    <col min="1545" max="1545" width="0" style="1" hidden="1" customWidth="1"/>
    <col min="1546" max="1546" width="25.625" style="1" customWidth="1"/>
    <col min="1547" max="1547" width="30.625" style="1" bestFit="1" customWidth="1"/>
    <col min="1548" max="1548" width="17.625" style="1" bestFit="1" customWidth="1"/>
    <col min="1549" max="1549" width="12" style="1" bestFit="1" customWidth="1"/>
    <col min="1550" max="1550" width="28.125" style="1" bestFit="1" customWidth="1"/>
    <col min="1551" max="1551" width="26.75" style="1" bestFit="1" customWidth="1"/>
    <col min="1552" max="1552" width="32.875" style="1" customWidth="1"/>
    <col min="1553" max="1553" width="32.125" style="1" bestFit="1" customWidth="1"/>
    <col min="1554" max="1554" width="17.625" style="1" bestFit="1" customWidth="1"/>
    <col min="1555" max="1555" width="28.5" style="1" bestFit="1" customWidth="1"/>
    <col min="1556" max="1556" width="29.875" style="1" customWidth="1"/>
    <col min="1557" max="1557" width="23.625" style="1" customWidth="1"/>
    <col min="1558" max="1567" width="8" style="1"/>
    <col min="1568" max="1571" width="0" style="1" hidden="1" customWidth="1"/>
    <col min="1572" max="1795" width="8" style="1"/>
    <col min="1796" max="1796" width="15.625" style="1" customWidth="1"/>
    <col min="1797" max="1797" width="13.125" style="1" customWidth="1"/>
    <col min="1798" max="1798" width="28" style="1" bestFit="1" customWidth="1"/>
    <col min="1799" max="1799" width="25.375" style="1" customWidth="1"/>
    <col min="1800" max="1800" width="32.875" style="1" customWidth="1"/>
    <col min="1801" max="1801" width="0" style="1" hidden="1" customWidth="1"/>
    <col min="1802" max="1802" width="25.625" style="1" customWidth="1"/>
    <col min="1803" max="1803" width="30.625" style="1" bestFit="1" customWidth="1"/>
    <col min="1804" max="1804" width="17.625" style="1" bestFit="1" customWidth="1"/>
    <col min="1805" max="1805" width="12" style="1" bestFit="1" customWidth="1"/>
    <col min="1806" max="1806" width="28.125" style="1" bestFit="1" customWidth="1"/>
    <col min="1807" max="1807" width="26.75" style="1" bestFit="1" customWidth="1"/>
    <col min="1808" max="1808" width="32.875" style="1" customWidth="1"/>
    <col min="1809" max="1809" width="32.125" style="1" bestFit="1" customWidth="1"/>
    <col min="1810" max="1810" width="17.625" style="1" bestFit="1" customWidth="1"/>
    <col min="1811" max="1811" width="28.5" style="1" bestFit="1" customWidth="1"/>
    <col min="1812" max="1812" width="29.875" style="1" customWidth="1"/>
    <col min="1813" max="1813" width="23.625" style="1" customWidth="1"/>
    <col min="1814" max="1823" width="8" style="1"/>
    <col min="1824" max="1827" width="0" style="1" hidden="1" customWidth="1"/>
    <col min="1828" max="2051" width="8" style="1"/>
    <col min="2052" max="2052" width="15.625" style="1" customWidth="1"/>
    <col min="2053" max="2053" width="13.125" style="1" customWidth="1"/>
    <col min="2054" max="2054" width="28" style="1" bestFit="1" customWidth="1"/>
    <col min="2055" max="2055" width="25.375" style="1" customWidth="1"/>
    <col min="2056" max="2056" width="32.875" style="1" customWidth="1"/>
    <col min="2057" max="2057" width="0" style="1" hidden="1" customWidth="1"/>
    <col min="2058" max="2058" width="25.625" style="1" customWidth="1"/>
    <col min="2059" max="2059" width="30.625" style="1" bestFit="1" customWidth="1"/>
    <col min="2060" max="2060" width="17.625" style="1" bestFit="1" customWidth="1"/>
    <col min="2061" max="2061" width="12" style="1" bestFit="1" customWidth="1"/>
    <col min="2062" max="2062" width="28.125" style="1" bestFit="1" customWidth="1"/>
    <col min="2063" max="2063" width="26.75" style="1" bestFit="1" customWidth="1"/>
    <col min="2064" max="2064" width="32.875" style="1" customWidth="1"/>
    <col min="2065" max="2065" width="32.125" style="1" bestFit="1" customWidth="1"/>
    <col min="2066" max="2066" width="17.625" style="1" bestFit="1" customWidth="1"/>
    <col min="2067" max="2067" width="28.5" style="1" bestFit="1" customWidth="1"/>
    <col min="2068" max="2068" width="29.875" style="1" customWidth="1"/>
    <col min="2069" max="2069" width="23.625" style="1" customWidth="1"/>
    <col min="2070" max="2079" width="8" style="1"/>
    <col min="2080" max="2083" width="0" style="1" hidden="1" customWidth="1"/>
    <col min="2084" max="2307" width="8" style="1"/>
    <col min="2308" max="2308" width="15.625" style="1" customWidth="1"/>
    <col min="2309" max="2309" width="13.125" style="1" customWidth="1"/>
    <col min="2310" max="2310" width="28" style="1" bestFit="1" customWidth="1"/>
    <col min="2311" max="2311" width="25.375" style="1" customWidth="1"/>
    <col min="2312" max="2312" width="32.875" style="1" customWidth="1"/>
    <col min="2313" max="2313" width="0" style="1" hidden="1" customWidth="1"/>
    <col min="2314" max="2314" width="25.625" style="1" customWidth="1"/>
    <col min="2315" max="2315" width="30.625" style="1" bestFit="1" customWidth="1"/>
    <col min="2316" max="2316" width="17.625" style="1" bestFit="1" customWidth="1"/>
    <col min="2317" max="2317" width="12" style="1" bestFit="1" customWidth="1"/>
    <col min="2318" max="2318" width="28.125" style="1" bestFit="1" customWidth="1"/>
    <col min="2319" max="2319" width="26.75" style="1" bestFit="1" customWidth="1"/>
    <col min="2320" max="2320" width="32.875" style="1" customWidth="1"/>
    <col min="2321" max="2321" width="32.125" style="1" bestFit="1" customWidth="1"/>
    <col min="2322" max="2322" width="17.625" style="1" bestFit="1" customWidth="1"/>
    <col min="2323" max="2323" width="28.5" style="1" bestFit="1" customWidth="1"/>
    <col min="2324" max="2324" width="29.875" style="1" customWidth="1"/>
    <col min="2325" max="2325" width="23.625" style="1" customWidth="1"/>
    <col min="2326" max="2335" width="8" style="1"/>
    <col min="2336" max="2339" width="0" style="1" hidden="1" customWidth="1"/>
    <col min="2340" max="2563" width="8" style="1"/>
    <col min="2564" max="2564" width="15.625" style="1" customWidth="1"/>
    <col min="2565" max="2565" width="13.125" style="1" customWidth="1"/>
    <col min="2566" max="2566" width="28" style="1" bestFit="1" customWidth="1"/>
    <col min="2567" max="2567" width="25.375" style="1" customWidth="1"/>
    <col min="2568" max="2568" width="32.875" style="1" customWidth="1"/>
    <col min="2569" max="2569" width="0" style="1" hidden="1" customWidth="1"/>
    <col min="2570" max="2570" width="25.625" style="1" customWidth="1"/>
    <col min="2571" max="2571" width="30.625" style="1" bestFit="1" customWidth="1"/>
    <col min="2572" max="2572" width="17.625" style="1" bestFit="1" customWidth="1"/>
    <col min="2573" max="2573" width="12" style="1" bestFit="1" customWidth="1"/>
    <col min="2574" max="2574" width="28.125" style="1" bestFit="1" customWidth="1"/>
    <col min="2575" max="2575" width="26.75" style="1" bestFit="1" customWidth="1"/>
    <col min="2576" max="2576" width="32.875" style="1" customWidth="1"/>
    <col min="2577" max="2577" width="32.125" style="1" bestFit="1" customWidth="1"/>
    <col min="2578" max="2578" width="17.625" style="1" bestFit="1" customWidth="1"/>
    <col min="2579" max="2579" width="28.5" style="1" bestFit="1" customWidth="1"/>
    <col min="2580" max="2580" width="29.875" style="1" customWidth="1"/>
    <col min="2581" max="2581" width="23.625" style="1" customWidth="1"/>
    <col min="2582" max="2591" width="8" style="1"/>
    <col min="2592" max="2595" width="0" style="1" hidden="1" customWidth="1"/>
    <col min="2596" max="2819" width="8" style="1"/>
    <col min="2820" max="2820" width="15.625" style="1" customWidth="1"/>
    <col min="2821" max="2821" width="13.125" style="1" customWidth="1"/>
    <col min="2822" max="2822" width="28" style="1" bestFit="1" customWidth="1"/>
    <col min="2823" max="2823" width="25.375" style="1" customWidth="1"/>
    <col min="2824" max="2824" width="32.875" style="1" customWidth="1"/>
    <col min="2825" max="2825" width="0" style="1" hidden="1" customWidth="1"/>
    <col min="2826" max="2826" width="25.625" style="1" customWidth="1"/>
    <col min="2827" max="2827" width="30.625" style="1" bestFit="1" customWidth="1"/>
    <col min="2828" max="2828" width="17.625" style="1" bestFit="1" customWidth="1"/>
    <col min="2829" max="2829" width="12" style="1" bestFit="1" customWidth="1"/>
    <col min="2830" max="2830" width="28.125" style="1" bestFit="1" customWidth="1"/>
    <col min="2831" max="2831" width="26.75" style="1" bestFit="1" customWidth="1"/>
    <col min="2832" max="2832" width="32.875" style="1" customWidth="1"/>
    <col min="2833" max="2833" width="32.125" style="1" bestFit="1" customWidth="1"/>
    <col min="2834" max="2834" width="17.625" style="1" bestFit="1" customWidth="1"/>
    <col min="2835" max="2835" width="28.5" style="1" bestFit="1" customWidth="1"/>
    <col min="2836" max="2836" width="29.875" style="1" customWidth="1"/>
    <col min="2837" max="2837" width="23.625" style="1" customWidth="1"/>
    <col min="2838" max="2847" width="8" style="1"/>
    <col min="2848" max="2851" width="0" style="1" hidden="1" customWidth="1"/>
    <col min="2852" max="3075" width="8" style="1"/>
    <col min="3076" max="3076" width="15.625" style="1" customWidth="1"/>
    <col min="3077" max="3077" width="13.125" style="1" customWidth="1"/>
    <col min="3078" max="3078" width="28" style="1" bestFit="1" customWidth="1"/>
    <col min="3079" max="3079" width="25.375" style="1" customWidth="1"/>
    <col min="3080" max="3080" width="32.875" style="1" customWidth="1"/>
    <col min="3081" max="3081" width="0" style="1" hidden="1" customWidth="1"/>
    <col min="3082" max="3082" width="25.625" style="1" customWidth="1"/>
    <col min="3083" max="3083" width="30.625" style="1" bestFit="1" customWidth="1"/>
    <col min="3084" max="3084" width="17.625" style="1" bestFit="1" customWidth="1"/>
    <col min="3085" max="3085" width="12" style="1" bestFit="1" customWidth="1"/>
    <col min="3086" max="3086" width="28.125" style="1" bestFit="1" customWidth="1"/>
    <col min="3087" max="3087" width="26.75" style="1" bestFit="1" customWidth="1"/>
    <col min="3088" max="3088" width="32.875" style="1" customWidth="1"/>
    <col min="3089" max="3089" width="32.125" style="1" bestFit="1" customWidth="1"/>
    <col min="3090" max="3090" width="17.625" style="1" bestFit="1" customWidth="1"/>
    <col min="3091" max="3091" width="28.5" style="1" bestFit="1" customWidth="1"/>
    <col min="3092" max="3092" width="29.875" style="1" customWidth="1"/>
    <col min="3093" max="3093" width="23.625" style="1" customWidth="1"/>
    <col min="3094" max="3103" width="8" style="1"/>
    <col min="3104" max="3107" width="0" style="1" hidden="1" customWidth="1"/>
    <col min="3108" max="3331" width="8" style="1"/>
    <col min="3332" max="3332" width="15.625" style="1" customWidth="1"/>
    <col min="3333" max="3333" width="13.125" style="1" customWidth="1"/>
    <col min="3334" max="3334" width="28" style="1" bestFit="1" customWidth="1"/>
    <col min="3335" max="3335" width="25.375" style="1" customWidth="1"/>
    <col min="3336" max="3336" width="32.875" style="1" customWidth="1"/>
    <col min="3337" max="3337" width="0" style="1" hidden="1" customWidth="1"/>
    <col min="3338" max="3338" width="25.625" style="1" customWidth="1"/>
    <col min="3339" max="3339" width="30.625" style="1" bestFit="1" customWidth="1"/>
    <col min="3340" max="3340" width="17.625" style="1" bestFit="1" customWidth="1"/>
    <col min="3341" max="3341" width="12" style="1" bestFit="1" customWidth="1"/>
    <col min="3342" max="3342" width="28.125" style="1" bestFit="1" customWidth="1"/>
    <col min="3343" max="3343" width="26.75" style="1" bestFit="1" customWidth="1"/>
    <col min="3344" max="3344" width="32.875" style="1" customWidth="1"/>
    <col min="3345" max="3345" width="32.125" style="1" bestFit="1" customWidth="1"/>
    <col min="3346" max="3346" width="17.625" style="1" bestFit="1" customWidth="1"/>
    <col min="3347" max="3347" width="28.5" style="1" bestFit="1" customWidth="1"/>
    <col min="3348" max="3348" width="29.875" style="1" customWidth="1"/>
    <col min="3349" max="3349" width="23.625" style="1" customWidth="1"/>
    <col min="3350" max="3359" width="8" style="1"/>
    <col min="3360" max="3363" width="0" style="1" hidden="1" customWidth="1"/>
    <col min="3364" max="3587" width="8" style="1"/>
    <col min="3588" max="3588" width="15.625" style="1" customWidth="1"/>
    <col min="3589" max="3589" width="13.125" style="1" customWidth="1"/>
    <col min="3590" max="3590" width="28" style="1" bestFit="1" customWidth="1"/>
    <col min="3591" max="3591" width="25.375" style="1" customWidth="1"/>
    <col min="3592" max="3592" width="32.875" style="1" customWidth="1"/>
    <col min="3593" max="3593" width="0" style="1" hidden="1" customWidth="1"/>
    <col min="3594" max="3594" width="25.625" style="1" customWidth="1"/>
    <col min="3595" max="3595" width="30.625" style="1" bestFit="1" customWidth="1"/>
    <col min="3596" max="3596" width="17.625" style="1" bestFit="1" customWidth="1"/>
    <col min="3597" max="3597" width="12" style="1" bestFit="1" customWidth="1"/>
    <col min="3598" max="3598" width="28.125" style="1" bestFit="1" customWidth="1"/>
    <col min="3599" max="3599" width="26.75" style="1" bestFit="1" customWidth="1"/>
    <col min="3600" max="3600" width="32.875" style="1" customWidth="1"/>
    <col min="3601" max="3601" width="32.125" style="1" bestFit="1" customWidth="1"/>
    <col min="3602" max="3602" width="17.625" style="1" bestFit="1" customWidth="1"/>
    <col min="3603" max="3603" width="28.5" style="1" bestFit="1" customWidth="1"/>
    <col min="3604" max="3604" width="29.875" style="1" customWidth="1"/>
    <col min="3605" max="3605" width="23.625" style="1" customWidth="1"/>
    <col min="3606" max="3615" width="8" style="1"/>
    <col min="3616" max="3619" width="0" style="1" hidden="1" customWidth="1"/>
    <col min="3620" max="3843" width="8" style="1"/>
    <col min="3844" max="3844" width="15.625" style="1" customWidth="1"/>
    <col min="3845" max="3845" width="13.125" style="1" customWidth="1"/>
    <col min="3846" max="3846" width="28" style="1" bestFit="1" customWidth="1"/>
    <col min="3847" max="3847" width="25.375" style="1" customWidth="1"/>
    <col min="3848" max="3848" width="32.875" style="1" customWidth="1"/>
    <col min="3849" max="3849" width="0" style="1" hidden="1" customWidth="1"/>
    <col min="3850" max="3850" width="25.625" style="1" customWidth="1"/>
    <col min="3851" max="3851" width="30.625" style="1" bestFit="1" customWidth="1"/>
    <col min="3852" max="3852" width="17.625" style="1" bestFit="1" customWidth="1"/>
    <col min="3853" max="3853" width="12" style="1" bestFit="1" customWidth="1"/>
    <col min="3854" max="3854" width="28.125" style="1" bestFit="1" customWidth="1"/>
    <col min="3855" max="3855" width="26.75" style="1" bestFit="1" customWidth="1"/>
    <col min="3856" max="3856" width="32.875" style="1" customWidth="1"/>
    <col min="3857" max="3857" width="32.125" style="1" bestFit="1" customWidth="1"/>
    <col min="3858" max="3858" width="17.625" style="1" bestFit="1" customWidth="1"/>
    <col min="3859" max="3859" width="28.5" style="1" bestFit="1" customWidth="1"/>
    <col min="3860" max="3860" width="29.875" style="1" customWidth="1"/>
    <col min="3861" max="3861" width="23.625" style="1" customWidth="1"/>
    <col min="3862" max="3871" width="8" style="1"/>
    <col min="3872" max="3875" width="0" style="1" hidden="1" customWidth="1"/>
    <col min="3876" max="4099" width="8" style="1"/>
    <col min="4100" max="4100" width="15.625" style="1" customWidth="1"/>
    <col min="4101" max="4101" width="13.125" style="1" customWidth="1"/>
    <col min="4102" max="4102" width="28" style="1" bestFit="1" customWidth="1"/>
    <col min="4103" max="4103" width="25.375" style="1" customWidth="1"/>
    <col min="4104" max="4104" width="32.875" style="1" customWidth="1"/>
    <col min="4105" max="4105" width="0" style="1" hidden="1" customWidth="1"/>
    <col min="4106" max="4106" width="25.625" style="1" customWidth="1"/>
    <col min="4107" max="4107" width="30.625" style="1" bestFit="1" customWidth="1"/>
    <col min="4108" max="4108" width="17.625" style="1" bestFit="1" customWidth="1"/>
    <col min="4109" max="4109" width="12" style="1" bestFit="1" customWidth="1"/>
    <col min="4110" max="4110" width="28.125" style="1" bestFit="1" customWidth="1"/>
    <col min="4111" max="4111" width="26.75" style="1" bestFit="1" customWidth="1"/>
    <col min="4112" max="4112" width="32.875" style="1" customWidth="1"/>
    <col min="4113" max="4113" width="32.125" style="1" bestFit="1" customWidth="1"/>
    <col min="4114" max="4114" width="17.625" style="1" bestFit="1" customWidth="1"/>
    <col min="4115" max="4115" width="28.5" style="1" bestFit="1" customWidth="1"/>
    <col min="4116" max="4116" width="29.875" style="1" customWidth="1"/>
    <col min="4117" max="4117" width="23.625" style="1" customWidth="1"/>
    <col min="4118" max="4127" width="8" style="1"/>
    <col min="4128" max="4131" width="0" style="1" hidden="1" customWidth="1"/>
    <col min="4132" max="4355" width="8" style="1"/>
    <col min="4356" max="4356" width="15.625" style="1" customWidth="1"/>
    <col min="4357" max="4357" width="13.125" style="1" customWidth="1"/>
    <col min="4358" max="4358" width="28" style="1" bestFit="1" customWidth="1"/>
    <col min="4359" max="4359" width="25.375" style="1" customWidth="1"/>
    <col min="4360" max="4360" width="32.875" style="1" customWidth="1"/>
    <col min="4361" max="4361" width="0" style="1" hidden="1" customWidth="1"/>
    <col min="4362" max="4362" width="25.625" style="1" customWidth="1"/>
    <col min="4363" max="4363" width="30.625" style="1" bestFit="1" customWidth="1"/>
    <col min="4364" max="4364" width="17.625" style="1" bestFit="1" customWidth="1"/>
    <col min="4365" max="4365" width="12" style="1" bestFit="1" customWidth="1"/>
    <col min="4366" max="4366" width="28.125" style="1" bestFit="1" customWidth="1"/>
    <col min="4367" max="4367" width="26.75" style="1" bestFit="1" customWidth="1"/>
    <col min="4368" max="4368" width="32.875" style="1" customWidth="1"/>
    <col min="4369" max="4369" width="32.125" style="1" bestFit="1" customWidth="1"/>
    <col min="4370" max="4370" width="17.625" style="1" bestFit="1" customWidth="1"/>
    <col min="4371" max="4371" width="28.5" style="1" bestFit="1" customWidth="1"/>
    <col min="4372" max="4372" width="29.875" style="1" customWidth="1"/>
    <col min="4373" max="4373" width="23.625" style="1" customWidth="1"/>
    <col min="4374" max="4383" width="8" style="1"/>
    <col min="4384" max="4387" width="0" style="1" hidden="1" customWidth="1"/>
    <col min="4388" max="4611" width="8" style="1"/>
    <col min="4612" max="4612" width="15.625" style="1" customWidth="1"/>
    <col min="4613" max="4613" width="13.125" style="1" customWidth="1"/>
    <col min="4614" max="4614" width="28" style="1" bestFit="1" customWidth="1"/>
    <col min="4615" max="4615" width="25.375" style="1" customWidth="1"/>
    <col min="4616" max="4616" width="32.875" style="1" customWidth="1"/>
    <col min="4617" max="4617" width="0" style="1" hidden="1" customWidth="1"/>
    <col min="4618" max="4618" width="25.625" style="1" customWidth="1"/>
    <col min="4619" max="4619" width="30.625" style="1" bestFit="1" customWidth="1"/>
    <col min="4620" max="4620" width="17.625" style="1" bestFit="1" customWidth="1"/>
    <col min="4621" max="4621" width="12" style="1" bestFit="1" customWidth="1"/>
    <col min="4622" max="4622" width="28.125" style="1" bestFit="1" customWidth="1"/>
    <col min="4623" max="4623" width="26.75" style="1" bestFit="1" customWidth="1"/>
    <col min="4624" max="4624" width="32.875" style="1" customWidth="1"/>
    <col min="4625" max="4625" width="32.125" style="1" bestFit="1" customWidth="1"/>
    <col min="4626" max="4626" width="17.625" style="1" bestFit="1" customWidth="1"/>
    <col min="4627" max="4627" width="28.5" style="1" bestFit="1" customWidth="1"/>
    <col min="4628" max="4628" width="29.875" style="1" customWidth="1"/>
    <col min="4629" max="4629" width="23.625" style="1" customWidth="1"/>
    <col min="4630" max="4639" width="8" style="1"/>
    <col min="4640" max="4643" width="0" style="1" hidden="1" customWidth="1"/>
    <col min="4644" max="4867" width="8" style="1"/>
    <col min="4868" max="4868" width="15.625" style="1" customWidth="1"/>
    <col min="4869" max="4869" width="13.125" style="1" customWidth="1"/>
    <col min="4870" max="4870" width="28" style="1" bestFit="1" customWidth="1"/>
    <col min="4871" max="4871" width="25.375" style="1" customWidth="1"/>
    <col min="4872" max="4872" width="32.875" style="1" customWidth="1"/>
    <col min="4873" max="4873" width="0" style="1" hidden="1" customWidth="1"/>
    <col min="4874" max="4874" width="25.625" style="1" customWidth="1"/>
    <col min="4875" max="4875" width="30.625" style="1" bestFit="1" customWidth="1"/>
    <col min="4876" max="4876" width="17.625" style="1" bestFit="1" customWidth="1"/>
    <col min="4877" max="4877" width="12" style="1" bestFit="1" customWidth="1"/>
    <col min="4878" max="4878" width="28.125" style="1" bestFit="1" customWidth="1"/>
    <col min="4879" max="4879" width="26.75" style="1" bestFit="1" customWidth="1"/>
    <col min="4880" max="4880" width="32.875" style="1" customWidth="1"/>
    <col min="4881" max="4881" width="32.125" style="1" bestFit="1" customWidth="1"/>
    <col min="4882" max="4882" width="17.625" style="1" bestFit="1" customWidth="1"/>
    <col min="4883" max="4883" width="28.5" style="1" bestFit="1" customWidth="1"/>
    <col min="4884" max="4884" width="29.875" style="1" customWidth="1"/>
    <col min="4885" max="4885" width="23.625" style="1" customWidth="1"/>
    <col min="4886" max="4895" width="8" style="1"/>
    <col min="4896" max="4899" width="0" style="1" hidden="1" customWidth="1"/>
    <col min="4900" max="5123" width="8" style="1"/>
    <col min="5124" max="5124" width="15.625" style="1" customWidth="1"/>
    <col min="5125" max="5125" width="13.125" style="1" customWidth="1"/>
    <col min="5126" max="5126" width="28" style="1" bestFit="1" customWidth="1"/>
    <col min="5127" max="5127" width="25.375" style="1" customWidth="1"/>
    <col min="5128" max="5128" width="32.875" style="1" customWidth="1"/>
    <col min="5129" max="5129" width="0" style="1" hidden="1" customWidth="1"/>
    <col min="5130" max="5130" width="25.625" style="1" customWidth="1"/>
    <col min="5131" max="5131" width="30.625" style="1" bestFit="1" customWidth="1"/>
    <col min="5132" max="5132" width="17.625" style="1" bestFit="1" customWidth="1"/>
    <col min="5133" max="5133" width="12" style="1" bestFit="1" customWidth="1"/>
    <col min="5134" max="5134" width="28.125" style="1" bestFit="1" customWidth="1"/>
    <col min="5135" max="5135" width="26.75" style="1" bestFit="1" customWidth="1"/>
    <col min="5136" max="5136" width="32.875" style="1" customWidth="1"/>
    <col min="5137" max="5137" width="32.125" style="1" bestFit="1" customWidth="1"/>
    <col min="5138" max="5138" width="17.625" style="1" bestFit="1" customWidth="1"/>
    <col min="5139" max="5139" width="28.5" style="1" bestFit="1" customWidth="1"/>
    <col min="5140" max="5140" width="29.875" style="1" customWidth="1"/>
    <col min="5141" max="5141" width="23.625" style="1" customWidth="1"/>
    <col min="5142" max="5151" width="8" style="1"/>
    <col min="5152" max="5155" width="0" style="1" hidden="1" customWidth="1"/>
    <col min="5156" max="5379" width="8" style="1"/>
    <col min="5380" max="5380" width="15.625" style="1" customWidth="1"/>
    <col min="5381" max="5381" width="13.125" style="1" customWidth="1"/>
    <col min="5382" max="5382" width="28" style="1" bestFit="1" customWidth="1"/>
    <col min="5383" max="5383" width="25.375" style="1" customWidth="1"/>
    <col min="5384" max="5384" width="32.875" style="1" customWidth="1"/>
    <col min="5385" max="5385" width="0" style="1" hidden="1" customWidth="1"/>
    <col min="5386" max="5386" width="25.625" style="1" customWidth="1"/>
    <col min="5387" max="5387" width="30.625" style="1" bestFit="1" customWidth="1"/>
    <col min="5388" max="5388" width="17.625" style="1" bestFit="1" customWidth="1"/>
    <col min="5389" max="5389" width="12" style="1" bestFit="1" customWidth="1"/>
    <col min="5390" max="5390" width="28.125" style="1" bestFit="1" customWidth="1"/>
    <col min="5391" max="5391" width="26.75" style="1" bestFit="1" customWidth="1"/>
    <col min="5392" max="5392" width="32.875" style="1" customWidth="1"/>
    <col min="5393" max="5393" width="32.125" style="1" bestFit="1" customWidth="1"/>
    <col min="5394" max="5394" width="17.625" style="1" bestFit="1" customWidth="1"/>
    <col min="5395" max="5395" width="28.5" style="1" bestFit="1" customWidth="1"/>
    <col min="5396" max="5396" width="29.875" style="1" customWidth="1"/>
    <col min="5397" max="5397" width="23.625" style="1" customWidth="1"/>
    <col min="5398" max="5407" width="8" style="1"/>
    <col min="5408" max="5411" width="0" style="1" hidden="1" customWidth="1"/>
    <col min="5412" max="5635" width="8" style="1"/>
    <col min="5636" max="5636" width="15.625" style="1" customWidth="1"/>
    <col min="5637" max="5637" width="13.125" style="1" customWidth="1"/>
    <col min="5638" max="5638" width="28" style="1" bestFit="1" customWidth="1"/>
    <col min="5639" max="5639" width="25.375" style="1" customWidth="1"/>
    <col min="5640" max="5640" width="32.875" style="1" customWidth="1"/>
    <col min="5641" max="5641" width="0" style="1" hidden="1" customWidth="1"/>
    <col min="5642" max="5642" width="25.625" style="1" customWidth="1"/>
    <col min="5643" max="5643" width="30.625" style="1" bestFit="1" customWidth="1"/>
    <col min="5644" max="5644" width="17.625" style="1" bestFit="1" customWidth="1"/>
    <col min="5645" max="5645" width="12" style="1" bestFit="1" customWidth="1"/>
    <col min="5646" max="5646" width="28.125" style="1" bestFit="1" customWidth="1"/>
    <col min="5647" max="5647" width="26.75" style="1" bestFit="1" customWidth="1"/>
    <col min="5648" max="5648" width="32.875" style="1" customWidth="1"/>
    <col min="5649" max="5649" width="32.125" style="1" bestFit="1" customWidth="1"/>
    <col min="5650" max="5650" width="17.625" style="1" bestFit="1" customWidth="1"/>
    <col min="5651" max="5651" width="28.5" style="1" bestFit="1" customWidth="1"/>
    <col min="5652" max="5652" width="29.875" style="1" customWidth="1"/>
    <col min="5653" max="5653" width="23.625" style="1" customWidth="1"/>
    <col min="5654" max="5663" width="8" style="1"/>
    <col min="5664" max="5667" width="0" style="1" hidden="1" customWidth="1"/>
    <col min="5668" max="5891" width="8" style="1"/>
    <col min="5892" max="5892" width="15.625" style="1" customWidth="1"/>
    <col min="5893" max="5893" width="13.125" style="1" customWidth="1"/>
    <col min="5894" max="5894" width="28" style="1" bestFit="1" customWidth="1"/>
    <col min="5895" max="5895" width="25.375" style="1" customWidth="1"/>
    <col min="5896" max="5896" width="32.875" style="1" customWidth="1"/>
    <col min="5897" max="5897" width="0" style="1" hidden="1" customWidth="1"/>
    <col min="5898" max="5898" width="25.625" style="1" customWidth="1"/>
    <col min="5899" max="5899" width="30.625" style="1" bestFit="1" customWidth="1"/>
    <col min="5900" max="5900" width="17.625" style="1" bestFit="1" customWidth="1"/>
    <col min="5901" max="5901" width="12" style="1" bestFit="1" customWidth="1"/>
    <col min="5902" max="5902" width="28.125" style="1" bestFit="1" customWidth="1"/>
    <col min="5903" max="5903" width="26.75" style="1" bestFit="1" customWidth="1"/>
    <col min="5904" max="5904" width="32.875" style="1" customWidth="1"/>
    <col min="5905" max="5905" width="32.125" style="1" bestFit="1" customWidth="1"/>
    <col min="5906" max="5906" width="17.625" style="1" bestFit="1" customWidth="1"/>
    <col min="5907" max="5907" width="28.5" style="1" bestFit="1" customWidth="1"/>
    <col min="5908" max="5908" width="29.875" style="1" customWidth="1"/>
    <col min="5909" max="5909" width="23.625" style="1" customWidth="1"/>
    <col min="5910" max="5919" width="8" style="1"/>
    <col min="5920" max="5923" width="0" style="1" hidden="1" customWidth="1"/>
    <col min="5924" max="6147" width="8" style="1"/>
    <col min="6148" max="6148" width="15.625" style="1" customWidth="1"/>
    <col min="6149" max="6149" width="13.125" style="1" customWidth="1"/>
    <col min="6150" max="6150" width="28" style="1" bestFit="1" customWidth="1"/>
    <col min="6151" max="6151" width="25.375" style="1" customWidth="1"/>
    <col min="6152" max="6152" width="32.875" style="1" customWidth="1"/>
    <col min="6153" max="6153" width="0" style="1" hidden="1" customWidth="1"/>
    <col min="6154" max="6154" width="25.625" style="1" customWidth="1"/>
    <col min="6155" max="6155" width="30.625" style="1" bestFit="1" customWidth="1"/>
    <col min="6156" max="6156" width="17.625" style="1" bestFit="1" customWidth="1"/>
    <col min="6157" max="6157" width="12" style="1" bestFit="1" customWidth="1"/>
    <col min="6158" max="6158" width="28.125" style="1" bestFit="1" customWidth="1"/>
    <col min="6159" max="6159" width="26.75" style="1" bestFit="1" customWidth="1"/>
    <col min="6160" max="6160" width="32.875" style="1" customWidth="1"/>
    <col min="6161" max="6161" width="32.125" style="1" bestFit="1" customWidth="1"/>
    <col min="6162" max="6162" width="17.625" style="1" bestFit="1" customWidth="1"/>
    <col min="6163" max="6163" width="28.5" style="1" bestFit="1" customWidth="1"/>
    <col min="6164" max="6164" width="29.875" style="1" customWidth="1"/>
    <col min="6165" max="6165" width="23.625" style="1" customWidth="1"/>
    <col min="6166" max="6175" width="8" style="1"/>
    <col min="6176" max="6179" width="0" style="1" hidden="1" customWidth="1"/>
    <col min="6180" max="6403" width="8" style="1"/>
    <col min="6404" max="6404" width="15.625" style="1" customWidth="1"/>
    <col min="6405" max="6405" width="13.125" style="1" customWidth="1"/>
    <col min="6406" max="6406" width="28" style="1" bestFit="1" customWidth="1"/>
    <col min="6407" max="6407" width="25.375" style="1" customWidth="1"/>
    <col min="6408" max="6408" width="32.875" style="1" customWidth="1"/>
    <col min="6409" max="6409" width="0" style="1" hidden="1" customWidth="1"/>
    <col min="6410" max="6410" width="25.625" style="1" customWidth="1"/>
    <col min="6411" max="6411" width="30.625" style="1" bestFit="1" customWidth="1"/>
    <col min="6412" max="6412" width="17.625" style="1" bestFit="1" customWidth="1"/>
    <col min="6413" max="6413" width="12" style="1" bestFit="1" customWidth="1"/>
    <col min="6414" max="6414" width="28.125" style="1" bestFit="1" customWidth="1"/>
    <col min="6415" max="6415" width="26.75" style="1" bestFit="1" customWidth="1"/>
    <col min="6416" max="6416" width="32.875" style="1" customWidth="1"/>
    <col min="6417" max="6417" width="32.125" style="1" bestFit="1" customWidth="1"/>
    <col min="6418" max="6418" width="17.625" style="1" bestFit="1" customWidth="1"/>
    <col min="6419" max="6419" width="28.5" style="1" bestFit="1" customWidth="1"/>
    <col min="6420" max="6420" width="29.875" style="1" customWidth="1"/>
    <col min="6421" max="6421" width="23.625" style="1" customWidth="1"/>
    <col min="6422" max="6431" width="8" style="1"/>
    <col min="6432" max="6435" width="0" style="1" hidden="1" customWidth="1"/>
    <col min="6436" max="6659" width="8" style="1"/>
    <col min="6660" max="6660" width="15.625" style="1" customWidth="1"/>
    <col min="6661" max="6661" width="13.125" style="1" customWidth="1"/>
    <col min="6662" max="6662" width="28" style="1" bestFit="1" customWidth="1"/>
    <col min="6663" max="6663" width="25.375" style="1" customWidth="1"/>
    <col min="6664" max="6664" width="32.875" style="1" customWidth="1"/>
    <col min="6665" max="6665" width="0" style="1" hidden="1" customWidth="1"/>
    <col min="6666" max="6666" width="25.625" style="1" customWidth="1"/>
    <col min="6667" max="6667" width="30.625" style="1" bestFit="1" customWidth="1"/>
    <col min="6668" max="6668" width="17.625" style="1" bestFit="1" customWidth="1"/>
    <col min="6669" max="6669" width="12" style="1" bestFit="1" customWidth="1"/>
    <col min="6670" max="6670" width="28.125" style="1" bestFit="1" customWidth="1"/>
    <col min="6671" max="6671" width="26.75" style="1" bestFit="1" customWidth="1"/>
    <col min="6672" max="6672" width="32.875" style="1" customWidth="1"/>
    <col min="6673" max="6673" width="32.125" style="1" bestFit="1" customWidth="1"/>
    <col min="6674" max="6674" width="17.625" style="1" bestFit="1" customWidth="1"/>
    <col min="6675" max="6675" width="28.5" style="1" bestFit="1" customWidth="1"/>
    <col min="6676" max="6676" width="29.875" style="1" customWidth="1"/>
    <col min="6677" max="6677" width="23.625" style="1" customWidth="1"/>
    <col min="6678" max="6687" width="8" style="1"/>
    <col min="6688" max="6691" width="0" style="1" hidden="1" customWidth="1"/>
    <col min="6692" max="6915" width="8" style="1"/>
    <col min="6916" max="6916" width="15.625" style="1" customWidth="1"/>
    <col min="6917" max="6917" width="13.125" style="1" customWidth="1"/>
    <col min="6918" max="6918" width="28" style="1" bestFit="1" customWidth="1"/>
    <col min="6919" max="6919" width="25.375" style="1" customWidth="1"/>
    <col min="6920" max="6920" width="32.875" style="1" customWidth="1"/>
    <col min="6921" max="6921" width="0" style="1" hidden="1" customWidth="1"/>
    <col min="6922" max="6922" width="25.625" style="1" customWidth="1"/>
    <col min="6923" max="6923" width="30.625" style="1" bestFit="1" customWidth="1"/>
    <col min="6924" max="6924" width="17.625" style="1" bestFit="1" customWidth="1"/>
    <col min="6925" max="6925" width="12" style="1" bestFit="1" customWidth="1"/>
    <col min="6926" max="6926" width="28.125" style="1" bestFit="1" customWidth="1"/>
    <col min="6927" max="6927" width="26.75" style="1" bestFit="1" customWidth="1"/>
    <col min="6928" max="6928" width="32.875" style="1" customWidth="1"/>
    <col min="6929" max="6929" width="32.125" style="1" bestFit="1" customWidth="1"/>
    <col min="6930" max="6930" width="17.625" style="1" bestFit="1" customWidth="1"/>
    <col min="6931" max="6931" width="28.5" style="1" bestFit="1" customWidth="1"/>
    <col min="6932" max="6932" width="29.875" style="1" customWidth="1"/>
    <col min="6933" max="6933" width="23.625" style="1" customWidth="1"/>
    <col min="6934" max="6943" width="8" style="1"/>
    <col min="6944" max="6947" width="0" style="1" hidden="1" customWidth="1"/>
    <col min="6948" max="7171" width="8" style="1"/>
    <col min="7172" max="7172" width="15.625" style="1" customWidth="1"/>
    <col min="7173" max="7173" width="13.125" style="1" customWidth="1"/>
    <col min="7174" max="7174" width="28" style="1" bestFit="1" customWidth="1"/>
    <col min="7175" max="7175" width="25.375" style="1" customWidth="1"/>
    <col min="7176" max="7176" width="32.875" style="1" customWidth="1"/>
    <col min="7177" max="7177" width="0" style="1" hidden="1" customWidth="1"/>
    <col min="7178" max="7178" width="25.625" style="1" customWidth="1"/>
    <col min="7179" max="7179" width="30.625" style="1" bestFit="1" customWidth="1"/>
    <col min="7180" max="7180" width="17.625" style="1" bestFit="1" customWidth="1"/>
    <col min="7181" max="7181" width="12" style="1" bestFit="1" customWidth="1"/>
    <col min="7182" max="7182" width="28.125" style="1" bestFit="1" customWidth="1"/>
    <col min="7183" max="7183" width="26.75" style="1" bestFit="1" customWidth="1"/>
    <col min="7184" max="7184" width="32.875" style="1" customWidth="1"/>
    <col min="7185" max="7185" width="32.125" style="1" bestFit="1" customWidth="1"/>
    <col min="7186" max="7186" width="17.625" style="1" bestFit="1" customWidth="1"/>
    <col min="7187" max="7187" width="28.5" style="1" bestFit="1" customWidth="1"/>
    <col min="7188" max="7188" width="29.875" style="1" customWidth="1"/>
    <col min="7189" max="7189" width="23.625" style="1" customWidth="1"/>
    <col min="7190" max="7199" width="8" style="1"/>
    <col min="7200" max="7203" width="0" style="1" hidden="1" customWidth="1"/>
    <col min="7204" max="7427" width="8" style="1"/>
    <col min="7428" max="7428" width="15.625" style="1" customWidth="1"/>
    <col min="7429" max="7429" width="13.125" style="1" customWidth="1"/>
    <col min="7430" max="7430" width="28" style="1" bestFit="1" customWidth="1"/>
    <col min="7431" max="7431" width="25.375" style="1" customWidth="1"/>
    <col min="7432" max="7432" width="32.875" style="1" customWidth="1"/>
    <col min="7433" max="7433" width="0" style="1" hidden="1" customWidth="1"/>
    <col min="7434" max="7434" width="25.625" style="1" customWidth="1"/>
    <col min="7435" max="7435" width="30.625" style="1" bestFit="1" customWidth="1"/>
    <col min="7436" max="7436" width="17.625" style="1" bestFit="1" customWidth="1"/>
    <col min="7437" max="7437" width="12" style="1" bestFit="1" customWidth="1"/>
    <col min="7438" max="7438" width="28.125" style="1" bestFit="1" customWidth="1"/>
    <col min="7439" max="7439" width="26.75" style="1" bestFit="1" customWidth="1"/>
    <col min="7440" max="7440" width="32.875" style="1" customWidth="1"/>
    <col min="7441" max="7441" width="32.125" style="1" bestFit="1" customWidth="1"/>
    <col min="7442" max="7442" width="17.625" style="1" bestFit="1" customWidth="1"/>
    <col min="7443" max="7443" width="28.5" style="1" bestFit="1" customWidth="1"/>
    <col min="7444" max="7444" width="29.875" style="1" customWidth="1"/>
    <col min="7445" max="7445" width="23.625" style="1" customWidth="1"/>
    <col min="7446" max="7455" width="8" style="1"/>
    <col min="7456" max="7459" width="0" style="1" hidden="1" customWidth="1"/>
    <col min="7460" max="7683" width="8" style="1"/>
    <col min="7684" max="7684" width="15.625" style="1" customWidth="1"/>
    <col min="7685" max="7685" width="13.125" style="1" customWidth="1"/>
    <col min="7686" max="7686" width="28" style="1" bestFit="1" customWidth="1"/>
    <col min="7687" max="7687" width="25.375" style="1" customWidth="1"/>
    <col min="7688" max="7688" width="32.875" style="1" customWidth="1"/>
    <col min="7689" max="7689" width="0" style="1" hidden="1" customWidth="1"/>
    <col min="7690" max="7690" width="25.625" style="1" customWidth="1"/>
    <col min="7691" max="7691" width="30.625" style="1" bestFit="1" customWidth="1"/>
    <col min="7692" max="7692" width="17.625" style="1" bestFit="1" customWidth="1"/>
    <col min="7693" max="7693" width="12" style="1" bestFit="1" customWidth="1"/>
    <col min="7694" max="7694" width="28.125" style="1" bestFit="1" customWidth="1"/>
    <col min="7695" max="7695" width="26.75" style="1" bestFit="1" customWidth="1"/>
    <col min="7696" max="7696" width="32.875" style="1" customWidth="1"/>
    <col min="7697" max="7697" width="32.125" style="1" bestFit="1" customWidth="1"/>
    <col min="7698" max="7698" width="17.625" style="1" bestFit="1" customWidth="1"/>
    <col min="7699" max="7699" width="28.5" style="1" bestFit="1" customWidth="1"/>
    <col min="7700" max="7700" width="29.875" style="1" customWidth="1"/>
    <col min="7701" max="7701" width="23.625" style="1" customWidth="1"/>
    <col min="7702" max="7711" width="8" style="1"/>
    <col min="7712" max="7715" width="0" style="1" hidden="1" customWidth="1"/>
    <col min="7716" max="7939" width="8" style="1"/>
    <col min="7940" max="7940" width="15.625" style="1" customWidth="1"/>
    <col min="7941" max="7941" width="13.125" style="1" customWidth="1"/>
    <col min="7942" max="7942" width="28" style="1" bestFit="1" customWidth="1"/>
    <col min="7943" max="7943" width="25.375" style="1" customWidth="1"/>
    <col min="7944" max="7944" width="32.875" style="1" customWidth="1"/>
    <col min="7945" max="7945" width="0" style="1" hidden="1" customWidth="1"/>
    <col min="7946" max="7946" width="25.625" style="1" customWidth="1"/>
    <col min="7947" max="7947" width="30.625" style="1" bestFit="1" customWidth="1"/>
    <col min="7948" max="7948" width="17.625" style="1" bestFit="1" customWidth="1"/>
    <col min="7949" max="7949" width="12" style="1" bestFit="1" customWidth="1"/>
    <col min="7950" max="7950" width="28.125" style="1" bestFit="1" customWidth="1"/>
    <col min="7951" max="7951" width="26.75" style="1" bestFit="1" customWidth="1"/>
    <col min="7952" max="7952" width="32.875" style="1" customWidth="1"/>
    <col min="7953" max="7953" width="32.125" style="1" bestFit="1" customWidth="1"/>
    <col min="7954" max="7954" width="17.625" style="1" bestFit="1" customWidth="1"/>
    <col min="7955" max="7955" width="28.5" style="1" bestFit="1" customWidth="1"/>
    <col min="7956" max="7956" width="29.875" style="1" customWidth="1"/>
    <col min="7957" max="7957" width="23.625" style="1" customWidth="1"/>
    <col min="7958" max="7967" width="8" style="1"/>
    <col min="7968" max="7971" width="0" style="1" hidden="1" customWidth="1"/>
    <col min="7972" max="8195" width="8" style="1"/>
    <col min="8196" max="8196" width="15.625" style="1" customWidth="1"/>
    <col min="8197" max="8197" width="13.125" style="1" customWidth="1"/>
    <col min="8198" max="8198" width="28" style="1" bestFit="1" customWidth="1"/>
    <col min="8199" max="8199" width="25.375" style="1" customWidth="1"/>
    <col min="8200" max="8200" width="32.875" style="1" customWidth="1"/>
    <col min="8201" max="8201" width="0" style="1" hidden="1" customWidth="1"/>
    <col min="8202" max="8202" width="25.625" style="1" customWidth="1"/>
    <col min="8203" max="8203" width="30.625" style="1" bestFit="1" customWidth="1"/>
    <col min="8204" max="8204" width="17.625" style="1" bestFit="1" customWidth="1"/>
    <col min="8205" max="8205" width="12" style="1" bestFit="1" customWidth="1"/>
    <col min="8206" max="8206" width="28.125" style="1" bestFit="1" customWidth="1"/>
    <col min="8207" max="8207" width="26.75" style="1" bestFit="1" customWidth="1"/>
    <col min="8208" max="8208" width="32.875" style="1" customWidth="1"/>
    <col min="8209" max="8209" width="32.125" style="1" bestFit="1" customWidth="1"/>
    <col min="8210" max="8210" width="17.625" style="1" bestFit="1" customWidth="1"/>
    <col min="8211" max="8211" width="28.5" style="1" bestFit="1" customWidth="1"/>
    <col min="8212" max="8212" width="29.875" style="1" customWidth="1"/>
    <col min="8213" max="8213" width="23.625" style="1" customWidth="1"/>
    <col min="8214" max="8223" width="8" style="1"/>
    <col min="8224" max="8227" width="0" style="1" hidden="1" customWidth="1"/>
    <col min="8228" max="8451" width="8" style="1"/>
    <col min="8452" max="8452" width="15.625" style="1" customWidth="1"/>
    <col min="8453" max="8453" width="13.125" style="1" customWidth="1"/>
    <col min="8454" max="8454" width="28" style="1" bestFit="1" customWidth="1"/>
    <col min="8455" max="8455" width="25.375" style="1" customWidth="1"/>
    <col min="8456" max="8456" width="32.875" style="1" customWidth="1"/>
    <col min="8457" max="8457" width="0" style="1" hidden="1" customWidth="1"/>
    <col min="8458" max="8458" width="25.625" style="1" customWidth="1"/>
    <col min="8459" max="8459" width="30.625" style="1" bestFit="1" customWidth="1"/>
    <col min="8460" max="8460" width="17.625" style="1" bestFit="1" customWidth="1"/>
    <col min="8461" max="8461" width="12" style="1" bestFit="1" customWidth="1"/>
    <col min="8462" max="8462" width="28.125" style="1" bestFit="1" customWidth="1"/>
    <col min="8463" max="8463" width="26.75" style="1" bestFit="1" customWidth="1"/>
    <col min="8464" max="8464" width="32.875" style="1" customWidth="1"/>
    <col min="8465" max="8465" width="32.125" style="1" bestFit="1" customWidth="1"/>
    <col min="8466" max="8466" width="17.625" style="1" bestFit="1" customWidth="1"/>
    <col min="8467" max="8467" width="28.5" style="1" bestFit="1" customWidth="1"/>
    <col min="8468" max="8468" width="29.875" style="1" customWidth="1"/>
    <col min="8469" max="8469" width="23.625" style="1" customWidth="1"/>
    <col min="8470" max="8479" width="8" style="1"/>
    <col min="8480" max="8483" width="0" style="1" hidden="1" customWidth="1"/>
    <col min="8484" max="8707" width="8" style="1"/>
    <col min="8708" max="8708" width="15.625" style="1" customWidth="1"/>
    <col min="8709" max="8709" width="13.125" style="1" customWidth="1"/>
    <col min="8710" max="8710" width="28" style="1" bestFit="1" customWidth="1"/>
    <col min="8711" max="8711" width="25.375" style="1" customWidth="1"/>
    <col min="8712" max="8712" width="32.875" style="1" customWidth="1"/>
    <col min="8713" max="8713" width="0" style="1" hidden="1" customWidth="1"/>
    <col min="8714" max="8714" width="25.625" style="1" customWidth="1"/>
    <col min="8715" max="8715" width="30.625" style="1" bestFit="1" customWidth="1"/>
    <col min="8716" max="8716" width="17.625" style="1" bestFit="1" customWidth="1"/>
    <col min="8717" max="8717" width="12" style="1" bestFit="1" customWidth="1"/>
    <col min="8718" max="8718" width="28.125" style="1" bestFit="1" customWidth="1"/>
    <col min="8719" max="8719" width="26.75" style="1" bestFit="1" customWidth="1"/>
    <col min="8720" max="8720" width="32.875" style="1" customWidth="1"/>
    <col min="8721" max="8721" width="32.125" style="1" bestFit="1" customWidth="1"/>
    <col min="8722" max="8722" width="17.625" style="1" bestFit="1" customWidth="1"/>
    <col min="8723" max="8723" width="28.5" style="1" bestFit="1" customWidth="1"/>
    <col min="8724" max="8724" width="29.875" style="1" customWidth="1"/>
    <col min="8725" max="8725" width="23.625" style="1" customWidth="1"/>
    <col min="8726" max="8735" width="8" style="1"/>
    <col min="8736" max="8739" width="0" style="1" hidden="1" customWidth="1"/>
    <col min="8740" max="8963" width="8" style="1"/>
    <col min="8964" max="8964" width="15.625" style="1" customWidth="1"/>
    <col min="8965" max="8965" width="13.125" style="1" customWidth="1"/>
    <col min="8966" max="8966" width="28" style="1" bestFit="1" customWidth="1"/>
    <col min="8967" max="8967" width="25.375" style="1" customWidth="1"/>
    <col min="8968" max="8968" width="32.875" style="1" customWidth="1"/>
    <col min="8969" max="8969" width="0" style="1" hidden="1" customWidth="1"/>
    <col min="8970" max="8970" width="25.625" style="1" customWidth="1"/>
    <col min="8971" max="8971" width="30.625" style="1" bestFit="1" customWidth="1"/>
    <col min="8972" max="8972" width="17.625" style="1" bestFit="1" customWidth="1"/>
    <col min="8973" max="8973" width="12" style="1" bestFit="1" customWidth="1"/>
    <col min="8974" max="8974" width="28.125" style="1" bestFit="1" customWidth="1"/>
    <col min="8975" max="8975" width="26.75" style="1" bestFit="1" customWidth="1"/>
    <col min="8976" max="8976" width="32.875" style="1" customWidth="1"/>
    <col min="8977" max="8977" width="32.125" style="1" bestFit="1" customWidth="1"/>
    <col min="8978" max="8978" width="17.625" style="1" bestFit="1" customWidth="1"/>
    <col min="8979" max="8979" width="28.5" style="1" bestFit="1" customWidth="1"/>
    <col min="8980" max="8980" width="29.875" style="1" customWidth="1"/>
    <col min="8981" max="8981" width="23.625" style="1" customWidth="1"/>
    <col min="8982" max="8991" width="8" style="1"/>
    <col min="8992" max="8995" width="0" style="1" hidden="1" customWidth="1"/>
    <col min="8996" max="9219" width="8" style="1"/>
    <col min="9220" max="9220" width="15.625" style="1" customWidth="1"/>
    <col min="9221" max="9221" width="13.125" style="1" customWidth="1"/>
    <col min="9222" max="9222" width="28" style="1" bestFit="1" customWidth="1"/>
    <col min="9223" max="9223" width="25.375" style="1" customWidth="1"/>
    <col min="9224" max="9224" width="32.875" style="1" customWidth="1"/>
    <col min="9225" max="9225" width="0" style="1" hidden="1" customWidth="1"/>
    <col min="9226" max="9226" width="25.625" style="1" customWidth="1"/>
    <col min="9227" max="9227" width="30.625" style="1" bestFit="1" customWidth="1"/>
    <col min="9228" max="9228" width="17.625" style="1" bestFit="1" customWidth="1"/>
    <col min="9229" max="9229" width="12" style="1" bestFit="1" customWidth="1"/>
    <col min="9230" max="9230" width="28.125" style="1" bestFit="1" customWidth="1"/>
    <col min="9231" max="9231" width="26.75" style="1" bestFit="1" customWidth="1"/>
    <col min="9232" max="9232" width="32.875" style="1" customWidth="1"/>
    <col min="9233" max="9233" width="32.125" style="1" bestFit="1" customWidth="1"/>
    <col min="9234" max="9234" width="17.625" style="1" bestFit="1" customWidth="1"/>
    <col min="9235" max="9235" width="28.5" style="1" bestFit="1" customWidth="1"/>
    <col min="9236" max="9236" width="29.875" style="1" customWidth="1"/>
    <col min="9237" max="9237" width="23.625" style="1" customWidth="1"/>
    <col min="9238" max="9247" width="8" style="1"/>
    <col min="9248" max="9251" width="0" style="1" hidden="1" customWidth="1"/>
    <col min="9252" max="9475" width="8" style="1"/>
    <col min="9476" max="9476" width="15.625" style="1" customWidth="1"/>
    <col min="9477" max="9477" width="13.125" style="1" customWidth="1"/>
    <col min="9478" max="9478" width="28" style="1" bestFit="1" customWidth="1"/>
    <col min="9479" max="9479" width="25.375" style="1" customWidth="1"/>
    <col min="9480" max="9480" width="32.875" style="1" customWidth="1"/>
    <col min="9481" max="9481" width="0" style="1" hidden="1" customWidth="1"/>
    <col min="9482" max="9482" width="25.625" style="1" customWidth="1"/>
    <col min="9483" max="9483" width="30.625" style="1" bestFit="1" customWidth="1"/>
    <col min="9484" max="9484" width="17.625" style="1" bestFit="1" customWidth="1"/>
    <col min="9485" max="9485" width="12" style="1" bestFit="1" customWidth="1"/>
    <col min="9486" max="9486" width="28.125" style="1" bestFit="1" customWidth="1"/>
    <col min="9487" max="9487" width="26.75" style="1" bestFit="1" customWidth="1"/>
    <col min="9488" max="9488" width="32.875" style="1" customWidth="1"/>
    <col min="9489" max="9489" width="32.125" style="1" bestFit="1" customWidth="1"/>
    <col min="9490" max="9490" width="17.625" style="1" bestFit="1" customWidth="1"/>
    <col min="9491" max="9491" width="28.5" style="1" bestFit="1" customWidth="1"/>
    <col min="9492" max="9492" width="29.875" style="1" customWidth="1"/>
    <col min="9493" max="9493" width="23.625" style="1" customWidth="1"/>
    <col min="9494" max="9503" width="8" style="1"/>
    <col min="9504" max="9507" width="0" style="1" hidden="1" customWidth="1"/>
    <col min="9508" max="9731" width="8" style="1"/>
    <col min="9732" max="9732" width="15.625" style="1" customWidth="1"/>
    <col min="9733" max="9733" width="13.125" style="1" customWidth="1"/>
    <col min="9734" max="9734" width="28" style="1" bestFit="1" customWidth="1"/>
    <col min="9735" max="9735" width="25.375" style="1" customWidth="1"/>
    <col min="9736" max="9736" width="32.875" style="1" customWidth="1"/>
    <col min="9737" max="9737" width="0" style="1" hidden="1" customWidth="1"/>
    <col min="9738" max="9738" width="25.625" style="1" customWidth="1"/>
    <col min="9739" max="9739" width="30.625" style="1" bestFit="1" customWidth="1"/>
    <col min="9740" max="9740" width="17.625" style="1" bestFit="1" customWidth="1"/>
    <col min="9741" max="9741" width="12" style="1" bestFit="1" customWidth="1"/>
    <col min="9742" max="9742" width="28.125" style="1" bestFit="1" customWidth="1"/>
    <col min="9743" max="9743" width="26.75" style="1" bestFit="1" customWidth="1"/>
    <col min="9744" max="9744" width="32.875" style="1" customWidth="1"/>
    <col min="9745" max="9745" width="32.125" style="1" bestFit="1" customWidth="1"/>
    <col min="9746" max="9746" width="17.625" style="1" bestFit="1" customWidth="1"/>
    <col min="9747" max="9747" width="28.5" style="1" bestFit="1" customWidth="1"/>
    <col min="9748" max="9748" width="29.875" style="1" customWidth="1"/>
    <col min="9749" max="9749" width="23.625" style="1" customWidth="1"/>
    <col min="9750" max="9759" width="8" style="1"/>
    <col min="9760" max="9763" width="0" style="1" hidden="1" customWidth="1"/>
    <col min="9764" max="9987" width="8" style="1"/>
    <col min="9988" max="9988" width="15.625" style="1" customWidth="1"/>
    <col min="9989" max="9989" width="13.125" style="1" customWidth="1"/>
    <col min="9990" max="9990" width="28" style="1" bestFit="1" customWidth="1"/>
    <col min="9991" max="9991" width="25.375" style="1" customWidth="1"/>
    <col min="9992" max="9992" width="32.875" style="1" customWidth="1"/>
    <col min="9993" max="9993" width="0" style="1" hidden="1" customWidth="1"/>
    <col min="9994" max="9994" width="25.625" style="1" customWidth="1"/>
    <col min="9995" max="9995" width="30.625" style="1" bestFit="1" customWidth="1"/>
    <col min="9996" max="9996" width="17.625" style="1" bestFit="1" customWidth="1"/>
    <col min="9997" max="9997" width="12" style="1" bestFit="1" customWidth="1"/>
    <col min="9998" max="9998" width="28.125" style="1" bestFit="1" customWidth="1"/>
    <col min="9999" max="9999" width="26.75" style="1" bestFit="1" customWidth="1"/>
    <col min="10000" max="10000" width="32.875" style="1" customWidth="1"/>
    <col min="10001" max="10001" width="32.125" style="1" bestFit="1" customWidth="1"/>
    <col min="10002" max="10002" width="17.625" style="1" bestFit="1" customWidth="1"/>
    <col min="10003" max="10003" width="28.5" style="1" bestFit="1" customWidth="1"/>
    <col min="10004" max="10004" width="29.875" style="1" customWidth="1"/>
    <col min="10005" max="10005" width="23.625" style="1" customWidth="1"/>
    <col min="10006" max="10015" width="8" style="1"/>
    <col min="10016" max="10019" width="0" style="1" hidden="1" customWidth="1"/>
    <col min="10020" max="10243" width="8" style="1"/>
    <col min="10244" max="10244" width="15.625" style="1" customWidth="1"/>
    <col min="10245" max="10245" width="13.125" style="1" customWidth="1"/>
    <col min="10246" max="10246" width="28" style="1" bestFit="1" customWidth="1"/>
    <col min="10247" max="10247" width="25.375" style="1" customWidth="1"/>
    <col min="10248" max="10248" width="32.875" style="1" customWidth="1"/>
    <col min="10249" max="10249" width="0" style="1" hidden="1" customWidth="1"/>
    <col min="10250" max="10250" width="25.625" style="1" customWidth="1"/>
    <col min="10251" max="10251" width="30.625" style="1" bestFit="1" customWidth="1"/>
    <col min="10252" max="10252" width="17.625" style="1" bestFit="1" customWidth="1"/>
    <col min="10253" max="10253" width="12" style="1" bestFit="1" customWidth="1"/>
    <col min="10254" max="10254" width="28.125" style="1" bestFit="1" customWidth="1"/>
    <col min="10255" max="10255" width="26.75" style="1" bestFit="1" customWidth="1"/>
    <col min="10256" max="10256" width="32.875" style="1" customWidth="1"/>
    <col min="10257" max="10257" width="32.125" style="1" bestFit="1" customWidth="1"/>
    <col min="10258" max="10258" width="17.625" style="1" bestFit="1" customWidth="1"/>
    <col min="10259" max="10259" width="28.5" style="1" bestFit="1" customWidth="1"/>
    <col min="10260" max="10260" width="29.875" style="1" customWidth="1"/>
    <col min="10261" max="10261" width="23.625" style="1" customWidth="1"/>
    <col min="10262" max="10271" width="8" style="1"/>
    <col min="10272" max="10275" width="0" style="1" hidden="1" customWidth="1"/>
    <col min="10276" max="10499" width="8" style="1"/>
    <col min="10500" max="10500" width="15.625" style="1" customWidth="1"/>
    <col min="10501" max="10501" width="13.125" style="1" customWidth="1"/>
    <col min="10502" max="10502" width="28" style="1" bestFit="1" customWidth="1"/>
    <col min="10503" max="10503" width="25.375" style="1" customWidth="1"/>
    <col min="10504" max="10504" width="32.875" style="1" customWidth="1"/>
    <col min="10505" max="10505" width="0" style="1" hidden="1" customWidth="1"/>
    <col min="10506" max="10506" width="25.625" style="1" customWidth="1"/>
    <col min="10507" max="10507" width="30.625" style="1" bestFit="1" customWidth="1"/>
    <col min="10508" max="10508" width="17.625" style="1" bestFit="1" customWidth="1"/>
    <col min="10509" max="10509" width="12" style="1" bestFit="1" customWidth="1"/>
    <col min="10510" max="10510" width="28.125" style="1" bestFit="1" customWidth="1"/>
    <col min="10511" max="10511" width="26.75" style="1" bestFit="1" customWidth="1"/>
    <col min="10512" max="10512" width="32.875" style="1" customWidth="1"/>
    <col min="10513" max="10513" width="32.125" style="1" bestFit="1" customWidth="1"/>
    <col min="10514" max="10514" width="17.625" style="1" bestFit="1" customWidth="1"/>
    <col min="10515" max="10515" width="28.5" style="1" bestFit="1" customWidth="1"/>
    <col min="10516" max="10516" width="29.875" style="1" customWidth="1"/>
    <col min="10517" max="10517" width="23.625" style="1" customWidth="1"/>
    <col min="10518" max="10527" width="8" style="1"/>
    <col min="10528" max="10531" width="0" style="1" hidden="1" customWidth="1"/>
    <col min="10532" max="10755" width="8" style="1"/>
    <col min="10756" max="10756" width="15.625" style="1" customWidth="1"/>
    <col min="10757" max="10757" width="13.125" style="1" customWidth="1"/>
    <col min="10758" max="10758" width="28" style="1" bestFit="1" customWidth="1"/>
    <col min="10759" max="10759" width="25.375" style="1" customWidth="1"/>
    <col min="10760" max="10760" width="32.875" style="1" customWidth="1"/>
    <col min="10761" max="10761" width="0" style="1" hidden="1" customWidth="1"/>
    <col min="10762" max="10762" width="25.625" style="1" customWidth="1"/>
    <col min="10763" max="10763" width="30.625" style="1" bestFit="1" customWidth="1"/>
    <col min="10764" max="10764" width="17.625" style="1" bestFit="1" customWidth="1"/>
    <col min="10765" max="10765" width="12" style="1" bestFit="1" customWidth="1"/>
    <col min="10766" max="10766" width="28.125" style="1" bestFit="1" customWidth="1"/>
    <col min="10767" max="10767" width="26.75" style="1" bestFit="1" customWidth="1"/>
    <col min="10768" max="10768" width="32.875" style="1" customWidth="1"/>
    <col min="10769" max="10769" width="32.125" style="1" bestFit="1" customWidth="1"/>
    <col min="10770" max="10770" width="17.625" style="1" bestFit="1" customWidth="1"/>
    <col min="10771" max="10771" width="28.5" style="1" bestFit="1" customWidth="1"/>
    <col min="10772" max="10772" width="29.875" style="1" customWidth="1"/>
    <col min="10773" max="10773" width="23.625" style="1" customWidth="1"/>
    <col min="10774" max="10783" width="8" style="1"/>
    <col min="10784" max="10787" width="0" style="1" hidden="1" customWidth="1"/>
    <col min="10788" max="11011" width="8" style="1"/>
    <col min="11012" max="11012" width="15.625" style="1" customWidth="1"/>
    <col min="11013" max="11013" width="13.125" style="1" customWidth="1"/>
    <col min="11014" max="11014" width="28" style="1" bestFit="1" customWidth="1"/>
    <col min="11015" max="11015" width="25.375" style="1" customWidth="1"/>
    <col min="11016" max="11016" width="32.875" style="1" customWidth="1"/>
    <col min="11017" max="11017" width="0" style="1" hidden="1" customWidth="1"/>
    <col min="11018" max="11018" width="25.625" style="1" customWidth="1"/>
    <col min="11019" max="11019" width="30.625" style="1" bestFit="1" customWidth="1"/>
    <col min="11020" max="11020" width="17.625" style="1" bestFit="1" customWidth="1"/>
    <col min="11021" max="11021" width="12" style="1" bestFit="1" customWidth="1"/>
    <col min="11022" max="11022" width="28.125" style="1" bestFit="1" customWidth="1"/>
    <col min="11023" max="11023" width="26.75" style="1" bestFit="1" customWidth="1"/>
    <col min="11024" max="11024" width="32.875" style="1" customWidth="1"/>
    <col min="11025" max="11025" width="32.125" style="1" bestFit="1" customWidth="1"/>
    <col min="11026" max="11026" width="17.625" style="1" bestFit="1" customWidth="1"/>
    <col min="11027" max="11027" width="28.5" style="1" bestFit="1" customWidth="1"/>
    <col min="11028" max="11028" width="29.875" style="1" customWidth="1"/>
    <col min="11029" max="11029" width="23.625" style="1" customWidth="1"/>
    <col min="11030" max="11039" width="8" style="1"/>
    <col min="11040" max="11043" width="0" style="1" hidden="1" customWidth="1"/>
    <col min="11044" max="11267" width="8" style="1"/>
    <col min="11268" max="11268" width="15.625" style="1" customWidth="1"/>
    <col min="11269" max="11269" width="13.125" style="1" customWidth="1"/>
    <col min="11270" max="11270" width="28" style="1" bestFit="1" customWidth="1"/>
    <col min="11271" max="11271" width="25.375" style="1" customWidth="1"/>
    <col min="11272" max="11272" width="32.875" style="1" customWidth="1"/>
    <col min="11273" max="11273" width="0" style="1" hidden="1" customWidth="1"/>
    <col min="11274" max="11274" width="25.625" style="1" customWidth="1"/>
    <col min="11275" max="11275" width="30.625" style="1" bestFit="1" customWidth="1"/>
    <col min="11276" max="11276" width="17.625" style="1" bestFit="1" customWidth="1"/>
    <col min="11277" max="11277" width="12" style="1" bestFit="1" customWidth="1"/>
    <col min="11278" max="11278" width="28.125" style="1" bestFit="1" customWidth="1"/>
    <col min="11279" max="11279" width="26.75" style="1" bestFit="1" customWidth="1"/>
    <col min="11280" max="11280" width="32.875" style="1" customWidth="1"/>
    <col min="11281" max="11281" width="32.125" style="1" bestFit="1" customWidth="1"/>
    <col min="11282" max="11282" width="17.625" style="1" bestFit="1" customWidth="1"/>
    <col min="11283" max="11283" width="28.5" style="1" bestFit="1" customWidth="1"/>
    <col min="11284" max="11284" width="29.875" style="1" customWidth="1"/>
    <col min="11285" max="11285" width="23.625" style="1" customWidth="1"/>
    <col min="11286" max="11295" width="8" style="1"/>
    <col min="11296" max="11299" width="0" style="1" hidden="1" customWidth="1"/>
    <col min="11300" max="11523" width="8" style="1"/>
    <col min="11524" max="11524" width="15.625" style="1" customWidth="1"/>
    <col min="11525" max="11525" width="13.125" style="1" customWidth="1"/>
    <col min="11526" max="11526" width="28" style="1" bestFit="1" customWidth="1"/>
    <col min="11527" max="11527" width="25.375" style="1" customWidth="1"/>
    <col min="11528" max="11528" width="32.875" style="1" customWidth="1"/>
    <col min="11529" max="11529" width="0" style="1" hidden="1" customWidth="1"/>
    <col min="11530" max="11530" width="25.625" style="1" customWidth="1"/>
    <col min="11531" max="11531" width="30.625" style="1" bestFit="1" customWidth="1"/>
    <col min="11532" max="11532" width="17.625" style="1" bestFit="1" customWidth="1"/>
    <col min="11533" max="11533" width="12" style="1" bestFit="1" customWidth="1"/>
    <col min="11534" max="11534" width="28.125" style="1" bestFit="1" customWidth="1"/>
    <col min="11535" max="11535" width="26.75" style="1" bestFit="1" customWidth="1"/>
    <col min="11536" max="11536" width="32.875" style="1" customWidth="1"/>
    <col min="11537" max="11537" width="32.125" style="1" bestFit="1" customWidth="1"/>
    <col min="11538" max="11538" width="17.625" style="1" bestFit="1" customWidth="1"/>
    <col min="11539" max="11539" width="28.5" style="1" bestFit="1" customWidth="1"/>
    <col min="11540" max="11540" width="29.875" style="1" customWidth="1"/>
    <col min="11541" max="11541" width="23.625" style="1" customWidth="1"/>
    <col min="11542" max="11551" width="8" style="1"/>
    <col min="11552" max="11555" width="0" style="1" hidden="1" customWidth="1"/>
    <col min="11556" max="11779" width="8" style="1"/>
    <col min="11780" max="11780" width="15.625" style="1" customWidth="1"/>
    <col min="11781" max="11781" width="13.125" style="1" customWidth="1"/>
    <col min="11782" max="11782" width="28" style="1" bestFit="1" customWidth="1"/>
    <col min="11783" max="11783" width="25.375" style="1" customWidth="1"/>
    <col min="11784" max="11784" width="32.875" style="1" customWidth="1"/>
    <col min="11785" max="11785" width="0" style="1" hidden="1" customWidth="1"/>
    <col min="11786" max="11786" width="25.625" style="1" customWidth="1"/>
    <col min="11787" max="11787" width="30.625" style="1" bestFit="1" customWidth="1"/>
    <col min="11788" max="11788" width="17.625" style="1" bestFit="1" customWidth="1"/>
    <col min="11789" max="11789" width="12" style="1" bestFit="1" customWidth="1"/>
    <col min="11790" max="11790" width="28.125" style="1" bestFit="1" customWidth="1"/>
    <col min="11791" max="11791" width="26.75" style="1" bestFit="1" customWidth="1"/>
    <col min="11792" max="11792" width="32.875" style="1" customWidth="1"/>
    <col min="11793" max="11793" width="32.125" style="1" bestFit="1" customWidth="1"/>
    <col min="11794" max="11794" width="17.625" style="1" bestFit="1" customWidth="1"/>
    <col min="11795" max="11795" width="28.5" style="1" bestFit="1" customWidth="1"/>
    <col min="11796" max="11796" width="29.875" style="1" customWidth="1"/>
    <col min="11797" max="11797" width="23.625" style="1" customWidth="1"/>
    <col min="11798" max="11807" width="8" style="1"/>
    <col min="11808" max="11811" width="0" style="1" hidden="1" customWidth="1"/>
    <col min="11812" max="12035" width="8" style="1"/>
    <col min="12036" max="12036" width="15.625" style="1" customWidth="1"/>
    <col min="12037" max="12037" width="13.125" style="1" customWidth="1"/>
    <col min="12038" max="12038" width="28" style="1" bestFit="1" customWidth="1"/>
    <col min="12039" max="12039" width="25.375" style="1" customWidth="1"/>
    <col min="12040" max="12040" width="32.875" style="1" customWidth="1"/>
    <col min="12041" max="12041" width="0" style="1" hidden="1" customWidth="1"/>
    <col min="12042" max="12042" width="25.625" style="1" customWidth="1"/>
    <col min="12043" max="12043" width="30.625" style="1" bestFit="1" customWidth="1"/>
    <col min="12044" max="12044" width="17.625" style="1" bestFit="1" customWidth="1"/>
    <col min="12045" max="12045" width="12" style="1" bestFit="1" customWidth="1"/>
    <col min="12046" max="12046" width="28.125" style="1" bestFit="1" customWidth="1"/>
    <col min="12047" max="12047" width="26.75" style="1" bestFit="1" customWidth="1"/>
    <col min="12048" max="12048" width="32.875" style="1" customWidth="1"/>
    <col min="12049" max="12049" width="32.125" style="1" bestFit="1" customWidth="1"/>
    <col min="12050" max="12050" width="17.625" style="1" bestFit="1" customWidth="1"/>
    <col min="12051" max="12051" width="28.5" style="1" bestFit="1" customWidth="1"/>
    <col min="12052" max="12052" width="29.875" style="1" customWidth="1"/>
    <col min="12053" max="12053" width="23.625" style="1" customWidth="1"/>
    <col min="12054" max="12063" width="8" style="1"/>
    <col min="12064" max="12067" width="0" style="1" hidden="1" customWidth="1"/>
    <col min="12068" max="12291" width="8" style="1"/>
    <col min="12292" max="12292" width="15.625" style="1" customWidth="1"/>
    <col min="12293" max="12293" width="13.125" style="1" customWidth="1"/>
    <col min="12294" max="12294" width="28" style="1" bestFit="1" customWidth="1"/>
    <col min="12295" max="12295" width="25.375" style="1" customWidth="1"/>
    <col min="12296" max="12296" width="32.875" style="1" customWidth="1"/>
    <col min="12297" max="12297" width="0" style="1" hidden="1" customWidth="1"/>
    <col min="12298" max="12298" width="25.625" style="1" customWidth="1"/>
    <col min="12299" max="12299" width="30.625" style="1" bestFit="1" customWidth="1"/>
    <col min="12300" max="12300" width="17.625" style="1" bestFit="1" customWidth="1"/>
    <col min="12301" max="12301" width="12" style="1" bestFit="1" customWidth="1"/>
    <col min="12302" max="12302" width="28.125" style="1" bestFit="1" customWidth="1"/>
    <col min="12303" max="12303" width="26.75" style="1" bestFit="1" customWidth="1"/>
    <col min="12304" max="12304" width="32.875" style="1" customWidth="1"/>
    <col min="12305" max="12305" width="32.125" style="1" bestFit="1" customWidth="1"/>
    <col min="12306" max="12306" width="17.625" style="1" bestFit="1" customWidth="1"/>
    <col min="12307" max="12307" width="28.5" style="1" bestFit="1" customWidth="1"/>
    <col min="12308" max="12308" width="29.875" style="1" customWidth="1"/>
    <col min="12309" max="12309" width="23.625" style="1" customWidth="1"/>
    <col min="12310" max="12319" width="8" style="1"/>
    <col min="12320" max="12323" width="0" style="1" hidden="1" customWidth="1"/>
    <col min="12324" max="12547" width="8" style="1"/>
    <col min="12548" max="12548" width="15.625" style="1" customWidth="1"/>
    <col min="12549" max="12549" width="13.125" style="1" customWidth="1"/>
    <col min="12550" max="12550" width="28" style="1" bestFit="1" customWidth="1"/>
    <col min="12551" max="12551" width="25.375" style="1" customWidth="1"/>
    <col min="12552" max="12552" width="32.875" style="1" customWidth="1"/>
    <col min="12553" max="12553" width="0" style="1" hidden="1" customWidth="1"/>
    <col min="12554" max="12554" width="25.625" style="1" customWidth="1"/>
    <col min="12555" max="12555" width="30.625" style="1" bestFit="1" customWidth="1"/>
    <col min="12556" max="12556" width="17.625" style="1" bestFit="1" customWidth="1"/>
    <col min="12557" max="12557" width="12" style="1" bestFit="1" customWidth="1"/>
    <col min="12558" max="12558" width="28.125" style="1" bestFit="1" customWidth="1"/>
    <col min="12559" max="12559" width="26.75" style="1" bestFit="1" customWidth="1"/>
    <col min="12560" max="12560" width="32.875" style="1" customWidth="1"/>
    <col min="12561" max="12561" width="32.125" style="1" bestFit="1" customWidth="1"/>
    <col min="12562" max="12562" width="17.625" style="1" bestFit="1" customWidth="1"/>
    <col min="12563" max="12563" width="28.5" style="1" bestFit="1" customWidth="1"/>
    <col min="12564" max="12564" width="29.875" style="1" customWidth="1"/>
    <col min="12565" max="12565" width="23.625" style="1" customWidth="1"/>
    <col min="12566" max="12575" width="8" style="1"/>
    <col min="12576" max="12579" width="0" style="1" hidden="1" customWidth="1"/>
    <col min="12580" max="12803" width="8" style="1"/>
    <col min="12804" max="12804" width="15.625" style="1" customWidth="1"/>
    <col min="12805" max="12805" width="13.125" style="1" customWidth="1"/>
    <col min="12806" max="12806" width="28" style="1" bestFit="1" customWidth="1"/>
    <col min="12807" max="12807" width="25.375" style="1" customWidth="1"/>
    <col min="12808" max="12808" width="32.875" style="1" customWidth="1"/>
    <col min="12809" max="12809" width="0" style="1" hidden="1" customWidth="1"/>
    <col min="12810" max="12810" width="25.625" style="1" customWidth="1"/>
    <col min="12811" max="12811" width="30.625" style="1" bestFit="1" customWidth="1"/>
    <col min="12812" max="12812" width="17.625" style="1" bestFit="1" customWidth="1"/>
    <col min="12813" max="12813" width="12" style="1" bestFit="1" customWidth="1"/>
    <col min="12814" max="12814" width="28.125" style="1" bestFit="1" customWidth="1"/>
    <col min="12815" max="12815" width="26.75" style="1" bestFit="1" customWidth="1"/>
    <col min="12816" max="12816" width="32.875" style="1" customWidth="1"/>
    <col min="12817" max="12817" width="32.125" style="1" bestFit="1" customWidth="1"/>
    <col min="12818" max="12818" width="17.625" style="1" bestFit="1" customWidth="1"/>
    <col min="12819" max="12819" width="28.5" style="1" bestFit="1" customWidth="1"/>
    <col min="12820" max="12820" width="29.875" style="1" customWidth="1"/>
    <col min="12821" max="12821" width="23.625" style="1" customWidth="1"/>
    <col min="12822" max="12831" width="8" style="1"/>
    <col min="12832" max="12835" width="0" style="1" hidden="1" customWidth="1"/>
    <col min="12836" max="13059" width="8" style="1"/>
    <col min="13060" max="13060" width="15.625" style="1" customWidth="1"/>
    <col min="13061" max="13061" width="13.125" style="1" customWidth="1"/>
    <col min="13062" max="13062" width="28" style="1" bestFit="1" customWidth="1"/>
    <col min="13063" max="13063" width="25.375" style="1" customWidth="1"/>
    <col min="13064" max="13064" width="32.875" style="1" customWidth="1"/>
    <col min="13065" max="13065" width="0" style="1" hidden="1" customWidth="1"/>
    <col min="13066" max="13066" width="25.625" style="1" customWidth="1"/>
    <col min="13067" max="13067" width="30.625" style="1" bestFit="1" customWidth="1"/>
    <col min="13068" max="13068" width="17.625" style="1" bestFit="1" customWidth="1"/>
    <col min="13069" max="13069" width="12" style="1" bestFit="1" customWidth="1"/>
    <col min="13070" max="13070" width="28.125" style="1" bestFit="1" customWidth="1"/>
    <col min="13071" max="13071" width="26.75" style="1" bestFit="1" customWidth="1"/>
    <col min="13072" max="13072" width="32.875" style="1" customWidth="1"/>
    <col min="13073" max="13073" width="32.125" style="1" bestFit="1" customWidth="1"/>
    <col min="13074" max="13074" width="17.625" style="1" bestFit="1" customWidth="1"/>
    <col min="13075" max="13075" width="28.5" style="1" bestFit="1" customWidth="1"/>
    <col min="13076" max="13076" width="29.875" style="1" customWidth="1"/>
    <col min="13077" max="13077" width="23.625" style="1" customWidth="1"/>
    <col min="13078" max="13087" width="8" style="1"/>
    <col min="13088" max="13091" width="0" style="1" hidden="1" customWidth="1"/>
    <col min="13092" max="13315" width="8" style="1"/>
    <col min="13316" max="13316" width="15.625" style="1" customWidth="1"/>
    <col min="13317" max="13317" width="13.125" style="1" customWidth="1"/>
    <col min="13318" max="13318" width="28" style="1" bestFit="1" customWidth="1"/>
    <col min="13319" max="13319" width="25.375" style="1" customWidth="1"/>
    <col min="13320" max="13320" width="32.875" style="1" customWidth="1"/>
    <col min="13321" max="13321" width="0" style="1" hidden="1" customWidth="1"/>
    <col min="13322" max="13322" width="25.625" style="1" customWidth="1"/>
    <col min="13323" max="13323" width="30.625" style="1" bestFit="1" customWidth="1"/>
    <col min="13324" max="13324" width="17.625" style="1" bestFit="1" customWidth="1"/>
    <col min="13325" max="13325" width="12" style="1" bestFit="1" customWidth="1"/>
    <col min="13326" max="13326" width="28.125" style="1" bestFit="1" customWidth="1"/>
    <col min="13327" max="13327" width="26.75" style="1" bestFit="1" customWidth="1"/>
    <col min="13328" max="13328" width="32.875" style="1" customWidth="1"/>
    <col min="13329" max="13329" width="32.125" style="1" bestFit="1" customWidth="1"/>
    <col min="13330" max="13330" width="17.625" style="1" bestFit="1" customWidth="1"/>
    <col min="13331" max="13331" width="28.5" style="1" bestFit="1" customWidth="1"/>
    <col min="13332" max="13332" width="29.875" style="1" customWidth="1"/>
    <col min="13333" max="13333" width="23.625" style="1" customWidth="1"/>
    <col min="13334" max="13343" width="8" style="1"/>
    <col min="13344" max="13347" width="0" style="1" hidden="1" customWidth="1"/>
    <col min="13348" max="13571" width="8" style="1"/>
    <col min="13572" max="13572" width="15.625" style="1" customWidth="1"/>
    <col min="13573" max="13573" width="13.125" style="1" customWidth="1"/>
    <col min="13574" max="13574" width="28" style="1" bestFit="1" customWidth="1"/>
    <col min="13575" max="13575" width="25.375" style="1" customWidth="1"/>
    <col min="13576" max="13576" width="32.875" style="1" customWidth="1"/>
    <col min="13577" max="13577" width="0" style="1" hidden="1" customWidth="1"/>
    <col min="13578" max="13578" width="25.625" style="1" customWidth="1"/>
    <col min="13579" max="13579" width="30.625" style="1" bestFit="1" customWidth="1"/>
    <col min="13580" max="13580" width="17.625" style="1" bestFit="1" customWidth="1"/>
    <col min="13581" max="13581" width="12" style="1" bestFit="1" customWidth="1"/>
    <col min="13582" max="13582" width="28.125" style="1" bestFit="1" customWidth="1"/>
    <col min="13583" max="13583" width="26.75" style="1" bestFit="1" customWidth="1"/>
    <col min="13584" max="13584" width="32.875" style="1" customWidth="1"/>
    <col min="13585" max="13585" width="32.125" style="1" bestFit="1" customWidth="1"/>
    <col min="13586" max="13586" width="17.625" style="1" bestFit="1" customWidth="1"/>
    <col min="13587" max="13587" width="28.5" style="1" bestFit="1" customWidth="1"/>
    <col min="13588" max="13588" width="29.875" style="1" customWidth="1"/>
    <col min="13589" max="13589" width="23.625" style="1" customWidth="1"/>
    <col min="13590" max="13599" width="8" style="1"/>
    <col min="13600" max="13603" width="0" style="1" hidden="1" customWidth="1"/>
    <col min="13604" max="13827" width="8" style="1"/>
    <col min="13828" max="13828" width="15.625" style="1" customWidth="1"/>
    <col min="13829" max="13829" width="13.125" style="1" customWidth="1"/>
    <col min="13830" max="13830" width="28" style="1" bestFit="1" customWidth="1"/>
    <col min="13831" max="13831" width="25.375" style="1" customWidth="1"/>
    <col min="13832" max="13832" width="32.875" style="1" customWidth="1"/>
    <col min="13833" max="13833" width="0" style="1" hidden="1" customWidth="1"/>
    <col min="13834" max="13834" width="25.625" style="1" customWidth="1"/>
    <col min="13835" max="13835" width="30.625" style="1" bestFit="1" customWidth="1"/>
    <col min="13836" max="13836" width="17.625" style="1" bestFit="1" customWidth="1"/>
    <col min="13837" max="13837" width="12" style="1" bestFit="1" customWidth="1"/>
    <col min="13838" max="13838" width="28.125" style="1" bestFit="1" customWidth="1"/>
    <col min="13839" max="13839" width="26.75" style="1" bestFit="1" customWidth="1"/>
    <col min="13840" max="13840" width="32.875" style="1" customWidth="1"/>
    <col min="13841" max="13841" width="32.125" style="1" bestFit="1" customWidth="1"/>
    <col min="13842" max="13842" width="17.625" style="1" bestFit="1" customWidth="1"/>
    <col min="13843" max="13843" width="28.5" style="1" bestFit="1" customWidth="1"/>
    <col min="13844" max="13844" width="29.875" style="1" customWidth="1"/>
    <col min="13845" max="13845" width="23.625" style="1" customWidth="1"/>
    <col min="13846" max="13855" width="8" style="1"/>
    <col min="13856" max="13859" width="0" style="1" hidden="1" customWidth="1"/>
    <col min="13860" max="14083" width="8" style="1"/>
    <col min="14084" max="14084" width="15.625" style="1" customWidth="1"/>
    <col min="14085" max="14085" width="13.125" style="1" customWidth="1"/>
    <col min="14086" max="14086" width="28" style="1" bestFit="1" customWidth="1"/>
    <col min="14087" max="14087" width="25.375" style="1" customWidth="1"/>
    <col min="14088" max="14088" width="32.875" style="1" customWidth="1"/>
    <col min="14089" max="14089" width="0" style="1" hidden="1" customWidth="1"/>
    <col min="14090" max="14090" width="25.625" style="1" customWidth="1"/>
    <col min="14091" max="14091" width="30.625" style="1" bestFit="1" customWidth="1"/>
    <col min="14092" max="14092" width="17.625" style="1" bestFit="1" customWidth="1"/>
    <col min="14093" max="14093" width="12" style="1" bestFit="1" customWidth="1"/>
    <col min="14094" max="14094" width="28.125" style="1" bestFit="1" customWidth="1"/>
    <col min="14095" max="14095" width="26.75" style="1" bestFit="1" customWidth="1"/>
    <col min="14096" max="14096" width="32.875" style="1" customWidth="1"/>
    <col min="14097" max="14097" width="32.125" style="1" bestFit="1" customWidth="1"/>
    <col min="14098" max="14098" width="17.625" style="1" bestFit="1" customWidth="1"/>
    <col min="14099" max="14099" width="28.5" style="1" bestFit="1" customWidth="1"/>
    <col min="14100" max="14100" width="29.875" style="1" customWidth="1"/>
    <col min="14101" max="14101" width="23.625" style="1" customWidth="1"/>
    <col min="14102" max="14111" width="8" style="1"/>
    <col min="14112" max="14115" width="0" style="1" hidden="1" customWidth="1"/>
    <col min="14116" max="14339" width="8" style="1"/>
    <col min="14340" max="14340" width="15.625" style="1" customWidth="1"/>
    <col min="14341" max="14341" width="13.125" style="1" customWidth="1"/>
    <col min="14342" max="14342" width="28" style="1" bestFit="1" customWidth="1"/>
    <col min="14343" max="14343" width="25.375" style="1" customWidth="1"/>
    <col min="14344" max="14344" width="32.875" style="1" customWidth="1"/>
    <col min="14345" max="14345" width="0" style="1" hidden="1" customWidth="1"/>
    <col min="14346" max="14346" width="25.625" style="1" customWidth="1"/>
    <col min="14347" max="14347" width="30.625" style="1" bestFit="1" customWidth="1"/>
    <col min="14348" max="14348" width="17.625" style="1" bestFit="1" customWidth="1"/>
    <col min="14349" max="14349" width="12" style="1" bestFit="1" customWidth="1"/>
    <col min="14350" max="14350" width="28.125" style="1" bestFit="1" customWidth="1"/>
    <col min="14351" max="14351" width="26.75" style="1" bestFit="1" customWidth="1"/>
    <col min="14352" max="14352" width="32.875" style="1" customWidth="1"/>
    <col min="14353" max="14353" width="32.125" style="1" bestFit="1" customWidth="1"/>
    <col min="14354" max="14354" width="17.625" style="1" bestFit="1" customWidth="1"/>
    <col min="14355" max="14355" width="28.5" style="1" bestFit="1" customWidth="1"/>
    <col min="14356" max="14356" width="29.875" style="1" customWidth="1"/>
    <col min="14357" max="14357" width="23.625" style="1" customWidth="1"/>
    <col min="14358" max="14367" width="8" style="1"/>
    <col min="14368" max="14371" width="0" style="1" hidden="1" customWidth="1"/>
    <col min="14372" max="14595" width="8" style="1"/>
    <col min="14596" max="14596" width="15.625" style="1" customWidth="1"/>
    <col min="14597" max="14597" width="13.125" style="1" customWidth="1"/>
    <col min="14598" max="14598" width="28" style="1" bestFit="1" customWidth="1"/>
    <col min="14599" max="14599" width="25.375" style="1" customWidth="1"/>
    <col min="14600" max="14600" width="32.875" style="1" customWidth="1"/>
    <col min="14601" max="14601" width="0" style="1" hidden="1" customWidth="1"/>
    <col min="14602" max="14602" width="25.625" style="1" customWidth="1"/>
    <col min="14603" max="14603" width="30.625" style="1" bestFit="1" customWidth="1"/>
    <col min="14604" max="14604" width="17.625" style="1" bestFit="1" customWidth="1"/>
    <col min="14605" max="14605" width="12" style="1" bestFit="1" customWidth="1"/>
    <col min="14606" max="14606" width="28.125" style="1" bestFit="1" customWidth="1"/>
    <col min="14607" max="14607" width="26.75" style="1" bestFit="1" customWidth="1"/>
    <col min="14608" max="14608" width="32.875" style="1" customWidth="1"/>
    <col min="14609" max="14609" width="32.125" style="1" bestFit="1" customWidth="1"/>
    <col min="14610" max="14610" width="17.625" style="1" bestFit="1" customWidth="1"/>
    <col min="14611" max="14611" width="28.5" style="1" bestFit="1" customWidth="1"/>
    <col min="14612" max="14612" width="29.875" style="1" customWidth="1"/>
    <col min="14613" max="14613" width="23.625" style="1" customWidth="1"/>
    <col min="14614" max="14623" width="8" style="1"/>
    <col min="14624" max="14627" width="0" style="1" hidden="1" customWidth="1"/>
    <col min="14628" max="14851" width="8" style="1"/>
    <col min="14852" max="14852" width="15.625" style="1" customWidth="1"/>
    <col min="14853" max="14853" width="13.125" style="1" customWidth="1"/>
    <col min="14854" max="14854" width="28" style="1" bestFit="1" customWidth="1"/>
    <col min="14855" max="14855" width="25.375" style="1" customWidth="1"/>
    <col min="14856" max="14856" width="32.875" style="1" customWidth="1"/>
    <col min="14857" max="14857" width="0" style="1" hidden="1" customWidth="1"/>
    <col min="14858" max="14858" width="25.625" style="1" customWidth="1"/>
    <col min="14859" max="14859" width="30.625" style="1" bestFit="1" customWidth="1"/>
    <col min="14860" max="14860" width="17.625" style="1" bestFit="1" customWidth="1"/>
    <col min="14861" max="14861" width="12" style="1" bestFit="1" customWidth="1"/>
    <col min="14862" max="14862" width="28.125" style="1" bestFit="1" customWidth="1"/>
    <col min="14863" max="14863" width="26.75" style="1" bestFit="1" customWidth="1"/>
    <col min="14864" max="14864" width="32.875" style="1" customWidth="1"/>
    <col min="14865" max="14865" width="32.125" style="1" bestFit="1" customWidth="1"/>
    <col min="14866" max="14866" width="17.625" style="1" bestFit="1" customWidth="1"/>
    <col min="14867" max="14867" width="28.5" style="1" bestFit="1" customWidth="1"/>
    <col min="14868" max="14868" width="29.875" style="1" customWidth="1"/>
    <col min="14869" max="14869" width="23.625" style="1" customWidth="1"/>
    <col min="14870" max="14879" width="8" style="1"/>
    <col min="14880" max="14883" width="0" style="1" hidden="1" customWidth="1"/>
    <col min="14884" max="15107" width="8" style="1"/>
    <col min="15108" max="15108" width="15.625" style="1" customWidth="1"/>
    <col min="15109" max="15109" width="13.125" style="1" customWidth="1"/>
    <col min="15110" max="15110" width="28" style="1" bestFit="1" customWidth="1"/>
    <col min="15111" max="15111" width="25.375" style="1" customWidth="1"/>
    <col min="15112" max="15112" width="32.875" style="1" customWidth="1"/>
    <col min="15113" max="15113" width="0" style="1" hidden="1" customWidth="1"/>
    <col min="15114" max="15114" width="25.625" style="1" customWidth="1"/>
    <col min="15115" max="15115" width="30.625" style="1" bestFit="1" customWidth="1"/>
    <col min="15116" max="15116" width="17.625" style="1" bestFit="1" customWidth="1"/>
    <col min="15117" max="15117" width="12" style="1" bestFit="1" customWidth="1"/>
    <col min="15118" max="15118" width="28.125" style="1" bestFit="1" customWidth="1"/>
    <col min="15119" max="15119" width="26.75" style="1" bestFit="1" customWidth="1"/>
    <col min="15120" max="15120" width="32.875" style="1" customWidth="1"/>
    <col min="15121" max="15121" width="32.125" style="1" bestFit="1" customWidth="1"/>
    <col min="15122" max="15122" width="17.625" style="1" bestFit="1" customWidth="1"/>
    <col min="15123" max="15123" width="28.5" style="1" bestFit="1" customWidth="1"/>
    <col min="15124" max="15124" width="29.875" style="1" customWidth="1"/>
    <col min="15125" max="15125" width="23.625" style="1" customWidth="1"/>
    <col min="15126" max="15135" width="8" style="1"/>
    <col min="15136" max="15139" width="0" style="1" hidden="1" customWidth="1"/>
    <col min="15140" max="15363" width="8" style="1"/>
    <col min="15364" max="15364" width="15.625" style="1" customWidth="1"/>
    <col min="15365" max="15365" width="13.125" style="1" customWidth="1"/>
    <col min="15366" max="15366" width="28" style="1" bestFit="1" customWidth="1"/>
    <col min="15367" max="15367" width="25.375" style="1" customWidth="1"/>
    <col min="15368" max="15368" width="32.875" style="1" customWidth="1"/>
    <col min="15369" max="15369" width="0" style="1" hidden="1" customWidth="1"/>
    <col min="15370" max="15370" width="25.625" style="1" customWidth="1"/>
    <col min="15371" max="15371" width="30.625" style="1" bestFit="1" customWidth="1"/>
    <col min="15372" max="15372" width="17.625" style="1" bestFit="1" customWidth="1"/>
    <col min="15373" max="15373" width="12" style="1" bestFit="1" customWidth="1"/>
    <col min="15374" max="15374" width="28.125" style="1" bestFit="1" customWidth="1"/>
    <col min="15375" max="15375" width="26.75" style="1" bestFit="1" customWidth="1"/>
    <col min="15376" max="15376" width="32.875" style="1" customWidth="1"/>
    <col min="15377" max="15377" width="32.125" style="1" bestFit="1" customWidth="1"/>
    <col min="15378" max="15378" width="17.625" style="1" bestFit="1" customWidth="1"/>
    <col min="15379" max="15379" width="28.5" style="1" bestFit="1" customWidth="1"/>
    <col min="15380" max="15380" width="29.875" style="1" customWidth="1"/>
    <col min="15381" max="15381" width="23.625" style="1" customWidth="1"/>
    <col min="15382" max="15391" width="8" style="1"/>
    <col min="15392" max="15395" width="0" style="1" hidden="1" customWidth="1"/>
    <col min="15396" max="15619" width="8" style="1"/>
    <col min="15620" max="15620" width="15.625" style="1" customWidth="1"/>
    <col min="15621" max="15621" width="13.125" style="1" customWidth="1"/>
    <col min="15622" max="15622" width="28" style="1" bestFit="1" customWidth="1"/>
    <col min="15623" max="15623" width="25.375" style="1" customWidth="1"/>
    <col min="15624" max="15624" width="32.875" style="1" customWidth="1"/>
    <col min="15625" max="15625" width="0" style="1" hidden="1" customWidth="1"/>
    <col min="15626" max="15626" width="25.625" style="1" customWidth="1"/>
    <col min="15627" max="15627" width="30.625" style="1" bestFit="1" customWidth="1"/>
    <col min="15628" max="15628" width="17.625" style="1" bestFit="1" customWidth="1"/>
    <col min="15629" max="15629" width="12" style="1" bestFit="1" customWidth="1"/>
    <col min="15630" max="15630" width="28.125" style="1" bestFit="1" customWidth="1"/>
    <col min="15631" max="15631" width="26.75" style="1" bestFit="1" customWidth="1"/>
    <col min="15632" max="15632" width="32.875" style="1" customWidth="1"/>
    <col min="15633" max="15633" width="32.125" style="1" bestFit="1" customWidth="1"/>
    <col min="15634" max="15634" width="17.625" style="1" bestFit="1" customWidth="1"/>
    <col min="15635" max="15635" width="28.5" style="1" bestFit="1" customWidth="1"/>
    <col min="15636" max="15636" width="29.875" style="1" customWidth="1"/>
    <col min="15637" max="15637" width="23.625" style="1" customWidth="1"/>
    <col min="15638" max="15647" width="8" style="1"/>
    <col min="15648" max="15651" width="0" style="1" hidden="1" customWidth="1"/>
    <col min="15652" max="15875" width="8" style="1"/>
    <col min="15876" max="15876" width="15.625" style="1" customWidth="1"/>
    <col min="15877" max="15877" width="13.125" style="1" customWidth="1"/>
    <col min="15878" max="15878" width="28" style="1" bestFit="1" customWidth="1"/>
    <col min="15879" max="15879" width="25.375" style="1" customWidth="1"/>
    <col min="15880" max="15880" width="32.875" style="1" customWidth="1"/>
    <col min="15881" max="15881" width="0" style="1" hidden="1" customWidth="1"/>
    <col min="15882" max="15882" width="25.625" style="1" customWidth="1"/>
    <col min="15883" max="15883" width="30.625" style="1" bestFit="1" customWidth="1"/>
    <col min="15884" max="15884" width="17.625" style="1" bestFit="1" customWidth="1"/>
    <col min="15885" max="15885" width="12" style="1" bestFit="1" customWidth="1"/>
    <col min="15886" max="15886" width="28.125" style="1" bestFit="1" customWidth="1"/>
    <col min="15887" max="15887" width="26.75" style="1" bestFit="1" customWidth="1"/>
    <col min="15888" max="15888" width="32.875" style="1" customWidth="1"/>
    <col min="15889" max="15889" width="32.125" style="1" bestFit="1" customWidth="1"/>
    <col min="15890" max="15890" width="17.625" style="1" bestFit="1" customWidth="1"/>
    <col min="15891" max="15891" width="28.5" style="1" bestFit="1" customWidth="1"/>
    <col min="15892" max="15892" width="29.875" style="1" customWidth="1"/>
    <col min="15893" max="15893" width="23.625" style="1" customWidth="1"/>
    <col min="15894" max="15903" width="8" style="1"/>
    <col min="15904" max="15907" width="0" style="1" hidden="1" customWidth="1"/>
    <col min="15908" max="16131" width="8" style="1"/>
    <col min="16132" max="16132" width="15.625" style="1" customWidth="1"/>
    <col min="16133" max="16133" width="13.125" style="1" customWidth="1"/>
    <col min="16134" max="16134" width="28" style="1" bestFit="1" customWidth="1"/>
    <col min="16135" max="16135" width="25.375" style="1" customWidth="1"/>
    <col min="16136" max="16136" width="32.875" style="1" customWidth="1"/>
    <col min="16137" max="16137" width="0" style="1" hidden="1" customWidth="1"/>
    <col min="16138" max="16138" width="25.625" style="1" customWidth="1"/>
    <col min="16139" max="16139" width="30.625" style="1" bestFit="1" customWidth="1"/>
    <col min="16140" max="16140" width="17.625" style="1" bestFit="1" customWidth="1"/>
    <col min="16141" max="16141" width="12" style="1" bestFit="1" customWidth="1"/>
    <col min="16142" max="16142" width="28.125" style="1" bestFit="1" customWidth="1"/>
    <col min="16143" max="16143" width="26.75" style="1" bestFit="1" customWidth="1"/>
    <col min="16144" max="16144" width="32.875" style="1" customWidth="1"/>
    <col min="16145" max="16145" width="32.125" style="1" bestFit="1" customWidth="1"/>
    <col min="16146" max="16146" width="17.625" style="1" bestFit="1" customWidth="1"/>
    <col min="16147" max="16147" width="28.5" style="1" bestFit="1" customWidth="1"/>
    <col min="16148" max="16148" width="29.875" style="1" customWidth="1"/>
    <col min="16149" max="16149" width="23.625" style="1" customWidth="1"/>
    <col min="16150" max="16159" width="8" style="1"/>
    <col min="16160" max="16163" width="0" style="1" hidden="1" customWidth="1"/>
    <col min="16164" max="16384" width="8" style="1"/>
  </cols>
  <sheetData>
    <row r="1" spans="1:34" ht="30" customHeight="1" x14ac:dyDescent="0.15">
      <c r="A1" s="33" t="s">
        <v>151</v>
      </c>
      <c r="D1" s="34"/>
      <c r="M1" s="35"/>
      <c r="N1" s="35"/>
      <c r="O1" s="35"/>
      <c r="P1" s="35"/>
      <c r="Q1" s="35"/>
      <c r="R1" s="35"/>
      <c r="S1" s="35"/>
    </row>
    <row r="2" spans="1:34" ht="44.25" customHeight="1" x14ac:dyDescent="0.15">
      <c r="A2" s="318" t="s">
        <v>176</v>
      </c>
      <c r="B2" s="318"/>
      <c r="C2" s="318"/>
      <c r="D2" s="318"/>
      <c r="E2" s="318"/>
      <c r="F2" s="318"/>
      <c r="G2" s="318"/>
      <c r="H2" s="318"/>
      <c r="I2" s="318"/>
      <c r="J2" s="318"/>
      <c r="K2" s="318"/>
      <c r="L2" s="318"/>
      <c r="M2" s="318"/>
      <c r="N2" s="318"/>
      <c r="O2" s="318"/>
      <c r="P2" s="318"/>
      <c r="Q2" s="318"/>
      <c r="R2" s="318"/>
      <c r="S2" s="318"/>
      <c r="T2" s="318"/>
      <c r="U2" s="125"/>
    </row>
    <row r="3" spans="1:34" ht="36.75" customHeight="1" thickBot="1" x14ac:dyDescent="0.25">
      <c r="B3" s="116">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115"/>
      <c r="M3" s="115"/>
      <c r="N3" s="115"/>
      <c r="O3" s="115"/>
      <c r="P3" s="115"/>
      <c r="Q3" s="115"/>
      <c r="R3" s="115"/>
      <c r="S3" s="115"/>
      <c r="T3" s="115"/>
      <c r="U3" s="36"/>
      <c r="W3" s="36"/>
    </row>
    <row r="4" spans="1:34" ht="35.1" customHeight="1" thickBot="1" x14ac:dyDescent="0.25">
      <c r="B4" s="85"/>
      <c r="L4" s="321" t="s">
        <v>99</v>
      </c>
      <c r="M4" s="322"/>
      <c r="N4" s="322"/>
      <c r="O4" s="322"/>
      <c r="P4" s="322"/>
      <c r="Q4" s="322"/>
      <c r="R4" s="322"/>
      <c r="S4" s="322"/>
      <c r="T4" s="323"/>
      <c r="U4" s="114" t="s">
        <v>100</v>
      </c>
      <c r="W4" s="36" t="s">
        <v>58</v>
      </c>
    </row>
    <row r="5" spans="1:34" ht="108" customHeight="1" thickBot="1" x14ac:dyDescent="0.2">
      <c r="A5" s="324" t="s">
        <v>59</v>
      </c>
      <c r="B5" s="325"/>
      <c r="C5" s="87" t="s">
        <v>60</v>
      </c>
      <c r="D5" s="88" t="s">
        <v>4</v>
      </c>
      <c r="E5" s="102" t="s">
        <v>61</v>
      </c>
      <c r="F5" s="89" t="s">
        <v>62</v>
      </c>
      <c r="G5" s="37" t="s">
        <v>169</v>
      </c>
      <c r="H5" s="37" t="s">
        <v>170</v>
      </c>
      <c r="I5" s="37" t="s">
        <v>171</v>
      </c>
      <c r="J5" s="37" t="s">
        <v>172</v>
      </c>
      <c r="K5" s="37" t="s">
        <v>173</v>
      </c>
      <c r="L5" s="103" t="s">
        <v>82</v>
      </c>
      <c r="M5" s="104" t="s">
        <v>63</v>
      </c>
      <c r="N5" s="105" t="s">
        <v>64</v>
      </c>
      <c r="O5" s="104" t="s">
        <v>65</v>
      </c>
      <c r="P5" s="104" t="s">
        <v>66</v>
      </c>
      <c r="Q5" s="113" t="s">
        <v>147</v>
      </c>
      <c r="R5" s="104" t="s">
        <v>81</v>
      </c>
      <c r="S5" s="105" t="s">
        <v>135</v>
      </c>
      <c r="T5" s="107" t="s">
        <v>140</v>
      </c>
      <c r="U5" s="106" t="s">
        <v>136</v>
      </c>
      <c r="V5" s="108" t="s">
        <v>137</v>
      </c>
      <c r="W5" s="90" t="s">
        <v>141</v>
      </c>
      <c r="AG5"/>
      <c r="AH5"/>
    </row>
    <row r="6" spans="1:34" ht="45" customHeight="1" x14ac:dyDescent="0.15">
      <c r="A6" s="309">
        <v>1</v>
      </c>
      <c r="B6" s="310"/>
      <c r="C6" s="86"/>
      <c r="D6" s="38"/>
      <c r="E6" s="91"/>
      <c r="F6" s="101" t="str">
        <f>D6&amp;E6</f>
        <v/>
      </c>
      <c r="G6" s="201"/>
      <c r="H6" s="201"/>
      <c r="I6" s="201"/>
      <c r="J6" s="201"/>
      <c r="K6" s="201"/>
      <c r="L6" s="96"/>
      <c r="M6" s="38"/>
      <c r="N6" s="39"/>
      <c r="O6" s="40"/>
      <c r="P6" s="40"/>
      <c r="Q6" s="40"/>
      <c r="R6" s="186" t="str">
        <f>IFERROR((N6+P6/O6),"")</f>
        <v/>
      </c>
      <c r="S6" s="187" t="str">
        <f>IFERROR((O6*R6+Q6),"")</f>
        <v/>
      </c>
      <c r="T6" s="188">
        <f>SUMIF($F6:$F30,F6,$S6:$S30)</f>
        <v>0</v>
      </c>
      <c r="U6" s="192"/>
      <c r="V6" s="111">
        <f>SUM(T6,U6)</f>
        <v>0</v>
      </c>
      <c r="W6" s="123">
        <f>IF(V6&gt;10000000,10000000,V6)</f>
        <v>0</v>
      </c>
      <c r="Z6" s="65">
        <f t="shared" ref="Z6:Z30" si="0">IF(M6="見守り・コミュニケーション",1,2)</f>
        <v>2</v>
      </c>
      <c r="AA6" s="65">
        <f t="shared" ref="AA6:AA30" si="1">IF(ISNUMBER(Q6),1,2)</f>
        <v>2</v>
      </c>
      <c r="AB6" s="65" t="str">
        <f>IF(AND(Z6=2,AA6=1),"エラー","")</f>
        <v/>
      </c>
      <c r="AG6"/>
      <c r="AH6" s="41"/>
    </row>
    <row r="7" spans="1:34" ht="45" customHeight="1" x14ac:dyDescent="0.15">
      <c r="A7" s="309">
        <v>2</v>
      </c>
      <c r="B7" s="310"/>
      <c r="C7" s="86"/>
      <c r="D7" s="38"/>
      <c r="E7" s="91"/>
      <c r="F7" s="101" t="str">
        <f t="shared" ref="F7:F30" si="2">D7&amp;E7</f>
        <v/>
      </c>
      <c r="G7" s="201"/>
      <c r="H7" s="201"/>
      <c r="I7" s="201"/>
      <c r="J7" s="201"/>
      <c r="K7" s="201"/>
      <c r="L7" s="97"/>
      <c r="M7" s="38"/>
      <c r="N7" s="39"/>
      <c r="O7" s="40"/>
      <c r="P7" s="40"/>
      <c r="Q7" s="40"/>
      <c r="R7" s="186" t="str">
        <f t="shared" ref="R7:R30" si="3">IFERROR((N7+P7/O7),"")</f>
        <v/>
      </c>
      <c r="S7" s="187" t="str">
        <f t="shared" ref="S7:S30" si="4">IFERROR((O7*R7+Q7),"")</f>
        <v/>
      </c>
      <c r="T7" s="188" t="str">
        <f>IF($F$7=$F$6,"",SUMIF($F$6:$F$30,F7,$S$6:$S$29))</f>
        <v/>
      </c>
      <c r="U7" s="193"/>
      <c r="V7" s="109">
        <f t="shared" ref="V7:V8" si="5">SUM(T7,U7)</f>
        <v>0</v>
      </c>
      <c r="W7" s="124">
        <f t="shared" ref="W7:W8" si="6">IF(V7&gt;10000000,10000000,V7)</f>
        <v>0</v>
      </c>
      <c r="Z7" s="65">
        <f t="shared" si="0"/>
        <v>2</v>
      </c>
      <c r="AA7" s="65">
        <f t="shared" si="1"/>
        <v>2</v>
      </c>
      <c r="AB7" s="65" t="str">
        <f t="shared" ref="AB7:AB30" si="7">IF(AND(Z7=2,AA7=1),"エラー","")</f>
        <v/>
      </c>
      <c r="AG7"/>
      <c r="AH7" s="41"/>
    </row>
    <row r="8" spans="1:34" ht="45" customHeight="1" x14ac:dyDescent="0.15">
      <c r="A8" s="309">
        <v>3</v>
      </c>
      <c r="B8" s="310"/>
      <c r="C8" s="86"/>
      <c r="D8" s="38"/>
      <c r="E8" s="91"/>
      <c r="F8" s="101" t="str">
        <f t="shared" si="2"/>
        <v/>
      </c>
      <c r="G8" s="201"/>
      <c r="H8" s="201"/>
      <c r="I8" s="201"/>
      <c r="J8" s="201"/>
      <c r="K8" s="201"/>
      <c r="L8" s="96"/>
      <c r="M8" s="38"/>
      <c r="N8" s="39"/>
      <c r="O8" s="40"/>
      <c r="P8" s="40"/>
      <c r="Q8" s="40"/>
      <c r="R8" s="186" t="str">
        <f t="shared" si="3"/>
        <v/>
      </c>
      <c r="S8" s="187" t="str">
        <f t="shared" si="4"/>
        <v/>
      </c>
      <c r="T8" s="188" t="str">
        <f>IF(OR(F8=$F$6,F8=$F$7),"",SUMIF($F$6:$F$30,F8,$S$6:$S$30))</f>
        <v/>
      </c>
      <c r="U8" s="193"/>
      <c r="V8" s="109">
        <f t="shared" si="5"/>
        <v>0</v>
      </c>
      <c r="W8" s="124">
        <f t="shared" si="6"/>
        <v>0</v>
      </c>
      <c r="Z8" s="65">
        <f t="shared" si="0"/>
        <v>2</v>
      </c>
      <c r="AA8" s="65">
        <f t="shared" si="1"/>
        <v>2</v>
      </c>
      <c r="AB8" s="65" t="str">
        <f t="shared" si="7"/>
        <v/>
      </c>
      <c r="AG8"/>
      <c r="AH8" s="41"/>
    </row>
    <row r="9" spans="1:34" ht="45" customHeight="1" x14ac:dyDescent="0.15">
      <c r="A9" s="309">
        <v>4</v>
      </c>
      <c r="B9" s="310"/>
      <c r="C9" s="86"/>
      <c r="D9" s="38"/>
      <c r="E9" s="91"/>
      <c r="F9" s="94" t="str">
        <f t="shared" si="2"/>
        <v/>
      </c>
      <c r="G9" s="201"/>
      <c r="H9" s="201"/>
      <c r="I9" s="201"/>
      <c r="J9" s="201"/>
      <c r="K9" s="201"/>
      <c r="L9" s="97"/>
      <c r="M9" s="38"/>
      <c r="N9" s="39"/>
      <c r="O9" s="40"/>
      <c r="P9" s="40"/>
      <c r="Q9" s="40"/>
      <c r="R9" s="186" t="str">
        <f t="shared" si="3"/>
        <v/>
      </c>
      <c r="S9" s="187" t="str">
        <f t="shared" si="4"/>
        <v/>
      </c>
      <c r="T9" s="188" t="str">
        <f>IF(OR(F9=$F$6,F9=$F$7,F9=$F$8),"",SUMIF($F$6:$F$30,F9,$S$6:$S$30))</f>
        <v/>
      </c>
      <c r="U9" s="193"/>
      <c r="V9" s="109">
        <f>SUM(T9,U9)</f>
        <v>0</v>
      </c>
      <c r="W9" s="124">
        <f>IF(V9&gt;10000000,10000000,V9)</f>
        <v>0</v>
      </c>
      <c r="Z9" s="65">
        <f t="shared" si="0"/>
        <v>2</v>
      </c>
      <c r="AA9" s="65">
        <f t="shared" si="1"/>
        <v>2</v>
      </c>
      <c r="AB9" s="65" t="str">
        <f t="shared" si="7"/>
        <v/>
      </c>
      <c r="AG9"/>
      <c r="AH9" s="41"/>
    </row>
    <row r="10" spans="1:34" ht="45" customHeight="1" x14ac:dyDescent="0.15">
      <c r="A10" s="309">
        <v>5</v>
      </c>
      <c r="B10" s="310"/>
      <c r="C10" s="86"/>
      <c r="D10" s="38"/>
      <c r="E10" s="91"/>
      <c r="F10" s="94" t="str">
        <f t="shared" si="2"/>
        <v/>
      </c>
      <c r="G10" s="201"/>
      <c r="H10" s="201"/>
      <c r="I10" s="201"/>
      <c r="J10" s="201"/>
      <c r="K10" s="201"/>
      <c r="L10" s="96"/>
      <c r="M10" s="38"/>
      <c r="N10" s="39"/>
      <c r="O10" s="40"/>
      <c r="P10" s="40"/>
      <c r="Q10" s="40"/>
      <c r="R10" s="186" t="str">
        <f t="shared" si="3"/>
        <v/>
      </c>
      <c r="S10" s="187" t="str">
        <f t="shared" si="4"/>
        <v/>
      </c>
      <c r="T10" s="188" t="str">
        <f>IF(OR(F10=$F$6,F10=$F$7,F10=$F$8,F10=$F$9),"",SUMIF($F$6:$F$30,F10,$S$6:$S$30))</f>
        <v/>
      </c>
      <c r="U10" s="193"/>
      <c r="V10" s="109">
        <f t="shared" ref="V10:V30" si="8">SUM(T10,U10)</f>
        <v>0</v>
      </c>
      <c r="W10" s="124">
        <f t="shared" ref="W10:W30" si="9">IF(V10&gt;10000000,10000000,V10)</f>
        <v>0</v>
      </c>
      <c r="Z10" s="65">
        <f t="shared" si="0"/>
        <v>2</v>
      </c>
      <c r="AA10" s="65">
        <f t="shared" si="1"/>
        <v>2</v>
      </c>
      <c r="AB10" s="65" t="str">
        <f t="shared" si="7"/>
        <v/>
      </c>
      <c r="AG10"/>
      <c r="AH10" s="41"/>
    </row>
    <row r="11" spans="1:34" ht="45" customHeight="1" x14ac:dyDescent="0.15">
      <c r="A11" s="309">
        <v>6</v>
      </c>
      <c r="B11" s="310"/>
      <c r="C11" s="86"/>
      <c r="D11" s="38"/>
      <c r="E11" s="91"/>
      <c r="F11" s="94" t="str">
        <f t="shared" si="2"/>
        <v/>
      </c>
      <c r="G11" s="201"/>
      <c r="H11" s="201"/>
      <c r="I11" s="201"/>
      <c r="J11" s="201"/>
      <c r="K11" s="201"/>
      <c r="L11" s="97"/>
      <c r="M11" s="38"/>
      <c r="N11" s="39"/>
      <c r="O11" s="40"/>
      <c r="P11" s="40"/>
      <c r="Q11" s="40"/>
      <c r="R11" s="186" t="str">
        <f t="shared" si="3"/>
        <v/>
      </c>
      <c r="S11" s="187" t="str">
        <f t="shared" si="4"/>
        <v/>
      </c>
      <c r="T11" s="188" t="str">
        <f>IF(OR(F11=$F$6,F11=$F$7,F11=$F$8,F11=$F$9,F11=$F$10),"",SUMIF($F$6:$F$30,F11,$S$6:$S$30))</f>
        <v/>
      </c>
      <c r="U11" s="193"/>
      <c r="V11" s="109">
        <f t="shared" si="8"/>
        <v>0</v>
      </c>
      <c r="W11" s="124">
        <f t="shared" si="9"/>
        <v>0</v>
      </c>
      <c r="Z11" s="65">
        <f t="shared" si="0"/>
        <v>2</v>
      </c>
      <c r="AA11" s="65">
        <f t="shared" si="1"/>
        <v>2</v>
      </c>
      <c r="AB11" s="65" t="str">
        <f t="shared" si="7"/>
        <v/>
      </c>
      <c r="AH11" s="41"/>
    </row>
    <row r="12" spans="1:34" ht="45" customHeight="1" x14ac:dyDescent="0.15">
      <c r="A12" s="309">
        <v>7</v>
      </c>
      <c r="B12" s="310"/>
      <c r="C12" s="86"/>
      <c r="D12" s="38"/>
      <c r="E12" s="91"/>
      <c r="F12" s="94" t="str">
        <f t="shared" si="2"/>
        <v/>
      </c>
      <c r="G12" s="201"/>
      <c r="H12" s="201"/>
      <c r="I12" s="201"/>
      <c r="J12" s="201"/>
      <c r="K12" s="201"/>
      <c r="L12" s="96"/>
      <c r="M12" s="38"/>
      <c r="N12" s="39"/>
      <c r="O12" s="40"/>
      <c r="P12" s="40"/>
      <c r="Q12" s="40"/>
      <c r="R12" s="186" t="str">
        <f t="shared" si="3"/>
        <v/>
      </c>
      <c r="S12" s="187" t="str">
        <f t="shared" si="4"/>
        <v/>
      </c>
      <c r="T12" s="188" t="str">
        <f>IF(OR(F12=$F$6,F12=$F$7,F12=$F$8,F12=$F$9,F12=$F$10,F12=$F$11),"",SUMIF($F$6:$F$30,F12,$S$6:$S$30))</f>
        <v/>
      </c>
      <c r="U12" s="193"/>
      <c r="V12" s="109">
        <f t="shared" si="8"/>
        <v>0</v>
      </c>
      <c r="W12" s="124">
        <f t="shared" si="9"/>
        <v>0</v>
      </c>
      <c r="Z12" s="65">
        <f t="shared" si="0"/>
        <v>2</v>
      </c>
      <c r="AA12" s="65">
        <f t="shared" si="1"/>
        <v>2</v>
      </c>
      <c r="AB12" s="65" t="str">
        <f t="shared" si="7"/>
        <v/>
      </c>
      <c r="AH12" s="41"/>
    </row>
    <row r="13" spans="1:34" ht="45" customHeight="1" x14ac:dyDescent="0.15">
      <c r="A13" s="309">
        <v>8</v>
      </c>
      <c r="B13" s="310"/>
      <c r="C13" s="86"/>
      <c r="D13" s="38"/>
      <c r="E13" s="91"/>
      <c r="F13" s="94" t="str">
        <f t="shared" si="2"/>
        <v/>
      </c>
      <c r="G13" s="201"/>
      <c r="H13" s="201"/>
      <c r="I13" s="201"/>
      <c r="J13" s="201"/>
      <c r="K13" s="201"/>
      <c r="L13" s="97"/>
      <c r="M13" s="38"/>
      <c r="N13" s="39"/>
      <c r="O13" s="40"/>
      <c r="P13" s="40"/>
      <c r="Q13" s="40"/>
      <c r="R13" s="186" t="str">
        <f t="shared" si="3"/>
        <v/>
      </c>
      <c r="S13" s="187" t="str">
        <f t="shared" si="4"/>
        <v/>
      </c>
      <c r="T13" s="188" t="str">
        <f>IF(OR(F13=$F$6,F13=$F$7,F13=$F$8,F13=$F$9,F13=$F$10,F13=$F$11,F13=$F$12),"",SUMIF($F$6:$F$30,F13,$S$6:$S$30))</f>
        <v/>
      </c>
      <c r="U13" s="193"/>
      <c r="V13" s="109">
        <f t="shared" si="8"/>
        <v>0</v>
      </c>
      <c r="W13" s="124">
        <f t="shared" si="9"/>
        <v>0</v>
      </c>
      <c r="Z13" s="65">
        <f t="shared" si="0"/>
        <v>2</v>
      </c>
      <c r="AA13" s="65">
        <f t="shared" si="1"/>
        <v>2</v>
      </c>
      <c r="AB13" s="65" t="str">
        <f t="shared" si="7"/>
        <v/>
      </c>
    </row>
    <row r="14" spans="1:34" ht="45" customHeight="1" x14ac:dyDescent="0.15">
      <c r="A14" s="309">
        <v>9</v>
      </c>
      <c r="B14" s="310"/>
      <c r="C14" s="86"/>
      <c r="D14" s="38"/>
      <c r="E14" s="91"/>
      <c r="F14" s="94" t="str">
        <f t="shared" si="2"/>
        <v/>
      </c>
      <c r="G14" s="201"/>
      <c r="H14" s="201"/>
      <c r="I14" s="201"/>
      <c r="J14" s="201"/>
      <c r="K14" s="201"/>
      <c r="L14" s="96"/>
      <c r="M14" s="38"/>
      <c r="N14" s="39"/>
      <c r="O14" s="40"/>
      <c r="P14" s="40"/>
      <c r="Q14" s="40"/>
      <c r="R14" s="186" t="str">
        <f t="shared" si="3"/>
        <v/>
      </c>
      <c r="S14" s="187" t="str">
        <f t="shared" si="4"/>
        <v/>
      </c>
      <c r="T14" s="188" t="str">
        <f>IF(OR(F14=$F$6,F14=$F$7,F14=$F$8,F14=$F$9,F14=$F$10,F14=$F$11,F14=$F$12,F14=$F$13),"",SUMIF($F$6:$F$30,F14,$S$6:$S$30))</f>
        <v/>
      </c>
      <c r="U14" s="193"/>
      <c r="V14" s="109">
        <f t="shared" si="8"/>
        <v>0</v>
      </c>
      <c r="W14" s="124">
        <f t="shared" si="9"/>
        <v>0</v>
      </c>
      <c r="Z14" s="65">
        <f t="shared" si="0"/>
        <v>2</v>
      </c>
      <c r="AA14" s="65">
        <f t="shared" si="1"/>
        <v>2</v>
      </c>
      <c r="AB14" s="65" t="str">
        <f t="shared" si="7"/>
        <v/>
      </c>
    </row>
    <row r="15" spans="1:34" ht="45" customHeight="1" x14ac:dyDescent="0.15">
      <c r="A15" s="309">
        <v>10</v>
      </c>
      <c r="B15" s="310"/>
      <c r="C15" s="86"/>
      <c r="D15" s="38"/>
      <c r="E15" s="91"/>
      <c r="F15" s="94" t="str">
        <f t="shared" si="2"/>
        <v/>
      </c>
      <c r="G15" s="201"/>
      <c r="H15" s="201"/>
      <c r="I15" s="201"/>
      <c r="J15" s="201"/>
      <c r="K15" s="201"/>
      <c r="L15" s="97"/>
      <c r="M15" s="38"/>
      <c r="N15" s="39"/>
      <c r="O15" s="40"/>
      <c r="P15" s="40"/>
      <c r="Q15" s="40"/>
      <c r="R15" s="186" t="str">
        <f t="shared" si="3"/>
        <v/>
      </c>
      <c r="S15" s="187" t="str">
        <f t="shared" si="4"/>
        <v/>
      </c>
      <c r="T15" s="188" t="str">
        <f>IF(OR(F15=$F$6,F15=$F$7,F15=$F$8,F15=$F$9,F15=$F$10,F15=$F$11,F15=$F$12,F15=$F$13,F15=$F$14),"",SUMIF($F$6:$F$30,F15,$S$6:$S$30))</f>
        <v/>
      </c>
      <c r="U15" s="193"/>
      <c r="V15" s="109">
        <f t="shared" si="8"/>
        <v>0</v>
      </c>
      <c r="W15" s="124">
        <f t="shared" si="9"/>
        <v>0</v>
      </c>
      <c r="Z15" s="65">
        <f t="shared" si="0"/>
        <v>2</v>
      </c>
      <c r="AA15" s="65">
        <f t="shared" si="1"/>
        <v>2</v>
      </c>
      <c r="AB15" s="65" t="str">
        <f t="shared" si="7"/>
        <v/>
      </c>
    </row>
    <row r="16" spans="1:34" ht="45" customHeight="1" x14ac:dyDescent="0.15">
      <c r="A16" s="309">
        <v>11</v>
      </c>
      <c r="B16" s="310"/>
      <c r="C16" s="86"/>
      <c r="D16" s="38"/>
      <c r="E16" s="91"/>
      <c r="F16" s="94" t="str">
        <f t="shared" si="2"/>
        <v/>
      </c>
      <c r="G16" s="201"/>
      <c r="H16" s="201"/>
      <c r="I16" s="201"/>
      <c r="J16" s="201"/>
      <c r="K16" s="201"/>
      <c r="L16" s="96"/>
      <c r="M16" s="38"/>
      <c r="N16" s="39"/>
      <c r="O16" s="40"/>
      <c r="P16" s="40"/>
      <c r="Q16" s="40"/>
      <c r="R16" s="186" t="str">
        <f t="shared" si="3"/>
        <v/>
      </c>
      <c r="S16" s="187" t="str">
        <f t="shared" si="4"/>
        <v/>
      </c>
      <c r="T16" s="188" t="str">
        <f>IF(OR(F16=$F$6,F16=$F$7,F16=$F$8,F16=$F$9,F16=$F$10,F16=$F$11,F16=$F$12,F16=$F$13,F16=$F$14,F16=$F$15),"",SUMIF($F$6:$F$30,F16,$S$6:$S$30))</f>
        <v/>
      </c>
      <c r="U16" s="193"/>
      <c r="V16" s="109">
        <f t="shared" si="8"/>
        <v>0</v>
      </c>
      <c r="W16" s="124">
        <f t="shared" si="9"/>
        <v>0</v>
      </c>
      <c r="Z16" s="65">
        <f t="shared" si="0"/>
        <v>2</v>
      </c>
      <c r="AA16" s="65">
        <f t="shared" si="1"/>
        <v>2</v>
      </c>
      <c r="AB16" s="65" t="str">
        <f t="shared" si="7"/>
        <v/>
      </c>
    </row>
    <row r="17" spans="1:28" ht="45" customHeight="1" x14ac:dyDescent="0.15">
      <c r="A17" s="309">
        <v>12</v>
      </c>
      <c r="B17" s="310"/>
      <c r="C17" s="86"/>
      <c r="D17" s="38"/>
      <c r="E17" s="91"/>
      <c r="F17" s="94" t="str">
        <f t="shared" si="2"/>
        <v/>
      </c>
      <c r="G17" s="201"/>
      <c r="H17" s="201"/>
      <c r="I17" s="201"/>
      <c r="J17" s="201"/>
      <c r="K17" s="201"/>
      <c r="L17" s="97"/>
      <c r="M17" s="38"/>
      <c r="N17" s="39"/>
      <c r="O17" s="40"/>
      <c r="P17" s="40"/>
      <c r="Q17" s="40"/>
      <c r="R17" s="186" t="str">
        <f t="shared" si="3"/>
        <v/>
      </c>
      <c r="S17" s="187" t="str">
        <f t="shared" si="4"/>
        <v/>
      </c>
      <c r="T17" s="188" t="str">
        <f>IF(OR(F17=$F$6,F17=$F$7,F17=$F$8,F17=$F$9,F17=$F$10,F17=$F$11,F17=$F$12,F17=$F$13,F17=$F$14,F17=$F$15,F17=$F$16),"",SUMIF($F$6:$F$30,F17,$S$6:$S$30))</f>
        <v/>
      </c>
      <c r="U17" s="193"/>
      <c r="V17" s="109">
        <f t="shared" si="8"/>
        <v>0</v>
      </c>
      <c r="W17" s="124">
        <f t="shared" si="9"/>
        <v>0</v>
      </c>
      <c r="Z17" s="65">
        <f t="shared" si="0"/>
        <v>2</v>
      </c>
      <c r="AA17" s="65">
        <f t="shared" si="1"/>
        <v>2</v>
      </c>
      <c r="AB17" s="65" t="str">
        <f t="shared" si="7"/>
        <v/>
      </c>
    </row>
    <row r="18" spans="1:28" ht="45" customHeight="1" x14ac:dyDescent="0.15">
      <c r="A18" s="309">
        <v>13</v>
      </c>
      <c r="B18" s="310"/>
      <c r="C18" s="86"/>
      <c r="D18" s="38"/>
      <c r="E18" s="91"/>
      <c r="F18" s="94" t="str">
        <f t="shared" si="2"/>
        <v/>
      </c>
      <c r="G18" s="201"/>
      <c r="H18" s="201"/>
      <c r="I18" s="201"/>
      <c r="J18" s="201"/>
      <c r="K18" s="201"/>
      <c r="L18" s="96"/>
      <c r="M18" s="38"/>
      <c r="N18" s="39"/>
      <c r="O18" s="40"/>
      <c r="P18" s="40"/>
      <c r="Q18" s="40"/>
      <c r="R18" s="186" t="str">
        <f t="shared" si="3"/>
        <v/>
      </c>
      <c r="S18" s="187" t="str">
        <f t="shared" si="4"/>
        <v/>
      </c>
      <c r="T18" s="188" t="str">
        <f>IF(OR(F18=$F$6,F18=$F$7,F18=$F$8,F18=$F$9,F18=$F$10,F18=$F$11,F18=$F$12,F18=$F$13,F18=$F$14,F18=$F$15,F18=$F$16,F18=$F$17),"",SUMIF($F$6:$F$30,F18,$S$6:$S$30))</f>
        <v/>
      </c>
      <c r="U18" s="193"/>
      <c r="V18" s="109">
        <f t="shared" si="8"/>
        <v>0</v>
      </c>
      <c r="W18" s="124">
        <f t="shared" si="9"/>
        <v>0</v>
      </c>
      <c r="Z18" s="65">
        <f t="shared" si="0"/>
        <v>2</v>
      </c>
      <c r="AA18" s="65">
        <f t="shared" si="1"/>
        <v>2</v>
      </c>
      <c r="AB18" s="65" t="str">
        <f t="shared" si="7"/>
        <v/>
      </c>
    </row>
    <row r="19" spans="1:28" ht="45" customHeight="1" x14ac:dyDescent="0.15">
      <c r="A19" s="309">
        <v>14</v>
      </c>
      <c r="B19" s="310"/>
      <c r="C19" s="86"/>
      <c r="D19" s="38"/>
      <c r="E19" s="91"/>
      <c r="F19" s="94" t="str">
        <f t="shared" si="2"/>
        <v/>
      </c>
      <c r="G19" s="201"/>
      <c r="H19" s="201"/>
      <c r="I19" s="201"/>
      <c r="J19" s="201"/>
      <c r="K19" s="201"/>
      <c r="L19" s="96"/>
      <c r="M19" s="38"/>
      <c r="N19" s="39"/>
      <c r="O19" s="40"/>
      <c r="P19" s="40"/>
      <c r="Q19" s="40"/>
      <c r="R19" s="186" t="str">
        <f t="shared" si="3"/>
        <v/>
      </c>
      <c r="S19" s="187" t="str">
        <f t="shared" si="4"/>
        <v/>
      </c>
      <c r="T19" s="188" t="str">
        <f>IF(OR(F19=$F$6,F19=$F$7,F19=$F$8,F19=$F$9,F19=$F$10,F19=$F$11,F19=$F$12,F19=$F$13,F19=$F$14,F19=$F$15,F19=$F$16,F19=$F$17,F19=$F$18),"",SUMIF($F$6:$F$30,F19,$S$6:$S$30))</f>
        <v/>
      </c>
      <c r="U19" s="193"/>
      <c r="V19" s="109">
        <f t="shared" si="8"/>
        <v>0</v>
      </c>
      <c r="W19" s="124">
        <f t="shared" si="9"/>
        <v>0</v>
      </c>
      <c r="Z19" s="65">
        <f t="shared" si="0"/>
        <v>2</v>
      </c>
      <c r="AA19" s="65">
        <f t="shared" si="1"/>
        <v>2</v>
      </c>
      <c r="AB19" s="65" t="str">
        <f t="shared" si="7"/>
        <v/>
      </c>
    </row>
    <row r="20" spans="1:28" ht="45" customHeight="1" x14ac:dyDescent="0.15">
      <c r="A20" s="309">
        <v>15</v>
      </c>
      <c r="B20" s="310"/>
      <c r="C20" s="86"/>
      <c r="D20" s="38"/>
      <c r="E20" s="91"/>
      <c r="F20" s="94" t="str">
        <f t="shared" si="2"/>
        <v/>
      </c>
      <c r="G20" s="201"/>
      <c r="H20" s="201"/>
      <c r="I20" s="201"/>
      <c r="J20" s="201"/>
      <c r="K20" s="201"/>
      <c r="L20" s="96"/>
      <c r="M20" s="38"/>
      <c r="N20" s="39"/>
      <c r="O20" s="40"/>
      <c r="P20" s="40"/>
      <c r="Q20" s="40"/>
      <c r="R20" s="186" t="str">
        <f t="shared" si="3"/>
        <v/>
      </c>
      <c r="S20" s="187" t="str">
        <f t="shared" si="4"/>
        <v/>
      </c>
      <c r="T20" s="188" t="str">
        <f>IF(OR(F20=$F$6,F20=$F$7,F20=$F$8,F20=$F$9,F20=$F$10,F20=$F$11,F20=$F$12,F20=$F$13,F20=$F$14,F20=$F$15,F20=$F$16,F20=$F$17,F20=$F$18,F20=$F$19),"",SUMIF($F$6:$F$30,F20,$S$6:$S$30))</f>
        <v/>
      </c>
      <c r="U20" s="193"/>
      <c r="V20" s="109">
        <f t="shared" si="8"/>
        <v>0</v>
      </c>
      <c r="W20" s="124">
        <f t="shared" si="9"/>
        <v>0</v>
      </c>
      <c r="Z20" s="65">
        <f t="shared" si="0"/>
        <v>2</v>
      </c>
      <c r="AA20" s="65">
        <f t="shared" si="1"/>
        <v>2</v>
      </c>
      <c r="AB20" s="65" t="str">
        <f t="shared" si="7"/>
        <v/>
      </c>
    </row>
    <row r="21" spans="1:28" ht="45" customHeight="1" x14ac:dyDescent="0.15">
      <c r="A21" s="309">
        <v>16</v>
      </c>
      <c r="B21" s="310"/>
      <c r="C21" s="86"/>
      <c r="D21" s="38"/>
      <c r="E21" s="91"/>
      <c r="F21" s="94" t="str">
        <f t="shared" si="2"/>
        <v/>
      </c>
      <c r="G21" s="201"/>
      <c r="H21" s="201"/>
      <c r="I21" s="201"/>
      <c r="J21" s="201"/>
      <c r="K21" s="201"/>
      <c r="L21" s="96"/>
      <c r="M21" s="38"/>
      <c r="N21" s="39"/>
      <c r="O21" s="40"/>
      <c r="P21" s="40"/>
      <c r="Q21" s="40"/>
      <c r="R21" s="186" t="str">
        <f t="shared" si="3"/>
        <v/>
      </c>
      <c r="S21" s="187" t="str">
        <f t="shared" si="4"/>
        <v/>
      </c>
      <c r="T21" s="188" t="str">
        <f>IF(OR(F21=$F$6,F21=$F$7,F21=$F$8,F21=$F$9,F21=$F$10,F21=$F$11,F21=$F$12,F21=$F$13,F21=$F$14,F21=$F$15,F21=$F$16,F21=$F$17,F21=$F$18,F21=$F$19,F21=$F$20),"",SUMIF($F$6:$F$30,F21,$S$6:$S$30))</f>
        <v/>
      </c>
      <c r="U21" s="193"/>
      <c r="V21" s="109">
        <f t="shared" si="8"/>
        <v>0</v>
      </c>
      <c r="W21" s="124">
        <f t="shared" si="9"/>
        <v>0</v>
      </c>
      <c r="Z21" s="65">
        <f t="shared" si="0"/>
        <v>2</v>
      </c>
      <c r="AA21" s="65">
        <f t="shared" si="1"/>
        <v>2</v>
      </c>
      <c r="AB21" s="65" t="str">
        <f t="shared" si="7"/>
        <v/>
      </c>
    </row>
    <row r="22" spans="1:28" ht="45" customHeight="1" x14ac:dyDescent="0.15">
      <c r="A22" s="309">
        <v>17</v>
      </c>
      <c r="B22" s="310"/>
      <c r="C22" s="86"/>
      <c r="D22" s="38"/>
      <c r="E22" s="91"/>
      <c r="F22" s="94" t="str">
        <f t="shared" si="2"/>
        <v/>
      </c>
      <c r="G22" s="201"/>
      <c r="H22" s="201"/>
      <c r="I22" s="201"/>
      <c r="J22" s="201"/>
      <c r="K22" s="201"/>
      <c r="L22" s="96"/>
      <c r="M22" s="38"/>
      <c r="N22" s="39"/>
      <c r="O22" s="40"/>
      <c r="P22" s="40"/>
      <c r="Q22" s="40"/>
      <c r="R22" s="186" t="str">
        <f t="shared" si="3"/>
        <v/>
      </c>
      <c r="S22" s="187" t="str">
        <f t="shared" si="4"/>
        <v/>
      </c>
      <c r="T22" s="188" t="str">
        <f>IF(OR(F22=$F$6,F22=$F$7,F22=$F$8,F22=$F$9,F22=$F$10,F22=$F$11,F22=$F$12,F22=$F$13,F22=$F$14,F22=$F$15,F22=$F$16,F22=$F$17,F22=$F$18,F22=$F$19,F22=$F$20,F22=$F$21),"",SUMIF($F$6:$F$30,F22,$S$6:$S$30))</f>
        <v/>
      </c>
      <c r="U22" s="193"/>
      <c r="V22" s="109">
        <f t="shared" si="8"/>
        <v>0</v>
      </c>
      <c r="W22" s="124">
        <f t="shared" si="9"/>
        <v>0</v>
      </c>
      <c r="Z22" s="65">
        <f t="shared" si="0"/>
        <v>2</v>
      </c>
      <c r="AA22" s="65">
        <f t="shared" si="1"/>
        <v>2</v>
      </c>
      <c r="AB22" s="65" t="str">
        <f t="shared" si="7"/>
        <v/>
      </c>
    </row>
    <row r="23" spans="1:28" ht="45" customHeight="1" x14ac:dyDescent="0.15">
      <c r="A23" s="309">
        <v>18</v>
      </c>
      <c r="B23" s="310"/>
      <c r="C23" s="86"/>
      <c r="D23" s="38"/>
      <c r="E23" s="91"/>
      <c r="F23" s="94" t="str">
        <f t="shared" si="2"/>
        <v/>
      </c>
      <c r="G23" s="201"/>
      <c r="H23" s="201"/>
      <c r="I23" s="201"/>
      <c r="J23" s="201"/>
      <c r="K23" s="201"/>
      <c r="L23" s="96"/>
      <c r="M23" s="38"/>
      <c r="N23" s="39"/>
      <c r="O23" s="40"/>
      <c r="P23" s="40"/>
      <c r="Q23" s="40"/>
      <c r="R23" s="186" t="str">
        <f t="shared" si="3"/>
        <v/>
      </c>
      <c r="S23" s="187" t="str">
        <f t="shared" si="4"/>
        <v/>
      </c>
      <c r="T23" s="188" t="str">
        <f>IF(OR(F23=$F$6,F23=$F$7,F23=$F$8,F23=$F$9,F23=$F$10,F23=$F$11,F23=$F$12,F23=$F$13,F23=$F$14,F23=$F$15,F23=$F$16,F23=$F$17,F23=$F$18,F23=$F$19,F23=$F$20,F23=$F$21,F23=$F$22),"",SUMIF($F$6:$F$30,F23,$S$6:$S$30))</f>
        <v/>
      </c>
      <c r="U23" s="193"/>
      <c r="V23" s="109">
        <f t="shared" si="8"/>
        <v>0</v>
      </c>
      <c r="W23" s="124">
        <f t="shared" si="9"/>
        <v>0</v>
      </c>
      <c r="Z23" s="65">
        <f t="shared" si="0"/>
        <v>2</v>
      </c>
      <c r="AA23" s="65">
        <f t="shared" si="1"/>
        <v>2</v>
      </c>
      <c r="AB23" s="65" t="str">
        <f t="shared" si="7"/>
        <v/>
      </c>
    </row>
    <row r="24" spans="1:28" ht="45" customHeight="1" x14ac:dyDescent="0.15">
      <c r="A24" s="309">
        <v>19</v>
      </c>
      <c r="B24" s="310"/>
      <c r="C24" s="86"/>
      <c r="D24" s="38"/>
      <c r="E24" s="91"/>
      <c r="F24" s="94" t="str">
        <f t="shared" si="2"/>
        <v/>
      </c>
      <c r="G24" s="201"/>
      <c r="H24" s="201"/>
      <c r="I24" s="201"/>
      <c r="J24" s="201"/>
      <c r="K24" s="201"/>
      <c r="L24" s="96"/>
      <c r="M24" s="38"/>
      <c r="N24" s="39"/>
      <c r="O24" s="40"/>
      <c r="P24" s="40"/>
      <c r="Q24" s="40"/>
      <c r="R24" s="186" t="str">
        <f t="shared" si="3"/>
        <v/>
      </c>
      <c r="S24" s="187" t="str">
        <f t="shared" si="4"/>
        <v/>
      </c>
      <c r="T24" s="188" t="str">
        <f>IF(OR(F24=$F$6,F24=$F$7,F24=$F$8,F24=$F$9,F24=$F$10,F24=$F$11,F24=$F$12,F24=$F$13,F24=$F$14,F24=$F$15,F24=$F$16,F24=$F$17,F24=$F$18,F24=$F$19,F24=$F$20,F24=$F$21,F24=$F$22,F24=$F$23),"",SUMIF($F$6:$F$30,F24,$S$6:$S$30))</f>
        <v/>
      </c>
      <c r="U24" s="193"/>
      <c r="V24" s="109">
        <f t="shared" si="8"/>
        <v>0</v>
      </c>
      <c r="W24" s="124">
        <f t="shared" si="9"/>
        <v>0</v>
      </c>
      <c r="Z24" s="65">
        <f t="shared" si="0"/>
        <v>2</v>
      </c>
      <c r="AA24" s="65">
        <f t="shared" si="1"/>
        <v>2</v>
      </c>
      <c r="AB24" s="65" t="str">
        <f t="shared" si="7"/>
        <v/>
      </c>
    </row>
    <row r="25" spans="1:28" ht="45" customHeight="1" x14ac:dyDescent="0.15">
      <c r="A25" s="309">
        <v>20</v>
      </c>
      <c r="B25" s="310"/>
      <c r="C25" s="86"/>
      <c r="D25" s="38"/>
      <c r="E25" s="91"/>
      <c r="F25" s="94" t="str">
        <f t="shared" si="2"/>
        <v/>
      </c>
      <c r="G25" s="201"/>
      <c r="H25" s="201"/>
      <c r="I25" s="201"/>
      <c r="J25" s="201"/>
      <c r="K25" s="201"/>
      <c r="L25" s="96"/>
      <c r="M25" s="38"/>
      <c r="N25" s="39"/>
      <c r="O25" s="40"/>
      <c r="P25" s="40"/>
      <c r="Q25" s="40"/>
      <c r="R25" s="186" t="str">
        <f t="shared" si="3"/>
        <v/>
      </c>
      <c r="S25" s="187" t="str">
        <f t="shared" si="4"/>
        <v/>
      </c>
      <c r="T25" s="188" t="str">
        <f>IF(OR(F25=$F$6,F25=$F$7,F25=$F$8,F25=$F$9,F25=$F$10,F25=$F$11,F25=$F$12,F25=$F$13,F25=$F$14,F25=$F$15,F25=$F$16,F25=$F$17,F25=$F$18,F25=$F$19,F25=$F$20,F25=$F$21,F25=$F$22,F25=$F$23,F25=$F$24),"",SUMIF($F$6:$F$30,F25,$S$6:$S$30))</f>
        <v/>
      </c>
      <c r="U25" s="193"/>
      <c r="V25" s="109">
        <f t="shared" si="8"/>
        <v>0</v>
      </c>
      <c r="W25" s="124">
        <f t="shared" si="9"/>
        <v>0</v>
      </c>
      <c r="Z25" s="65">
        <f t="shared" si="0"/>
        <v>2</v>
      </c>
      <c r="AA25" s="65">
        <f t="shared" si="1"/>
        <v>2</v>
      </c>
      <c r="AB25" s="65" t="str">
        <f t="shared" si="7"/>
        <v/>
      </c>
    </row>
    <row r="26" spans="1:28" ht="45" customHeight="1" x14ac:dyDescent="0.15">
      <c r="A26" s="309">
        <v>21</v>
      </c>
      <c r="B26" s="310"/>
      <c r="C26" s="86"/>
      <c r="D26" s="38"/>
      <c r="E26" s="91"/>
      <c r="F26" s="94" t="str">
        <f t="shared" si="2"/>
        <v/>
      </c>
      <c r="G26" s="201"/>
      <c r="H26" s="201"/>
      <c r="I26" s="201"/>
      <c r="J26" s="201"/>
      <c r="K26" s="201"/>
      <c r="L26" s="96"/>
      <c r="M26" s="38"/>
      <c r="N26" s="39"/>
      <c r="O26" s="40"/>
      <c r="P26" s="40"/>
      <c r="Q26" s="40"/>
      <c r="R26" s="186" t="str">
        <f t="shared" si="3"/>
        <v/>
      </c>
      <c r="S26" s="187" t="str">
        <f t="shared" si="4"/>
        <v/>
      </c>
      <c r="T26" s="188" t="str">
        <f>IF(OR(F26=$F$6,F26=$F$7,F26=$F$8,F26=$F$9,F26=$F$10,F26=$F$11,F26=$F$12,F26=$F$13,F26=$F$14,F26=$F$15,F26=$F$16,F26=$F$17,F26=$F$18,F26=$F$19,F26=$F$20,F26=$F$21,F26=$F$22,F26=$F$23,F26=$F$24,F26=$F$25),"",SUMIF($F$6:$F$30,F26,$S$6:$S$30))</f>
        <v/>
      </c>
      <c r="U26" s="193"/>
      <c r="V26" s="109">
        <f t="shared" si="8"/>
        <v>0</v>
      </c>
      <c r="W26" s="124">
        <f t="shared" si="9"/>
        <v>0</v>
      </c>
      <c r="Z26" s="65">
        <f t="shared" si="0"/>
        <v>2</v>
      </c>
      <c r="AA26" s="65">
        <f t="shared" si="1"/>
        <v>2</v>
      </c>
      <c r="AB26" s="65" t="str">
        <f t="shared" si="7"/>
        <v/>
      </c>
    </row>
    <row r="27" spans="1:28" ht="45" customHeight="1" x14ac:dyDescent="0.15">
      <c r="A27" s="309">
        <v>22</v>
      </c>
      <c r="B27" s="310"/>
      <c r="C27" s="86"/>
      <c r="D27" s="38"/>
      <c r="E27" s="91"/>
      <c r="F27" s="94" t="str">
        <f t="shared" si="2"/>
        <v/>
      </c>
      <c r="G27" s="201"/>
      <c r="H27" s="201"/>
      <c r="I27" s="201"/>
      <c r="J27" s="201"/>
      <c r="K27" s="201"/>
      <c r="L27" s="96"/>
      <c r="M27" s="38"/>
      <c r="N27" s="39"/>
      <c r="O27" s="40"/>
      <c r="P27" s="40"/>
      <c r="Q27" s="40"/>
      <c r="R27" s="186" t="str">
        <f t="shared" si="3"/>
        <v/>
      </c>
      <c r="S27" s="187" t="str">
        <f t="shared" si="4"/>
        <v/>
      </c>
      <c r="T27" s="188" t="str">
        <f>IF(OR(F27=$F$6,F27=$F$7,F27=$F$8,F27=$F$9,F27=$F$10,F27=$F$11,F27=$F$12,F27=$F$13,F27=$F$14,F27=$F$15,F27=$F$16,F27=$F$17,F27=$F$18,F27=$F$19,F27=$F$20,F27=$F$21,F27=$F$22,F27=$F$23,F27=$F$24,F27=$F$25,F27=$F$26),"",SUMIF($F$6:$F$30,F27,$S$6:$S$30))</f>
        <v/>
      </c>
      <c r="U27" s="193"/>
      <c r="V27" s="109">
        <f t="shared" si="8"/>
        <v>0</v>
      </c>
      <c r="W27" s="124">
        <f t="shared" si="9"/>
        <v>0</v>
      </c>
      <c r="Z27" s="65">
        <f t="shared" si="0"/>
        <v>2</v>
      </c>
      <c r="AA27" s="65">
        <f t="shared" si="1"/>
        <v>2</v>
      </c>
      <c r="AB27" s="65" t="str">
        <f t="shared" si="7"/>
        <v/>
      </c>
    </row>
    <row r="28" spans="1:28" ht="45" customHeight="1" x14ac:dyDescent="0.15">
      <c r="A28" s="309">
        <v>23</v>
      </c>
      <c r="B28" s="310"/>
      <c r="C28" s="86"/>
      <c r="D28" s="38"/>
      <c r="E28" s="91"/>
      <c r="F28" s="94" t="str">
        <f t="shared" si="2"/>
        <v/>
      </c>
      <c r="G28" s="201"/>
      <c r="H28" s="201"/>
      <c r="I28" s="201"/>
      <c r="J28" s="201"/>
      <c r="K28" s="201"/>
      <c r="L28" s="96"/>
      <c r="M28" s="38"/>
      <c r="N28" s="39"/>
      <c r="O28" s="40"/>
      <c r="P28" s="40"/>
      <c r="Q28" s="40"/>
      <c r="R28" s="186" t="str">
        <f t="shared" si="3"/>
        <v/>
      </c>
      <c r="S28" s="187" t="str">
        <f t="shared" si="4"/>
        <v/>
      </c>
      <c r="T28" s="188" t="str">
        <f>IF(OR(F28=$F$6,F28=$F$7,F28=$F$8,F28=$F$9,F28=$F$10,F28=$F$11,F28=$F$12,F28=$F$13,F28=$F$14,F28=$F$15,F28=$F$16,F28=$F$17,F28=$F$18,F28=$F$19,F28=$F$20,F28=$F$21,F28=$F$22,F28=$F$23,F28=$F$24,F28=$F$25,F28=$F$26,F28=$F$27),"",SUMIF($F$6:$F$30,F28,$S$6:$S$30))</f>
        <v/>
      </c>
      <c r="U28" s="193"/>
      <c r="V28" s="109">
        <f t="shared" si="8"/>
        <v>0</v>
      </c>
      <c r="W28" s="124">
        <f t="shared" si="9"/>
        <v>0</v>
      </c>
      <c r="Z28" s="65">
        <f t="shared" si="0"/>
        <v>2</v>
      </c>
      <c r="AA28" s="65">
        <f t="shared" si="1"/>
        <v>2</v>
      </c>
      <c r="AB28" s="65" t="str">
        <f t="shared" si="7"/>
        <v/>
      </c>
    </row>
    <row r="29" spans="1:28" ht="45" customHeight="1" x14ac:dyDescent="0.15">
      <c r="A29" s="309">
        <v>24</v>
      </c>
      <c r="B29" s="310"/>
      <c r="C29" s="86"/>
      <c r="D29" s="38"/>
      <c r="E29" s="91"/>
      <c r="F29" s="94" t="str">
        <f t="shared" si="2"/>
        <v/>
      </c>
      <c r="G29" s="201"/>
      <c r="H29" s="201"/>
      <c r="I29" s="201"/>
      <c r="J29" s="201"/>
      <c r="K29" s="201"/>
      <c r="L29" s="96"/>
      <c r="M29" s="38"/>
      <c r="N29" s="39"/>
      <c r="O29" s="40"/>
      <c r="P29" s="40"/>
      <c r="Q29" s="40"/>
      <c r="R29" s="186" t="str">
        <f t="shared" si="3"/>
        <v/>
      </c>
      <c r="S29" s="187" t="str">
        <f t="shared" si="4"/>
        <v/>
      </c>
      <c r="T29" s="188" t="str">
        <f>IF(OR(F29=$F$6,F29=$F$7,F29=$F$8,F29=$F$9,F29=$F$10,F29=$F$11,F29=$F$12,F29=$F$13,F29=$F$14,F29=$F$15,F29=$F$16,F29=$F$17,F29=$F$18,F29=$F$19,F29=$F$20,F29=$F$21,F29=$F$22,F29=$F$23,F29=$F$24,F29=$F$25,F29=$F$26,F29=$F$27,F29=$F$28),"",SUMIF($F$6:$F$30,F29,$S$6:$S$30))</f>
        <v/>
      </c>
      <c r="U29" s="193"/>
      <c r="V29" s="109">
        <f t="shared" si="8"/>
        <v>0</v>
      </c>
      <c r="W29" s="124">
        <f t="shared" si="9"/>
        <v>0</v>
      </c>
      <c r="Z29" s="65">
        <f t="shared" si="0"/>
        <v>2</v>
      </c>
      <c r="AA29" s="65">
        <f t="shared" si="1"/>
        <v>2</v>
      </c>
      <c r="AB29" s="65" t="str">
        <f t="shared" si="7"/>
        <v/>
      </c>
    </row>
    <row r="30" spans="1:28" ht="45" customHeight="1" x14ac:dyDescent="0.15">
      <c r="A30" s="309">
        <v>25</v>
      </c>
      <c r="B30" s="310"/>
      <c r="C30" s="86"/>
      <c r="D30" s="38"/>
      <c r="E30" s="91"/>
      <c r="F30" s="94" t="str">
        <f t="shared" si="2"/>
        <v/>
      </c>
      <c r="G30" s="201"/>
      <c r="H30" s="201"/>
      <c r="I30" s="201"/>
      <c r="J30" s="201"/>
      <c r="K30" s="201"/>
      <c r="L30" s="97"/>
      <c r="M30" s="38"/>
      <c r="N30" s="39"/>
      <c r="O30" s="40"/>
      <c r="P30" s="40"/>
      <c r="Q30" s="40"/>
      <c r="R30" s="186" t="str">
        <f t="shared" si="3"/>
        <v/>
      </c>
      <c r="S30" s="187" t="str">
        <f t="shared" si="4"/>
        <v/>
      </c>
      <c r="T30" s="188" t="str">
        <f>IF(OR(F30=$F$6,F30=$F$7,F30=$F$8,F30=$F$9,F30=$F$10,F30=$F$11,F30=$F$12,F30=$F$13,F30=$F$14,F30=$F$15,F30=$F$16,F30=$F$17,F30=$F$18,F30=$F$19,F30=$F$20,F30=$F$21,F30=$F$22,F30=$F$23,F30=$F$24,F30=$F$25,F30=$F$26,F30=$F$27,F30=$F$28,F30=$F$29),"",SUMIF($F$6:$F$30,F30,$S$6:$S$30))</f>
        <v/>
      </c>
      <c r="U30" s="193"/>
      <c r="V30" s="109">
        <f t="shared" si="8"/>
        <v>0</v>
      </c>
      <c r="W30" s="124">
        <f t="shared" si="9"/>
        <v>0</v>
      </c>
      <c r="Z30" s="65">
        <f t="shared" si="0"/>
        <v>2</v>
      </c>
      <c r="AA30" s="65">
        <f t="shared" si="1"/>
        <v>2</v>
      </c>
      <c r="AB30" s="65" t="str">
        <f t="shared" si="7"/>
        <v/>
      </c>
    </row>
    <row r="31" spans="1:28" ht="45" customHeight="1" thickBot="1" x14ac:dyDescent="0.2">
      <c r="A31" s="319" t="s">
        <v>67</v>
      </c>
      <c r="B31" s="320"/>
      <c r="C31" s="92"/>
      <c r="D31" s="92"/>
      <c r="E31" s="93"/>
      <c r="F31" s="95"/>
      <c r="G31" s="202"/>
      <c r="H31" s="202"/>
      <c r="I31" s="202"/>
      <c r="J31" s="202"/>
      <c r="K31" s="202"/>
      <c r="L31" s="98"/>
      <c r="M31" s="92"/>
      <c r="N31" s="99"/>
      <c r="O31" s="100"/>
      <c r="P31" s="100"/>
      <c r="Q31" s="100"/>
      <c r="R31" s="189"/>
      <c r="S31" s="190">
        <f>SUM(S6:S30)</f>
        <v>0</v>
      </c>
      <c r="T31" s="191">
        <f>SUM(T6:T30)</f>
        <v>0</v>
      </c>
      <c r="U31" s="54">
        <f>SUM(U6:U30)</f>
        <v>0</v>
      </c>
      <c r="V31" s="110">
        <f>SUM(V6:V30)</f>
        <v>0</v>
      </c>
      <c r="W31" s="112">
        <f>SUM(W6:W30)</f>
        <v>0</v>
      </c>
    </row>
    <row r="32" spans="1:28" ht="45" customHeight="1" thickBot="1" x14ac:dyDescent="0.2">
      <c r="A32" s="42"/>
      <c r="B32" s="42"/>
      <c r="C32" s="43"/>
      <c r="D32" s="43"/>
      <c r="E32" s="43"/>
      <c r="F32" s="43"/>
      <c r="G32" s="43"/>
      <c r="H32" s="43"/>
      <c r="I32" s="43"/>
      <c r="J32" s="43"/>
      <c r="K32" s="43"/>
      <c r="L32" s="42"/>
      <c r="M32" s="43"/>
      <c r="N32" s="44"/>
      <c r="O32" s="44"/>
      <c r="P32" s="44"/>
      <c r="Q32" s="44"/>
      <c r="R32" s="44"/>
      <c r="S32" s="44"/>
      <c r="T32" s="44"/>
      <c r="U32" s="44"/>
    </row>
    <row r="33" spans="1:23" ht="45" customHeight="1" x14ac:dyDescent="0.15">
      <c r="A33" s="42"/>
      <c r="B33" s="42"/>
      <c r="C33" s="43"/>
      <c r="D33" s="43"/>
      <c r="E33" s="43"/>
      <c r="F33" s="43"/>
      <c r="G33" s="43"/>
      <c r="H33" s="43"/>
      <c r="I33" s="43"/>
      <c r="J33" s="43"/>
      <c r="K33" s="43"/>
      <c r="L33" s="42"/>
      <c r="M33" s="43"/>
      <c r="N33" s="44"/>
      <c r="O33" s="44"/>
      <c r="P33" s="44"/>
      <c r="Q33" s="44"/>
      <c r="R33" s="44"/>
      <c r="S33" s="44"/>
      <c r="U33" s="45"/>
      <c r="V33" s="63" t="s">
        <v>142</v>
      </c>
      <c r="W33" s="46">
        <f>W31*3/4</f>
        <v>0</v>
      </c>
    </row>
    <row r="34" spans="1:23" ht="58.5" customHeight="1" x14ac:dyDescent="0.15">
      <c r="A34" s="42"/>
      <c r="B34" s="42"/>
      <c r="C34" s="43"/>
      <c r="D34" s="43"/>
      <c r="E34" s="43"/>
      <c r="F34" s="43"/>
      <c r="G34" s="43"/>
      <c r="H34" s="43"/>
      <c r="I34" s="43"/>
      <c r="J34" s="43"/>
      <c r="K34" s="43"/>
      <c r="L34" s="42"/>
      <c r="M34" s="43"/>
      <c r="N34" s="44"/>
      <c r="O34" s="44"/>
      <c r="P34" s="44"/>
      <c r="Q34" s="44"/>
      <c r="R34" s="44"/>
      <c r="S34" s="44"/>
      <c r="U34" s="45"/>
      <c r="V34" s="196" t="s">
        <v>143</v>
      </c>
      <c r="W34" s="197"/>
    </row>
    <row r="35" spans="1:23" ht="45" customHeight="1" x14ac:dyDescent="0.15">
      <c r="A35" s="42"/>
      <c r="B35" s="42"/>
      <c r="C35" s="43"/>
      <c r="D35" s="43"/>
      <c r="E35" s="43"/>
      <c r="F35" s="43"/>
      <c r="G35" s="43"/>
      <c r="H35" s="43"/>
      <c r="I35" s="43"/>
      <c r="J35" s="43"/>
      <c r="K35" s="43"/>
      <c r="L35" s="42"/>
      <c r="M35" s="43"/>
      <c r="N35" s="44"/>
      <c r="O35" s="44"/>
      <c r="P35" s="44"/>
      <c r="Q35" s="44"/>
      <c r="R35" s="44"/>
      <c r="S35" s="44"/>
      <c r="U35" s="45"/>
      <c r="V35" s="195" t="s">
        <v>144</v>
      </c>
      <c r="W35" s="194">
        <f>MIN(W33:W34)</f>
        <v>0</v>
      </c>
    </row>
    <row r="36" spans="1:23" ht="45" customHeight="1" thickBot="1" x14ac:dyDescent="0.2">
      <c r="A36" s="42"/>
      <c r="B36" s="42"/>
      <c r="C36" s="43"/>
      <c r="D36" s="43"/>
      <c r="E36" s="43"/>
      <c r="F36" s="43"/>
      <c r="G36" s="43"/>
      <c r="H36" s="43"/>
      <c r="I36" s="43"/>
      <c r="J36" s="43"/>
      <c r="K36" s="43"/>
      <c r="L36" s="42"/>
      <c r="M36" s="43"/>
      <c r="N36" s="44"/>
      <c r="O36" s="44"/>
      <c r="P36" s="44"/>
      <c r="Q36" s="44"/>
      <c r="R36" s="44"/>
      <c r="S36" s="44"/>
      <c r="U36" s="45"/>
      <c r="V36" s="64" t="s">
        <v>145</v>
      </c>
      <c r="W36" s="47">
        <f>ROUNDDOWN(W35*2/3,-3)</f>
        <v>0</v>
      </c>
    </row>
    <row r="37" spans="1:23" ht="23.1" customHeight="1" x14ac:dyDescent="0.15">
      <c r="A37" s="48" t="s">
        <v>68</v>
      </c>
      <c r="B37" s="49" t="s">
        <v>69</v>
      </c>
      <c r="C37" s="43"/>
      <c r="D37" s="43"/>
      <c r="E37" s="43"/>
      <c r="F37" s="43"/>
      <c r="G37" s="43"/>
      <c r="H37" s="43"/>
      <c r="I37" s="43"/>
      <c r="J37" s="43"/>
      <c r="K37" s="43"/>
      <c r="L37" s="42"/>
      <c r="M37" s="43"/>
      <c r="N37" s="44"/>
      <c r="O37" s="44"/>
      <c r="P37" s="44"/>
      <c r="Q37" s="44"/>
      <c r="R37" s="44"/>
      <c r="S37" s="44"/>
      <c r="U37" s="45"/>
    </row>
    <row r="38" spans="1:23" ht="23.1" customHeight="1" x14ac:dyDescent="0.15">
      <c r="A38" s="50" t="s">
        <v>70</v>
      </c>
      <c r="B38" s="35" t="s">
        <v>101</v>
      </c>
      <c r="C38" s="51"/>
      <c r="D38" s="51"/>
      <c r="E38" s="51"/>
      <c r="F38" s="51"/>
      <c r="G38" s="51"/>
      <c r="H38" s="51"/>
      <c r="I38" s="51"/>
      <c r="J38" s="51"/>
      <c r="K38" s="51"/>
      <c r="L38" s="34"/>
      <c r="M38" s="34"/>
      <c r="N38" s="34"/>
      <c r="O38" s="34"/>
    </row>
    <row r="39" spans="1:23" ht="23.1" customHeight="1" x14ac:dyDescent="0.15">
      <c r="A39" s="50"/>
      <c r="B39" s="35" t="s">
        <v>86</v>
      </c>
      <c r="C39" s="51"/>
      <c r="D39" s="51"/>
      <c r="E39" s="51"/>
      <c r="F39" s="51"/>
      <c r="G39" s="51"/>
      <c r="H39" s="51"/>
      <c r="I39" s="51"/>
      <c r="J39" s="51"/>
      <c r="K39" s="51"/>
      <c r="L39" s="34"/>
      <c r="M39" s="34"/>
      <c r="N39" s="34"/>
      <c r="O39" s="34"/>
    </row>
    <row r="40" spans="1:23" ht="23.1" customHeight="1" x14ac:dyDescent="0.15">
      <c r="A40" s="50" t="s">
        <v>71</v>
      </c>
      <c r="B40" s="35" t="s">
        <v>76</v>
      </c>
      <c r="C40" s="51"/>
      <c r="D40" s="51"/>
      <c r="E40" s="51"/>
      <c r="F40" s="51"/>
      <c r="G40" s="51"/>
      <c r="H40" s="51"/>
      <c r="I40" s="51"/>
      <c r="J40" s="51"/>
      <c r="K40" s="51"/>
      <c r="L40" s="34"/>
      <c r="M40" s="34"/>
      <c r="N40" s="34"/>
      <c r="O40" s="34"/>
    </row>
    <row r="41" spans="1:23" ht="23.1" customHeight="1" x14ac:dyDescent="0.15">
      <c r="A41" s="50" t="s">
        <v>72</v>
      </c>
      <c r="B41" s="35" t="s">
        <v>83</v>
      </c>
      <c r="C41" s="51"/>
      <c r="D41" s="51"/>
      <c r="E41" s="51"/>
      <c r="F41" s="51"/>
      <c r="G41" s="51"/>
      <c r="H41" s="51"/>
      <c r="I41" s="51"/>
      <c r="J41" s="51"/>
      <c r="K41" s="51"/>
      <c r="L41" s="34"/>
      <c r="M41" s="34"/>
      <c r="N41" s="34"/>
      <c r="O41" s="34"/>
    </row>
    <row r="42" spans="1:23" s="2" customFormat="1" ht="23.1" customHeight="1" x14ac:dyDescent="0.15">
      <c r="A42" s="50" t="s">
        <v>73</v>
      </c>
      <c r="B42" s="35" t="s">
        <v>138</v>
      </c>
      <c r="C42" s="34"/>
      <c r="D42" s="34"/>
      <c r="E42" s="34"/>
      <c r="F42" s="34"/>
      <c r="G42" s="34"/>
      <c r="H42" s="34"/>
      <c r="I42" s="34"/>
      <c r="J42" s="34"/>
      <c r="K42" s="34"/>
      <c r="L42" s="34"/>
      <c r="M42" s="34"/>
      <c r="N42" s="34"/>
      <c r="O42" s="34"/>
    </row>
    <row r="43" spans="1:23" s="2" customFormat="1" ht="23.1" customHeight="1" x14ac:dyDescent="0.15">
      <c r="A43" s="50" t="s">
        <v>74</v>
      </c>
      <c r="B43" s="35" t="s">
        <v>139</v>
      </c>
      <c r="C43" s="34"/>
      <c r="D43" s="34"/>
      <c r="E43" s="34"/>
      <c r="F43" s="34"/>
      <c r="G43" s="34"/>
      <c r="H43" s="34"/>
      <c r="I43" s="34"/>
      <c r="J43" s="34"/>
      <c r="K43" s="34"/>
      <c r="L43" s="34"/>
      <c r="M43" s="34"/>
      <c r="N43" s="34"/>
      <c r="O43" s="34"/>
    </row>
    <row r="44" spans="1:23" s="2" customFormat="1" ht="23.1" customHeight="1" x14ac:dyDescent="0.15">
      <c r="A44" s="50" t="s">
        <v>84</v>
      </c>
      <c r="B44" s="35" t="s">
        <v>146</v>
      </c>
      <c r="C44" s="34"/>
      <c r="D44" s="34"/>
      <c r="E44" s="34"/>
      <c r="F44" s="34"/>
      <c r="G44" s="34"/>
      <c r="H44" s="34"/>
      <c r="I44" s="34"/>
      <c r="J44" s="34"/>
      <c r="K44" s="34"/>
      <c r="L44" s="34"/>
      <c r="M44" s="34"/>
      <c r="N44" s="34"/>
      <c r="O44" s="34"/>
    </row>
    <row r="45" spans="1:23" ht="22.5" customHeight="1" x14ac:dyDescent="0.15">
      <c r="A45" s="50" t="s">
        <v>85</v>
      </c>
      <c r="B45" s="33" t="s">
        <v>75</v>
      </c>
    </row>
    <row r="46" spans="1:23" ht="17.25" customHeight="1" x14ac:dyDescent="0.15">
      <c r="B46" s="52"/>
      <c r="S46" s="53"/>
    </row>
    <row r="47" spans="1:23" s="2" customFormat="1" ht="24.75" customHeight="1" x14ac:dyDescent="0.15"/>
    <row r="48" spans="1:23" s="2" customFormat="1" ht="45.75" customHeight="1" x14ac:dyDescent="0.15">
      <c r="A48" s="203" t="s">
        <v>174</v>
      </c>
      <c r="B48" s="203"/>
      <c r="C48" s="203"/>
      <c r="D48" s="203"/>
      <c r="E48" s="203"/>
      <c r="F48" s="203"/>
      <c r="G48" s="203"/>
      <c r="H48" s="203"/>
      <c r="I48" s="203"/>
    </row>
    <row r="49" spans="1:34" s="2" customFormat="1" ht="24" x14ac:dyDescent="0.15">
      <c r="A49" s="203" t="s">
        <v>175</v>
      </c>
      <c r="B49" s="203"/>
      <c r="C49" s="203"/>
      <c r="D49" s="203"/>
      <c r="E49" s="203"/>
      <c r="F49" s="203"/>
      <c r="G49" s="203"/>
      <c r="H49" s="203"/>
      <c r="I49" s="203"/>
    </row>
    <row r="50" spans="1:34" s="2" customFormat="1" hidden="1" x14ac:dyDescent="0.15">
      <c r="D50" s="2" t="s">
        <v>91</v>
      </c>
      <c r="E50" s="2" t="s">
        <v>87</v>
      </c>
      <c r="F50" s="2" t="s">
        <v>88</v>
      </c>
      <c r="L50" t="s">
        <v>154</v>
      </c>
      <c r="M50" t="s">
        <v>155</v>
      </c>
      <c r="N50" s="1" t="s">
        <v>156</v>
      </c>
      <c r="O50" s="1" t="s">
        <v>157</v>
      </c>
      <c r="P50" s="1" t="s">
        <v>158</v>
      </c>
      <c r="Q50" s="1" t="s">
        <v>159</v>
      </c>
      <c r="R50" s="1" t="s">
        <v>160</v>
      </c>
      <c r="S50" s="1" t="s">
        <v>161</v>
      </c>
      <c r="T50" s="1" t="s">
        <v>90</v>
      </c>
      <c r="U50" s="1" t="s">
        <v>88</v>
      </c>
      <c r="V50" s="1" t="s">
        <v>89</v>
      </c>
      <c r="W50" s="1" t="s">
        <v>162</v>
      </c>
      <c r="X50" s="1" t="s">
        <v>163</v>
      </c>
      <c r="Y50" s="1" t="s">
        <v>164</v>
      </c>
      <c r="Z50" s="1" t="s">
        <v>165</v>
      </c>
      <c r="AA50" s="1" t="s">
        <v>166</v>
      </c>
    </row>
    <row r="51" spans="1:34" s="2" customFormat="1" hidden="1" x14ac:dyDescent="0.15">
      <c r="D51" s="2" t="s">
        <v>96</v>
      </c>
      <c r="E51" s="2" t="s">
        <v>96</v>
      </c>
      <c r="F51" s="2" t="s">
        <v>96</v>
      </c>
      <c r="L51" s="2" t="s">
        <v>96</v>
      </c>
      <c r="M51" s="2" t="s">
        <v>96</v>
      </c>
      <c r="N51" s="2" t="s">
        <v>96</v>
      </c>
      <c r="O51" s="2" t="s">
        <v>96</v>
      </c>
      <c r="P51" s="2" t="s">
        <v>96</v>
      </c>
      <c r="Q51" s="2" t="s">
        <v>96</v>
      </c>
      <c r="R51" s="2" t="s">
        <v>96</v>
      </c>
      <c r="S51" s="2" t="s">
        <v>96</v>
      </c>
      <c r="T51" s="2" t="s">
        <v>96</v>
      </c>
      <c r="U51" s="2" t="s">
        <v>96</v>
      </c>
      <c r="V51" s="2" t="s">
        <v>96</v>
      </c>
      <c r="W51" s="2" t="s">
        <v>96</v>
      </c>
      <c r="X51" s="2" t="s">
        <v>96</v>
      </c>
      <c r="Y51" s="2" t="s">
        <v>96</v>
      </c>
      <c r="Z51" s="2" t="s">
        <v>96</v>
      </c>
      <c r="AA51" s="2" t="s">
        <v>96</v>
      </c>
    </row>
    <row r="52" spans="1:34" s="2" customFormat="1" hidden="1" x14ac:dyDescent="0.15">
      <c r="D52" s="2" t="s">
        <v>92</v>
      </c>
      <c r="E52" s="2" t="s">
        <v>92</v>
      </c>
      <c r="F52" s="2" t="s">
        <v>92</v>
      </c>
      <c r="L52" s="2" t="s">
        <v>92</v>
      </c>
      <c r="M52" s="2" t="s">
        <v>92</v>
      </c>
      <c r="N52" s="2" t="s">
        <v>92</v>
      </c>
      <c r="O52" s="2" t="s">
        <v>92</v>
      </c>
      <c r="P52" s="2" t="s">
        <v>92</v>
      </c>
      <c r="Q52" s="2" t="s">
        <v>92</v>
      </c>
      <c r="R52" s="2" t="s">
        <v>92</v>
      </c>
      <c r="S52" s="2" t="s">
        <v>92</v>
      </c>
      <c r="T52" s="2" t="s">
        <v>92</v>
      </c>
      <c r="U52" s="2" t="s">
        <v>92</v>
      </c>
      <c r="V52" s="2" t="s">
        <v>92</v>
      </c>
      <c r="W52" s="2" t="s">
        <v>92</v>
      </c>
      <c r="X52" s="2" t="s">
        <v>92</v>
      </c>
      <c r="Y52" s="2" t="s">
        <v>92</v>
      </c>
      <c r="Z52" s="2" t="s">
        <v>92</v>
      </c>
      <c r="AA52" s="2" t="s">
        <v>92</v>
      </c>
    </row>
    <row r="53" spans="1:34" s="2" customFormat="1" hidden="1" x14ac:dyDescent="0.15">
      <c r="D53" s="2" t="s">
        <v>93</v>
      </c>
      <c r="E53" s="2" t="s">
        <v>93</v>
      </c>
      <c r="F53" s="2" t="s">
        <v>93</v>
      </c>
      <c r="L53" s="2" t="s">
        <v>93</v>
      </c>
      <c r="M53" s="2" t="s">
        <v>93</v>
      </c>
      <c r="N53" s="2" t="s">
        <v>93</v>
      </c>
      <c r="O53" s="2" t="s">
        <v>93</v>
      </c>
      <c r="P53" s="2" t="s">
        <v>93</v>
      </c>
      <c r="Q53" s="2" t="s">
        <v>93</v>
      </c>
      <c r="R53" s="2" t="s">
        <v>93</v>
      </c>
      <c r="S53" s="2" t="s">
        <v>93</v>
      </c>
      <c r="T53" s="2" t="s">
        <v>93</v>
      </c>
      <c r="U53" s="2" t="s">
        <v>93</v>
      </c>
      <c r="V53" s="2" t="s">
        <v>93</v>
      </c>
      <c r="W53" s="2" t="s">
        <v>93</v>
      </c>
      <c r="X53" s="2" t="s">
        <v>93</v>
      </c>
      <c r="Y53" s="2" t="s">
        <v>93</v>
      </c>
      <c r="Z53" s="2" t="s">
        <v>93</v>
      </c>
      <c r="AA53" s="2" t="s">
        <v>93</v>
      </c>
    </row>
    <row r="54" spans="1:34" s="2" customFormat="1" hidden="1" x14ac:dyDescent="0.15">
      <c r="D54" s="2" t="s">
        <v>94</v>
      </c>
      <c r="E54" s="2" t="s">
        <v>94</v>
      </c>
      <c r="F54" s="2" t="s">
        <v>95</v>
      </c>
      <c r="L54" s="2" t="s">
        <v>95</v>
      </c>
      <c r="M54" s="2" t="s">
        <v>95</v>
      </c>
      <c r="N54" s="2" t="s">
        <v>95</v>
      </c>
      <c r="O54" s="2" t="s">
        <v>95</v>
      </c>
      <c r="P54" s="2" t="s">
        <v>95</v>
      </c>
      <c r="Q54" s="2" t="s">
        <v>95</v>
      </c>
      <c r="R54" s="2" t="s">
        <v>95</v>
      </c>
      <c r="S54" s="2" t="s">
        <v>95</v>
      </c>
      <c r="T54" s="2" t="s">
        <v>95</v>
      </c>
      <c r="U54" s="2" t="s">
        <v>95</v>
      </c>
      <c r="V54" s="2" t="s">
        <v>95</v>
      </c>
      <c r="W54" s="2" t="s">
        <v>95</v>
      </c>
      <c r="X54" s="2" t="s">
        <v>95</v>
      </c>
      <c r="Y54" s="2" t="s">
        <v>95</v>
      </c>
      <c r="Z54" s="2" t="s">
        <v>95</v>
      </c>
      <c r="AA54" s="2" t="s">
        <v>95</v>
      </c>
    </row>
    <row r="55" spans="1:34" s="2" customFormat="1" hidden="1" x14ac:dyDescent="0.15">
      <c r="D55" s="2" t="s">
        <v>95</v>
      </c>
      <c r="E55" s="2" t="s">
        <v>95</v>
      </c>
      <c r="F55" s="2" t="s">
        <v>97</v>
      </c>
      <c r="L55" s="2" t="s">
        <v>97</v>
      </c>
      <c r="M55" s="2" t="s">
        <v>97</v>
      </c>
      <c r="N55" s="2" t="s">
        <v>97</v>
      </c>
      <c r="O55" s="2" t="s">
        <v>97</v>
      </c>
      <c r="P55" s="2" t="s">
        <v>97</v>
      </c>
      <c r="Q55" s="2" t="s">
        <v>97</v>
      </c>
      <c r="R55" s="2" t="s">
        <v>97</v>
      </c>
      <c r="S55" s="2" t="s">
        <v>97</v>
      </c>
      <c r="T55" s="2" t="s">
        <v>97</v>
      </c>
      <c r="U55" s="2" t="s">
        <v>97</v>
      </c>
      <c r="V55" s="2" t="s">
        <v>97</v>
      </c>
      <c r="W55" s="2" t="s">
        <v>97</v>
      </c>
      <c r="X55" s="2" t="s">
        <v>97</v>
      </c>
      <c r="Y55" s="2" t="s">
        <v>97</v>
      </c>
      <c r="Z55" s="2" t="s">
        <v>97</v>
      </c>
      <c r="AA55" s="2" t="s">
        <v>97</v>
      </c>
    </row>
    <row r="56" spans="1:34" s="2" customFormat="1" hidden="1" x14ac:dyDescent="0.15">
      <c r="A56" s="1"/>
      <c r="B56" s="1"/>
      <c r="C56" s="1"/>
      <c r="D56" s="1" t="s">
        <v>97</v>
      </c>
      <c r="E56" s="1" t="s">
        <v>97</v>
      </c>
      <c r="F56" s="2" t="s">
        <v>98</v>
      </c>
      <c r="L56" s="2" t="s">
        <v>98</v>
      </c>
      <c r="M56" s="2" t="s">
        <v>98</v>
      </c>
      <c r="N56" s="2" t="s">
        <v>98</v>
      </c>
      <c r="O56" s="2" t="s">
        <v>98</v>
      </c>
      <c r="P56" s="2" t="s">
        <v>98</v>
      </c>
      <c r="Q56" s="2" t="s">
        <v>98</v>
      </c>
      <c r="R56" s="2" t="s">
        <v>98</v>
      </c>
      <c r="S56" s="2" t="s">
        <v>98</v>
      </c>
      <c r="T56" s="2" t="s">
        <v>98</v>
      </c>
      <c r="U56" s="2" t="s">
        <v>98</v>
      </c>
      <c r="V56" s="2" t="s">
        <v>98</v>
      </c>
      <c r="W56" s="2" t="s">
        <v>98</v>
      </c>
      <c r="X56" s="2" t="s">
        <v>98</v>
      </c>
      <c r="Y56" s="2" t="s">
        <v>98</v>
      </c>
      <c r="Z56" s="2" t="s">
        <v>98</v>
      </c>
      <c r="AA56" s="2" t="s">
        <v>98</v>
      </c>
      <c r="AB56" s="1"/>
      <c r="AC56" s="1"/>
      <c r="AD56" s="1"/>
      <c r="AE56" s="1"/>
      <c r="AF56" s="1"/>
      <c r="AG56" s="1"/>
      <c r="AH56" s="1"/>
    </row>
    <row r="57" spans="1:34" s="2" customFormat="1" hidden="1" x14ac:dyDescent="0.15">
      <c r="A57" s="1"/>
      <c r="B57" s="1"/>
      <c r="C57" s="1"/>
      <c r="D57" s="1" t="s">
        <v>98</v>
      </c>
      <c r="E57" s="1" t="s">
        <v>98</v>
      </c>
      <c r="F57" s="1"/>
      <c r="G57" s="1"/>
      <c r="H57" s="1"/>
      <c r="I57" s="1"/>
      <c r="J57" s="1"/>
      <c r="K57" s="1"/>
      <c r="U57" s="1"/>
      <c r="V57" s="1"/>
      <c r="W57" s="1"/>
      <c r="X57" s="1"/>
      <c r="Y57" s="1"/>
      <c r="Z57" s="1"/>
      <c r="AA57" s="1"/>
      <c r="AB57" s="1"/>
      <c r="AC57" s="1"/>
      <c r="AD57" s="1"/>
      <c r="AE57" s="1"/>
      <c r="AF57" s="1"/>
      <c r="AG57" s="1"/>
      <c r="AH57" s="1"/>
    </row>
  </sheetData>
  <mergeCells count="29">
    <mergeCell ref="A28:B28"/>
    <mergeCell ref="A29:B29"/>
    <mergeCell ref="A30:B30"/>
    <mergeCell ref="A23:B23"/>
    <mergeCell ref="A24:B24"/>
    <mergeCell ref="A25:B25"/>
    <mergeCell ref="A26:B26"/>
    <mergeCell ref="A27:B27"/>
    <mergeCell ref="A18:B18"/>
    <mergeCell ref="A19:B19"/>
    <mergeCell ref="A20:B20"/>
    <mergeCell ref="A21:B21"/>
    <mergeCell ref="A22:B22"/>
    <mergeCell ref="A2:T2"/>
    <mergeCell ref="L4:T4"/>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s>
  <phoneticPr fontId="12"/>
  <dataValidations count="3">
    <dataValidation type="list" allowBlank="1" showInputMessage="1" showErrorMessage="1" sqref="M6:M30" xr:uid="{97E1BDA9-4612-4A4E-B3B8-4B605BF2CCDB}">
      <formula1>INDIRECT($C6)</formula1>
    </dataValidation>
    <dataValidation type="list" allowBlank="1" showInputMessage="1" showErrorMessage="1" sqref="WVS983063:WVS983076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9:M65572 JG65559:JG65572 TC65559:TC65572 ACY65559:ACY65572 AMU65559:AMU65572 AWQ65559:AWQ65572 BGM65559:BGM65572 BQI65559:BQI65572 CAE65559:CAE65572 CKA65559:CKA65572 CTW65559:CTW65572 DDS65559:DDS65572 DNO65559:DNO65572 DXK65559:DXK65572 EHG65559:EHG65572 ERC65559:ERC65572 FAY65559:FAY65572 FKU65559:FKU65572 FUQ65559:FUQ65572 GEM65559:GEM65572 GOI65559:GOI65572 GYE65559:GYE65572 HIA65559:HIA65572 HRW65559:HRW65572 IBS65559:IBS65572 ILO65559:ILO65572 IVK65559:IVK65572 JFG65559:JFG65572 JPC65559:JPC65572 JYY65559:JYY65572 KIU65559:KIU65572 KSQ65559:KSQ65572 LCM65559:LCM65572 LMI65559:LMI65572 LWE65559:LWE65572 MGA65559:MGA65572 MPW65559:MPW65572 MZS65559:MZS65572 NJO65559:NJO65572 NTK65559:NTK65572 ODG65559:ODG65572 ONC65559:ONC65572 OWY65559:OWY65572 PGU65559:PGU65572 PQQ65559:PQQ65572 QAM65559:QAM65572 QKI65559:QKI65572 QUE65559:QUE65572 REA65559:REA65572 RNW65559:RNW65572 RXS65559:RXS65572 SHO65559:SHO65572 SRK65559:SRK65572 TBG65559:TBG65572 TLC65559:TLC65572 TUY65559:TUY65572 UEU65559:UEU65572 UOQ65559:UOQ65572 UYM65559:UYM65572 VII65559:VII65572 VSE65559:VSE65572 WCA65559:WCA65572 WLW65559:WLW65572 WVS65559:WVS65572 M131095:M131108 JG131095:JG131108 TC131095:TC131108 ACY131095:ACY131108 AMU131095:AMU131108 AWQ131095:AWQ131108 BGM131095:BGM131108 BQI131095:BQI131108 CAE131095:CAE131108 CKA131095:CKA131108 CTW131095:CTW131108 DDS131095:DDS131108 DNO131095:DNO131108 DXK131095:DXK131108 EHG131095:EHG131108 ERC131095:ERC131108 FAY131095:FAY131108 FKU131095:FKU131108 FUQ131095:FUQ131108 GEM131095:GEM131108 GOI131095:GOI131108 GYE131095:GYE131108 HIA131095:HIA131108 HRW131095:HRW131108 IBS131095:IBS131108 ILO131095:ILO131108 IVK131095:IVK131108 JFG131095:JFG131108 JPC131095:JPC131108 JYY131095:JYY131108 KIU131095:KIU131108 KSQ131095:KSQ131108 LCM131095:LCM131108 LMI131095:LMI131108 LWE131095:LWE131108 MGA131095:MGA131108 MPW131095:MPW131108 MZS131095:MZS131108 NJO131095:NJO131108 NTK131095:NTK131108 ODG131095:ODG131108 ONC131095:ONC131108 OWY131095:OWY131108 PGU131095:PGU131108 PQQ131095:PQQ131108 QAM131095:QAM131108 QKI131095:QKI131108 QUE131095:QUE131108 REA131095:REA131108 RNW131095:RNW131108 RXS131095:RXS131108 SHO131095:SHO131108 SRK131095:SRK131108 TBG131095:TBG131108 TLC131095:TLC131108 TUY131095:TUY131108 UEU131095:UEU131108 UOQ131095:UOQ131108 UYM131095:UYM131108 VII131095:VII131108 VSE131095:VSE131108 WCA131095:WCA131108 WLW131095:WLW131108 WVS131095:WVS131108 M196631:M196644 JG196631:JG196644 TC196631:TC196644 ACY196631:ACY196644 AMU196631:AMU196644 AWQ196631:AWQ196644 BGM196631:BGM196644 BQI196631:BQI196644 CAE196631:CAE196644 CKA196631:CKA196644 CTW196631:CTW196644 DDS196631:DDS196644 DNO196631:DNO196644 DXK196631:DXK196644 EHG196631:EHG196644 ERC196631:ERC196644 FAY196631:FAY196644 FKU196631:FKU196644 FUQ196631:FUQ196644 GEM196631:GEM196644 GOI196631:GOI196644 GYE196631:GYE196644 HIA196631:HIA196644 HRW196631:HRW196644 IBS196631:IBS196644 ILO196631:ILO196644 IVK196631:IVK196644 JFG196631:JFG196644 JPC196631:JPC196644 JYY196631:JYY196644 KIU196631:KIU196644 KSQ196631:KSQ196644 LCM196631:LCM196644 LMI196631:LMI196644 LWE196631:LWE196644 MGA196631:MGA196644 MPW196631:MPW196644 MZS196631:MZS196644 NJO196631:NJO196644 NTK196631:NTK196644 ODG196631:ODG196644 ONC196631:ONC196644 OWY196631:OWY196644 PGU196631:PGU196644 PQQ196631:PQQ196644 QAM196631:QAM196644 QKI196631:QKI196644 QUE196631:QUE196644 REA196631:REA196644 RNW196631:RNW196644 RXS196631:RXS196644 SHO196631:SHO196644 SRK196631:SRK196644 TBG196631:TBG196644 TLC196631:TLC196644 TUY196631:TUY196644 UEU196631:UEU196644 UOQ196631:UOQ196644 UYM196631:UYM196644 VII196631:VII196644 VSE196631:VSE196644 WCA196631:WCA196644 WLW196631:WLW196644 WVS196631:WVS196644 M262167:M262180 JG262167:JG262180 TC262167:TC262180 ACY262167:ACY262180 AMU262167:AMU262180 AWQ262167:AWQ262180 BGM262167:BGM262180 BQI262167:BQI262180 CAE262167:CAE262180 CKA262167:CKA262180 CTW262167:CTW262180 DDS262167:DDS262180 DNO262167:DNO262180 DXK262167:DXK262180 EHG262167:EHG262180 ERC262167:ERC262180 FAY262167:FAY262180 FKU262167:FKU262180 FUQ262167:FUQ262180 GEM262167:GEM262180 GOI262167:GOI262180 GYE262167:GYE262180 HIA262167:HIA262180 HRW262167:HRW262180 IBS262167:IBS262180 ILO262167:ILO262180 IVK262167:IVK262180 JFG262167:JFG262180 JPC262167:JPC262180 JYY262167:JYY262180 KIU262167:KIU262180 KSQ262167:KSQ262180 LCM262167:LCM262180 LMI262167:LMI262180 LWE262167:LWE262180 MGA262167:MGA262180 MPW262167:MPW262180 MZS262167:MZS262180 NJO262167:NJO262180 NTK262167:NTK262180 ODG262167:ODG262180 ONC262167:ONC262180 OWY262167:OWY262180 PGU262167:PGU262180 PQQ262167:PQQ262180 QAM262167:QAM262180 QKI262167:QKI262180 QUE262167:QUE262180 REA262167:REA262180 RNW262167:RNW262180 RXS262167:RXS262180 SHO262167:SHO262180 SRK262167:SRK262180 TBG262167:TBG262180 TLC262167:TLC262180 TUY262167:TUY262180 UEU262167:UEU262180 UOQ262167:UOQ262180 UYM262167:UYM262180 VII262167:VII262180 VSE262167:VSE262180 WCA262167:WCA262180 WLW262167:WLW262180 WVS262167:WVS262180 M327703:M327716 JG327703:JG327716 TC327703:TC327716 ACY327703:ACY327716 AMU327703:AMU327716 AWQ327703:AWQ327716 BGM327703:BGM327716 BQI327703:BQI327716 CAE327703:CAE327716 CKA327703:CKA327716 CTW327703:CTW327716 DDS327703:DDS327716 DNO327703:DNO327716 DXK327703:DXK327716 EHG327703:EHG327716 ERC327703:ERC327716 FAY327703:FAY327716 FKU327703:FKU327716 FUQ327703:FUQ327716 GEM327703:GEM327716 GOI327703:GOI327716 GYE327703:GYE327716 HIA327703:HIA327716 HRW327703:HRW327716 IBS327703:IBS327716 ILO327703:ILO327716 IVK327703:IVK327716 JFG327703:JFG327716 JPC327703:JPC327716 JYY327703:JYY327716 KIU327703:KIU327716 KSQ327703:KSQ327716 LCM327703:LCM327716 LMI327703:LMI327716 LWE327703:LWE327716 MGA327703:MGA327716 MPW327703:MPW327716 MZS327703:MZS327716 NJO327703:NJO327716 NTK327703:NTK327716 ODG327703:ODG327716 ONC327703:ONC327716 OWY327703:OWY327716 PGU327703:PGU327716 PQQ327703:PQQ327716 QAM327703:QAM327716 QKI327703:QKI327716 QUE327703:QUE327716 REA327703:REA327716 RNW327703:RNW327716 RXS327703:RXS327716 SHO327703:SHO327716 SRK327703:SRK327716 TBG327703:TBG327716 TLC327703:TLC327716 TUY327703:TUY327716 UEU327703:UEU327716 UOQ327703:UOQ327716 UYM327703:UYM327716 VII327703:VII327716 VSE327703:VSE327716 WCA327703:WCA327716 WLW327703:WLW327716 WVS327703:WVS327716 M393239:M393252 JG393239:JG393252 TC393239:TC393252 ACY393239:ACY393252 AMU393239:AMU393252 AWQ393239:AWQ393252 BGM393239:BGM393252 BQI393239:BQI393252 CAE393239:CAE393252 CKA393239:CKA393252 CTW393239:CTW393252 DDS393239:DDS393252 DNO393239:DNO393252 DXK393239:DXK393252 EHG393239:EHG393252 ERC393239:ERC393252 FAY393239:FAY393252 FKU393239:FKU393252 FUQ393239:FUQ393252 GEM393239:GEM393252 GOI393239:GOI393252 GYE393239:GYE393252 HIA393239:HIA393252 HRW393239:HRW393252 IBS393239:IBS393252 ILO393239:ILO393252 IVK393239:IVK393252 JFG393239:JFG393252 JPC393239:JPC393252 JYY393239:JYY393252 KIU393239:KIU393252 KSQ393239:KSQ393252 LCM393239:LCM393252 LMI393239:LMI393252 LWE393239:LWE393252 MGA393239:MGA393252 MPW393239:MPW393252 MZS393239:MZS393252 NJO393239:NJO393252 NTK393239:NTK393252 ODG393239:ODG393252 ONC393239:ONC393252 OWY393239:OWY393252 PGU393239:PGU393252 PQQ393239:PQQ393252 QAM393239:QAM393252 QKI393239:QKI393252 QUE393239:QUE393252 REA393239:REA393252 RNW393239:RNW393252 RXS393239:RXS393252 SHO393239:SHO393252 SRK393239:SRK393252 TBG393239:TBG393252 TLC393239:TLC393252 TUY393239:TUY393252 UEU393239:UEU393252 UOQ393239:UOQ393252 UYM393239:UYM393252 VII393239:VII393252 VSE393239:VSE393252 WCA393239:WCA393252 WLW393239:WLW393252 WVS393239:WVS393252 M458775:M458788 JG458775:JG458788 TC458775:TC458788 ACY458775:ACY458788 AMU458775:AMU458788 AWQ458775:AWQ458788 BGM458775:BGM458788 BQI458775:BQI458788 CAE458775:CAE458788 CKA458775:CKA458788 CTW458775:CTW458788 DDS458775:DDS458788 DNO458775:DNO458788 DXK458775:DXK458788 EHG458775:EHG458788 ERC458775:ERC458788 FAY458775:FAY458788 FKU458775:FKU458788 FUQ458775:FUQ458788 GEM458775:GEM458788 GOI458775:GOI458788 GYE458775:GYE458788 HIA458775:HIA458788 HRW458775:HRW458788 IBS458775:IBS458788 ILO458775:ILO458788 IVK458775:IVK458788 JFG458775:JFG458788 JPC458775:JPC458788 JYY458775:JYY458788 KIU458775:KIU458788 KSQ458775:KSQ458788 LCM458775:LCM458788 LMI458775:LMI458788 LWE458775:LWE458788 MGA458775:MGA458788 MPW458775:MPW458788 MZS458775:MZS458788 NJO458775:NJO458788 NTK458775:NTK458788 ODG458775:ODG458788 ONC458775:ONC458788 OWY458775:OWY458788 PGU458775:PGU458788 PQQ458775:PQQ458788 QAM458775:QAM458788 QKI458775:QKI458788 QUE458775:QUE458788 REA458775:REA458788 RNW458775:RNW458788 RXS458775:RXS458788 SHO458775:SHO458788 SRK458775:SRK458788 TBG458775:TBG458788 TLC458775:TLC458788 TUY458775:TUY458788 UEU458775:UEU458788 UOQ458775:UOQ458788 UYM458775:UYM458788 VII458775:VII458788 VSE458775:VSE458788 WCA458775:WCA458788 WLW458775:WLW458788 WVS458775:WVS458788 M524311:M524324 JG524311:JG524324 TC524311:TC524324 ACY524311:ACY524324 AMU524311:AMU524324 AWQ524311:AWQ524324 BGM524311:BGM524324 BQI524311:BQI524324 CAE524311:CAE524324 CKA524311:CKA524324 CTW524311:CTW524324 DDS524311:DDS524324 DNO524311:DNO524324 DXK524311:DXK524324 EHG524311:EHG524324 ERC524311:ERC524324 FAY524311:FAY524324 FKU524311:FKU524324 FUQ524311:FUQ524324 GEM524311:GEM524324 GOI524311:GOI524324 GYE524311:GYE524324 HIA524311:HIA524324 HRW524311:HRW524324 IBS524311:IBS524324 ILO524311:ILO524324 IVK524311:IVK524324 JFG524311:JFG524324 JPC524311:JPC524324 JYY524311:JYY524324 KIU524311:KIU524324 KSQ524311:KSQ524324 LCM524311:LCM524324 LMI524311:LMI524324 LWE524311:LWE524324 MGA524311:MGA524324 MPW524311:MPW524324 MZS524311:MZS524324 NJO524311:NJO524324 NTK524311:NTK524324 ODG524311:ODG524324 ONC524311:ONC524324 OWY524311:OWY524324 PGU524311:PGU524324 PQQ524311:PQQ524324 QAM524311:QAM524324 QKI524311:QKI524324 QUE524311:QUE524324 REA524311:REA524324 RNW524311:RNW524324 RXS524311:RXS524324 SHO524311:SHO524324 SRK524311:SRK524324 TBG524311:TBG524324 TLC524311:TLC524324 TUY524311:TUY524324 UEU524311:UEU524324 UOQ524311:UOQ524324 UYM524311:UYM524324 VII524311:VII524324 VSE524311:VSE524324 WCA524311:WCA524324 WLW524311:WLW524324 WVS524311:WVS524324 M589847:M589860 JG589847:JG589860 TC589847:TC589860 ACY589847:ACY589860 AMU589847:AMU589860 AWQ589847:AWQ589860 BGM589847:BGM589860 BQI589847:BQI589860 CAE589847:CAE589860 CKA589847:CKA589860 CTW589847:CTW589860 DDS589847:DDS589860 DNO589847:DNO589860 DXK589847:DXK589860 EHG589847:EHG589860 ERC589847:ERC589860 FAY589847:FAY589860 FKU589847:FKU589860 FUQ589847:FUQ589860 GEM589847:GEM589860 GOI589847:GOI589860 GYE589847:GYE589860 HIA589847:HIA589860 HRW589847:HRW589860 IBS589847:IBS589860 ILO589847:ILO589860 IVK589847:IVK589860 JFG589847:JFG589860 JPC589847:JPC589860 JYY589847:JYY589860 KIU589847:KIU589860 KSQ589847:KSQ589860 LCM589847:LCM589860 LMI589847:LMI589860 LWE589847:LWE589860 MGA589847:MGA589860 MPW589847:MPW589860 MZS589847:MZS589860 NJO589847:NJO589860 NTK589847:NTK589860 ODG589847:ODG589860 ONC589847:ONC589860 OWY589847:OWY589860 PGU589847:PGU589860 PQQ589847:PQQ589860 QAM589847:QAM589860 QKI589847:QKI589860 QUE589847:QUE589860 REA589847:REA589860 RNW589847:RNW589860 RXS589847:RXS589860 SHO589847:SHO589860 SRK589847:SRK589860 TBG589847:TBG589860 TLC589847:TLC589860 TUY589847:TUY589860 UEU589847:UEU589860 UOQ589847:UOQ589860 UYM589847:UYM589860 VII589847:VII589860 VSE589847:VSE589860 WCA589847:WCA589860 WLW589847:WLW589860 WVS589847:WVS589860 M655383:M655396 JG655383:JG655396 TC655383:TC655396 ACY655383:ACY655396 AMU655383:AMU655396 AWQ655383:AWQ655396 BGM655383:BGM655396 BQI655383:BQI655396 CAE655383:CAE655396 CKA655383:CKA655396 CTW655383:CTW655396 DDS655383:DDS655396 DNO655383:DNO655396 DXK655383:DXK655396 EHG655383:EHG655396 ERC655383:ERC655396 FAY655383:FAY655396 FKU655383:FKU655396 FUQ655383:FUQ655396 GEM655383:GEM655396 GOI655383:GOI655396 GYE655383:GYE655396 HIA655383:HIA655396 HRW655383:HRW655396 IBS655383:IBS655396 ILO655383:ILO655396 IVK655383:IVK655396 JFG655383:JFG655396 JPC655383:JPC655396 JYY655383:JYY655396 KIU655383:KIU655396 KSQ655383:KSQ655396 LCM655383:LCM655396 LMI655383:LMI655396 LWE655383:LWE655396 MGA655383:MGA655396 MPW655383:MPW655396 MZS655383:MZS655396 NJO655383:NJO655396 NTK655383:NTK655396 ODG655383:ODG655396 ONC655383:ONC655396 OWY655383:OWY655396 PGU655383:PGU655396 PQQ655383:PQQ655396 QAM655383:QAM655396 QKI655383:QKI655396 QUE655383:QUE655396 REA655383:REA655396 RNW655383:RNW655396 RXS655383:RXS655396 SHO655383:SHO655396 SRK655383:SRK655396 TBG655383:TBG655396 TLC655383:TLC655396 TUY655383:TUY655396 UEU655383:UEU655396 UOQ655383:UOQ655396 UYM655383:UYM655396 VII655383:VII655396 VSE655383:VSE655396 WCA655383:WCA655396 WLW655383:WLW655396 WVS655383:WVS655396 M720919:M720932 JG720919:JG720932 TC720919:TC720932 ACY720919:ACY720932 AMU720919:AMU720932 AWQ720919:AWQ720932 BGM720919:BGM720932 BQI720919:BQI720932 CAE720919:CAE720932 CKA720919:CKA720932 CTW720919:CTW720932 DDS720919:DDS720932 DNO720919:DNO720932 DXK720919:DXK720932 EHG720919:EHG720932 ERC720919:ERC720932 FAY720919:FAY720932 FKU720919:FKU720932 FUQ720919:FUQ720932 GEM720919:GEM720932 GOI720919:GOI720932 GYE720919:GYE720932 HIA720919:HIA720932 HRW720919:HRW720932 IBS720919:IBS720932 ILO720919:ILO720932 IVK720919:IVK720932 JFG720919:JFG720932 JPC720919:JPC720932 JYY720919:JYY720932 KIU720919:KIU720932 KSQ720919:KSQ720932 LCM720919:LCM720932 LMI720919:LMI720932 LWE720919:LWE720932 MGA720919:MGA720932 MPW720919:MPW720932 MZS720919:MZS720932 NJO720919:NJO720932 NTK720919:NTK720932 ODG720919:ODG720932 ONC720919:ONC720932 OWY720919:OWY720932 PGU720919:PGU720932 PQQ720919:PQQ720932 QAM720919:QAM720932 QKI720919:QKI720932 QUE720919:QUE720932 REA720919:REA720932 RNW720919:RNW720932 RXS720919:RXS720932 SHO720919:SHO720932 SRK720919:SRK720932 TBG720919:TBG720932 TLC720919:TLC720932 TUY720919:TUY720932 UEU720919:UEU720932 UOQ720919:UOQ720932 UYM720919:UYM720932 VII720919:VII720932 VSE720919:VSE720932 WCA720919:WCA720932 WLW720919:WLW720932 WVS720919:WVS720932 M786455:M786468 JG786455:JG786468 TC786455:TC786468 ACY786455:ACY786468 AMU786455:AMU786468 AWQ786455:AWQ786468 BGM786455:BGM786468 BQI786455:BQI786468 CAE786455:CAE786468 CKA786455:CKA786468 CTW786455:CTW786468 DDS786455:DDS786468 DNO786455:DNO786468 DXK786455:DXK786468 EHG786455:EHG786468 ERC786455:ERC786468 FAY786455:FAY786468 FKU786455:FKU786468 FUQ786455:FUQ786468 GEM786455:GEM786468 GOI786455:GOI786468 GYE786455:GYE786468 HIA786455:HIA786468 HRW786455:HRW786468 IBS786455:IBS786468 ILO786455:ILO786468 IVK786455:IVK786468 JFG786455:JFG786468 JPC786455:JPC786468 JYY786455:JYY786468 KIU786455:KIU786468 KSQ786455:KSQ786468 LCM786455:LCM786468 LMI786455:LMI786468 LWE786455:LWE786468 MGA786455:MGA786468 MPW786455:MPW786468 MZS786455:MZS786468 NJO786455:NJO786468 NTK786455:NTK786468 ODG786455:ODG786468 ONC786455:ONC786468 OWY786455:OWY786468 PGU786455:PGU786468 PQQ786455:PQQ786468 QAM786455:QAM786468 QKI786455:QKI786468 QUE786455:QUE786468 REA786455:REA786468 RNW786455:RNW786468 RXS786455:RXS786468 SHO786455:SHO786468 SRK786455:SRK786468 TBG786455:TBG786468 TLC786455:TLC786468 TUY786455:TUY786468 UEU786455:UEU786468 UOQ786455:UOQ786468 UYM786455:UYM786468 VII786455:VII786468 VSE786455:VSE786468 WCA786455:WCA786468 WLW786455:WLW786468 WVS786455:WVS786468 M851991:M852004 JG851991:JG852004 TC851991:TC852004 ACY851991:ACY852004 AMU851991:AMU852004 AWQ851991:AWQ852004 BGM851991:BGM852004 BQI851991:BQI852004 CAE851991:CAE852004 CKA851991:CKA852004 CTW851991:CTW852004 DDS851991:DDS852004 DNO851991:DNO852004 DXK851991:DXK852004 EHG851991:EHG852004 ERC851991:ERC852004 FAY851991:FAY852004 FKU851991:FKU852004 FUQ851991:FUQ852004 GEM851991:GEM852004 GOI851991:GOI852004 GYE851991:GYE852004 HIA851991:HIA852004 HRW851991:HRW852004 IBS851991:IBS852004 ILO851991:ILO852004 IVK851991:IVK852004 JFG851991:JFG852004 JPC851991:JPC852004 JYY851991:JYY852004 KIU851991:KIU852004 KSQ851991:KSQ852004 LCM851991:LCM852004 LMI851991:LMI852004 LWE851991:LWE852004 MGA851991:MGA852004 MPW851991:MPW852004 MZS851991:MZS852004 NJO851991:NJO852004 NTK851991:NTK852004 ODG851991:ODG852004 ONC851991:ONC852004 OWY851991:OWY852004 PGU851991:PGU852004 PQQ851991:PQQ852004 QAM851991:QAM852004 QKI851991:QKI852004 QUE851991:QUE852004 REA851991:REA852004 RNW851991:RNW852004 RXS851991:RXS852004 SHO851991:SHO852004 SRK851991:SRK852004 TBG851991:TBG852004 TLC851991:TLC852004 TUY851991:TUY852004 UEU851991:UEU852004 UOQ851991:UOQ852004 UYM851991:UYM852004 VII851991:VII852004 VSE851991:VSE852004 WCA851991:WCA852004 WLW851991:WLW852004 WVS851991:WVS852004 M917527:M917540 JG917527:JG917540 TC917527:TC917540 ACY917527:ACY917540 AMU917527:AMU917540 AWQ917527:AWQ917540 BGM917527:BGM917540 BQI917527:BQI917540 CAE917527:CAE917540 CKA917527:CKA917540 CTW917527:CTW917540 DDS917527:DDS917540 DNO917527:DNO917540 DXK917527:DXK917540 EHG917527:EHG917540 ERC917527:ERC917540 FAY917527:FAY917540 FKU917527:FKU917540 FUQ917527:FUQ917540 GEM917527:GEM917540 GOI917527:GOI917540 GYE917527:GYE917540 HIA917527:HIA917540 HRW917527:HRW917540 IBS917527:IBS917540 ILO917527:ILO917540 IVK917527:IVK917540 JFG917527:JFG917540 JPC917527:JPC917540 JYY917527:JYY917540 KIU917527:KIU917540 KSQ917527:KSQ917540 LCM917527:LCM917540 LMI917527:LMI917540 LWE917527:LWE917540 MGA917527:MGA917540 MPW917527:MPW917540 MZS917527:MZS917540 NJO917527:NJO917540 NTK917527:NTK917540 ODG917527:ODG917540 ONC917527:ONC917540 OWY917527:OWY917540 PGU917527:PGU917540 PQQ917527:PQQ917540 QAM917527:QAM917540 QKI917527:QKI917540 QUE917527:QUE917540 REA917527:REA917540 RNW917527:RNW917540 RXS917527:RXS917540 SHO917527:SHO917540 SRK917527:SRK917540 TBG917527:TBG917540 TLC917527:TLC917540 TUY917527:TUY917540 UEU917527:UEU917540 UOQ917527:UOQ917540 UYM917527:UYM917540 VII917527:VII917540 VSE917527:VSE917540 WCA917527:WCA917540 WLW917527:WLW917540 WVS917527:WVS917540 M983063:M983076 JG983063:JG983076 TC983063:TC983076 ACY983063:ACY983076 AMU983063:AMU983076 AWQ983063:AWQ983076 BGM983063:BGM983076 BQI983063:BQI983076 CAE983063:CAE983076 CKA983063:CKA983076 CTW983063:CTW983076 DDS983063:DDS983076 DNO983063:DNO983076 DXK983063:DXK983076 EHG983063:EHG983076 ERC983063:ERC983076 FAY983063:FAY983076 FKU983063:FKU983076 FUQ983063:FUQ983076 GEM983063:GEM983076 GOI983063:GOI983076 GYE983063:GYE983076 HIA983063:HIA983076 HRW983063:HRW983076 IBS983063:IBS983076 ILO983063:ILO983076 IVK983063:IVK983076 JFG983063:JFG983076 JPC983063:JPC983076 JYY983063:JYY983076 KIU983063:KIU983076 KSQ983063:KSQ983076 LCM983063:LCM983076 LMI983063:LMI983076 LWE983063:LWE983076 MGA983063:MGA983076 MPW983063:MPW983076 MZS983063:MZS983076 NJO983063:NJO983076 NTK983063:NTK983076 ODG983063:ODG983076 ONC983063:ONC983076 OWY983063:OWY983076 PGU983063:PGU983076 PQQ983063:PQQ983076 QAM983063:QAM983076 QKI983063:QKI983076 QUE983063:QUE983076 REA983063:REA983076 RNW983063:RNW983076 RXS983063:RXS983076 SHO983063:SHO983076 SRK983063:SRK983076 TBG983063:TBG983076 TLC983063:TLC983076 TUY983063:TUY983076 UEU983063:UEU983076 UOQ983063:UOQ983076 UYM983063:UYM983076 VII983063:VII983076 VSE983063:VSE983076 WCA983063:WCA983076 WLW983063:WLW983076" xr:uid="{3308A710-A544-4A37-9B50-A43C9BAF656D}">
      <formula1>"移乗介護,移動支援,排泄支援,見守り・コミュニケーション,入浴支援"</formula1>
    </dataValidation>
    <dataValidation type="list" allowBlank="1" showInputMessage="1" showErrorMessage="1" sqref="WVN983063:WVN983076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9:C65572 JB65559:JB65572 SX65559:SX65572 ACT65559:ACT65572 AMP65559:AMP65572 AWL65559:AWL65572 BGH65559:BGH65572 BQD65559:BQD65572 BZZ65559:BZZ65572 CJV65559:CJV65572 CTR65559:CTR65572 DDN65559:DDN65572 DNJ65559:DNJ65572 DXF65559:DXF65572 EHB65559:EHB65572 EQX65559:EQX65572 FAT65559:FAT65572 FKP65559:FKP65572 FUL65559:FUL65572 GEH65559:GEH65572 GOD65559:GOD65572 GXZ65559:GXZ65572 HHV65559:HHV65572 HRR65559:HRR65572 IBN65559:IBN65572 ILJ65559:ILJ65572 IVF65559:IVF65572 JFB65559:JFB65572 JOX65559:JOX65572 JYT65559:JYT65572 KIP65559:KIP65572 KSL65559:KSL65572 LCH65559:LCH65572 LMD65559:LMD65572 LVZ65559:LVZ65572 MFV65559:MFV65572 MPR65559:MPR65572 MZN65559:MZN65572 NJJ65559:NJJ65572 NTF65559:NTF65572 ODB65559:ODB65572 OMX65559:OMX65572 OWT65559:OWT65572 PGP65559:PGP65572 PQL65559:PQL65572 QAH65559:QAH65572 QKD65559:QKD65572 QTZ65559:QTZ65572 RDV65559:RDV65572 RNR65559:RNR65572 RXN65559:RXN65572 SHJ65559:SHJ65572 SRF65559:SRF65572 TBB65559:TBB65572 TKX65559:TKX65572 TUT65559:TUT65572 UEP65559:UEP65572 UOL65559:UOL65572 UYH65559:UYH65572 VID65559:VID65572 VRZ65559:VRZ65572 WBV65559:WBV65572 WLR65559:WLR65572 WVN65559:WVN65572 C131095:C131108 JB131095:JB131108 SX131095:SX131108 ACT131095:ACT131108 AMP131095:AMP131108 AWL131095:AWL131108 BGH131095:BGH131108 BQD131095:BQD131108 BZZ131095:BZZ131108 CJV131095:CJV131108 CTR131095:CTR131108 DDN131095:DDN131108 DNJ131095:DNJ131108 DXF131095:DXF131108 EHB131095:EHB131108 EQX131095:EQX131108 FAT131095:FAT131108 FKP131095:FKP131108 FUL131095:FUL131108 GEH131095:GEH131108 GOD131095:GOD131108 GXZ131095:GXZ131108 HHV131095:HHV131108 HRR131095:HRR131108 IBN131095:IBN131108 ILJ131095:ILJ131108 IVF131095:IVF131108 JFB131095:JFB131108 JOX131095:JOX131108 JYT131095:JYT131108 KIP131095:KIP131108 KSL131095:KSL131108 LCH131095:LCH131108 LMD131095:LMD131108 LVZ131095:LVZ131108 MFV131095:MFV131108 MPR131095:MPR131108 MZN131095:MZN131108 NJJ131095:NJJ131108 NTF131095:NTF131108 ODB131095:ODB131108 OMX131095:OMX131108 OWT131095:OWT131108 PGP131095:PGP131108 PQL131095:PQL131108 QAH131095:QAH131108 QKD131095:QKD131108 QTZ131095:QTZ131108 RDV131095:RDV131108 RNR131095:RNR131108 RXN131095:RXN131108 SHJ131095:SHJ131108 SRF131095:SRF131108 TBB131095:TBB131108 TKX131095:TKX131108 TUT131095:TUT131108 UEP131095:UEP131108 UOL131095:UOL131108 UYH131095:UYH131108 VID131095:VID131108 VRZ131095:VRZ131108 WBV131095:WBV131108 WLR131095:WLR131108 WVN131095:WVN131108 C196631:C196644 JB196631:JB196644 SX196631:SX196644 ACT196631:ACT196644 AMP196631:AMP196644 AWL196631:AWL196644 BGH196631:BGH196644 BQD196631:BQD196644 BZZ196631:BZZ196644 CJV196631:CJV196644 CTR196631:CTR196644 DDN196631:DDN196644 DNJ196631:DNJ196644 DXF196631:DXF196644 EHB196631:EHB196644 EQX196631:EQX196644 FAT196631:FAT196644 FKP196631:FKP196644 FUL196631:FUL196644 GEH196631:GEH196644 GOD196631:GOD196644 GXZ196631:GXZ196644 HHV196631:HHV196644 HRR196631:HRR196644 IBN196631:IBN196644 ILJ196631:ILJ196644 IVF196631:IVF196644 JFB196631:JFB196644 JOX196631:JOX196644 JYT196631:JYT196644 KIP196631:KIP196644 KSL196631:KSL196644 LCH196631:LCH196644 LMD196631:LMD196644 LVZ196631:LVZ196644 MFV196631:MFV196644 MPR196631:MPR196644 MZN196631:MZN196644 NJJ196631:NJJ196644 NTF196631:NTF196644 ODB196631:ODB196644 OMX196631:OMX196644 OWT196631:OWT196644 PGP196631:PGP196644 PQL196631:PQL196644 QAH196631:QAH196644 QKD196631:QKD196644 QTZ196631:QTZ196644 RDV196631:RDV196644 RNR196631:RNR196644 RXN196631:RXN196644 SHJ196631:SHJ196644 SRF196631:SRF196644 TBB196631:TBB196644 TKX196631:TKX196644 TUT196631:TUT196644 UEP196631:UEP196644 UOL196631:UOL196644 UYH196631:UYH196644 VID196631:VID196644 VRZ196631:VRZ196644 WBV196631:WBV196644 WLR196631:WLR196644 WVN196631:WVN196644 C262167:C262180 JB262167:JB262180 SX262167:SX262180 ACT262167:ACT262180 AMP262167:AMP262180 AWL262167:AWL262180 BGH262167:BGH262180 BQD262167:BQD262180 BZZ262167:BZZ262180 CJV262167:CJV262180 CTR262167:CTR262180 DDN262167:DDN262180 DNJ262167:DNJ262180 DXF262167:DXF262180 EHB262167:EHB262180 EQX262167:EQX262180 FAT262167:FAT262180 FKP262167:FKP262180 FUL262167:FUL262180 GEH262167:GEH262180 GOD262167:GOD262180 GXZ262167:GXZ262180 HHV262167:HHV262180 HRR262167:HRR262180 IBN262167:IBN262180 ILJ262167:ILJ262180 IVF262167:IVF262180 JFB262167:JFB262180 JOX262167:JOX262180 JYT262167:JYT262180 KIP262167:KIP262180 KSL262167:KSL262180 LCH262167:LCH262180 LMD262167:LMD262180 LVZ262167:LVZ262180 MFV262167:MFV262180 MPR262167:MPR262180 MZN262167:MZN262180 NJJ262167:NJJ262180 NTF262167:NTF262180 ODB262167:ODB262180 OMX262167:OMX262180 OWT262167:OWT262180 PGP262167:PGP262180 PQL262167:PQL262180 QAH262167:QAH262180 QKD262167:QKD262180 QTZ262167:QTZ262180 RDV262167:RDV262180 RNR262167:RNR262180 RXN262167:RXN262180 SHJ262167:SHJ262180 SRF262167:SRF262180 TBB262167:TBB262180 TKX262167:TKX262180 TUT262167:TUT262180 UEP262167:UEP262180 UOL262167:UOL262180 UYH262167:UYH262180 VID262167:VID262180 VRZ262167:VRZ262180 WBV262167:WBV262180 WLR262167:WLR262180 WVN262167:WVN262180 C327703:C327716 JB327703:JB327716 SX327703:SX327716 ACT327703:ACT327716 AMP327703:AMP327716 AWL327703:AWL327716 BGH327703:BGH327716 BQD327703:BQD327716 BZZ327703:BZZ327716 CJV327703:CJV327716 CTR327703:CTR327716 DDN327703:DDN327716 DNJ327703:DNJ327716 DXF327703:DXF327716 EHB327703:EHB327716 EQX327703:EQX327716 FAT327703:FAT327716 FKP327703:FKP327716 FUL327703:FUL327716 GEH327703:GEH327716 GOD327703:GOD327716 GXZ327703:GXZ327716 HHV327703:HHV327716 HRR327703:HRR327716 IBN327703:IBN327716 ILJ327703:ILJ327716 IVF327703:IVF327716 JFB327703:JFB327716 JOX327703:JOX327716 JYT327703:JYT327716 KIP327703:KIP327716 KSL327703:KSL327716 LCH327703:LCH327716 LMD327703:LMD327716 LVZ327703:LVZ327716 MFV327703:MFV327716 MPR327703:MPR327716 MZN327703:MZN327716 NJJ327703:NJJ327716 NTF327703:NTF327716 ODB327703:ODB327716 OMX327703:OMX327716 OWT327703:OWT327716 PGP327703:PGP327716 PQL327703:PQL327716 QAH327703:QAH327716 QKD327703:QKD327716 QTZ327703:QTZ327716 RDV327703:RDV327716 RNR327703:RNR327716 RXN327703:RXN327716 SHJ327703:SHJ327716 SRF327703:SRF327716 TBB327703:TBB327716 TKX327703:TKX327716 TUT327703:TUT327716 UEP327703:UEP327716 UOL327703:UOL327716 UYH327703:UYH327716 VID327703:VID327716 VRZ327703:VRZ327716 WBV327703:WBV327716 WLR327703:WLR327716 WVN327703:WVN327716 C393239:C393252 JB393239:JB393252 SX393239:SX393252 ACT393239:ACT393252 AMP393239:AMP393252 AWL393239:AWL393252 BGH393239:BGH393252 BQD393239:BQD393252 BZZ393239:BZZ393252 CJV393239:CJV393252 CTR393239:CTR393252 DDN393239:DDN393252 DNJ393239:DNJ393252 DXF393239:DXF393252 EHB393239:EHB393252 EQX393239:EQX393252 FAT393239:FAT393252 FKP393239:FKP393252 FUL393239:FUL393252 GEH393239:GEH393252 GOD393239:GOD393252 GXZ393239:GXZ393252 HHV393239:HHV393252 HRR393239:HRR393252 IBN393239:IBN393252 ILJ393239:ILJ393252 IVF393239:IVF393252 JFB393239:JFB393252 JOX393239:JOX393252 JYT393239:JYT393252 KIP393239:KIP393252 KSL393239:KSL393252 LCH393239:LCH393252 LMD393239:LMD393252 LVZ393239:LVZ393252 MFV393239:MFV393252 MPR393239:MPR393252 MZN393239:MZN393252 NJJ393239:NJJ393252 NTF393239:NTF393252 ODB393239:ODB393252 OMX393239:OMX393252 OWT393239:OWT393252 PGP393239:PGP393252 PQL393239:PQL393252 QAH393239:QAH393252 QKD393239:QKD393252 QTZ393239:QTZ393252 RDV393239:RDV393252 RNR393239:RNR393252 RXN393239:RXN393252 SHJ393239:SHJ393252 SRF393239:SRF393252 TBB393239:TBB393252 TKX393239:TKX393252 TUT393239:TUT393252 UEP393239:UEP393252 UOL393239:UOL393252 UYH393239:UYH393252 VID393239:VID393252 VRZ393239:VRZ393252 WBV393239:WBV393252 WLR393239:WLR393252 WVN393239:WVN393252 C458775:C458788 JB458775:JB458788 SX458775:SX458788 ACT458775:ACT458788 AMP458775:AMP458788 AWL458775:AWL458788 BGH458775:BGH458788 BQD458775:BQD458788 BZZ458775:BZZ458788 CJV458775:CJV458788 CTR458775:CTR458788 DDN458775:DDN458788 DNJ458775:DNJ458788 DXF458775:DXF458788 EHB458775:EHB458788 EQX458775:EQX458788 FAT458775:FAT458788 FKP458775:FKP458788 FUL458775:FUL458788 GEH458775:GEH458788 GOD458775:GOD458788 GXZ458775:GXZ458788 HHV458775:HHV458788 HRR458775:HRR458788 IBN458775:IBN458788 ILJ458775:ILJ458788 IVF458775:IVF458788 JFB458775:JFB458788 JOX458775:JOX458788 JYT458775:JYT458788 KIP458775:KIP458788 KSL458775:KSL458788 LCH458775:LCH458788 LMD458775:LMD458788 LVZ458775:LVZ458788 MFV458775:MFV458788 MPR458775:MPR458788 MZN458775:MZN458788 NJJ458775:NJJ458788 NTF458775:NTF458788 ODB458775:ODB458788 OMX458775:OMX458788 OWT458775:OWT458788 PGP458775:PGP458788 PQL458775:PQL458788 QAH458775:QAH458788 QKD458775:QKD458788 QTZ458775:QTZ458788 RDV458775:RDV458788 RNR458775:RNR458788 RXN458775:RXN458788 SHJ458775:SHJ458788 SRF458775:SRF458788 TBB458775:TBB458788 TKX458775:TKX458788 TUT458775:TUT458788 UEP458775:UEP458788 UOL458775:UOL458788 UYH458775:UYH458788 VID458775:VID458788 VRZ458775:VRZ458788 WBV458775:WBV458788 WLR458775:WLR458788 WVN458775:WVN458788 C524311:C524324 JB524311:JB524324 SX524311:SX524324 ACT524311:ACT524324 AMP524311:AMP524324 AWL524311:AWL524324 BGH524311:BGH524324 BQD524311:BQD524324 BZZ524311:BZZ524324 CJV524311:CJV524324 CTR524311:CTR524324 DDN524311:DDN524324 DNJ524311:DNJ524324 DXF524311:DXF524324 EHB524311:EHB524324 EQX524311:EQX524324 FAT524311:FAT524324 FKP524311:FKP524324 FUL524311:FUL524324 GEH524311:GEH524324 GOD524311:GOD524324 GXZ524311:GXZ524324 HHV524311:HHV524324 HRR524311:HRR524324 IBN524311:IBN524324 ILJ524311:ILJ524324 IVF524311:IVF524324 JFB524311:JFB524324 JOX524311:JOX524324 JYT524311:JYT524324 KIP524311:KIP524324 KSL524311:KSL524324 LCH524311:LCH524324 LMD524311:LMD524324 LVZ524311:LVZ524324 MFV524311:MFV524324 MPR524311:MPR524324 MZN524311:MZN524324 NJJ524311:NJJ524324 NTF524311:NTF524324 ODB524311:ODB524324 OMX524311:OMX524324 OWT524311:OWT524324 PGP524311:PGP524324 PQL524311:PQL524324 QAH524311:QAH524324 QKD524311:QKD524324 QTZ524311:QTZ524324 RDV524311:RDV524324 RNR524311:RNR524324 RXN524311:RXN524324 SHJ524311:SHJ524324 SRF524311:SRF524324 TBB524311:TBB524324 TKX524311:TKX524324 TUT524311:TUT524324 UEP524311:UEP524324 UOL524311:UOL524324 UYH524311:UYH524324 VID524311:VID524324 VRZ524311:VRZ524324 WBV524311:WBV524324 WLR524311:WLR524324 WVN524311:WVN524324 C589847:C589860 JB589847:JB589860 SX589847:SX589860 ACT589847:ACT589860 AMP589847:AMP589860 AWL589847:AWL589860 BGH589847:BGH589860 BQD589847:BQD589860 BZZ589847:BZZ589860 CJV589847:CJV589860 CTR589847:CTR589860 DDN589847:DDN589860 DNJ589847:DNJ589860 DXF589847:DXF589860 EHB589847:EHB589860 EQX589847:EQX589860 FAT589847:FAT589860 FKP589847:FKP589860 FUL589847:FUL589860 GEH589847:GEH589860 GOD589847:GOD589860 GXZ589847:GXZ589860 HHV589847:HHV589860 HRR589847:HRR589860 IBN589847:IBN589860 ILJ589847:ILJ589860 IVF589847:IVF589860 JFB589847:JFB589860 JOX589847:JOX589860 JYT589847:JYT589860 KIP589847:KIP589860 KSL589847:KSL589860 LCH589847:LCH589860 LMD589847:LMD589860 LVZ589847:LVZ589860 MFV589847:MFV589860 MPR589847:MPR589860 MZN589847:MZN589860 NJJ589847:NJJ589860 NTF589847:NTF589860 ODB589847:ODB589860 OMX589847:OMX589860 OWT589847:OWT589860 PGP589847:PGP589860 PQL589847:PQL589860 QAH589847:QAH589860 QKD589847:QKD589860 QTZ589847:QTZ589860 RDV589847:RDV589860 RNR589847:RNR589860 RXN589847:RXN589860 SHJ589847:SHJ589860 SRF589847:SRF589860 TBB589847:TBB589860 TKX589847:TKX589860 TUT589847:TUT589860 UEP589847:UEP589860 UOL589847:UOL589860 UYH589847:UYH589860 VID589847:VID589860 VRZ589847:VRZ589860 WBV589847:WBV589860 WLR589847:WLR589860 WVN589847:WVN589860 C655383:C655396 JB655383:JB655396 SX655383:SX655396 ACT655383:ACT655396 AMP655383:AMP655396 AWL655383:AWL655396 BGH655383:BGH655396 BQD655383:BQD655396 BZZ655383:BZZ655396 CJV655383:CJV655396 CTR655383:CTR655396 DDN655383:DDN655396 DNJ655383:DNJ655396 DXF655383:DXF655396 EHB655383:EHB655396 EQX655383:EQX655396 FAT655383:FAT655396 FKP655383:FKP655396 FUL655383:FUL655396 GEH655383:GEH655396 GOD655383:GOD655396 GXZ655383:GXZ655396 HHV655383:HHV655396 HRR655383:HRR655396 IBN655383:IBN655396 ILJ655383:ILJ655396 IVF655383:IVF655396 JFB655383:JFB655396 JOX655383:JOX655396 JYT655383:JYT655396 KIP655383:KIP655396 KSL655383:KSL655396 LCH655383:LCH655396 LMD655383:LMD655396 LVZ655383:LVZ655396 MFV655383:MFV655396 MPR655383:MPR655396 MZN655383:MZN655396 NJJ655383:NJJ655396 NTF655383:NTF655396 ODB655383:ODB655396 OMX655383:OMX655396 OWT655383:OWT655396 PGP655383:PGP655396 PQL655383:PQL655396 QAH655383:QAH655396 QKD655383:QKD655396 QTZ655383:QTZ655396 RDV655383:RDV655396 RNR655383:RNR655396 RXN655383:RXN655396 SHJ655383:SHJ655396 SRF655383:SRF655396 TBB655383:TBB655396 TKX655383:TKX655396 TUT655383:TUT655396 UEP655383:UEP655396 UOL655383:UOL655396 UYH655383:UYH655396 VID655383:VID655396 VRZ655383:VRZ655396 WBV655383:WBV655396 WLR655383:WLR655396 WVN655383:WVN655396 C720919:C720932 JB720919:JB720932 SX720919:SX720932 ACT720919:ACT720932 AMP720919:AMP720932 AWL720919:AWL720932 BGH720919:BGH720932 BQD720919:BQD720932 BZZ720919:BZZ720932 CJV720919:CJV720932 CTR720919:CTR720932 DDN720919:DDN720932 DNJ720919:DNJ720932 DXF720919:DXF720932 EHB720919:EHB720932 EQX720919:EQX720932 FAT720919:FAT720932 FKP720919:FKP720932 FUL720919:FUL720932 GEH720919:GEH720932 GOD720919:GOD720932 GXZ720919:GXZ720932 HHV720919:HHV720932 HRR720919:HRR720932 IBN720919:IBN720932 ILJ720919:ILJ720932 IVF720919:IVF720932 JFB720919:JFB720932 JOX720919:JOX720932 JYT720919:JYT720932 KIP720919:KIP720932 KSL720919:KSL720932 LCH720919:LCH720932 LMD720919:LMD720932 LVZ720919:LVZ720932 MFV720919:MFV720932 MPR720919:MPR720932 MZN720919:MZN720932 NJJ720919:NJJ720932 NTF720919:NTF720932 ODB720919:ODB720932 OMX720919:OMX720932 OWT720919:OWT720932 PGP720919:PGP720932 PQL720919:PQL720932 QAH720919:QAH720932 QKD720919:QKD720932 QTZ720919:QTZ720932 RDV720919:RDV720932 RNR720919:RNR720932 RXN720919:RXN720932 SHJ720919:SHJ720932 SRF720919:SRF720932 TBB720919:TBB720932 TKX720919:TKX720932 TUT720919:TUT720932 UEP720919:UEP720932 UOL720919:UOL720932 UYH720919:UYH720932 VID720919:VID720932 VRZ720919:VRZ720932 WBV720919:WBV720932 WLR720919:WLR720932 WVN720919:WVN720932 C786455:C786468 JB786455:JB786468 SX786455:SX786468 ACT786455:ACT786468 AMP786455:AMP786468 AWL786455:AWL786468 BGH786455:BGH786468 BQD786455:BQD786468 BZZ786455:BZZ786468 CJV786455:CJV786468 CTR786455:CTR786468 DDN786455:DDN786468 DNJ786455:DNJ786468 DXF786455:DXF786468 EHB786455:EHB786468 EQX786455:EQX786468 FAT786455:FAT786468 FKP786455:FKP786468 FUL786455:FUL786468 GEH786455:GEH786468 GOD786455:GOD786468 GXZ786455:GXZ786468 HHV786455:HHV786468 HRR786455:HRR786468 IBN786455:IBN786468 ILJ786455:ILJ786468 IVF786455:IVF786468 JFB786455:JFB786468 JOX786455:JOX786468 JYT786455:JYT786468 KIP786455:KIP786468 KSL786455:KSL786468 LCH786455:LCH786468 LMD786455:LMD786468 LVZ786455:LVZ786468 MFV786455:MFV786468 MPR786455:MPR786468 MZN786455:MZN786468 NJJ786455:NJJ786468 NTF786455:NTF786468 ODB786455:ODB786468 OMX786455:OMX786468 OWT786455:OWT786468 PGP786455:PGP786468 PQL786455:PQL786468 QAH786455:QAH786468 QKD786455:QKD786468 QTZ786455:QTZ786468 RDV786455:RDV786468 RNR786455:RNR786468 RXN786455:RXN786468 SHJ786455:SHJ786468 SRF786455:SRF786468 TBB786455:TBB786468 TKX786455:TKX786468 TUT786455:TUT786468 UEP786455:UEP786468 UOL786455:UOL786468 UYH786455:UYH786468 VID786455:VID786468 VRZ786455:VRZ786468 WBV786455:WBV786468 WLR786455:WLR786468 WVN786455:WVN786468 C851991:C852004 JB851991:JB852004 SX851991:SX852004 ACT851991:ACT852004 AMP851991:AMP852004 AWL851991:AWL852004 BGH851991:BGH852004 BQD851991:BQD852004 BZZ851991:BZZ852004 CJV851991:CJV852004 CTR851991:CTR852004 DDN851991:DDN852004 DNJ851991:DNJ852004 DXF851991:DXF852004 EHB851991:EHB852004 EQX851991:EQX852004 FAT851991:FAT852004 FKP851991:FKP852004 FUL851991:FUL852004 GEH851991:GEH852004 GOD851991:GOD852004 GXZ851991:GXZ852004 HHV851991:HHV852004 HRR851991:HRR852004 IBN851991:IBN852004 ILJ851991:ILJ852004 IVF851991:IVF852004 JFB851991:JFB852004 JOX851991:JOX852004 JYT851991:JYT852004 KIP851991:KIP852004 KSL851991:KSL852004 LCH851991:LCH852004 LMD851991:LMD852004 LVZ851991:LVZ852004 MFV851991:MFV852004 MPR851991:MPR852004 MZN851991:MZN852004 NJJ851991:NJJ852004 NTF851991:NTF852004 ODB851991:ODB852004 OMX851991:OMX852004 OWT851991:OWT852004 PGP851991:PGP852004 PQL851991:PQL852004 QAH851991:QAH852004 QKD851991:QKD852004 QTZ851991:QTZ852004 RDV851991:RDV852004 RNR851991:RNR852004 RXN851991:RXN852004 SHJ851991:SHJ852004 SRF851991:SRF852004 TBB851991:TBB852004 TKX851991:TKX852004 TUT851991:TUT852004 UEP851991:UEP852004 UOL851991:UOL852004 UYH851991:UYH852004 VID851991:VID852004 VRZ851991:VRZ852004 WBV851991:WBV852004 WLR851991:WLR852004 WVN851991:WVN852004 C917527:C917540 JB917527:JB917540 SX917527:SX917540 ACT917527:ACT917540 AMP917527:AMP917540 AWL917527:AWL917540 BGH917527:BGH917540 BQD917527:BQD917540 BZZ917527:BZZ917540 CJV917527:CJV917540 CTR917527:CTR917540 DDN917527:DDN917540 DNJ917527:DNJ917540 DXF917527:DXF917540 EHB917527:EHB917540 EQX917527:EQX917540 FAT917527:FAT917540 FKP917527:FKP917540 FUL917527:FUL917540 GEH917527:GEH917540 GOD917527:GOD917540 GXZ917527:GXZ917540 HHV917527:HHV917540 HRR917527:HRR917540 IBN917527:IBN917540 ILJ917527:ILJ917540 IVF917527:IVF917540 JFB917527:JFB917540 JOX917527:JOX917540 JYT917527:JYT917540 KIP917527:KIP917540 KSL917527:KSL917540 LCH917527:LCH917540 LMD917527:LMD917540 LVZ917527:LVZ917540 MFV917527:MFV917540 MPR917527:MPR917540 MZN917527:MZN917540 NJJ917527:NJJ917540 NTF917527:NTF917540 ODB917527:ODB917540 OMX917527:OMX917540 OWT917527:OWT917540 PGP917527:PGP917540 PQL917527:PQL917540 QAH917527:QAH917540 QKD917527:QKD917540 QTZ917527:QTZ917540 RDV917527:RDV917540 RNR917527:RNR917540 RXN917527:RXN917540 SHJ917527:SHJ917540 SRF917527:SRF917540 TBB917527:TBB917540 TKX917527:TKX917540 TUT917527:TUT917540 UEP917527:UEP917540 UOL917527:UOL917540 UYH917527:UYH917540 VID917527:VID917540 VRZ917527:VRZ917540 WBV917527:WBV917540 WLR917527:WLR917540 WVN917527:WVN917540 C983063:C983076 JB983063:JB983076 SX983063:SX983076 ACT983063:ACT983076 AMP983063:AMP983076 AWL983063:AWL983076 BGH983063:BGH983076 BQD983063:BQD983076 BZZ983063:BZZ983076 CJV983063:CJV983076 CTR983063:CTR983076 DDN983063:DDN983076 DNJ983063:DNJ983076 DXF983063:DXF983076 EHB983063:EHB983076 EQX983063:EQX983076 FAT983063:FAT983076 FKP983063:FKP983076 FUL983063:FUL983076 GEH983063:GEH983076 GOD983063:GOD983076 GXZ983063:GXZ983076 HHV983063:HHV983076 HRR983063:HRR983076 IBN983063:IBN983076 ILJ983063:ILJ983076 IVF983063:IVF983076 JFB983063:JFB983076 JOX983063:JOX983076 JYT983063:JYT983076 KIP983063:KIP983076 KSL983063:KSL983076 LCH983063:LCH983076 LMD983063:LMD983076 LVZ983063:LVZ983076 MFV983063:MFV983076 MPR983063:MPR983076 MZN983063:MZN983076 NJJ983063:NJJ983076 NTF983063:NTF983076 ODB983063:ODB983076 OMX983063:OMX983076 OWT983063:OWT983076 PGP983063:PGP983076 PQL983063:PQL983076 QAH983063:QAH983076 QKD983063:QKD983076 QTZ983063:QTZ983076 RDV983063:RDV983076 RNR983063:RNR983076 RXN983063:RXN983076 SHJ983063:SHJ983076 SRF983063:SRF983076 TBB983063:TBB983076 TKX983063:TKX983076 TUT983063:TUT983076 UEP983063:UEP983076 UOL983063:UOL983076 UYH983063:UYH983076 VID983063:VID983076 VRZ983063:VRZ983076 WBV983063:WBV983076 WLR983063:WLR983076" xr:uid="{376A419D-9C35-47B1-BB93-920CD78C97B3}">
      <formula1>"障害者支援施設,グループホーム,居宅介護,重度訪問介護,短期入所,重度障害者等包括支援,障害児入所施設"</formula1>
    </dataValidation>
  </dataValidations>
  <printOptions horizontalCentered="1"/>
  <pageMargins left="0.19685039370078741" right="0.19685039370078741" top="0.39370078740157483" bottom="0.39370078740157483" header="0.51181102362204722" footer="0.51181102362204722"/>
  <pageSetup paperSize="9" scale="25"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747829-38A5-432C-B5DA-C3704791E6C4}">
          <x14:formula1>
            <xm:f>#REF!</xm:f>
          </x14:formula1>
          <xm:sqref>C6:C30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topLeftCell="A97" zoomScale="85" zoomScaleNormal="100" zoomScaleSheetLayoutView="85" workbookViewId="0">
      <selection activeCell="U9" sqref="U9"/>
    </sheetView>
  </sheetViews>
  <sheetFormatPr defaultRowHeight="13.5" x14ac:dyDescent="0.1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x14ac:dyDescent="0.15">
      <c r="A1" s="20" t="s">
        <v>152</v>
      </c>
      <c r="B1" s="21"/>
      <c r="C1" s="21"/>
    </row>
    <row r="2" spans="1:13" ht="67.5" customHeight="1" thickBot="1" x14ac:dyDescent="0.2">
      <c r="B2" s="207" t="s">
        <v>177</v>
      </c>
      <c r="C2" s="207"/>
      <c r="D2" s="207"/>
      <c r="E2" s="207"/>
      <c r="F2" s="207"/>
      <c r="G2" s="207"/>
      <c r="H2" s="207"/>
      <c r="I2" s="207"/>
      <c r="J2" s="207"/>
      <c r="K2" s="207"/>
      <c r="L2" s="207"/>
      <c r="M2" s="207"/>
    </row>
    <row r="3" spans="1:13" ht="23.1" customHeight="1" thickBot="1" x14ac:dyDescent="0.2">
      <c r="B3" s="198" t="s">
        <v>59</v>
      </c>
      <c r="C3" s="198"/>
      <c r="D3" s="199" t="s">
        <v>103</v>
      </c>
      <c r="E3" s="22"/>
      <c r="F3" s="121"/>
      <c r="G3" s="121"/>
      <c r="H3" s="121"/>
      <c r="I3" s="121"/>
      <c r="J3" s="121"/>
      <c r="K3" s="121"/>
      <c r="L3" s="121"/>
      <c r="M3" s="121"/>
    </row>
    <row r="4" spans="1:13" ht="18.75" x14ac:dyDescent="0.15">
      <c r="B4" s="22"/>
      <c r="C4" s="200" t="s">
        <v>168</v>
      </c>
      <c r="D4" s="22"/>
      <c r="E4" s="22"/>
      <c r="F4" s="22"/>
      <c r="G4" s="22"/>
      <c r="H4" s="22"/>
      <c r="I4" s="22"/>
      <c r="J4" s="22"/>
      <c r="K4" s="23" t="s">
        <v>6</v>
      </c>
      <c r="L4" s="208"/>
      <c r="M4" s="208"/>
    </row>
    <row r="5" spans="1:13" ht="15" thickBot="1" x14ac:dyDescent="0.2">
      <c r="B5" s="24" t="s">
        <v>5</v>
      </c>
      <c r="C5" s="24"/>
    </row>
    <row r="6" spans="1:13" ht="24.95" customHeight="1" x14ac:dyDescent="0.15">
      <c r="B6" s="209" t="s">
        <v>17</v>
      </c>
      <c r="C6" s="210"/>
      <c r="D6" s="328"/>
      <c r="E6" s="329"/>
      <c r="F6" s="329"/>
      <c r="G6" s="329"/>
      <c r="H6" s="329"/>
      <c r="I6" s="329"/>
      <c r="J6" s="329"/>
      <c r="K6" s="329"/>
      <c r="L6" s="329"/>
      <c r="M6" s="330"/>
    </row>
    <row r="7" spans="1:13" ht="30" customHeight="1" x14ac:dyDescent="0.15">
      <c r="B7" s="211" t="s">
        <v>4</v>
      </c>
      <c r="C7" s="212"/>
      <c r="D7" s="331"/>
      <c r="E7" s="332"/>
      <c r="F7" s="332"/>
      <c r="G7" s="332"/>
      <c r="H7" s="332"/>
      <c r="I7" s="332"/>
      <c r="J7" s="332"/>
      <c r="K7" s="332"/>
      <c r="L7" s="332"/>
      <c r="M7" s="333"/>
    </row>
    <row r="8" spans="1:13" ht="24.95" customHeight="1" x14ac:dyDescent="0.15">
      <c r="B8" s="213" t="s">
        <v>17</v>
      </c>
      <c r="C8" s="214"/>
      <c r="D8" s="334"/>
      <c r="E8" s="335"/>
      <c r="F8" s="335"/>
      <c r="G8" s="335"/>
      <c r="H8" s="335"/>
      <c r="I8" s="335"/>
      <c r="J8" s="335"/>
      <c r="K8" s="335"/>
      <c r="L8" s="335"/>
      <c r="M8" s="336"/>
    </row>
    <row r="9" spans="1:13" ht="30" customHeight="1" x14ac:dyDescent="0.15">
      <c r="B9" s="215" t="s">
        <v>7</v>
      </c>
      <c r="C9" s="216"/>
      <c r="D9" s="337"/>
      <c r="E9" s="338"/>
      <c r="F9" s="338"/>
      <c r="G9" s="338"/>
      <c r="H9" s="338"/>
      <c r="I9" s="338"/>
      <c r="J9" s="338"/>
      <c r="K9" s="338"/>
      <c r="L9" s="338"/>
      <c r="M9" s="339"/>
    </row>
    <row r="10" spans="1:13" ht="24.95" customHeight="1" x14ac:dyDescent="0.15">
      <c r="B10" s="217" t="s">
        <v>37</v>
      </c>
      <c r="C10" s="218"/>
      <c r="D10" s="218"/>
      <c r="E10" s="218"/>
      <c r="F10" s="218"/>
      <c r="G10" s="218"/>
      <c r="H10" s="218"/>
      <c r="I10" s="218"/>
      <c r="J10" s="218"/>
      <c r="K10" s="218"/>
      <c r="L10" s="218"/>
      <c r="M10" s="219"/>
    </row>
    <row r="11" spans="1:13" ht="30" customHeight="1" x14ac:dyDescent="0.15">
      <c r="B11" s="204"/>
      <c r="C11" s="205"/>
      <c r="D11" s="205"/>
      <c r="E11" s="205"/>
      <c r="F11" s="205"/>
      <c r="G11" s="205"/>
      <c r="H11" s="205"/>
      <c r="I11" s="205"/>
      <c r="J11" s="205"/>
      <c r="K11" s="205"/>
      <c r="L11" s="205"/>
      <c r="M11" s="206"/>
    </row>
    <row r="12" spans="1:13" ht="24.95" customHeight="1" x14ac:dyDescent="0.15">
      <c r="B12" s="221" t="s">
        <v>131</v>
      </c>
      <c r="C12" s="222"/>
      <c r="D12" s="222"/>
      <c r="E12" s="222"/>
      <c r="F12" s="222"/>
      <c r="G12" s="222"/>
      <c r="H12" s="222"/>
      <c r="I12" s="222"/>
      <c r="J12" s="222"/>
      <c r="K12" s="222"/>
      <c r="L12" s="222"/>
      <c r="M12" s="223"/>
    </row>
    <row r="13" spans="1:13" ht="30" customHeight="1" x14ac:dyDescent="0.15">
      <c r="B13" s="224"/>
      <c r="C13" s="225"/>
      <c r="D13" s="225"/>
      <c r="E13" s="225"/>
      <c r="F13" s="225"/>
      <c r="G13" s="225"/>
      <c r="H13" s="225"/>
      <c r="I13" s="225"/>
      <c r="J13" s="225"/>
      <c r="K13" s="225"/>
      <c r="L13" s="225"/>
      <c r="M13" s="226"/>
    </row>
    <row r="14" spans="1:13" ht="24.95" customHeight="1" x14ac:dyDescent="0.15">
      <c r="B14" s="227" t="s">
        <v>167</v>
      </c>
      <c r="C14" s="228"/>
      <c r="D14" s="228"/>
      <c r="E14" s="228"/>
      <c r="F14" s="228"/>
      <c r="G14" s="228"/>
      <c r="H14" s="228"/>
      <c r="I14" s="228"/>
      <c r="J14" s="228"/>
      <c r="K14" s="228"/>
      <c r="L14" s="228"/>
      <c r="M14" s="229"/>
    </row>
    <row r="15" spans="1:13" ht="30" customHeight="1" thickBot="1" x14ac:dyDescent="0.2">
      <c r="B15" s="133" t="s">
        <v>18</v>
      </c>
      <c r="C15" s="230"/>
      <c r="D15" s="232"/>
      <c r="E15" s="230" t="s">
        <v>19</v>
      </c>
      <c r="F15" s="231"/>
      <c r="G15" s="231"/>
      <c r="H15" s="232"/>
      <c r="I15" s="340"/>
      <c r="J15" s="340"/>
      <c r="K15" s="340"/>
      <c r="L15" s="340"/>
      <c r="M15" s="341"/>
    </row>
    <row r="16" spans="1:13" ht="9.75" customHeight="1" x14ac:dyDescent="0.15">
      <c r="B16" s="56"/>
      <c r="C16" s="56"/>
      <c r="D16" s="66"/>
      <c r="E16" s="56"/>
      <c r="F16" s="56"/>
      <c r="G16" s="56"/>
      <c r="H16" s="56"/>
      <c r="I16" s="66"/>
      <c r="J16" s="66"/>
      <c r="K16" s="66"/>
      <c r="L16" s="66"/>
      <c r="M16" s="66"/>
    </row>
    <row r="17" spans="1:26" s="17" customFormat="1" ht="18" customHeight="1" x14ac:dyDescent="0.15">
      <c r="B17" s="18" t="s">
        <v>36</v>
      </c>
      <c r="C17" s="18"/>
      <c r="D17" s="170"/>
      <c r="E17" s="170"/>
      <c r="F17" s="170"/>
      <c r="G17" s="170"/>
      <c r="H17" s="170"/>
      <c r="I17" s="170"/>
      <c r="J17" s="170"/>
      <c r="K17" s="170"/>
      <c r="L17" s="170"/>
      <c r="M17" s="127"/>
    </row>
    <row r="18" spans="1:26" s="17" customFormat="1" ht="30.75" customHeight="1" x14ac:dyDescent="0.15">
      <c r="B18" s="126" t="s">
        <v>149</v>
      </c>
      <c r="C18" s="126"/>
      <c r="D18" s="127"/>
      <c r="E18" s="127"/>
      <c r="F18" s="127"/>
      <c r="G18" s="127"/>
      <c r="H18" s="127"/>
      <c r="I18" s="127"/>
      <c r="J18" s="128"/>
      <c r="K18" s="128"/>
      <c r="L18" s="127"/>
      <c r="M18" s="127"/>
    </row>
    <row r="19" spans="1:26" s="17" customFormat="1" ht="30.75" customHeight="1" x14ac:dyDescent="0.15">
      <c r="B19" s="126" t="s">
        <v>20</v>
      </c>
      <c r="C19" s="126"/>
      <c r="D19" s="127"/>
      <c r="E19" s="127"/>
      <c r="F19" s="127"/>
      <c r="G19" s="127"/>
      <c r="H19" s="127"/>
      <c r="I19" s="127"/>
      <c r="J19" s="128"/>
      <c r="K19" s="128"/>
      <c r="L19" s="127"/>
      <c r="M19" s="127"/>
    </row>
    <row r="20" spans="1:26" s="17" customFormat="1" ht="33.75" customHeight="1" x14ac:dyDescent="0.15">
      <c r="B20" s="342" t="s">
        <v>132</v>
      </c>
      <c r="C20" s="233"/>
      <c r="D20" s="234"/>
      <c r="E20" s="234"/>
      <c r="F20" s="234"/>
      <c r="G20" s="234"/>
      <c r="H20" s="234"/>
      <c r="I20" s="234"/>
      <c r="J20" s="234"/>
      <c r="K20" s="234"/>
      <c r="L20" s="234"/>
      <c r="M20" s="234"/>
    </row>
    <row r="21" spans="1:26" s="17" customFormat="1" ht="30.75" customHeight="1" x14ac:dyDescent="0.15">
      <c r="B21" s="126" t="s">
        <v>150</v>
      </c>
      <c r="C21" s="126"/>
      <c r="D21" s="127"/>
      <c r="E21" s="127"/>
      <c r="F21" s="127"/>
      <c r="G21" s="127"/>
      <c r="H21" s="127"/>
      <c r="I21" s="127"/>
      <c r="J21" s="128"/>
      <c r="K21" s="128"/>
      <c r="L21" s="127"/>
      <c r="M21" s="127"/>
    </row>
    <row r="22" spans="1:26" s="17" customFormat="1" ht="30.75" customHeight="1" x14ac:dyDescent="0.15">
      <c r="B22" s="126" t="s">
        <v>54</v>
      </c>
      <c r="C22" s="126"/>
      <c r="D22" s="127"/>
      <c r="E22" s="127"/>
      <c r="F22" s="127"/>
      <c r="G22" s="127"/>
      <c r="H22" s="127"/>
      <c r="I22" s="127"/>
      <c r="J22" s="128"/>
      <c r="K22" s="128"/>
      <c r="L22" s="127"/>
      <c r="M22" s="127"/>
    </row>
    <row r="23" spans="1:26" ht="14.25" x14ac:dyDescent="0.15">
      <c r="B23" s="1"/>
      <c r="C23" s="1"/>
      <c r="D23" s="1"/>
      <c r="E23" s="1"/>
      <c r="F23" s="1"/>
      <c r="G23" s="1"/>
      <c r="H23" s="1"/>
      <c r="I23" s="1"/>
      <c r="J23" s="1"/>
      <c r="K23" s="1"/>
      <c r="L23" s="1"/>
      <c r="M23" s="1"/>
    </row>
    <row r="24" spans="1:26" ht="14.25" x14ac:dyDescent="0.15">
      <c r="B24" s="24" t="s">
        <v>55</v>
      </c>
      <c r="C24" s="24"/>
      <c r="D24" s="1"/>
      <c r="E24" s="1"/>
      <c r="F24" s="1"/>
      <c r="G24" s="1"/>
      <c r="H24" s="1"/>
      <c r="I24" s="1"/>
      <c r="J24" s="1"/>
      <c r="K24" s="1"/>
      <c r="L24" s="1"/>
      <c r="M24" s="1"/>
    </row>
    <row r="25" spans="1:26" s="26" customFormat="1" ht="18" customHeight="1" x14ac:dyDescent="0.15">
      <c r="A25"/>
      <c r="B25" s="1" t="s">
        <v>102</v>
      </c>
      <c r="C25" s="1"/>
      <c r="D25" s="1"/>
      <c r="E25" s="129"/>
      <c r="F25" s="129"/>
      <c r="G25" s="129"/>
      <c r="H25" s="129"/>
      <c r="I25" s="129"/>
      <c r="J25" s="129"/>
      <c r="K25" s="129"/>
      <c r="L25" s="1"/>
      <c r="M25" s="1"/>
      <c r="O25"/>
      <c r="R25" s="27"/>
      <c r="S25" s="27"/>
      <c r="T25" s="27"/>
      <c r="U25" s="27"/>
      <c r="V25" s="27"/>
      <c r="W25" s="27"/>
      <c r="X25" s="27"/>
      <c r="Y25" s="27"/>
      <c r="Z25" s="27"/>
    </row>
    <row r="26" spans="1:26" s="26" customFormat="1" ht="18" customHeight="1" x14ac:dyDescent="0.15">
      <c r="A26"/>
      <c r="B26" s="1" t="s">
        <v>105</v>
      </c>
      <c r="C26" s="1"/>
      <c r="D26" s="1"/>
      <c r="E26" s="129"/>
      <c r="F26" s="129"/>
      <c r="G26" s="129"/>
      <c r="H26" s="129"/>
      <c r="I26" s="129"/>
      <c r="J26" s="129"/>
      <c r="K26" s="129"/>
      <c r="L26" s="1"/>
      <c r="M26" s="1"/>
      <c r="O26"/>
      <c r="R26" s="27"/>
      <c r="S26" s="27"/>
      <c r="T26" s="27"/>
      <c r="U26" s="27"/>
      <c r="V26" s="27"/>
      <c r="W26" s="27"/>
      <c r="X26" s="27"/>
      <c r="Y26" s="27"/>
      <c r="Z26" s="27"/>
    </row>
    <row r="27" spans="1:26" s="26" customFormat="1" ht="3" customHeight="1" x14ac:dyDescent="0.15">
      <c r="A27"/>
      <c r="B27" s="1"/>
      <c r="C27" s="1"/>
      <c r="D27" s="1"/>
      <c r="E27" s="129"/>
      <c r="F27" s="129"/>
      <c r="G27" s="129"/>
      <c r="H27" s="129"/>
      <c r="I27" s="129"/>
      <c r="J27" s="129"/>
      <c r="K27" s="129"/>
      <c r="L27" s="1"/>
      <c r="M27" s="1"/>
      <c r="O27"/>
      <c r="R27" s="27"/>
      <c r="S27" s="27"/>
      <c r="T27" s="27"/>
      <c r="U27" s="27"/>
      <c r="V27" s="27"/>
      <c r="W27" s="27"/>
      <c r="X27" s="27"/>
      <c r="Y27" s="27"/>
      <c r="Z27" s="27"/>
    </row>
    <row r="28" spans="1:26" s="26" customFormat="1" ht="18" customHeight="1" x14ac:dyDescent="0.15">
      <c r="A28"/>
      <c r="B28" s="171" t="s">
        <v>38</v>
      </c>
      <c r="C28" s="1" t="s">
        <v>39</v>
      </c>
      <c r="D28" s="1" t="s">
        <v>40</v>
      </c>
      <c r="E28" s="1"/>
      <c r="F28" s="1" t="s">
        <v>41</v>
      </c>
      <c r="G28" s="130"/>
      <c r="H28" s="131"/>
      <c r="I28" s="1"/>
      <c r="J28" s="1"/>
      <c r="K28" s="1"/>
      <c r="L28" s="1"/>
      <c r="M28" s="1"/>
      <c r="O28"/>
      <c r="R28" s="27" t="b">
        <v>0</v>
      </c>
      <c r="S28" s="27"/>
      <c r="T28" s="27"/>
      <c r="U28" s="27"/>
      <c r="V28" s="27"/>
      <c r="W28" s="27"/>
      <c r="X28" s="27"/>
      <c r="Y28" s="27"/>
      <c r="Z28" s="27"/>
    </row>
    <row r="29" spans="1:26" s="26" customFormat="1" ht="18" customHeight="1" x14ac:dyDescent="0.15">
      <c r="A29"/>
      <c r="B29" s="130"/>
      <c r="C29" s="1" t="s">
        <v>42</v>
      </c>
      <c r="D29" s="55" t="s">
        <v>21</v>
      </c>
      <c r="E29" s="1"/>
      <c r="F29" s="1" t="s">
        <v>97</v>
      </c>
      <c r="G29" s="1"/>
      <c r="H29" s="1"/>
      <c r="I29" s="1" t="s">
        <v>98</v>
      </c>
      <c r="J29" s="1"/>
      <c r="K29" s="1"/>
      <c r="L29" s="1"/>
      <c r="M29" s="1"/>
      <c r="O29"/>
      <c r="R29" s="27" t="b">
        <v>0</v>
      </c>
      <c r="S29" s="27"/>
      <c r="T29" s="27"/>
      <c r="U29" s="27"/>
      <c r="V29" s="27"/>
      <c r="W29" s="27"/>
      <c r="X29" s="27"/>
      <c r="Y29" s="27"/>
      <c r="Z29" s="27"/>
    </row>
    <row r="30" spans="1:26" s="26" customFormat="1" ht="11.25" customHeight="1" x14ac:dyDescent="0.15">
      <c r="A30"/>
      <c r="B30" s="130"/>
      <c r="C30" s="130"/>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x14ac:dyDescent="0.15">
      <c r="A31"/>
      <c r="B31" s="2" t="s">
        <v>43</v>
      </c>
      <c r="C31" s="343"/>
      <c r="D31" s="344"/>
      <c r="E31" s="344"/>
      <c r="F31" s="344"/>
      <c r="G31" s="344"/>
      <c r="H31" s="344"/>
      <c r="I31" s="344"/>
      <c r="J31" s="345"/>
      <c r="K31" s="1"/>
      <c r="L31" s="1"/>
      <c r="M31" s="1"/>
      <c r="O31"/>
      <c r="R31" s="27" t="b">
        <v>0</v>
      </c>
      <c r="S31" s="27"/>
      <c r="T31" s="27"/>
      <c r="U31" s="27"/>
      <c r="V31" s="27"/>
      <c r="W31" s="27"/>
      <c r="X31" s="27"/>
      <c r="Y31" s="27"/>
      <c r="Z31" s="27"/>
    </row>
    <row r="32" spans="1:26" s="26" customFormat="1" ht="14.25" x14ac:dyDescent="0.15">
      <c r="A32"/>
      <c r="B32" s="1"/>
      <c r="C32" s="1"/>
      <c r="D32" s="1"/>
      <c r="E32" s="1"/>
      <c r="F32" s="1"/>
      <c r="G32" s="1"/>
      <c r="H32" s="131"/>
      <c r="I32" s="1"/>
      <c r="J32" s="1"/>
      <c r="K32" s="1"/>
      <c r="L32" s="1"/>
      <c r="M32" s="1"/>
      <c r="O32"/>
      <c r="R32" s="27" t="b">
        <v>0</v>
      </c>
      <c r="S32" s="27"/>
      <c r="T32" s="27"/>
      <c r="U32" s="27"/>
      <c r="V32" s="27"/>
      <c r="W32" s="27"/>
      <c r="X32" s="27"/>
      <c r="Y32" s="27"/>
      <c r="Z32" s="27"/>
    </row>
    <row r="33" spans="1:26" s="26" customFormat="1" ht="24.95" customHeight="1" x14ac:dyDescent="0.15">
      <c r="A33"/>
      <c r="B33" s="2" t="s">
        <v>22</v>
      </c>
      <c r="C33" s="346"/>
      <c r="D33" s="347"/>
      <c r="E33" s="347"/>
      <c r="F33" s="347"/>
      <c r="G33" s="347"/>
      <c r="H33" s="347"/>
      <c r="I33" s="347"/>
      <c r="J33" s="347"/>
      <c r="K33" s="347"/>
      <c r="L33" s="347"/>
      <c r="M33" s="348"/>
      <c r="N33" s="57"/>
      <c r="O33" s="57"/>
      <c r="R33" s="27" t="b">
        <v>0</v>
      </c>
      <c r="S33" s="27"/>
      <c r="T33" s="27"/>
      <c r="U33" s="27"/>
      <c r="V33" s="27"/>
      <c r="W33" s="27"/>
      <c r="X33" s="27"/>
      <c r="Y33" s="27"/>
      <c r="Z33" s="27"/>
    </row>
    <row r="34" spans="1:26" s="26" customFormat="1" ht="24.95" customHeight="1" x14ac:dyDescent="0.15">
      <c r="A34"/>
      <c r="B34" s="1"/>
      <c r="C34" s="349"/>
      <c r="D34" s="350"/>
      <c r="E34" s="350"/>
      <c r="F34" s="350"/>
      <c r="G34" s="350"/>
      <c r="H34" s="350"/>
      <c r="I34" s="350"/>
      <c r="J34" s="350"/>
      <c r="K34" s="350"/>
      <c r="L34" s="350"/>
      <c r="M34" s="351"/>
      <c r="N34" s="57"/>
      <c r="O34" s="57"/>
      <c r="R34" s="27" t="b">
        <v>0</v>
      </c>
      <c r="S34" s="27"/>
      <c r="T34" s="27"/>
      <c r="U34" s="27"/>
      <c r="V34" s="27"/>
      <c r="W34" s="27"/>
      <c r="X34" s="27"/>
      <c r="Y34" s="27"/>
      <c r="Z34" s="27"/>
    </row>
    <row r="35" spans="1:26" s="26" customFormat="1" ht="24.95" customHeight="1" x14ac:dyDescent="0.15">
      <c r="A35"/>
      <c r="B35" s="1"/>
      <c r="C35" s="352"/>
      <c r="D35" s="353"/>
      <c r="E35" s="353"/>
      <c r="F35" s="353"/>
      <c r="G35" s="353"/>
      <c r="H35" s="353"/>
      <c r="I35" s="353"/>
      <c r="J35" s="353"/>
      <c r="K35" s="353"/>
      <c r="L35" s="353"/>
      <c r="M35" s="354"/>
      <c r="N35" s="57"/>
      <c r="O35" s="57"/>
      <c r="R35" s="27" t="b">
        <v>0</v>
      </c>
      <c r="S35" s="27"/>
      <c r="T35" s="27"/>
      <c r="U35" s="27"/>
      <c r="V35" s="27"/>
      <c r="W35" s="27"/>
      <c r="X35" s="27"/>
      <c r="Y35" s="27"/>
      <c r="Z35" s="27"/>
    </row>
    <row r="36" spans="1:26" s="26" customFormat="1" ht="18.75" customHeight="1" x14ac:dyDescent="0.15">
      <c r="A36"/>
      <c r="B36" s="1"/>
      <c r="C36" s="172"/>
      <c r="D36" s="172"/>
      <c r="E36" s="172"/>
      <c r="F36" s="172"/>
      <c r="G36" s="172"/>
      <c r="H36" s="172"/>
      <c r="I36" s="172"/>
      <c r="J36" s="172"/>
      <c r="K36" s="172"/>
      <c r="L36" s="172"/>
      <c r="M36" s="172"/>
      <c r="N36" s="57"/>
      <c r="O36" s="57"/>
      <c r="R36" s="27"/>
      <c r="S36" s="27"/>
      <c r="T36" s="27"/>
      <c r="U36" s="27"/>
      <c r="V36" s="27"/>
      <c r="W36" s="27"/>
      <c r="X36" s="27"/>
      <c r="Y36" s="27"/>
      <c r="Z36" s="27"/>
    </row>
    <row r="37" spans="1:26" s="26" customFormat="1" ht="18" customHeight="1" x14ac:dyDescent="0.15">
      <c r="A37"/>
      <c r="B37" s="1" t="s">
        <v>106</v>
      </c>
      <c r="C37" s="172" t="s">
        <v>77</v>
      </c>
      <c r="D37" s="173" t="s">
        <v>78</v>
      </c>
      <c r="E37" s="172" t="s">
        <v>79</v>
      </c>
      <c r="F37" s="172" t="s">
        <v>103</v>
      </c>
      <c r="G37" s="361" t="s">
        <v>80</v>
      </c>
      <c r="H37" s="361"/>
      <c r="I37" s="172"/>
      <c r="J37" s="172"/>
      <c r="K37" s="172"/>
      <c r="L37" s="172"/>
      <c r="M37" s="172"/>
      <c r="N37" s="57"/>
      <c r="O37" s="57"/>
      <c r="R37" s="27"/>
      <c r="S37" s="27"/>
      <c r="T37" s="27"/>
      <c r="U37" s="27"/>
      <c r="V37" s="27"/>
      <c r="W37" s="27"/>
      <c r="X37" s="27"/>
      <c r="Y37" s="27"/>
      <c r="Z37" s="27"/>
    </row>
    <row r="38" spans="1:26" s="26" customFormat="1" ht="18" customHeight="1" x14ac:dyDescent="0.15">
      <c r="A38"/>
      <c r="B38" s="1"/>
      <c r="C38" s="173" t="s">
        <v>118</v>
      </c>
      <c r="D38" s="173"/>
      <c r="E38" s="172"/>
      <c r="F38" s="172"/>
      <c r="G38" s="172"/>
      <c r="H38" s="172"/>
      <c r="I38" s="172"/>
      <c r="J38" s="172"/>
      <c r="K38" s="172"/>
      <c r="L38" s="172"/>
      <c r="M38" s="172"/>
      <c r="N38" s="57"/>
      <c r="O38" s="57"/>
      <c r="R38" s="27"/>
      <c r="S38" s="27"/>
      <c r="T38" s="27"/>
      <c r="U38" s="27"/>
      <c r="V38" s="27"/>
      <c r="W38" s="27"/>
      <c r="X38" s="27"/>
      <c r="Y38" s="27"/>
      <c r="Z38" s="27"/>
    </row>
    <row r="39" spans="1:26" s="26" customFormat="1" ht="18" customHeight="1" x14ac:dyDescent="0.15">
      <c r="A39"/>
      <c r="B39" s="1"/>
      <c r="C39" s="173" t="s">
        <v>134</v>
      </c>
      <c r="D39" s="173"/>
      <c r="E39" s="172"/>
      <c r="F39" s="172"/>
      <c r="G39" s="172"/>
      <c r="H39" s="172"/>
      <c r="I39" s="172"/>
      <c r="J39" s="172"/>
      <c r="K39" s="172"/>
      <c r="L39" s="172"/>
      <c r="M39" s="172"/>
      <c r="N39" s="57"/>
      <c r="O39" s="57"/>
      <c r="R39" s="27"/>
      <c r="S39" s="27"/>
      <c r="T39" s="27"/>
      <c r="U39" s="27"/>
      <c r="V39" s="27"/>
      <c r="W39" s="27"/>
      <c r="X39" s="27"/>
      <c r="Y39" s="27"/>
      <c r="Z39" s="27"/>
    </row>
    <row r="40" spans="1:26" s="26" customFormat="1" ht="18" customHeight="1" x14ac:dyDescent="0.15">
      <c r="A40"/>
      <c r="B40" s="1"/>
      <c r="C40" s="173" t="s">
        <v>133</v>
      </c>
      <c r="D40" s="173"/>
      <c r="E40" s="172"/>
      <c r="F40" s="172"/>
      <c r="G40" s="172"/>
      <c r="H40" s="172"/>
      <c r="I40" s="172"/>
      <c r="J40" s="172"/>
      <c r="K40" s="172"/>
      <c r="L40" s="172"/>
      <c r="M40" s="172"/>
      <c r="N40" s="57"/>
      <c r="O40" s="57"/>
      <c r="R40" s="27"/>
      <c r="S40" s="27"/>
      <c r="T40" s="27"/>
      <c r="U40" s="27"/>
      <c r="V40" s="27"/>
      <c r="W40" s="27"/>
      <c r="X40" s="27"/>
      <c r="Y40" s="27"/>
      <c r="Z40" s="27"/>
    </row>
    <row r="41" spans="1:26" s="26" customFormat="1" ht="12" customHeight="1" x14ac:dyDescent="0.15">
      <c r="A41"/>
      <c r="B41" s="1"/>
      <c r="C41" s="172"/>
      <c r="D41" s="173"/>
      <c r="E41" s="172"/>
      <c r="F41" s="172"/>
      <c r="G41" s="172"/>
      <c r="H41" s="172"/>
      <c r="I41" s="172"/>
      <c r="J41" s="172"/>
      <c r="K41" s="172"/>
      <c r="L41" s="172"/>
      <c r="M41" s="172"/>
      <c r="N41" s="57"/>
      <c r="O41" s="57"/>
      <c r="R41" s="27"/>
      <c r="S41" s="27"/>
      <c r="T41" s="27"/>
      <c r="U41" s="27"/>
      <c r="V41" s="27"/>
      <c r="W41" s="27"/>
      <c r="X41" s="27"/>
      <c r="Y41" s="27"/>
      <c r="Z41" s="27"/>
    </row>
    <row r="42" spans="1:26" s="26" customFormat="1" ht="18" customHeight="1" x14ac:dyDescent="0.15">
      <c r="A42"/>
      <c r="B42" s="1"/>
      <c r="C42" s="120" t="s">
        <v>119</v>
      </c>
      <c r="D42" s="172"/>
      <c r="E42" s="172"/>
      <c r="F42" s="172"/>
      <c r="G42" s="172"/>
      <c r="H42" s="172"/>
      <c r="I42" s="172"/>
      <c r="J42" s="172"/>
      <c r="K42" s="172"/>
      <c r="L42" s="172"/>
      <c r="M42" s="172"/>
      <c r="N42" s="57"/>
      <c r="O42" s="57"/>
      <c r="R42" s="27"/>
      <c r="S42" s="27"/>
      <c r="T42" s="27"/>
      <c r="U42" s="27"/>
      <c r="V42" s="27"/>
      <c r="W42" s="27"/>
      <c r="X42" s="27"/>
      <c r="Y42" s="27"/>
      <c r="Z42" s="27"/>
    </row>
    <row r="43" spans="1:26" s="26" customFormat="1" ht="18" customHeight="1" x14ac:dyDescent="0.15">
      <c r="A43"/>
      <c r="B43" s="1"/>
      <c r="C43" s="120" t="s">
        <v>120</v>
      </c>
      <c r="D43" s="172"/>
      <c r="E43" s="172"/>
      <c r="F43" s="172"/>
      <c r="G43" s="172"/>
      <c r="H43" s="172"/>
      <c r="I43" s="172"/>
      <c r="J43" s="172"/>
      <c r="K43" s="172"/>
      <c r="L43" s="172"/>
      <c r="M43" s="172"/>
      <c r="N43" s="57"/>
      <c r="O43" s="57"/>
      <c r="R43" s="27"/>
      <c r="S43" s="27"/>
      <c r="T43" s="27"/>
      <c r="U43" s="27"/>
      <c r="V43" s="27"/>
      <c r="W43" s="27"/>
      <c r="X43" s="27"/>
      <c r="Y43" s="27"/>
      <c r="Z43" s="27"/>
    </row>
    <row r="44" spans="1:26" s="26" customFormat="1" ht="9.75" customHeight="1" x14ac:dyDescent="0.15">
      <c r="A44"/>
      <c r="B44" s="1"/>
      <c r="C44" s="173"/>
      <c r="D44" s="172"/>
      <c r="E44" s="172"/>
      <c r="F44" s="172"/>
      <c r="G44" s="172"/>
      <c r="H44" s="172"/>
      <c r="I44" s="172"/>
      <c r="J44" s="172"/>
      <c r="K44" s="172"/>
      <c r="L44" s="172"/>
      <c r="M44" s="172"/>
      <c r="N44" s="57"/>
      <c r="O44" s="57"/>
      <c r="R44" s="27"/>
      <c r="S44" s="27"/>
      <c r="T44" s="27"/>
      <c r="U44" s="27"/>
      <c r="V44" s="27"/>
      <c r="W44" s="27"/>
      <c r="X44" s="27"/>
      <c r="Y44" s="27"/>
      <c r="Z44" s="27"/>
    </row>
    <row r="45" spans="1:26" s="26" customFormat="1" ht="18" customHeight="1" x14ac:dyDescent="0.15">
      <c r="A45"/>
      <c r="B45" s="1"/>
      <c r="C45" s="2" t="s">
        <v>104</v>
      </c>
      <c r="D45" s="3"/>
      <c r="E45" s="3"/>
      <c r="F45" s="3"/>
      <c r="G45" s="3"/>
      <c r="H45" s="3"/>
      <c r="I45" s="3"/>
      <c r="J45" s="3"/>
      <c r="K45" s="3"/>
      <c r="L45" s="3"/>
      <c r="M45" s="3"/>
      <c r="N45" s="57"/>
      <c r="O45" s="57"/>
      <c r="R45" s="27"/>
      <c r="S45" s="27"/>
      <c r="T45" s="27"/>
      <c r="U45" s="27"/>
      <c r="V45" s="27"/>
      <c r="W45" s="27"/>
      <c r="X45" s="27"/>
      <c r="Y45" s="27"/>
      <c r="Z45" s="27"/>
    </row>
    <row r="46" spans="1:26" s="26" customFormat="1" ht="18.75" customHeight="1" x14ac:dyDescent="0.15">
      <c r="A46"/>
      <c r="B46" s="1"/>
      <c r="C46" s="3"/>
      <c r="D46" s="3"/>
      <c r="E46" s="3"/>
      <c r="F46" s="3"/>
      <c r="G46" s="3"/>
      <c r="H46" s="3"/>
      <c r="I46" s="3"/>
      <c r="J46" s="3"/>
      <c r="K46" s="3"/>
      <c r="L46" s="3"/>
      <c r="M46" s="3"/>
      <c r="N46" s="57"/>
      <c r="O46" s="57"/>
      <c r="R46" s="27"/>
      <c r="S46" s="27"/>
      <c r="T46" s="27"/>
      <c r="U46" s="27"/>
      <c r="V46" s="27"/>
      <c r="W46" s="27"/>
      <c r="X46" s="27"/>
      <c r="Y46" s="27"/>
      <c r="Z46" s="27"/>
    </row>
    <row r="47" spans="1:26" ht="14.25" x14ac:dyDescent="0.15">
      <c r="B47" s="131" t="s">
        <v>56</v>
      </c>
      <c r="C47" s="131"/>
      <c r="D47" s="1"/>
      <c r="E47" s="1"/>
      <c r="F47" s="1"/>
      <c r="G47" s="1"/>
      <c r="H47" s="1"/>
      <c r="I47" s="1"/>
      <c r="J47" s="1"/>
      <c r="K47" s="1"/>
      <c r="L47" s="1"/>
      <c r="M47" s="1"/>
      <c r="Q47" s="17"/>
      <c r="R47" t="b">
        <v>0</v>
      </c>
    </row>
    <row r="48" spans="1:26" ht="18.75" customHeight="1" x14ac:dyDescent="0.15">
      <c r="B48" s="355" t="s">
        <v>23</v>
      </c>
      <c r="C48" s="356"/>
      <c r="D48" s="356"/>
      <c r="E48" s="356"/>
      <c r="F48" s="174"/>
      <c r="G48" s="355" t="s">
        <v>24</v>
      </c>
      <c r="H48" s="356"/>
      <c r="I48" s="356"/>
      <c r="J48" s="356"/>
      <c r="K48" s="356"/>
      <c r="L48" s="356"/>
      <c r="M48" s="357"/>
      <c r="Q48" s="17"/>
      <c r="R48" t="b">
        <v>0</v>
      </c>
    </row>
    <row r="49" spans="2:26" ht="18.75" customHeight="1" x14ac:dyDescent="0.15">
      <c r="B49" s="175"/>
      <c r="C49" s="176"/>
      <c r="D49" s="177"/>
      <c r="E49" s="176"/>
      <c r="F49" s="174"/>
      <c r="G49" s="175"/>
      <c r="H49" s="176"/>
      <c r="I49" s="176"/>
      <c r="J49" s="176"/>
      <c r="K49" s="176"/>
      <c r="L49" s="176"/>
      <c r="M49" s="178"/>
      <c r="Q49" s="17"/>
      <c r="R49" t="b">
        <v>0</v>
      </c>
    </row>
    <row r="50" spans="2:26" ht="18.75" customHeight="1" x14ac:dyDescent="0.15">
      <c r="B50" s="174"/>
      <c r="C50" s="1"/>
      <c r="D50" s="1"/>
      <c r="E50" s="1"/>
      <c r="F50" s="174"/>
      <c r="G50" s="174"/>
      <c r="H50" s="1"/>
      <c r="I50" s="1"/>
      <c r="J50" s="1"/>
      <c r="K50" s="1"/>
      <c r="L50" s="1"/>
      <c r="M50" s="179"/>
      <c r="Q50" s="17"/>
      <c r="R50" t="b">
        <v>0</v>
      </c>
    </row>
    <row r="51" spans="2:26" ht="14.25" x14ac:dyDescent="0.15">
      <c r="B51" s="174"/>
      <c r="C51" s="1"/>
      <c r="D51" s="1"/>
      <c r="E51" s="1"/>
      <c r="F51" s="174"/>
      <c r="G51" s="174"/>
      <c r="H51" s="1"/>
      <c r="I51" s="1"/>
      <c r="J51" s="1"/>
      <c r="K51" s="1"/>
      <c r="L51" s="1"/>
      <c r="M51" s="179"/>
      <c r="Q51" s="17"/>
      <c r="R51" s="220"/>
      <c r="S51" s="220"/>
      <c r="T51" s="220"/>
      <c r="U51" s="220"/>
      <c r="V51" s="220"/>
      <c r="W51" s="220"/>
      <c r="X51" s="220"/>
      <c r="Y51" s="220"/>
      <c r="Z51" s="220"/>
    </row>
    <row r="52" spans="2:26" ht="18.75" customHeight="1" x14ac:dyDescent="0.15">
      <c r="B52" s="174"/>
      <c r="C52" s="1"/>
      <c r="D52" s="131"/>
      <c r="E52" s="1"/>
      <c r="F52" s="174"/>
      <c r="G52" s="174"/>
      <c r="H52" s="1"/>
      <c r="I52" s="1"/>
      <c r="J52" s="1"/>
      <c r="K52" s="1"/>
      <c r="L52" s="1"/>
      <c r="M52" s="179"/>
      <c r="Q52" s="17"/>
    </row>
    <row r="53" spans="2:26" ht="18.75" customHeight="1" x14ac:dyDescent="0.15">
      <c r="B53" s="337" t="s">
        <v>124</v>
      </c>
      <c r="C53" s="338"/>
      <c r="D53" s="338"/>
      <c r="E53" s="338"/>
      <c r="F53" s="174"/>
      <c r="G53" s="337" t="s">
        <v>125</v>
      </c>
      <c r="H53" s="338"/>
      <c r="I53" s="338"/>
      <c r="J53" s="338"/>
      <c r="K53" s="338"/>
      <c r="L53" s="338"/>
      <c r="M53" s="358"/>
      <c r="Q53" s="17"/>
    </row>
    <row r="54" spans="2:26" ht="14.25" customHeight="1" x14ac:dyDescent="0.15">
      <c r="B54" s="1"/>
      <c r="C54" s="1"/>
      <c r="D54" s="1"/>
      <c r="E54" s="165"/>
      <c r="F54" s="165"/>
      <c r="G54" s="165"/>
      <c r="H54" s="165"/>
      <c r="I54" s="165"/>
      <c r="J54" s="165"/>
      <c r="K54" s="165"/>
      <c r="L54" s="1"/>
      <c r="M54" s="1"/>
      <c r="Q54" s="17"/>
    </row>
    <row r="55" spans="2:26" ht="14.25" x14ac:dyDescent="0.15">
      <c r="B55" s="132" t="s">
        <v>57</v>
      </c>
      <c r="C55" s="132"/>
      <c r="D55" s="1"/>
      <c r="E55" s="1"/>
      <c r="F55" s="1"/>
      <c r="G55" s="1"/>
      <c r="H55" s="1"/>
      <c r="I55" s="1"/>
      <c r="J55" s="1"/>
      <c r="K55" s="1"/>
      <c r="L55" s="1"/>
      <c r="M55" s="1"/>
      <c r="Q55" s="17"/>
    </row>
    <row r="56" spans="2:26" ht="80.099999999999994" customHeight="1" x14ac:dyDescent="0.15">
      <c r="B56" s="326"/>
      <c r="C56" s="326"/>
      <c r="D56" s="326"/>
      <c r="E56" s="326"/>
      <c r="F56" s="326"/>
      <c r="G56" s="326"/>
      <c r="H56" s="326"/>
      <c r="I56" s="326"/>
      <c r="J56" s="326"/>
      <c r="K56" s="326"/>
      <c r="L56" s="326"/>
      <c r="M56" s="326"/>
      <c r="Q56" s="17"/>
    </row>
    <row r="57" spans="2:26" ht="6" customHeight="1" x14ac:dyDescent="0.15">
      <c r="B57" s="1"/>
      <c r="C57" s="1"/>
      <c r="D57" s="1"/>
      <c r="E57" s="165"/>
      <c r="F57" s="165"/>
      <c r="G57" s="165"/>
      <c r="H57" s="165"/>
      <c r="I57" s="165"/>
      <c r="J57" s="165"/>
      <c r="K57" s="165"/>
      <c r="L57" s="1"/>
      <c r="M57" s="1"/>
      <c r="Q57" s="17"/>
    </row>
    <row r="58" spans="2:26" ht="14.25" x14ac:dyDescent="0.15">
      <c r="B58" s="131" t="s">
        <v>107</v>
      </c>
      <c r="C58" s="131"/>
      <c r="D58" s="1"/>
      <c r="E58" s="1"/>
      <c r="F58" s="1"/>
      <c r="G58" s="1"/>
      <c r="H58" s="1"/>
      <c r="I58" s="1"/>
      <c r="J58" s="1"/>
      <c r="K58" s="1"/>
      <c r="L58" s="1"/>
      <c r="M58" s="1"/>
      <c r="Q58" s="17"/>
      <c r="R58" s="220"/>
      <c r="S58" s="220"/>
      <c r="T58" s="220"/>
      <c r="U58" s="220"/>
      <c r="V58" s="220"/>
      <c r="W58" s="220"/>
      <c r="X58" s="220"/>
      <c r="Y58" s="220"/>
      <c r="Z58" s="220"/>
    </row>
    <row r="59" spans="2:26" ht="80.099999999999994" customHeight="1" x14ac:dyDescent="0.15">
      <c r="B59" s="326"/>
      <c r="C59" s="326"/>
      <c r="D59" s="326"/>
      <c r="E59" s="326"/>
      <c r="F59" s="326"/>
      <c r="G59" s="326"/>
      <c r="H59" s="326"/>
      <c r="I59" s="326"/>
      <c r="J59" s="326"/>
      <c r="K59" s="326"/>
      <c r="L59" s="326"/>
      <c r="M59" s="326"/>
    </row>
    <row r="60" spans="2:26" ht="6" customHeight="1" x14ac:dyDescent="0.15">
      <c r="B60" s="1"/>
      <c r="C60" s="1"/>
      <c r="D60" s="1"/>
      <c r="E60" s="165"/>
      <c r="F60" s="165"/>
      <c r="G60" s="165"/>
      <c r="H60" s="165"/>
      <c r="I60" s="165"/>
      <c r="J60" s="165"/>
      <c r="K60" s="165"/>
      <c r="L60" s="1"/>
      <c r="M60" s="1"/>
    </row>
    <row r="61" spans="2:26" ht="14.25" x14ac:dyDescent="0.15">
      <c r="B61" s="131" t="s">
        <v>108</v>
      </c>
      <c r="C61" s="131"/>
      <c r="D61" s="1"/>
      <c r="E61" s="1"/>
      <c r="F61" s="1"/>
      <c r="G61" s="1"/>
      <c r="H61" s="1"/>
      <c r="I61" s="1"/>
      <c r="J61" s="1"/>
      <c r="K61" s="1"/>
      <c r="L61" s="1"/>
      <c r="M61" s="1"/>
      <c r="Q61" s="17"/>
      <c r="R61" s="220"/>
      <c r="S61" s="220"/>
      <c r="T61" s="220"/>
      <c r="U61" s="220"/>
      <c r="V61" s="220"/>
      <c r="W61" s="220"/>
      <c r="X61" s="220"/>
      <c r="Y61" s="220"/>
      <c r="Z61" s="220"/>
    </row>
    <row r="62" spans="2:26" ht="80.099999999999994" customHeight="1" x14ac:dyDescent="0.15">
      <c r="B62" s="326"/>
      <c r="C62" s="326"/>
      <c r="D62" s="326"/>
      <c r="E62" s="326"/>
      <c r="F62" s="326"/>
      <c r="G62" s="326"/>
      <c r="H62" s="326"/>
      <c r="I62" s="326"/>
      <c r="J62" s="326"/>
      <c r="K62" s="326"/>
      <c r="L62" s="326"/>
      <c r="M62" s="326"/>
    </row>
    <row r="63" spans="2:26" ht="6" customHeight="1" x14ac:dyDescent="0.15">
      <c r="E63" s="58"/>
      <c r="F63" s="58"/>
      <c r="G63" s="58"/>
      <c r="H63" s="58"/>
      <c r="I63" s="58"/>
      <c r="J63" s="58"/>
      <c r="K63" s="58"/>
    </row>
    <row r="64" spans="2:26" s="28" customFormat="1" ht="18.75" customHeight="1" x14ac:dyDescent="0.15">
      <c r="B64" s="1" t="s">
        <v>110</v>
      </c>
      <c r="C64" s="1"/>
      <c r="D64" s="130"/>
      <c r="E64" s="130"/>
      <c r="F64" s="130"/>
      <c r="G64" s="130"/>
      <c r="H64" s="130"/>
      <c r="I64" s="130"/>
      <c r="J64" s="130"/>
      <c r="K64" s="130"/>
      <c r="L64" s="130"/>
      <c r="M64" s="130"/>
    </row>
    <row r="65" spans="2:13" s="28" customFormat="1" ht="9.75" customHeight="1" x14ac:dyDescent="0.15">
      <c r="B65" s="1"/>
      <c r="C65" s="1"/>
      <c r="D65" s="130"/>
      <c r="E65" s="130"/>
      <c r="F65" s="130"/>
      <c r="G65" s="130"/>
      <c r="H65" s="130"/>
      <c r="I65" s="130"/>
      <c r="J65" s="130"/>
      <c r="K65" s="130"/>
      <c r="L65" s="130"/>
      <c r="M65" s="130"/>
    </row>
    <row r="66" spans="2:13" s="28" customFormat="1" ht="14.25" x14ac:dyDescent="0.15">
      <c r="B66" s="131" t="s">
        <v>109</v>
      </c>
      <c r="C66" s="131"/>
      <c r="D66" s="67"/>
      <c r="E66" s="130"/>
      <c r="F66" s="130"/>
      <c r="G66" s="130"/>
      <c r="H66" s="130"/>
      <c r="I66" s="130"/>
      <c r="J66" s="130"/>
      <c r="K66" s="130"/>
      <c r="L66" s="130"/>
      <c r="M66" s="130"/>
    </row>
    <row r="67" spans="2:13" s="28" customFormat="1" ht="18.75" customHeight="1" x14ac:dyDescent="0.15">
      <c r="B67" s="255" t="s">
        <v>25</v>
      </c>
      <c r="C67" s="256"/>
      <c r="D67" s="256" t="s">
        <v>26</v>
      </c>
      <c r="E67" s="259" t="s">
        <v>27</v>
      </c>
      <c r="F67" s="260"/>
      <c r="G67" s="260"/>
      <c r="H67" s="260"/>
      <c r="I67" s="261"/>
      <c r="J67" s="235" t="s">
        <v>44</v>
      </c>
      <c r="K67" s="359" t="s">
        <v>45</v>
      </c>
      <c r="L67" s="262" t="s">
        <v>126</v>
      </c>
      <c r="M67" s="130"/>
    </row>
    <row r="68" spans="2:13" s="28" customFormat="1" ht="20.100000000000001" customHeight="1" x14ac:dyDescent="0.15">
      <c r="B68" s="257"/>
      <c r="C68" s="258"/>
      <c r="D68" s="258"/>
      <c r="E68" s="184" t="s">
        <v>46</v>
      </c>
      <c r="F68" s="237" t="s">
        <v>47</v>
      </c>
      <c r="G68" s="238"/>
      <c r="H68" s="238"/>
      <c r="I68" s="239"/>
      <c r="J68" s="236"/>
      <c r="K68" s="360"/>
      <c r="L68" s="327"/>
      <c r="M68" s="130"/>
    </row>
    <row r="69" spans="2:13" s="28" customFormat="1" ht="20.100000000000001" customHeight="1" x14ac:dyDescent="0.15">
      <c r="B69" s="240" t="s">
        <v>48</v>
      </c>
      <c r="C69" s="134" t="s">
        <v>28</v>
      </c>
      <c r="D69" s="135"/>
      <c r="E69" s="136"/>
      <c r="F69" s="243">
        <f>E69*12</f>
        <v>0</v>
      </c>
      <c r="G69" s="244"/>
      <c r="H69" s="244"/>
      <c r="I69" s="245"/>
      <c r="J69" s="137"/>
      <c r="K69" s="138">
        <f>$D$69*$F$69*$J$69/60</f>
        <v>0</v>
      </c>
      <c r="L69" s="139" t="e">
        <f>($F$69*$J$69/60)/$D$69</f>
        <v>#DIV/0!</v>
      </c>
      <c r="M69" s="130"/>
    </row>
    <row r="70" spans="2:13" s="28" customFormat="1" ht="20.100000000000001" customHeight="1" x14ac:dyDescent="0.15">
      <c r="B70" s="241"/>
      <c r="C70" s="140" t="s">
        <v>29</v>
      </c>
      <c r="D70" s="141"/>
      <c r="E70" s="142"/>
      <c r="F70" s="246">
        <f t="shared" ref="F70:F79" si="0">E70*12</f>
        <v>0</v>
      </c>
      <c r="G70" s="247"/>
      <c r="H70" s="247"/>
      <c r="I70" s="248"/>
      <c r="J70" s="143"/>
      <c r="K70" s="144">
        <f>$D$70*$F$70*$J$70/60</f>
        <v>0</v>
      </c>
      <c r="L70" s="145" t="e">
        <f>($F$70*$J$70/60)/$D$70</f>
        <v>#DIV/0!</v>
      </c>
      <c r="M70" s="130"/>
    </row>
    <row r="71" spans="2:13" s="28" customFormat="1" ht="20.100000000000001" customHeight="1" x14ac:dyDescent="0.15">
      <c r="B71" s="241"/>
      <c r="C71" s="140" t="s">
        <v>30</v>
      </c>
      <c r="D71" s="141"/>
      <c r="E71" s="142"/>
      <c r="F71" s="246">
        <f t="shared" si="0"/>
        <v>0</v>
      </c>
      <c r="G71" s="247"/>
      <c r="H71" s="247"/>
      <c r="I71" s="248"/>
      <c r="J71" s="143"/>
      <c r="K71" s="144">
        <f>$D$71*$F$71*$J$71/60</f>
        <v>0</v>
      </c>
      <c r="L71" s="145" t="e">
        <f>($F$71*$J$71/60)/$D$71</f>
        <v>#DIV/0!</v>
      </c>
      <c r="M71" s="130"/>
    </row>
    <row r="72" spans="2:13" s="28" customFormat="1" ht="20.100000000000001" customHeight="1" x14ac:dyDescent="0.15">
      <c r="B72" s="241"/>
      <c r="C72" s="140" t="s">
        <v>31</v>
      </c>
      <c r="D72" s="141"/>
      <c r="E72" s="142"/>
      <c r="F72" s="249">
        <f t="shared" si="0"/>
        <v>0</v>
      </c>
      <c r="G72" s="250"/>
      <c r="H72" s="250"/>
      <c r="I72" s="251"/>
      <c r="J72" s="143"/>
      <c r="K72" s="144">
        <f>$D$72*$F$72*$J$72/60</f>
        <v>0</v>
      </c>
      <c r="L72" s="145" t="e">
        <f>($F$72*$J$72/60)/$D$72</f>
        <v>#DIV/0!</v>
      </c>
      <c r="M72" s="130"/>
    </row>
    <row r="73" spans="2:13" s="28" customFormat="1" ht="20.100000000000001" customHeight="1" x14ac:dyDescent="0.15">
      <c r="B73" s="242"/>
      <c r="C73" s="146" t="s">
        <v>32</v>
      </c>
      <c r="D73" s="147"/>
      <c r="E73" s="148"/>
      <c r="F73" s="252">
        <f t="shared" si="0"/>
        <v>0</v>
      </c>
      <c r="G73" s="253"/>
      <c r="H73" s="253"/>
      <c r="I73" s="254"/>
      <c r="J73" s="149"/>
      <c r="K73" s="150">
        <f>$D$73*$F$73*$J$73/60</f>
        <v>0</v>
      </c>
      <c r="L73" s="151" t="e">
        <f>($F$73*$J$73/60)/$D$73</f>
        <v>#DIV/0!</v>
      </c>
      <c r="M73" s="130"/>
    </row>
    <row r="74" spans="2:13" s="28" customFormat="1" ht="20.100000000000001" customHeight="1" x14ac:dyDescent="0.15">
      <c r="B74" s="241" t="s">
        <v>49</v>
      </c>
      <c r="C74" s="152" t="s">
        <v>33</v>
      </c>
      <c r="D74" s="153"/>
      <c r="E74" s="154"/>
      <c r="F74" s="249">
        <f t="shared" si="0"/>
        <v>0</v>
      </c>
      <c r="G74" s="250"/>
      <c r="H74" s="250"/>
      <c r="I74" s="251"/>
      <c r="J74" s="155"/>
      <c r="K74" s="156">
        <f>$D$74*$F$74*$J$74/60</f>
        <v>0</v>
      </c>
      <c r="L74" s="157" t="e">
        <f>($F$74*$J$74/60)/$D$74</f>
        <v>#DIV/0!</v>
      </c>
      <c r="M74" s="130"/>
    </row>
    <row r="75" spans="2:13" s="28" customFormat="1" ht="20.100000000000001" customHeight="1" x14ac:dyDescent="0.15">
      <c r="B75" s="241"/>
      <c r="C75" s="152" t="s">
        <v>121</v>
      </c>
      <c r="D75" s="153"/>
      <c r="E75" s="154"/>
      <c r="F75" s="249">
        <f t="shared" ref="F75:F76" si="1">E75*12</f>
        <v>0</v>
      </c>
      <c r="G75" s="250"/>
      <c r="H75" s="250"/>
      <c r="I75" s="251"/>
      <c r="J75" s="155"/>
      <c r="K75" s="156">
        <f>$D$75*$F$75*$J$75/60</f>
        <v>0</v>
      </c>
      <c r="L75" s="157" t="e">
        <f>($F$75*$J$75/60)/$D$75</f>
        <v>#DIV/0!</v>
      </c>
      <c r="M75" s="130"/>
    </row>
    <row r="76" spans="2:13" s="28" customFormat="1" ht="20.100000000000001" customHeight="1" x14ac:dyDescent="0.15">
      <c r="B76" s="241"/>
      <c r="C76" s="152" t="s">
        <v>122</v>
      </c>
      <c r="D76" s="153"/>
      <c r="E76" s="154"/>
      <c r="F76" s="249">
        <f t="shared" si="1"/>
        <v>0</v>
      </c>
      <c r="G76" s="250"/>
      <c r="H76" s="250"/>
      <c r="I76" s="251"/>
      <c r="J76" s="155"/>
      <c r="K76" s="156">
        <f>$D$76*$F$76*$J$76/60</f>
        <v>0</v>
      </c>
      <c r="L76" s="157" t="e">
        <f>($F$76*$J$76/60)/$D$76</f>
        <v>#DIV/0!</v>
      </c>
      <c r="M76" s="130"/>
    </row>
    <row r="77" spans="2:13" s="28" customFormat="1" ht="20.100000000000001" customHeight="1" x14ac:dyDescent="0.15">
      <c r="B77" s="241"/>
      <c r="C77" s="140" t="s">
        <v>123</v>
      </c>
      <c r="D77" s="141"/>
      <c r="E77" s="142"/>
      <c r="F77" s="249">
        <f t="shared" si="0"/>
        <v>0</v>
      </c>
      <c r="G77" s="250"/>
      <c r="H77" s="250"/>
      <c r="I77" s="251"/>
      <c r="J77" s="143"/>
      <c r="K77" s="144">
        <f>$D$77*$F$77*$J$77/60</f>
        <v>0</v>
      </c>
      <c r="L77" s="145" t="e">
        <f>($F$77*$J$77/60)/$D$77</f>
        <v>#DIV/0!</v>
      </c>
      <c r="M77" s="130"/>
    </row>
    <row r="78" spans="2:13" s="28" customFormat="1" ht="20.100000000000001" customHeight="1" x14ac:dyDescent="0.15">
      <c r="B78" s="241"/>
      <c r="C78" s="140" t="s">
        <v>117</v>
      </c>
      <c r="D78" s="141"/>
      <c r="E78" s="142"/>
      <c r="F78" s="246">
        <f t="shared" si="0"/>
        <v>0</v>
      </c>
      <c r="G78" s="247"/>
      <c r="H78" s="247"/>
      <c r="I78" s="248"/>
      <c r="J78" s="143"/>
      <c r="K78" s="144">
        <f>$D$78*$F$78*$J$78/60</f>
        <v>0</v>
      </c>
      <c r="L78" s="145" t="e">
        <f>($F$78*$J$78/60)/$D$78</f>
        <v>#DIV/0!</v>
      </c>
      <c r="M78" s="130"/>
    </row>
    <row r="79" spans="2:13" s="28" customFormat="1" ht="20.100000000000001" customHeight="1" x14ac:dyDescent="0.15">
      <c r="B79" s="242"/>
      <c r="C79" s="140" t="s">
        <v>116</v>
      </c>
      <c r="D79" s="141"/>
      <c r="E79" s="142"/>
      <c r="F79" s="249">
        <f t="shared" si="0"/>
        <v>0</v>
      </c>
      <c r="G79" s="250"/>
      <c r="H79" s="250"/>
      <c r="I79" s="251"/>
      <c r="J79" s="143"/>
      <c r="K79" s="158">
        <f>$D$79*$F$79*$J$79/60</f>
        <v>0</v>
      </c>
      <c r="L79" s="159" t="e">
        <f>($F$79*$J$79/60)/$D$79</f>
        <v>#DIV/0!</v>
      </c>
      <c r="M79" s="130"/>
    </row>
    <row r="80" spans="2:13" s="28" customFormat="1" ht="20.100000000000001" customHeight="1" x14ac:dyDescent="0.15">
      <c r="B80" s="263"/>
      <c r="C80" s="264"/>
      <c r="D80" s="264"/>
      <c r="E80" s="160">
        <f>SUM(E69:E79)</f>
        <v>0</v>
      </c>
      <c r="F80" s="265">
        <f>SUM(F69:I79)</f>
        <v>0</v>
      </c>
      <c r="G80" s="266"/>
      <c r="H80" s="266"/>
      <c r="I80" s="267"/>
      <c r="J80" s="161">
        <f>SUM(J69:J79)</f>
        <v>0</v>
      </c>
      <c r="K80" s="181">
        <f>SUM(K69:K79)</f>
        <v>0</v>
      </c>
      <c r="L80" s="163" t="e">
        <f>SUM(L69:L79)</f>
        <v>#DIV/0!</v>
      </c>
      <c r="M80" s="130"/>
    </row>
    <row r="81" spans="2:13" s="28" customFormat="1" ht="20.100000000000001" customHeight="1" x14ac:dyDescent="0.15">
      <c r="B81" s="166"/>
      <c r="C81" s="166"/>
      <c r="D81" s="166"/>
      <c r="E81" s="167"/>
      <c r="F81" s="182"/>
      <c r="G81" s="182"/>
      <c r="H81" s="182"/>
      <c r="I81" s="182"/>
      <c r="J81" s="168"/>
      <c r="K81" s="183"/>
      <c r="L81" s="169"/>
      <c r="M81" s="130"/>
    </row>
    <row r="82" spans="2:13" s="28" customFormat="1" ht="20.100000000000001" customHeight="1" x14ac:dyDescent="0.15">
      <c r="B82" s="131" t="s">
        <v>111</v>
      </c>
      <c r="C82" s="131"/>
      <c r="D82" s="130"/>
      <c r="E82" s="130"/>
      <c r="F82" s="130"/>
      <c r="G82" s="130"/>
      <c r="H82" s="130"/>
      <c r="I82" s="130"/>
      <c r="J82" s="130"/>
      <c r="K82" s="130"/>
      <c r="L82" s="130"/>
      <c r="M82" s="130"/>
    </row>
    <row r="83" spans="2:13" s="28" customFormat="1" ht="20.100000000000001" customHeight="1" x14ac:dyDescent="0.15">
      <c r="B83" s="255" t="s">
        <v>25</v>
      </c>
      <c r="C83" s="256"/>
      <c r="D83" s="256" t="s">
        <v>34</v>
      </c>
      <c r="E83" s="259" t="s">
        <v>27</v>
      </c>
      <c r="F83" s="260"/>
      <c r="G83" s="260"/>
      <c r="H83" s="260"/>
      <c r="I83" s="261"/>
      <c r="J83" s="262" t="s">
        <v>50</v>
      </c>
      <c r="K83" s="359" t="s">
        <v>51</v>
      </c>
      <c r="L83" s="262" t="s">
        <v>126</v>
      </c>
      <c r="M83" s="130"/>
    </row>
    <row r="84" spans="2:13" s="28" customFormat="1" ht="20.100000000000001" customHeight="1" x14ac:dyDescent="0.15">
      <c r="B84" s="257"/>
      <c r="C84" s="258"/>
      <c r="D84" s="258"/>
      <c r="E84" s="184" t="s">
        <v>46</v>
      </c>
      <c r="F84" s="237" t="s">
        <v>47</v>
      </c>
      <c r="G84" s="238"/>
      <c r="H84" s="238"/>
      <c r="I84" s="239"/>
      <c r="J84" s="327"/>
      <c r="K84" s="360"/>
      <c r="L84" s="327"/>
      <c r="M84" s="130"/>
    </row>
    <row r="85" spans="2:13" s="28" customFormat="1" ht="20.100000000000001" customHeight="1" x14ac:dyDescent="0.15">
      <c r="B85" s="240" t="s">
        <v>48</v>
      </c>
      <c r="C85" s="134" t="s">
        <v>28</v>
      </c>
      <c r="D85" s="135"/>
      <c r="E85" s="136"/>
      <c r="F85" s="243">
        <f>E85*12</f>
        <v>0</v>
      </c>
      <c r="G85" s="244"/>
      <c r="H85" s="244"/>
      <c r="I85" s="245"/>
      <c r="J85" s="137"/>
      <c r="K85" s="138">
        <f>$D$85*$F$85*$J$85/60</f>
        <v>0</v>
      </c>
      <c r="L85" s="139" t="e">
        <f>($F$85*$J$85/60)/$D$85</f>
        <v>#DIV/0!</v>
      </c>
      <c r="M85" s="130"/>
    </row>
    <row r="86" spans="2:13" s="28" customFormat="1" ht="20.100000000000001" customHeight="1" x14ac:dyDescent="0.15">
      <c r="B86" s="241"/>
      <c r="C86" s="140" t="s">
        <v>29</v>
      </c>
      <c r="D86" s="141"/>
      <c r="E86" s="142"/>
      <c r="F86" s="246">
        <f t="shared" ref="F86:F95" si="2">E86*12</f>
        <v>0</v>
      </c>
      <c r="G86" s="247"/>
      <c r="H86" s="247"/>
      <c r="I86" s="248"/>
      <c r="J86" s="143"/>
      <c r="K86" s="144">
        <f>$D$86*$F$86*$J$86/60</f>
        <v>0</v>
      </c>
      <c r="L86" s="145" t="e">
        <f>($F$86*$J$86/60)/$D$86</f>
        <v>#DIV/0!</v>
      </c>
      <c r="M86" s="130"/>
    </row>
    <row r="87" spans="2:13" s="28" customFormat="1" ht="20.100000000000001" customHeight="1" x14ac:dyDescent="0.15">
      <c r="B87" s="241"/>
      <c r="C87" s="140" t="s">
        <v>30</v>
      </c>
      <c r="D87" s="141"/>
      <c r="E87" s="142"/>
      <c r="F87" s="246">
        <f t="shared" si="2"/>
        <v>0</v>
      </c>
      <c r="G87" s="247"/>
      <c r="H87" s="247"/>
      <c r="I87" s="248"/>
      <c r="J87" s="143"/>
      <c r="K87" s="144">
        <f>$D$87*$F$87*$J$87/60</f>
        <v>0</v>
      </c>
      <c r="L87" s="145" t="e">
        <f>($F$87*$J$87/60)/$D$87</f>
        <v>#DIV/0!</v>
      </c>
      <c r="M87" s="130"/>
    </row>
    <row r="88" spans="2:13" s="28" customFormat="1" ht="20.100000000000001" customHeight="1" x14ac:dyDescent="0.15">
      <c r="B88" s="241"/>
      <c r="C88" s="140" t="s">
        <v>31</v>
      </c>
      <c r="D88" s="141"/>
      <c r="E88" s="142"/>
      <c r="F88" s="249">
        <f t="shared" si="2"/>
        <v>0</v>
      </c>
      <c r="G88" s="250"/>
      <c r="H88" s="250"/>
      <c r="I88" s="251"/>
      <c r="J88" s="143"/>
      <c r="K88" s="144">
        <f>$D$88*$F$88*$J$88/60</f>
        <v>0</v>
      </c>
      <c r="L88" s="145" t="e">
        <f>($F$88*$J$88/60)/$D$88</f>
        <v>#DIV/0!</v>
      </c>
      <c r="M88" s="130"/>
    </row>
    <row r="89" spans="2:13" s="28" customFormat="1" ht="20.100000000000001" customHeight="1" x14ac:dyDescent="0.15">
      <c r="B89" s="242"/>
      <c r="C89" s="146" t="s">
        <v>32</v>
      </c>
      <c r="D89" s="147"/>
      <c r="E89" s="148"/>
      <c r="F89" s="252">
        <f t="shared" si="2"/>
        <v>0</v>
      </c>
      <c r="G89" s="253"/>
      <c r="H89" s="253"/>
      <c r="I89" s="254"/>
      <c r="J89" s="149"/>
      <c r="K89" s="150">
        <f>$D$89*$F$89*$J$89/60</f>
        <v>0</v>
      </c>
      <c r="L89" s="151" t="e">
        <f>($F$89*$J$89/60)/$D$89</f>
        <v>#DIV/0!</v>
      </c>
      <c r="M89" s="130"/>
    </row>
    <row r="90" spans="2:13" s="28" customFormat="1" ht="20.100000000000001" customHeight="1" x14ac:dyDescent="0.15">
      <c r="B90" s="241" t="s">
        <v>49</v>
      </c>
      <c r="C90" s="152" t="s">
        <v>33</v>
      </c>
      <c r="D90" s="153"/>
      <c r="E90" s="154"/>
      <c r="F90" s="249">
        <f t="shared" si="2"/>
        <v>0</v>
      </c>
      <c r="G90" s="250"/>
      <c r="H90" s="250"/>
      <c r="I90" s="251"/>
      <c r="J90" s="155"/>
      <c r="K90" s="156">
        <f>$D$90*$F$90*$J$90/60</f>
        <v>0</v>
      </c>
      <c r="L90" s="157" t="e">
        <f>($F$90*$J$90/60)/$D$90</f>
        <v>#DIV/0!</v>
      </c>
      <c r="M90" s="130"/>
    </row>
    <row r="91" spans="2:13" s="28" customFormat="1" ht="20.100000000000001" customHeight="1" x14ac:dyDescent="0.15">
      <c r="B91" s="241"/>
      <c r="C91" s="152" t="s">
        <v>121</v>
      </c>
      <c r="D91" s="153"/>
      <c r="E91" s="154"/>
      <c r="F91" s="249">
        <f t="shared" ref="F91:F92" si="3">E91*12</f>
        <v>0</v>
      </c>
      <c r="G91" s="250"/>
      <c r="H91" s="250"/>
      <c r="I91" s="251"/>
      <c r="J91" s="155"/>
      <c r="K91" s="156">
        <f>$D$91*$F$91*$J$91/60</f>
        <v>0</v>
      </c>
      <c r="L91" s="157" t="e">
        <f>($F$91*$J$91/60)/$D$91</f>
        <v>#DIV/0!</v>
      </c>
      <c r="M91" s="130"/>
    </row>
    <row r="92" spans="2:13" s="28" customFormat="1" ht="20.100000000000001" customHeight="1" x14ac:dyDescent="0.15">
      <c r="B92" s="241"/>
      <c r="C92" s="152" t="s">
        <v>122</v>
      </c>
      <c r="D92" s="153"/>
      <c r="E92" s="154"/>
      <c r="F92" s="249">
        <f t="shared" si="3"/>
        <v>0</v>
      </c>
      <c r="G92" s="250"/>
      <c r="H92" s="250"/>
      <c r="I92" s="251"/>
      <c r="J92" s="155"/>
      <c r="K92" s="156">
        <f>$D$92*$F$92*$J$92/60</f>
        <v>0</v>
      </c>
      <c r="L92" s="157" t="e">
        <f>($F$92*$J$92/60)/$D$92</f>
        <v>#DIV/0!</v>
      </c>
      <c r="M92" s="130"/>
    </row>
    <row r="93" spans="2:13" s="28" customFormat="1" ht="20.100000000000001" customHeight="1" x14ac:dyDescent="0.15">
      <c r="B93" s="241"/>
      <c r="C93" s="140" t="s">
        <v>123</v>
      </c>
      <c r="D93" s="141"/>
      <c r="E93" s="142"/>
      <c r="F93" s="249">
        <f t="shared" si="2"/>
        <v>0</v>
      </c>
      <c r="G93" s="250"/>
      <c r="H93" s="250"/>
      <c r="I93" s="251"/>
      <c r="J93" s="143"/>
      <c r="K93" s="144">
        <f>$D$93*$F$93*$J$93/60</f>
        <v>0</v>
      </c>
      <c r="L93" s="145" t="e">
        <f>($F$93*$J$93/60)/$D$93</f>
        <v>#DIV/0!</v>
      </c>
      <c r="M93" s="130"/>
    </row>
    <row r="94" spans="2:13" s="28" customFormat="1" ht="20.100000000000001" customHeight="1" x14ac:dyDescent="0.15">
      <c r="B94" s="241"/>
      <c r="C94" s="140" t="s">
        <v>117</v>
      </c>
      <c r="D94" s="141"/>
      <c r="E94" s="142"/>
      <c r="F94" s="246">
        <f t="shared" si="2"/>
        <v>0</v>
      </c>
      <c r="G94" s="247"/>
      <c r="H94" s="247"/>
      <c r="I94" s="248"/>
      <c r="J94" s="143"/>
      <c r="K94" s="144">
        <f>$D$94*$F$94*$J$94/60</f>
        <v>0</v>
      </c>
      <c r="L94" s="145" t="e">
        <f>($F$94*$J$94/60)/$D$94</f>
        <v>#DIV/0!</v>
      </c>
      <c r="M94" s="130"/>
    </row>
    <row r="95" spans="2:13" s="28" customFormat="1" ht="20.100000000000001" customHeight="1" x14ac:dyDescent="0.15">
      <c r="B95" s="242"/>
      <c r="C95" s="140" t="s">
        <v>116</v>
      </c>
      <c r="D95" s="141"/>
      <c r="E95" s="142"/>
      <c r="F95" s="249">
        <f t="shared" si="2"/>
        <v>0</v>
      </c>
      <c r="G95" s="250"/>
      <c r="H95" s="250"/>
      <c r="I95" s="251"/>
      <c r="J95" s="143"/>
      <c r="K95" s="158">
        <f>$D$95*$F$95*$J$95/60</f>
        <v>0</v>
      </c>
      <c r="L95" s="159" t="e">
        <f>($F$95*$J$95/60)/$D$95</f>
        <v>#DIV/0!</v>
      </c>
      <c r="M95" s="130"/>
    </row>
    <row r="96" spans="2:13" s="28" customFormat="1" ht="20.100000000000001" customHeight="1" x14ac:dyDescent="0.15">
      <c r="B96" s="263"/>
      <c r="C96" s="264"/>
      <c r="D96" s="264"/>
      <c r="E96" s="160">
        <f>SUM(E85:E95)</f>
        <v>0</v>
      </c>
      <c r="F96" s="265">
        <f>SUM(F85:I95)</f>
        <v>0</v>
      </c>
      <c r="G96" s="266"/>
      <c r="H96" s="266"/>
      <c r="I96" s="267"/>
      <c r="J96" s="161">
        <f>SUM(J85:J95)</f>
        <v>0</v>
      </c>
      <c r="K96" s="162">
        <f>SUM(K85:K95)</f>
        <v>0</v>
      </c>
      <c r="L96" s="163" t="e">
        <f>SUM(L85:L95)</f>
        <v>#DIV/0!</v>
      </c>
      <c r="M96" s="130"/>
    </row>
    <row r="97" spans="2:13" s="28" customFormat="1" ht="20.100000000000001" customHeight="1" x14ac:dyDescent="0.15">
      <c r="B97" s="130"/>
      <c r="C97" s="130"/>
      <c r="D97" s="130"/>
      <c r="E97" s="130"/>
      <c r="F97" s="130"/>
      <c r="G97" s="130"/>
      <c r="H97" s="130"/>
      <c r="I97" s="130"/>
      <c r="J97" s="130"/>
      <c r="K97" s="130"/>
      <c r="L97" s="130"/>
      <c r="M97" s="130"/>
    </row>
    <row r="98" spans="2:13" s="28" customFormat="1" ht="20.100000000000001" customHeight="1" x14ac:dyDescent="0.15">
      <c r="B98" s="130"/>
      <c r="C98" s="130"/>
      <c r="D98" s="130"/>
      <c r="E98" s="130"/>
      <c r="F98" s="130"/>
      <c r="G98" s="130"/>
      <c r="H98" s="130"/>
      <c r="I98" s="130"/>
      <c r="J98" s="24" t="s">
        <v>35</v>
      </c>
      <c r="K98" s="130"/>
      <c r="L98" s="130"/>
      <c r="M98" s="130"/>
    </row>
    <row r="99" spans="2:13" s="28" customFormat="1" ht="20.100000000000001" customHeight="1" x14ac:dyDescent="0.15">
      <c r="B99" s="130"/>
      <c r="C99" s="130"/>
      <c r="D99" s="180"/>
      <c r="E99" s="130"/>
      <c r="F99" s="130"/>
      <c r="G99" s="130"/>
      <c r="H99" s="130"/>
      <c r="I99" s="130"/>
      <c r="J99" s="130"/>
      <c r="K99" s="130"/>
      <c r="L99" s="164" t="e">
        <f>($K$80-$K$96)/$K$80</f>
        <v>#DIV/0!</v>
      </c>
      <c r="M99" s="130"/>
    </row>
    <row r="100" spans="2:13" s="28" customFormat="1" ht="14.25" x14ac:dyDescent="0.15">
      <c r="B100" s="131"/>
      <c r="C100" s="131"/>
      <c r="D100" s="180"/>
      <c r="E100" s="130"/>
      <c r="F100" s="130"/>
      <c r="G100" s="130"/>
      <c r="H100" s="130"/>
      <c r="I100" s="130"/>
      <c r="J100" s="130"/>
      <c r="K100" s="130"/>
      <c r="L100" s="130"/>
      <c r="M100" s="130"/>
    </row>
    <row r="101" spans="2:13" s="28" customFormat="1" ht="9" customHeight="1" x14ac:dyDescent="0.15">
      <c r="B101" s="130"/>
      <c r="C101" s="130"/>
      <c r="D101" s="180"/>
      <c r="E101" s="130"/>
      <c r="F101" s="130"/>
      <c r="G101" s="130"/>
      <c r="H101" s="130"/>
      <c r="I101" s="130"/>
      <c r="J101" s="130"/>
      <c r="K101" s="130"/>
      <c r="L101" s="130"/>
      <c r="M101" s="130"/>
    </row>
    <row r="102" spans="2:13" s="28" customFormat="1" ht="14.25" x14ac:dyDescent="0.15">
      <c r="B102" s="131"/>
      <c r="C102" s="131"/>
      <c r="D102" s="130"/>
      <c r="E102" s="130"/>
      <c r="F102" s="130"/>
      <c r="G102" s="130"/>
      <c r="H102" s="130"/>
      <c r="I102" s="130"/>
      <c r="J102" s="130"/>
      <c r="K102" s="130"/>
      <c r="L102" s="130"/>
      <c r="M102" s="130"/>
    </row>
    <row r="103" spans="2:13" s="28" customFormat="1" ht="14.25" x14ac:dyDescent="0.15">
      <c r="B103" s="131"/>
      <c r="C103" s="131"/>
      <c r="D103" s="130"/>
      <c r="E103" s="130"/>
      <c r="F103" s="130"/>
      <c r="G103" s="130"/>
      <c r="H103" s="130"/>
      <c r="I103" s="130"/>
      <c r="J103" s="130"/>
      <c r="K103" s="130"/>
      <c r="L103" s="130"/>
      <c r="M103" s="130"/>
    </row>
    <row r="104" spans="2:13" s="28" customFormat="1" ht="18.75" customHeight="1" x14ac:dyDescent="0.15">
      <c r="B104" s="131" t="s">
        <v>112</v>
      </c>
      <c r="C104" s="131"/>
      <c r="D104" s="1"/>
      <c r="E104" s="1"/>
      <c r="F104" s="1"/>
      <c r="G104" s="1"/>
      <c r="H104" s="1"/>
      <c r="I104" s="1"/>
      <c r="J104" s="1"/>
      <c r="K104" s="1"/>
      <c r="L104" s="1"/>
      <c r="M104" s="1"/>
    </row>
    <row r="105" spans="2:13" s="28" customFormat="1" ht="150" customHeight="1" x14ac:dyDescent="0.15">
      <c r="B105" s="326"/>
      <c r="C105" s="326"/>
      <c r="D105" s="326"/>
      <c r="E105" s="326"/>
      <c r="F105" s="326"/>
      <c r="G105" s="326"/>
      <c r="H105" s="326"/>
      <c r="I105" s="326"/>
      <c r="J105" s="326"/>
      <c r="K105" s="326"/>
      <c r="L105" s="326"/>
      <c r="M105" s="326"/>
    </row>
    <row r="106" spans="2:13" s="28" customFormat="1" x14ac:dyDescent="0.15">
      <c r="B106" s="68"/>
      <c r="C106" s="68"/>
      <c r="D106" s="69"/>
      <c r="E106" s="69"/>
      <c r="F106" s="69"/>
      <c r="G106" s="69"/>
    </row>
    <row r="107" spans="2:13" s="28" customFormat="1" x14ac:dyDescent="0.15">
      <c r="B107" s="68"/>
      <c r="C107" s="68"/>
      <c r="D107" s="69"/>
      <c r="E107" s="69"/>
      <c r="F107" s="69"/>
      <c r="G107" s="69"/>
    </row>
    <row r="108" spans="2:13" s="28" customFormat="1" x14ac:dyDescent="0.15">
      <c r="B108" s="68"/>
      <c r="C108" s="68"/>
      <c r="D108" s="69"/>
      <c r="E108" s="69"/>
      <c r="F108" s="69"/>
      <c r="G108" s="69"/>
    </row>
    <row r="109" spans="2:13" s="28" customFormat="1" x14ac:dyDescent="0.15">
      <c r="B109" s="70"/>
      <c r="C109" s="70"/>
      <c r="D109" s="69"/>
      <c r="E109" s="69"/>
      <c r="F109" s="69"/>
      <c r="G109" s="69"/>
    </row>
    <row r="110" spans="2:13" s="28" customFormat="1" x14ac:dyDescent="0.15">
      <c r="B110" s="25"/>
      <c r="C110" s="25"/>
    </row>
    <row r="111" spans="2:13" s="28" customFormat="1" ht="18.75" customHeight="1" x14ac:dyDescent="0.15">
      <c r="B111" s="268"/>
      <c r="C111" s="117"/>
      <c r="D111" s="268"/>
      <c r="E111" s="268"/>
      <c r="F111" s="117"/>
      <c r="G111" s="117"/>
    </row>
    <row r="112" spans="2:13" s="28" customFormat="1" x14ac:dyDescent="0.15">
      <c r="B112" s="268"/>
      <c r="C112" s="117"/>
      <c r="D112" s="117"/>
      <c r="E112" s="71"/>
      <c r="F112" s="71"/>
      <c r="G112" s="71"/>
    </row>
    <row r="113" spans="2:7" s="28" customFormat="1" x14ac:dyDescent="0.15">
      <c r="B113" s="68"/>
      <c r="C113" s="68"/>
      <c r="D113" s="69"/>
      <c r="E113" s="69"/>
      <c r="F113" s="69"/>
      <c r="G113" s="69"/>
    </row>
    <row r="114" spans="2:7" s="28" customFormat="1" x14ac:dyDescent="0.15">
      <c r="B114" s="68"/>
      <c r="C114" s="68"/>
      <c r="D114" s="69"/>
      <c r="E114" s="69"/>
      <c r="F114" s="69"/>
      <c r="G114" s="69"/>
    </row>
    <row r="115" spans="2:7" s="28" customFormat="1" x14ac:dyDescent="0.15">
      <c r="B115" s="68"/>
      <c r="C115" s="68"/>
      <c r="D115" s="69"/>
      <c r="E115" s="69"/>
      <c r="F115" s="69"/>
      <c r="G115" s="69"/>
    </row>
    <row r="116" spans="2:7" s="28" customFormat="1" x14ac:dyDescent="0.15">
      <c r="B116" s="70"/>
      <c r="C116" s="70"/>
      <c r="D116" s="69"/>
      <c r="E116" s="69"/>
      <c r="F116" s="69"/>
      <c r="G116" s="69"/>
    </row>
    <row r="117" spans="2:7" s="28" customFormat="1" x14ac:dyDescent="0.15">
      <c r="B117" s="29"/>
      <c r="C117" s="29"/>
    </row>
    <row r="118" spans="2:7" s="28" customFormat="1" x14ac:dyDescent="0.15">
      <c r="D118" s="72"/>
    </row>
    <row r="119" spans="2:7" s="28" customFormat="1" x14ac:dyDescent="0.15"/>
    <row r="121" spans="2:7" ht="14.25" customHeight="1" x14ac:dyDescent="0.15"/>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5">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2</xdr:col>
                    <xdr:colOff>1962150</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2</xdr:col>
                    <xdr:colOff>2009775</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4</xdr:col>
                    <xdr:colOff>1085850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12</xdr:col>
                    <xdr:colOff>1304925</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1076325</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2</xdr:col>
                    <xdr:colOff>2019300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1C4CAD-D643-44D3-87E1-E0A43604664E}">
          <x14:formula1>
            <xm:f>#REF!</xm:f>
          </x14:formula1>
          <xm:sqref>B11:M11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topLeftCell="A36" zoomScale="70" zoomScaleNormal="70" zoomScaleSheetLayoutView="70" workbookViewId="0">
      <selection activeCell="AD9" sqref="AD9"/>
    </sheetView>
  </sheetViews>
  <sheetFormatPr defaultColWidth="5.625" defaultRowHeight="14.25" x14ac:dyDescent="0.15"/>
  <cols>
    <col min="1" max="1" width="3.875" style="118" customWidth="1"/>
    <col min="2" max="2" width="5.625" style="118"/>
    <col min="3" max="3" width="12.875" style="118" customWidth="1"/>
    <col min="4" max="4" width="5.625" style="118"/>
    <col min="5" max="5" width="18" style="118" customWidth="1"/>
    <col min="6" max="21" width="5.625" style="118"/>
    <col min="22" max="22" width="3.875" style="118" customWidth="1"/>
    <col min="23" max="23" width="2.75" style="118" customWidth="1"/>
    <col min="24" max="16384" width="5.625" style="118"/>
  </cols>
  <sheetData>
    <row r="1" spans="1:23" ht="17.25" x14ac:dyDescent="0.15">
      <c r="A1" s="4" t="s">
        <v>153</v>
      </c>
      <c r="B1" s="5"/>
      <c r="C1" s="5"/>
      <c r="D1" s="5"/>
      <c r="E1" s="5"/>
      <c r="F1" s="5"/>
      <c r="G1" s="5"/>
      <c r="H1" s="5"/>
      <c r="I1" s="5"/>
      <c r="J1" s="5"/>
    </row>
    <row r="2" spans="1:23" ht="38.25" customHeight="1" x14ac:dyDescent="0.15">
      <c r="A2" s="270" t="s">
        <v>178</v>
      </c>
      <c r="B2" s="271"/>
      <c r="C2" s="271"/>
      <c r="D2" s="271"/>
      <c r="E2" s="271"/>
      <c r="F2" s="271"/>
      <c r="G2" s="271"/>
      <c r="H2" s="271"/>
      <c r="I2" s="271"/>
      <c r="J2" s="271"/>
      <c r="K2" s="271"/>
      <c r="L2" s="271"/>
      <c r="M2" s="271"/>
      <c r="N2" s="271"/>
      <c r="O2" s="271"/>
      <c r="P2" s="271"/>
      <c r="Q2" s="271"/>
      <c r="R2" s="271"/>
      <c r="S2" s="271"/>
      <c r="T2" s="271"/>
      <c r="U2" s="271"/>
      <c r="V2" s="271"/>
      <c r="W2" s="271"/>
    </row>
    <row r="3" spans="1:23" ht="32.25" customHeight="1" x14ac:dyDescent="0.15">
      <c r="A3" s="271"/>
      <c r="B3" s="271"/>
      <c r="C3" s="271"/>
      <c r="D3" s="271"/>
      <c r="E3" s="271"/>
      <c r="F3" s="271"/>
      <c r="G3" s="271"/>
      <c r="H3" s="271"/>
      <c r="I3" s="271"/>
      <c r="J3" s="271"/>
      <c r="K3" s="271"/>
      <c r="L3" s="271"/>
      <c r="M3" s="271"/>
      <c r="N3" s="271"/>
      <c r="O3" s="271"/>
      <c r="P3" s="271"/>
      <c r="Q3" s="271"/>
      <c r="R3" s="271"/>
      <c r="S3" s="271"/>
      <c r="T3" s="271"/>
      <c r="U3" s="271"/>
      <c r="V3" s="271"/>
      <c r="W3" s="271"/>
    </row>
    <row r="4" spans="1:23" s="75" customFormat="1" ht="9.75" customHeight="1" x14ac:dyDescent="0.15">
      <c r="A4" s="73"/>
      <c r="B4" s="74"/>
      <c r="C4" s="74"/>
      <c r="D4" s="74"/>
      <c r="E4" s="74"/>
      <c r="F4" s="74"/>
      <c r="G4" s="74"/>
      <c r="H4" s="74"/>
      <c r="I4" s="74"/>
      <c r="J4" s="74"/>
    </row>
    <row r="5" spans="1:23" s="78" customFormat="1" ht="18.75" x14ac:dyDescent="0.15">
      <c r="A5" s="76"/>
      <c r="B5" s="77"/>
      <c r="C5" s="77"/>
      <c r="D5" s="77"/>
      <c r="E5" s="77"/>
      <c r="F5" s="77"/>
      <c r="G5" s="77"/>
      <c r="H5" s="76"/>
      <c r="I5" s="76"/>
      <c r="J5" s="76"/>
      <c r="P5" s="272" t="s">
        <v>6</v>
      </c>
      <c r="Q5" s="272"/>
      <c r="R5" s="272"/>
      <c r="S5" s="273"/>
      <c r="T5" s="273"/>
      <c r="U5" s="273"/>
      <c r="V5" s="273"/>
    </row>
    <row r="6" spans="1:23" s="78" customFormat="1" ht="18.75" x14ac:dyDescent="0.15">
      <c r="A6" s="76"/>
      <c r="B6" s="77"/>
      <c r="C6" s="77"/>
      <c r="D6" s="77"/>
      <c r="E6" s="77"/>
      <c r="F6" s="77"/>
      <c r="G6" s="77"/>
      <c r="H6" s="76"/>
      <c r="I6" s="76"/>
      <c r="J6" s="76"/>
      <c r="P6" s="122"/>
      <c r="Q6" s="122"/>
      <c r="R6" s="122"/>
      <c r="S6" s="185"/>
      <c r="T6" s="185"/>
      <c r="U6" s="185"/>
      <c r="V6" s="185"/>
    </row>
    <row r="7" spans="1:23" s="59" customFormat="1" ht="15" thickBot="1" x14ac:dyDescent="0.2">
      <c r="A7" s="12"/>
      <c r="B7" s="12"/>
      <c r="C7" s="16" t="s">
        <v>5</v>
      </c>
      <c r="D7" s="12"/>
      <c r="E7" s="12"/>
      <c r="F7" s="12"/>
      <c r="G7" s="12"/>
      <c r="H7" s="12"/>
      <c r="I7" s="12"/>
      <c r="J7" s="12"/>
    </row>
    <row r="8" spans="1:23" s="59" customFormat="1" ht="23.1" customHeight="1" x14ac:dyDescent="0.15">
      <c r="A8" s="12"/>
      <c r="B8" s="12"/>
      <c r="C8" s="15" t="s">
        <v>4</v>
      </c>
      <c r="D8" s="274"/>
      <c r="E8" s="275"/>
      <c r="F8" s="275"/>
      <c r="G8" s="275"/>
      <c r="H8" s="275"/>
      <c r="I8" s="275"/>
      <c r="J8" s="275"/>
      <c r="K8" s="276"/>
    </row>
    <row r="9" spans="1:23" s="59" customFormat="1" ht="23.1" customHeight="1" x14ac:dyDescent="0.15">
      <c r="A9" s="12"/>
      <c r="B9" s="12"/>
      <c r="C9" s="14" t="s">
        <v>7</v>
      </c>
      <c r="D9" s="277"/>
      <c r="E9" s="278"/>
      <c r="F9" s="278"/>
      <c r="G9" s="278"/>
      <c r="H9" s="278"/>
      <c r="I9" s="278"/>
      <c r="J9" s="278"/>
      <c r="K9" s="279"/>
    </row>
    <row r="10" spans="1:23" s="59" customFormat="1" ht="23.1" customHeight="1" x14ac:dyDescent="0.15">
      <c r="A10" s="12"/>
      <c r="B10" s="12"/>
      <c r="C10" s="13" t="s">
        <v>15</v>
      </c>
      <c r="D10" s="280"/>
      <c r="E10" s="281"/>
      <c r="F10" s="282" t="s">
        <v>13</v>
      </c>
      <c r="G10" s="282"/>
      <c r="H10" s="282"/>
      <c r="I10" s="282"/>
      <c r="J10" s="282"/>
      <c r="K10" s="283"/>
    </row>
    <row r="11" spans="1:23" s="59" customFormat="1" ht="23.1" customHeight="1" thickBot="1" x14ac:dyDescent="0.2">
      <c r="A11" s="12"/>
      <c r="B11" s="12"/>
      <c r="C11" s="11" t="s">
        <v>14</v>
      </c>
      <c r="D11" s="284"/>
      <c r="E11" s="285"/>
      <c r="F11" s="286" t="s">
        <v>13</v>
      </c>
      <c r="G11" s="286"/>
      <c r="H11" s="286"/>
      <c r="I11" s="286"/>
      <c r="J11" s="286"/>
      <c r="K11" s="287"/>
    </row>
    <row r="12" spans="1:23" ht="9.9499999999999993" customHeight="1" x14ac:dyDescent="0.15">
      <c r="A12" s="5"/>
      <c r="B12" s="5"/>
      <c r="C12" s="5"/>
      <c r="D12" s="5"/>
      <c r="E12" s="5"/>
      <c r="F12" s="5"/>
      <c r="G12" s="5"/>
      <c r="H12" s="5"/>
      <c r="I12" s="5"/>
      <c r="J12" s="5"/>
    </row>
    <row r="13" spans="1:23" ht="20.100000000000001" customHeight="1" x14ac:dyDescent="0.15">
      <c r="A13" s="5"/>
      <c r="B13" s="288" t="s">
        <v>12</v>
      </c>
      <c r="C13" s="288"/>
      <c r="D13" s="288"/>
      <c r="E13" s="289">
        <f>$C$17+$E$17-$G$17+B43</f>
        <v>0</v>
      </c>
      <c r="F13" s="290"/>
      <c r="G13" s="290"/>
      <c r="H13" s="290"/>
      <c r="I13" s="290"/>
      <c r="J13" s="292" t="s">
        <v>1</v>
      </c>
      <c r="K13" s="293"/>
      <c r="M13" s="269"/>
      <c r="N13" s="269"/>
      <c r="O13" s="269"/>
      <c r="P13" s="269"/>
      <c r="Q13" s="269"/>
      <c r="R13" s="269"/>
      <c r="T13" s="60"/>
      <c r="U13" s="60"/>
    </row>
    <row r="14" spans="1:23" ht="20.100000000000001" customHeight="1" thickBot="1" x14ac:dyDescent="0.2">
      <c r="A14" s="5"/>
      <c r="B14" s="288"/>
      <c r="C14" s="288"/>
      <c r="D14" s="288"/>
      <c r="E14" s="291"/>
      <c r="F14" s="291"/>
      <c r="G14" s="291"/>
      <c r="H14" s="291"/>
      <c r="I14" s="291"/>
      <c r="J14" s="292"/>
      <c r="K14" s="293"/>
      <c r="M14" s="269"/>
      <c r="N14" s="269"/>
      <c r="O14" s="269"/>
      <c r="P14" s="269"/>
      <c r="Q14" s="269"/>
      <c r="R14" s="269"/>
      <c r="T14" s="60"/>
      <c r="U14" s="60"/>
    </row>
    <row r="15" spans="1:23" ht="9.9499999999999993" customHeight="1" x14ac:dyDescent="0.15">
      <c r="A15" s="5"/>
      <c r="B15" s="5"/>
      <c r="C15" s="5"/>
      <c r="D15" s="5"/>
      <c r="E15" s="5"/>
      <c r="F15" s="5"/>
      <c r="G15" s="5"/>
      <c r="H15" s="5"/>
      <c r="I15" s="5"/>
      <c r="J15" s="5"/>
    </row>
    <row r="16" spans="1:23" ht="39.950000000000003" customHeight="1" x14ac:dyDescent="0.15">
      <c r="A16" s="5"/>
      <c r="B16" s="5"/>
      <c r="C16" s="295" t="s">
        <v>127</v>
      </c>
      <c r="D16" s="296"/>
      <c r="E16" s="297" t="s">
        <v>128</v>
      </c>
      <c r="F16" s="298"/>
      <c r="G16" s="297" t="s">
        <v>129</v>
      </c>
      <c r="H16" s="298"/>
      <c r="I16" s="9"/>
      <c r="J16" s="9"/>
    </row>
    <row r="17" spans="1:21" ht="24.95" customHeight="1" x14ac:dyDescent="0.15">
      <c r="A17" s="5"/>
      <c r="B17" s="5"/>
      <c r="C17" s="299">
        <f>$P$26+$P$39</f>
        <v>0</v>
      </c>
      <c r="D17" s="300"/>
      <c r="E17" s="301">
        <f>$S$26+$S$39</f>
        <v>0</v>
      </c>
      <c r="F17" s="302"/>
      <c r="G17" s="303"/>
      <c r="H17" s="304"/>
      <c r="I17" s="10"/>
      <c r="J17" s="10"/>
    </row>
    <row r="18" spans="1:21" ht="9.9499999999999993" customHeight="1" x14ac:dyDescent="0.15">
      <c r="A18" s="5"/>
      <c r="B18" s="5"/>
      <c r="C18" s="5"/>
      <c r="D18" s="5"/>
      <c r="E18" s="5"/>
      <c r="F18" s="5"/>
      <c r="G18" s="5"/>
      <c r="H18" s="5"/>
      <c r="I18" s="5"/>
      <c r="J18" s="5"/>
    </row>
    <row r="19" spans="1:21" ht="18" customHeight="1" x14ac:dyDescent="0.15">
      <c r="A19" s="5"/>
      <c r="B19" s="5" t="s">
        <v>113</v>
      </c>
      <c r="C19" s="5"/>
      <c r="D19" s="5"/>
      <c r="E19" s="5"/>
      <c r="F19" s="5"/>
      <c r="G19" s="5"/>
      <c r="H19" s="5"/>
      <c r="I19" s="5"/>
      <c r="J19" s="5"/>
    </row>
    <row r="20" spans="1:21" s="8" customFormat="1" ht="24.95" customHeight="1" x14ac:dyDescent="0.15">
      <c r="A20" s="9"/>
      <c r="B20" s="119" t="s">
        <v>11</v>
      </c>
      <c r="C20" s="313" t="s">
        <v>10</v>
      </c>
      <c r="D20" s="313"/>
      <c r="E20" s="313"/>
      <c r="F20" s="313"/>
      <c r="G20" s="313"/>
      <c r="H20" s="313"/>
      <c r="I20" s="313"/>
      <c r="J20" s="313"/>
      <c r="K20" s="305" t="s">
        <v>9</v>
      </c>
      <c r="L20" s="305"/>
      <c r="M20" s="305" t="s">
        <v>2</v>
      </c>
      <c r="N20" s="305"/>
      <c r="O20" s="305"/>
      <c r="P20" s="305" t="s">
        <v>8</v>
      </c>
      <c r="Q20" s="305"/>
      <c r="R20" s="305"/>
      <c r="S20" s="306" t="s">
        <v>3</v>
      </c>
      <c r="T20" s="306"/>
      <c r="U20" s="306"/>
    </row>
    <row r="21" spans="1:21" ht="24.95" customHeight="1" x14ac:dyDescent="0.15">
      <c r="A21" s="5"/>
      <c r="B21" s="7">
        <v>1</v>
      </c>
      <c r="C21" s="294"/>
      <c r="D21" s="294"/>
      <c r="E21" s="294"/>
      <c r="F21" s="294"/>
      <c r="G21" s="294"/>
      <c r="H21" s="294"/>
      <c r="I21" s="294"/>
      <c r="J21" s="294"/>
      <c r="K21" s="6"/>
      <c r="L21" s="79" t="s">
        <v>16</v>
      </c>
      <c r="M21" s="311"/>
      <c r="N21" s="311"/>
      <c r="O21" s="311"/>
      <c r="P21" s="312">
        <f>K21*M21</f>
        <v>0</v>
      </c>
      <c r="Q21" s="312"/>
      <c r="R21" s="312"/>
      <c r="S21" s="311"/>
      <c r="T21" s="311"/>
      <c r="U21" s="311"/>
    </row>
    <row r="22" spans="1:21" ht="24.95" customHeight="1" x14ac:dyDescent="0.15">
      <c r="A22" s="5"/>
      <c r="B22" s="7">
        <v>2</v>
      </c>
      <c r="C22" s="374"/>
      <c r="D22" s="375"/>
      <c r="E22" s="375"/>
      <c r="F22" s="375"/>
      <c r="G22" s="375"/>
      <c r="H22" s="375"/>
      <c r="I22" s="375"/>
      <c r="J22" s="376"/>
      <c r="K22" s="6"/>
      <c r="L22" s="79" t="s">
        <v>16</v>
      </c>
      <c r="M22" s="379"/>
      <c r="N22" s="380"/>
      <c r="O22" s="381"/>
      <c r="P22" s="312">
        <f t="shared" ref="P22:P25" si="0">K22*M22</f>
        <v>0</v>
      </c>
      <c r="Q22" s="312"/>
      <c r="R22" s="312"/>
      <c r="S22" s="379"/>
      <c r="T22" s="380"/>
      <c r="U22" s="381"/>
    </row>
    <row r="23" spans="1:21" ht="24.95" customHeight="1" x14ac:dyDescent="0.15">
      <c r="A23" s="5"/>
      <c r="B23" s="7">
        <v>3</v>
      </c>
      <c r="C23" s="374"/>
      <c r="D23" s="375"/>
      <c r="E23" s="375"/>
      <c r="F23" s="375"/>
      <c r="G23" s="375"/>
      <c r="H23" s="375"/>
      <c r="I23" s="375"/>
      <c r="J23" s="376"/>
      <c r="K23" s="6"/>
      <c r="L23" s="79" t="s">
        <v>16</v>
      </c>
      <c r="M23" s="379"/>
      <c r="N23" s="380"/>
      <c r="O23" s="381"/>
      <c r="P23" s="312">
        <f t="shared" si="0"/>
        <v>0</v>
      </c>
      <c r="Q23" s="312"/>
      <c r="R23" s="312"/>
      <c r="S23" s="379"/>
      <c r="T23" s="380"/>
      <c r="U23" s="381"/>
    </row>
    <row r="24" spans="1:21" ht="24.95" customHeight="1" x14ac:dyDescent="0.15">
      <c r="A24" s="5"/>
      <c r="B24" s="7">
        <v>4</v>
      </c>
      <c r="C24" s="374"/>
      <c r="D24" s="375"/>
      <c r="E24" s="375"/>
      <c r="F24" s="375"/>
      <c r="G24" s="375"/>
      <c r="H24" s="375"/>
      <c r="I24" s="375"/>
      <c r="J24" s="376"/>
      <c r="K24" s="6"/>
      <c r="L24" s="79" t="s">
        <v>16</v>
      </c>
      <c r="M24" s="379"/>
      <c r="N24" s="380"/>
      <c r="O24" s="381"/>
      <c r="P24" s="312">
        <f t="shared" si="0"/>
        <v>0</v>
      </c>
      <c r="Q24" s="312"/>
      <c r="R24" s="312"/>
      <c r="S24" s="379"/>
      <c r="T24" s="380"/>
      <c r="U24" s="381"/>
    </row>
    <row r="25" spans="1:21" ht="24.95" customHeight="1" x14ac:dyDescent="0.15">
      <c r="A25" s="5"/>
      <c r="B25" s="7">
        <v>5</v>
      </c>
      <c r="C25" s="374"/>
      <c r="D25" s="375"/>
      <c r="E25" s="375"/>
      <c r="F25" s="375"/>
      <c r="G25" s="375"/>
      <c r="H25" s="375"/>
      <c r="I25" s="375"/>
      <c r="J25" s="376"/>
      <c r="K25" s="6"/>
      <c r="L25" s="79" t="s">
        <v>16</v>
      </c>
      <c r="M25" s="379"/>
      <c r="N25" s="380"/>
      <c r="O25" s="381"/>
      <c r="P25" s="312">
        <f t="shared" si="0"/>
        <v>0</v>
      </c>
      <c r="Q25" s="312"/>
      <c r="R25" s="312"/>
      <c r="S25" s="379"/>
      <c r="T25" s="380"/>
      <c r="U25" s="381"/>
    </row>
    <row r="26" spans="1:21" ht="24.95" customHeight="1" x14ac:dyDescent="0.15">
      <c r="A26" s="5"/>
      <c r="B26" s="5"/>
      <c r="C26" s="5"/>
      <c r="D26" s="5"/>
      <c r="E26" s="5"/>
      <c r="F26" s="5"/>
      <c r="G26" s="5"/>
      <c r="H26" s="5"/>
      <c r="I26" s="5"/>
      <c r="J26" s="5"/>
      <c r="M26" s="305" t="s">
        <v>0</v>
      </c>
      <c r="N26" s="305"/>
      <c r="O26" s="305"/>
      <c r="P26" s="315">
        <f>SUM(P21:R25)</f>
        <v>0</v>
      </c>
      <c r="Q26" s="316"/>
      <c r="R26" s="317"/>
      <c r="S26" s="315">
        <f>SUM(S21:U25)</f>
        <v>0</v>
      </c>
      <c r="T26" s="316"/>
      <c r="U26" s="317"/>
    </row>
    <row r="27" spans="1:21" ht="20.100000000000001" customHeight="1" x14ac:dyDescent="0.15">
      <c r="A27" s="5"/>
      <c r="B27" s="5" t="s">
        <v>114</v>
      </c>
      <c r="C27" s="5"/>
      <c r="D27" s="5"/>
      <c r="E27" s="5"/>
      <c r="F27" s="5"/>
      <c r="G27" s="5"/>
      <c r="H27" s="5"/>
      <c r="I27" s="5"/>
      <c r="J27" s="5"/>
      <c r="M27" s="31"/>
      <c r="N27" s="31"/>
      <c r="O27" s="31"/>
      <c r="P27" s="19"/>
      <c r="Q27" s="19"/>
      <c r="R27" s="19"/>
      <c r="S27" s="19"/>
      <c r="T27" s="19"/>
      <c r="U27" s="19"/>
    </row>
    <row r="28" spans="1:21" s="8" customFormat="1" ht="24.95" customHeight="1" x14ac:dyDescent="0.15">
      <c r="A28" s="9"/>
      <c r="B28" s="119" t="s">
        <v>11</v>
      </c>
      <c r="C28" s="313" t="s">
        <v>10</v>
      </c>
      <c r="D28" s="313"/>
      <c r="E28" s="313"/>
      <c r="F28" s="313"/>
      <c r="G28" s="313"/>
      <c r="H28" s="313"/>
      <c r="I28" s="313"/>
      <c r="J28" s="313"/>
      <c r="K28" s="305" t="s">
        <v>9</v>
      </c>
      <c r="L28" s="305"/>
      <c r="M28" s="305" t="s">
        <v>2</v>
      </c>
      <c r="N28" s="305"/>
      <c r="O28" s="305"/>
      <c r="P28" s="305" t="s">
        <v>8</v>
      </c>
      <c r="Q28" s="305"/>
      <c r="R28" s="305"/>
      <c r="S28" s="306" t="s">
        <v>3</v>
      </c>
      <c r="T28" s="306"/>
      <c r="U28" s="306"/>
    </row>
    <row r="29" spans="1:21" ht="24.95" customHeight="1" x14ac:dyDescent="0.15">
      <c r="A29" s="5"/>
      <c r="B29" s="7">
        <v>1</v>
      </c>
      <c r="C29" s="294"/>
      <c r="D29" s="294"/>
      <c r="E29" s="294"/>
      <c r="F29" s="294"/>
      <c r="G29" s="294"/>
      <c r="H29" s="294"/>
      <c r="I29" s="294"/>
      <c r="J29" s="294"/>
      <c r="K29" s="6"/>
      <c r="L29" s="61"/>
      <c r="M29" s="311"/>
      <c r="N29" s="311"/>
      <c r="O29" s="311"/>
      <c r="P29" s="312">
        <f t="shared" ref="P29:P38" si="1">K29*M29</f>
        <v>0</v>
      </c>
      <c r="Q29" s="312"/>
      <c r="R29" s="312"/>
      <c r="S29" s="311"/>
      <c r="T29" s="311"/>
      <c r="U29" s="311"/>
    </row>
    <row r="30" spans="1:21" ht="24.95" customHeight="1" x14ac:dyDescent="0.15">
      <c r="A30" s="5"/>
      <c r="B30" s="7">
        <v>2</v>
      </c>
      <c r="C30" s="294"/>
      <c r="D30" s="294"/>
      <c r="E30" s="294"/>
      <c r="F30" s="294"/>
      <c r="G30" s="294"/>
      <c r="H30" s="294"/>
      <c r="I30" s="294"/>
      <c r="J30" s="294"/>
      <c r="K30" s="6"/>
      <c r="L30" s="61"/>
      <c r="M30" s="311"/>
      <c r="N30" s="311"/>
      <c r="O30" s="311"/>
      <c r="P30" s="312">
        <f t="shared" si="1"/>
        <v>0</v>
      </c>
      <c r="Q30" s="312"/>
      <c r="R30" s="312"/>
      <c r="S30" s="311"/>
      <c r="T30" s="311"/>
      <c r="U30" s="311"/>
    </row>
    <row r="31" spans="1:21" ht="24.95" customHeight="1" x14ac:dyDescent="0.15">
      <c r="A31" s="5"/>
      <c r="B31" s="7">
        <v>3</v>
      </c>
      <c r="C31" s="294"/>
      <c r="D31" s="294"/>
      <c r="E31" s="294"/>
      <c r="F31" s="294"/>
      <c r="G31" s="294"/>
      <c r="H31" s="294"/>
      <c r="I31" s="294"/>
      <c r="J31" s="294"/>
      <c r="K31" s="6"/>
      <c r="L31" s="61"/>
      <c r="M31" s="311"/>
      <c r="N31" s="311"/>
      <c r="O31" s="311"/>
      <c r="P31" s="312">
        <f t="shared" si="1"/>
        <v>0</v>
      </c>
      <c r="Q31" s="312"/>
      <c r="R31" s="312"/>
      <c r="S31" s="311"/>
      <c r="T31" s="311"/>
      <c r="U31" s="311"/>
    </row>
    <row r="32" spans="1:21" ht="24.95" customHeight="1" x14ac:dyDescent="0.15">
      <c r="A32" s="5"/>
      <c r="B32" s="7">
        <v>4</v>
      </c>
      <c r="C32" s="294"/>
      <c r="D32" s="294"/>
      <c r="E32" s="294"/>
      <c r="F32" s="294"/>
      <c r="G32" s="294"/>
      <c r="H32" s="294"/>
      <c r="I32" s="294"/>
      <c r="J32" s="294"/>
      <c r="K32" s="6"/>
      <c r="L32" s="61"/>
      <c r="M32" s="311"/>
      <c r="N32" s="311"/>
      <c r="O32" s="311"/>
      <c r="P32" s="312">
        <f t="shared" si="1"/>
        <v>0</v>
      </c>
      <c r="Q32" s="312"/>
      <c r="R32" s="312"/>
      <c r="S32" s="311"/>
      <c r="T32" s="311"/>
      <c r="U32" s="311"/>
    </row>
    <row r="33" spans="1:21" ht="24.95" customHeight="1" x14ac:dyDescent="0.15">
      <c r="A33" s="5"/>
      <c r="B33" s="7">
        <v>5</v>
      </c>
      <c r="C33" s="294"/>
      <c r="D33" s="294"/>
      <c r="E33" s="294"/>
      <c r="F33" s="294"/>
      <c r="G33" s="294"/>
      <c r="H33" s="294"/>
      <c r="I33" s="294"/>
      <c r="J33" s="294"/>
      <c r="K33" s="6"/>
      <c r="L33" s="61"/>
      <c r="M33" s="311"/>
      <c r="N33" s="311"/>
      <c r="O33" s="311"/>
      <c r="P33" s="312">
        <f t="shared" si="1"/>
        <v>0</v>
      </c>
      <c r="Q33" s="312"/>
      <c r="R33" s="312"/>
      <c r="S33" s="311"/>
      <c r="T33" s="311"/>
      <c r="U33" s="311"/>
    </row>
    <row r="34" spans="1:21" ht="24.95" customHeight="1" x14ac:dyDescent="0.15">
      <c r="A34" s="5"/>
      <c r="B34" s="7">
        <v>6</v>
      </c>
      <c r="C34" s="294"/>
      <c r="D34" s="294"/>
      <c r="E34" s="294"/>
      <c r="F34" s="294"/>
      <c r="G34" s="294"/>
      <c r="H34" s="294"/>
      <c r="I34" s="294"/>
      <c r="J34" s="294"/>
      <c r="K34" s="6"/>
      <c r="L34" s="61"/>
      <c r="M34" s="311"/>
      <c r="N34" s="311"/>
      <c r="O34" s="311"/>
      <c r="P34" s="312">
        <f t="shared" si="1"/>
        <v>0</v>
      </c>
      <c r="Q34" s="312"/>
      <c r="R34" s="312"/>
      <c r="S34" s="311"/>
      <c r="T34" s="311"/>
      <c r="U34" s="311"/>
    </row>
    <row r="35" spans="1:21" ht="24.95" customHeight="1" x14ac:dyDescent="0.15">
      <c r="A35" s="5"/>
      <c r="B35" s="7">
        <v>7</v>
      </c>
      <c r="C35" s="294"/>
      <c r="D35" s="294"/>
      <c r="E35" s="294"/>
      <c r="F35" s="294"/>
      <c r="G35" s="294"/>
      <c r="H35" s="294"/>
      <c r="I35" s="294"/>
      <c r="J35" s="294"/>
      <c r="K35" s="6"/>
      <c r="L35" s="61"/>
      <c r="M35" s="311"/>
      <c r="N35" s="311"/>
      <c r="O35" s="311"/>
      <c r="P35" s="312">
        <f t="shared" si="1"/>
        <v>0</v>
      </c>
      <c r="Q35" s="312"/>
      <c r="R35" s="312"/>
      <c r="S35" s="311"/>
      <c r="T35" s="311"/>
      <c r="U35" s="311"/>
    </row>
    <row r="36" spans="1:21" ht="24.95" customHeight="1" x14ac:dyDescent="0.15">
      <c r="A36" s="5"/>
      <c r="B36" s="7">
        <v>8</v>
      </c>
      <c r="C36" s="294"/>
      <c r="D36" s="294"/>
      <c r="E36" s="294"/>
      <c r="F36" s="294"/>
      <c r="G36" s="294"/>
      <c r="H36" s="294"/>
      <c r="I36" s="294"/>
      <c r="J36" s="294"/>
      <c r="K36" s="6"/>
      <c r="L36" s="61"/>
      <c r="M36" s="311"/>
      <c r="N36" s="311"/>
      <c r="O36" s="311"/>
      <c r="P36" s="312">
        <f t="shared" si="1"/>
        <v>0</v>
      </c>
      <c r="Q36" s="312"/>
      <c r="R36" s="312"/>
      <c r="S36" s="311"/>
      <c r="T36" s="311"/>
      <c r="U36" s="311"/>
    </row>
    <row r="37" spans="1:21" ht="24.95" customHeight="1" x14ac:dyDescent="0.15">
      <c r="A37" s="5"/>
      <c r="B37" s="7">
        <v>9</v>
      </c>
      <c r="C37" s="294"/>
      <c r="D37" s="294"/>
      <c r="E37" s="294"/>
      <c r="F37" s="294"/>
      <c r="G37" s="294"/>
      <c r="H37" s="294"/>
      <c r="I37" s="294"/>
      <c r="J37" s="294"/>
      <c r="K37" s="6"/>
      <c r="L37" s="61"/>
      <c r="M37" s="311"/>
      <c r="N37" s="311"/>
      <c r="O37" s="311"/>
      <c r="P37" s="312">
        <f t="shared" si="1"/>
        <v>0</v>
      </c>
      <c r="Q37" s="312"/>
      <c r="R37" s="312"/>
      <c r="S37" s="311"/>
      <c r="T37" s="311"/>
      <c r="U37" s="311"/>
    </row>
    <row r="38" spans="1:21" ht="24.95" customHeight="1" x14ac:dyDescent="0.15">
      <c r="A38" s="5"/>
      <c r="B38" s="7">
        <v>10</v>
      </c>
      <c r="C38" s="294"/>
      <c r="D38" s="294"/>
      <c r="E38" s="294"/>
      <c r="F38" s="294"/>
      <c r="G38" s="294"/>
      <c r="H38" s="294"/>
      <c r="I38" s="294"/>
      <c r="J38" s="294"/>
      <c r="K38" s="6"/>
      <c r="L38" s="61"/>
      <c r="M38" s="311"/>
      <c r="N38" s="311"/>
      <c r="O38" s="311"/>
      <c r="P38" s="312">
        <f t="shared" si="1"/>
        <v>0</v>
      </c>
      <c r="Q38" s="312"/>
      <c r="R38" s="312"/>
      <c r="S38" s="311"/>
      <c r="T38" s="311"/>
      <c r="U38" s="311"/>
    </row>
    <row r="39" spans="1:21" ht="24.95" customHeight="1" x14ac:dyDescent="0.15">
      <c r="A39" s="5"/>
      <c r="B39" s="5"/>
      <c r="C39" s="5"/>
      <c r="D39" s="5"/>
      <c r="E39" s="5"/>
      <c r="F39" s="5"/>
      <c r="G39" s="5"/>
      <c r="H39" s="5"/>
      <c r="I39" s="5"/>
      <c r="J39" s="5"/>
      <c r="M39" s="305" t="s">
        <v>0</v>
      </c>
      <c r="N39" s="305"/>
      <c r="O39" s="305"/>
      <c r="P39" s="315">
        <f>SUM(P29:R38)</f>
        <v>0</v>
      </c>
      <c r="Q39" s="316"/>
      <c r="R39" s="317"/>
      <c r="S39" s="315">
        <f>SUM(S29:U38)</f>
        <v>0</v>
      </c>
      <c r="T39" s="316"/>
      <c r="U39" s="317"/>
    </row>
    <row r="40" spans="1:21" ht="29.25" customHeight="1" x14ac:dyDescent="0.15">
      <c r="A40" s="5"/>
      <c r="B40" s="5"/>
      <c r="C40" s="5"/>
      <c r="D40" s="5"/>
      <c r="E40" s="5"/>
      <c r="F40" s="5"/>
      <c r="G40" s="5"/>
      <c r="H40" s="5"/>
      <c r="I40" s="5"/>
      <c r="J40" s="5"/>
    </row>
    <row r="41" spans="1:21" ht="24.95" customHeight="1" x14ac:dyDescent="0.15">
      <c r="A41" s="5"/>
      <c r="B41" s="30" t="s">
        <v>115</v>
      </c>
      <c r="C41" s="5"/>
      <c r="D41" s="5"/>
      <c r="E41" s="5"/>
      <c r="F41" s="5"/>
      <c r="G41" s="5"/>
      <c r="H41" s="5"/>
      <c r="I41" s="5"/>
      <c r="J41" s="5"/>
      <c r="M41" s="31"/>
      <c r="N41" s="31"/>
      <c r="O41" s="31"/>
      <c r="P41" s="19"/>
      <c r="Q41" s="19"/>
      <c r="R41" s="19"/>
      <c r="S41" s="19"/>
      <c r="T41" s="19"/>
      <c r="U41" s="19"/>
    </row>
    <row r="42" spans="1:21" ht="24.95" customHeight="1" x14ac:dyDescent="0.15">
      <c r="A42" s="5"/>
      <c r="B42" s="296" t="s">
        <v>52</v>
      </c>
      <c r="C42" s="296"/>
      <c r="D42" s="5"/>
      <c r="E42" s="5"/>
      <c r="F42" s="5"/>
      <c r="G42" s="5"/>
      <c r="H42" s="5"/>
      <c r="I42" s="5"/>
      <c r="J42" s="5"/>
      <c r="M42" s="31"/>
      <c r="N42" s="31"/>
      <c r="O42" s="31"/>
      <c r="P42" s="19"/>
      <c r="Q42" s="19"/>
      <c r="R42" s="19"/>
      <c r="S42" s="19"/>
      <c r="T42" s="19"/>
      <c r="U42" s="19"/>
    </row>
    <row r="43" spans="1:21" ht="24.95" customHeight="1" x14ac:dyDescent="0.15">
      <c r="A43" s="5"/>
      <c r="B43" s="299">
        <f>H49</f>
        <v>0</v>
      </c>
      <c r="C43" s="300"/>
      <c r="D43" s="5"/>
      <c r="E43" s="5"/>
      <c r="F43" s="5"/>
      <c r="G43" s="5"/>
      <c r="H43" s="5"/>
      <c r="I43" s="5"/>
      <c r="J43" s="5"/>
      <c r="M43" s="31"/>
      <c r="N43" s="31"/>
      <c r="O43" s="31"/>
      <c r="P43" s="19"/>
      <c r="Q43" s="19"/>
      <c r="R43" s="19"/>
      <c r="S43" s="19"/>
      <c r="T43" s="19"/>
      <c r="U43" s="19"/>
    </row>
    <row r="44" spans="1:21" ht="26.25" customHeight="1" x14ac:dyDescent="0.15">
      <c r="A44" s="5"/>
      <c r="B44" s="5"/>
      <c r="C44" s="5"/>
      <c r="D44" s="5"/>
      <c r="E44" s="5"/>
      <c r="F44" s="5"/>
      <c r="G44" s="5"/>
      <c r="H44" s="5"/>
      <c r="I44" s="5"/>
      <c r="J44" s="5"/>
      <c r="M44" s="31"/>
      <c r="N44" s="31"/>
      <c r="O44" s="31"/>
      <c r="P44" s="19"/>
      <c r="Q44" s="19"/>
      <c r="R44" s="19"/>
      <c r="S44" s="19"/>
      <c r="T44" s="19"/>
      <c r="U44" s="19"/>
    </row>
    <row r="45" spans="1:21" ht="19.5" customHeight="1" x14ac:dyDescent="0.15">
      <c r="A45" s="5"/>
      <c r="B45" s="371" t="s">
        <v>148</v>
      </c>
      <c r="C45" s="372"/>
      <c r="D45" s="372"/>
      <c r="E45" s="372"/>
      <c r="F45" s="372"/>
      <c r="G45" s="372"/>
      <c r="H45" s="372"/>
      <c r="I45" s="372"/>
      <c r="J45" s="372"/>
      <c r="K45" s="373"/>
      <c r="M45" s="31"/>
      <c r="N45" s="31"/>
      <c r="O45" s="31"/>
      <c r="P45" s="19"/>
      <c r="Q45" s="19"/>
      <c r="R45" s="19"/>
      <c r="S45" s="19"/>
      <c r="T45" s="19"/>
      <c r="U45" s="19"/>
    </row>
    <row r="46" spans="1:21" ht="50.1" customHeight="1" x14ac:dyDescent="0.15">
      <c r="A46" s="5"/>
      <c r="B46" s="362"/>
      <c r="C46" s="363"/>
      <c r="D46" s="363"/>
      <c r="E46" s="363"/>
      <c r="F46" s="363"/>
      <c r="G46" s="363"/>
      <c r="H46" s="363"/>
      <c r="I46" s="363"/>
      <c r="J46" s="363"/>
      <c r="K46" s="364"/>
      <c r="M46" s="31"/>
      <c r="N46" s="31"/>
      <c r="O46" s="31"/>
      <c r="P46" s="19"/>
      <c r="Q46" s="19"/>
      <c r="R46" s="19"/>
      <c r="S46" s="19"/>
      <c r="T46" s="19"/>
      <c r="U46" s="19"/>
    </row>
    <row r="47" spans="1:21" ht="50.1" customHeight="1" x14ac:dyDescent="0.15">
      <c r="A47" s="5"/>
      <c r="B47" s="365"/>
      <c r="C47" s="366"/>
      <c r="D47" s="366"/>
      <c r="E47" s="366"/>
      <c r="F47" s="366"/>
      <c r="G47" s="366"/>
      <c r="H47" s="366"/>
      <c r="I47" s="366"/>
      <c r="J47" s="366"/>
      <c r="K47" s="367"/>
      <c r="M47" s="31"/>
      <c r="N47" s="31"/>
      <c r="O47" s="31"/>
      <c r="P47" s="19"/>
      <c r="Q47" s="19"/>
      <c r="R47" s="19"/>
      <c r="S47" s="19"/>
      <c r="T47" s="19"/>
      <c r="U47" s="19"/>
    </row>
    <row r="48" spans="1:21" ht="50.1" customHeight="1" x14ac:dyDescent="0.15">
      <c r="A48" s="5"/>
      <c r="B48" s="368"/>
      <c r="C48" s="369"/>
      <c r="D48" s="369"/>
      <c r="E48" s="369"/>
      <c r="F48" s="369"/>
      <c r="G48" s="369"/>
      <c r="H48" s="369"/>
      <c r="I48" s="369"/>
      <c r="J48" s="369"/>
      <c r="K48" s="370"/>
      <c r="M48" s="31"/>
      <c r="N48" s="31"/>
      <c r="O48" s="31"/>
      <c r="P48" s="19"/>
      <c r="Q48" s="19"/>
      <c r="R48" s="19"/>
      <c r="S48" s="19"/>
      <c r="T48" s="19"/>
      <c r="U48" s="19"/>
    </row>
    <row r="49" spans="1:21" ht="29.25" customHeight="1" x14ac:dyDescent="0.15">
      <c r="A49" s="5"/>
      <c r="B49" s="377" t="s">
        <v>53</v>
      </c>
      <c r="C49" s="378"/>
      <c r="D49" s="378"/>
      <c r="E49" s="378"/>
      <c r="F49" s="378"/>
      <c r="G49" s="378"/>
      <c r="H49" s="374"/>
      <c r="I49" s="375"/>
      <c r="J49" s="375"/>
      <c r="K49" s="376"/>
      <c r="M49" s="31"/>
      <c r="N49" s="31"/>
      <c r="O49" s="31"/>
      <c r="P49" s="19"/>
      <c r="Q49" s="19"/>
      <c r="R49" s="19"/>
      <c r="S49" s="19"/>
      <c r="T49" s="19"/>
      <c r="U49" s="19"/>
    </row>
    <row r="50" spans="1:21" ht="29.25" customHeight="1" x14ac:dyDescent="0.15">
      <c r="A50" s="5"/>
      <c r="B50" s="32"/>
      <c r="C50" s="32"/>
      <c r="D50" s="80"/>
      <c r="E50" s="80"/>
      <c r="F50" s="81"/>
      <c r="G50" s="82"/>
      <c r="H50" s="82"/>
      <c r="I50" s="82"/>
      <c r="J50" s="5"/>
      <c r="M50" s="31"/>
      <c r="N50" s="31"/>
      <c r="O50" s="31"/>
      <c r="P50" s="19"/>
      <c r="Q50" s="19"/>
      <c r="R50" s="19"/>
      <c r="S50" s="19"/>
      <c r="T50" s="19"/>
      <c r="U50" s="19"/>
    </row>
    <row r="51" spans="1:21" ht="20.100000000000001" customHeight="1" x14ac:dyDescent="0.15">
      <c r="A51" s="5"/>
      <c r="B51" s="314" t="s">
        <v>130</v>
      </c>
      <c r="C51" s="313"/>
      <c r="D51" s="307"/>
      <c r="E51" s="307"/>
      <c r="F51" s="307"/>
      <c r="G51" s="307"/>
      <c r="H51" s="307"/>
      <c r="I51" s="307"/>
      <c r="J51" s="307"/>
      <c r="K51" s="308"/>
      <c r="L51" s="308"/>
      <c r="M51" s="308"/>
      <c r="N51" s="308"/>
      <c r="O51" s="308"/>
      <c r="P51" s="308"/>
      <c r="Q51" s="308"/>
      <c r="R51" s="308"/>
      <c r="S51" s="308"/>
      <c r="T51" s="308"/>
      <c r="U51" s="308"/>
    </row>
    <row r="52" spans="1:21" ht="20.100000000000001" customHeight="1" x14ac:dyDescent="0.15">
      <c r="A52" s="5"/>
      <c r="B52" s="313"/>
      <c r="C52" s="313"/>
      <c r="D52" s="307"/>
      <c r="E52" s="307"/>
      <c r="F52" s="307"/>
      <c r="G52" s="307"/>
      <c r="H52" s="307"/>
      <c r="I52" s="307"/>
      <c r="J52" s="307"/>
      <c r="K52" s="308"/>
      <c r="L52" s="308"/>
      <c r="M52" s="308"/>
      <c r="N52" s="308"/>
      <c r="O52" s="308"/>
      <c r="P52" s="308"/>
      <c r="Q52" s="308"/>
      <c r="R52" s="308"/>
      <c r="S52" s="308"/>
      <c r="T52" s="308"/>
      <c r="U52" s="308"/>
    </row>
    <row r="53" spans="1:21" ht="20.100000000000001" customHeight="1" x14ac:dyDescent="0.15">
      <c r="A53" s="5"/>
      <c r="B53" s="313"/>
      <c r="C53" s="313"/>
      <c r="D53" s="307"/>
      <c r="E53" s="307"/>
      <c r="F53" s="307"/>
      <c r="G53" s="307"/>
      <c r="H53" s="307"/>
      <c r="I53" s="307"/>
      <c r="J53" s="307"/>
      <c r="K53" s="308"/>
      <c r="L53" s="308"/>
      <c r="M53" s="308"/>
      <c r="N53" s="308"/>
      <c r="O53" s="308"/>
      <c r="P53" s="308"/>
      <c r="Q53" s="308"/>
      <c r="R53" s="308"/>
      <c r="S53" s="308"/>
      <c r="T53" s="308"/>
      <c r="U53" s="308"/>
    </row>
    <row r="54" spans="1:21" ht="122.25" customHeight="1" x14ac:dyDescent="0.15">
      <c r="A54" s="5"/>
      <c r="B54" s="313"/>
      <c r="C54" s="313"/>
      <c r="D54" s="307"/>
      <c r="E54" s="307"/>
      <c r="F54" s="307"/>
      <c r="G54" s="307"/>
      <c r="H54" s="307"/>
      <c r="I54" s="307"/>
      <c r="J54" s="307"/>
      <c r="K54" s="308"/>
      <c r="L54" s="308"/>
      <c r="M54" s="308"/>
      <c r="N54" s="308"/>
      <c r="O54" s="308"/>
      <c r="P54" s="308"/>
      <c r="Q54" s="308"/>
      <c r="R54" s="308"/>
      <c r="S54" s="308"/>
      <c r="T54" s="308"/>
      <c r="U54" s="308"/>
    </row>
    <row r="55" spans="1:21" ht="20.100000000000001" customHeight="1" x14ac:dyDescent="0.15">
      <c r="A55" s="5"/>
      <c r="B55" s="83"/>
      <c r="C55" s="84"/>
      <c r="D55" s="62"/>
      <c r="E55" s="62"/>
      <c r="F55" s="62"/>
      <c r="G55" s="62"/>
      <c r="H55" s="62"/>
      <c r="I55" s="62"/>
      <c r="J55" s="62"/>
      <c r="K55" s="62"/>
      <c r="L55" s="62"/>
      <c r="M55" s="62"/>
      <c r="N55" s="62"/>
      <c r="O55" s="62"/>
      <c r="P55" s="62"/>
    </row>
    <row r="56" spans="1:21" ht="20.100000000000001" customHeight="1" x14ac:dyDescent="0.15">
      <c r="A56" s="5"/>
      <c r="B56" s="5"/>
      <c r="C56" s="5"/>
      <c r="D56" s="5"/>
      <c r="E56" s="5"/>
      <c r="F56" s="5"/>
      <c r="G56" s="5"/>
      <c r="H56" s="5"/>
      <c r="I56" s="5"/>
      <c r="J56" s="5"/>
    </row>
    <row r="57" spans="1:21" ht="20.100000000000001" customHeight="1" x14ac:dyDescent="0.15">
      <c r="A57" s="5"/>
      <c r="B57" s="5"/>
      <c r="C57" s="5"/>
      <c r="D57" s="5"/>
      <c r="E57" s="5"/>
      <c r="F57" s="5"/>
      <c r="G57" s="5"/>
      <c r="H57" s="5"/>
      <c r="I57" s="5"/>
      <c r="J57" s="5"/>
    </row>
    <row r="58" spans="1:21" ht="20.100000000000001" customHeight="1" x14ac:dyDescent="0.15">
      <c r="A58" s="5"/>
      <c r="B58" s="5"/>
      <c r="C58" s="5"/>
      <c r="D58" s="5"/>
      <c r="E58" s="5"/>
      <c r="F58" s="5"/>
      <c r="G58" s="5"/>
      <c r="H58" s="5"/>
      <c r="I58" s="5"/>
      <c r="J58" s="5"/>
    </row>
    <row r="59" spans="1:21" ht="20.100000000000001" customHeight="1" x14ac:dyDescent="0.15">
      <c r="A59" s="5"/>
      <c r="B59" s="5"/>
      <c r="C59" s="5"/>
      <c r="D59" s="5"/>
      <c r="E59" s="5"/>
      <c r="F59" s="5"/>
      <c r="G59" s="5"/>
      <c r="H59" s="5"/>
      <c r="I59" s="5"/>
      <c r="J59" s="5"/>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M25:O25"/>
    <mergeCell ref="M24:O24"/>
    <mergeCell ref="M23:O23"/>
    <mergeCell ref="M22:O22"/>
    <mergeCell ref="P25:R25"/>
    <mergeCell ref="P24:R24"/>
    <mergeCell ref="P23:R23"/>
    <mergeCell ref="P22:R22"/>
    <mergeCell ref="C32:J32"/>
    <mergeCell ref="M32:O32"/>
    <mergeCell ref="P32:R32"/>
    <mergeCell ref="S32:U32"/>
    <mergeCell ref="C33:J33"/>
    <mergeCell ref="M33:O33"/>
    <mergeCell ref="P33:R33"/>
    <mergeCell ref="S33:U33"/>
    <mergeCell ref="C30:J30"/>
    <mergeCell ref="M30:O30"/>
    <mergeCell ref="P30:R30"/>
    <mergeCell ref="S30:U30"/>
    <mergeCell ref="C31:J31"/>
    <mergeCell ref="M31:O31"/>
    <mergeCell ref="P31:R31"/>
    <mergeCell ref="S31:U31"/>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B46:K48"/>
    <mergeCell ref="B45:K45"/>
    <mergeCell ref="H49:K49"/>
    <mergeCell ref="B49:G49"/>
    <mergeCell ref="C38:J38"/>
    <mergeCell ref="M38:O38"/>
    <mergeCell ref="P38:R38"/>
    <mergeCell ref="S38:U38"/>
    <mergeCell ref="M39:O39"/>
    <mergeCell ref="P39:R39"/>
    <mergeCell ref="S39:U39"/>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0C8F5-B162-4CF1-A83B-94B08B40DCEB}">
  <ds:schemaRefs>
    <ds:schemaRef ds:uri="http://purl.org/dc/dcmitype/"/>
    <ds:schemaRef ds:uri="3b7b391f-316a-4bc7-a585-b2bcaf106fac"/>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別紙2-１-４(2)　パッケージ型導入支援　総表（間接補助）</vt:lpstr>
      <vt:lpstr>別紙2-１-４(3)　パッケージ型導入支援 事業計画 </vt:lpstr>
      <vt:lpstr>別紙2-１-４(4)　パッケージ型導入支援 積算内訳</vt:lpstr>
      <vt:lpstr>'別紙2-１-４(2)　パッケージ型導入支援　総表（間接補助）'!Print_Area</vt:lpstr>
      <vt:lpstr>'別紙2-１-４(3)　パッケージ型導入支援 事業計画 '!Print_Area</vt:lpstr>
      <vt:lpstr>'別紙2-１-４(4)　パッケージ型導入支援 積算内訳'!Print_Area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三浦　純矢</cp:lastModifiedBy>
  <cp:lastPrinted>2025-03-07T02:05:21Z</cp:lastPrinted>
  <dcterms:created xsi:type="dcterms:W3CDTF">2006-04-10T04:26:56Z</dcterms:created>
  <dcterms:modified xsi:type="dcterms:W3CDTF">2026-01-21T04:03:21Z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