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10.18.11.9\homes\admin\01zaisei\財政概要\R05年度財政概要\01　02 財政概要の内容刷新について\HP掲載用データ\"/>
    </mc:Choice>
  </mc:AlternateContent>
  <xr:revisionPtr revIDLastSave="0" documentId="13_ncr:1_{2B1F99BC-2964-447B-9DE1-C8FF1E31EF99}" xr6:coauthVersionLast="47" xr6:coauthVersionMax="47" xr10:uidLastSave="{00000000-0000-0000-0000-000000000000}"/>
  <bookViews>
    <workbookView xWindow="2340" yWindow="1440" windowWidth="22680" windowHeight="14760" tabRatio="854" xr2:uid="{00000000-000D-0000-FFFF-FFFF00000000}"/>
  </bookViews>
  <sheets>
    <sheet name="表紙" sheetId="43" r:id="rId1"/>
    <sheet name="１" sheetId="2" r:id="rId2"/>
    <sheet name="2" sheetId="15" r:id="rId3"/>
    <sheet name="2-2" sheetId="16" r:id="rId4"/>
    <sheet name="2-3" sheetId="18" r:id="rId5"/>
    <sheet name="2-4" sheetId="4" r:id="rId6"/>
    <sheet name="2-5" sheetId="20" r:id="rId7"/>
    <sheet name="2-6" sheetId="21" r:id="rId8"/>
    <sheet name="3-1" sheetId="22" r:id="rId9"/>
    <sheet name="3-1①" sheetId="23" r:id="rId10"/>
    <sheet name="3-1②" sheetId="24" r:id="rId11"/>
    <sheet name="3-1③ア" sheetId="25" r:id="rId12"/>
    <sheet name="3-1③イ" sheetId="26" r:id="rId13"/>
    <sheet name="3-1③ウ" sheetId="27" r:id="rId14"/>
    <sheet name="3-1④ア" sheetId="28" r:id="rId15"/>
    <sheet name="3-1④イ" sheetId="30" r:id="rId16"/>
    <sheet name="3-1⑤ア" sheetId="31" r:id="rId17"/>
    <sheet name="3-1⑤イ" sheetId="32" r:id="rId18"/>
    <sheet name="3-2" sheetId="6" r:id="rId19"/>
    <sheet name="3-2①" sheetId="33" r:id="rId20"/>
    <sheet name="3-2②" sheetId="34" r:id="rId21"/>
    <sheet name="3-2③" sheetId="35" r:id="rId22"/>
    <sheet name="４" sheetId="37" r:id="rId23"/>
    <sheet name="4-2" sheetId="38" r:id="rId24"/>
    <sheet name="５" sheetId="39" r:id="rId25"/>
    <sheet name="5-3" sheetId="40" r:id="rId26"/>
  </sheets>
  <definedNames>
    <definedName name="_xlnm.Print_Area" localSheetId="1">'１'!$A$1:$I$53</definedName>
    <definedName name="_xlnm.Print_Area" localSheetId="2">'2'!$A$1:$K$22</definedName>
    <definedName name="_xlnm.Print_Area" localSheetId="3">'2-2'!$A$1:$X$16</definedName>
    <definedName name="_xlnm.Print_Area" localSheetId="4">'2-3'!$A$1:$AE$18</definedName>
    <definedName name="_xlnm.Print_Area" localSheetId="5">'2-4'!$A$1:$L$53</definedName>
    <definedName name="_xlnm.Print_Area" localSheetId="6">'2-5'!$A$1:$AE$33</definedName>
    <definedName name="_xlnm.Print_Area" localSheetId="7">'2-6'!$A$1:$AE$48</definedName>
    <definedName name="_xlnm.Print_Area" localSheetId="8">'3-1'!$A$1:$K$26</definedName>
    <definedName name="_xlnm.Print_Area" localSheetId="9">'3-1①'!$A$1:$X$35</definedName>
    <definedName name="_xlnm.Print_Area" localSheetId="10">'3-1②'!$A$1:$AE$35</definedName>
    <definedName name="_xlnm.Print_Area" localSheetId="11">'3-1③ア'!$A$1:$W$11</definedName>
    <definedName name="_xlnm.Print_Area" localSheetId="12">'3-1③イ'!$A$1:$AE$11</definedName>
    <definedName name="_xlnm.Print_Area" localSheetId="13">'3-1③ウ'!$A$1:$AD$20</definedName>
    <definedName name="_xlnm.Print_Area" localSheetId="14">'3-1④ア'!$A$1:$AE$13</definedName>
    <definedName name="_xlnm.Print_Area" localSheetId="15">'3-1④イ'!$A$1:$AE$24</definedName>
    <definedName name="_xlnm.Print_Area" localSheetId="16">'3-1⑤ア'!$A$1:$AD$10</definedName>
    <definedName name="_xlnm.Print_Area" localSheetId="17">'3-1⑤イ'!$A$1:$AD$18</definedName>
    <definedName name="_xlnm.Print_Area" localSheetId="18">'3-2'!$A$1:$N$27</definedName>
    <definedName name="_xlnm.Print_Area" localSheetId="19">'3-2①'!$A$1:$W$30</definedName>
    <definedName name="_xlnm.Print_Area" localSheetId="20">'3-2②'!$A$1:$W$11</definedName>
    <definedName name="_xlnm.Print_Area" localSheetId="21">'3-2③'!$A$1:$W$11</definedName>
    <definedName name="_xlnm.Print_Area" localSheetId="23">'4-2'!$A$1:$X$30</definedName>
    <definedName name="_xlnm.Print_Area" localSheetId="25">'5-3'!$A$1:$X$51</definedName>
    <definedName name="_xlnm.Print_Area" localSheetId="0">表紙!$A$1:$I$28</definedName>
    <definedName name="_xlnm.Print_Titles" localSheetId="3">'2-2'!$A:$E</definedName>
    <definedName name="_xlnm.Print_Titles" localSheetId="4">'2-3'!$A:$E</definedName>
    <definedName name="_xlnm.Print_Titles" localSheetId="6">'2-5'!$A:$E</definedName>
    <definedName name="_xlnm.Print_Titles" localSheetId="7">'2-6'!$A:$E</definedName>
    <definedName name="_xlnm.Print_Titles" localSheetId="9">'3-1①'!$A:$E</definedName>
    <definedName name="_xlnm.Print_Titles" localSheetId="10">'3-1②'!$A:$E</definedName>
    <definedName name="_xlnm.Print_Titles" localSheetId="11">'3-1③ア'!$A:$E</definedName>
    <definedName name="_xlnm.Print_Titles" localSheetId="12">'3-1③イ'!$A:$E</definedName>
    <definedName name="_xlnm.Print_Titles" localSheetId="13">'3-1③ウ'!$A:$E</definedName>
    <definedName name="_xlnm.Print_Titles" localSheetId="14">'3-1④ア'!$A:$E</definedName>
    <definedName name="_xlnm.Print_Titles" localSheetId="15">'3-1④イ'!$A:$E</definedName>
    <definedName name="_xlnm.Print_Titles" localSheetId="16">'3-1⑤ア'!$A:$E</definedName>
    <definedName name="_xlnm.Print_Titles" localSheetId="17">'3-1⑤イ'!$A:$E</definedName>
    <definedName name="_xlnm.Print_Titles" localSheetId="19">'3-2①'!$A:$E</definedName>
    <definedName name="_xlnm.Print_Titles" localSheetId="20">'3-2②'!$A:$E</definedName>
    <definedName name="_xlnm.Print_Titles" localSheetId="21">'3-2③'!$A:$E</definedName>
    <definedName name="_xlnm.Print_Titles" localSheetId="22">'４'!$A:$E</definedName>
    <definedName name="_xlnm.Print_Titles" localSheetId="23">'4-2'!$A:$E</definedName>
    <definedName name="_xlnm.Print_Titles" localSheetId="24">'５'!$A:$E</definedName>
    <definedName name="_xlnm.Print_Titles" localSheetId="25">'5-3'!$A:$E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9" i="32" l="1"/>
  <c r="AC19" i="32"/>
  <c r="AB19" i="32"/>
  <c r="AA19" i="32"/>
  <c r="Z19" i="32"/>
  <c r="Y19" i="32"/>
  <c r="X19" i="32"/>
  <c r="W19" i="32"/>
  <c r="V19" i="32"/>
  <c r="U19" i="32"/>
  <c r="T19" i="32"/>
  <c r="S19" i="32"/>
  <c r="R19" i="32"/>
  <c r="Q19" i="32"/>
  <c r="P19" i="32"/>
  <c r="O19" i="32"/>
  <c r="N19" i="32"/>
  <c r="M19" i="32"/>
  <c r="L19" i="32"/>
  <c r="K19" i="32"/>
  <c r="J19" i="32"/>
  <c r="I19" i="32"/>
  <c r="H19" i="32"/>
  <c r="G19" i="32"/>
  <c r="F19" i="32"/>
  <c r="AD16" i="32"/>
  <c r="AC16" i="32"/>
  <c r="AB16" i="32"/>
  <c r="AA16" i="32"/>
  <c r="Z16" i="32"/>
  <c r="Y16" i="32"/>
  <c r="X16" i="32"/>
  <c r="W16" i="32"/>
  <c r="V16" i="32"/>
  <c r="U16" i="32"/>
  <c r="T16" i="32"/>
  <c r="S16" i="32"/>
  <c r="R16" i="32"/>
  <c r="Q16" i="32"/>
  <c r="P16" i="32"/>
  <c r="O16" i="32"/>
  <c r="N16" i="32"/>
  <c r="M16" i="32"/>
  <c r="L16" i="32"/>
  <c r="K16" i="32"/>
  <c r="J16" i="32"/>
  <c r="I16" i="32"/>
  <c r="H16" i="32"/>
  <c r="G16" i="32"/>
  <c r="F16" i="32"/>
  <c r="AD15" i="32"/>
  <c r="AC15" i="32"/>
  <c r="AB15" i="32"/>
  <c r="AA15" i="32"/>
  <c r="Z15" i="32"/>
  <c r="Y15" i="32"/>
  <c r="X15" i="32"/>
  <c r="W15" i="32"/>
  <c r="V15" i="32"/>
  <c r="U15" i="32"/>
  <c r="T15" i="32"/>
  <c r="S15" i="32"/>
  <c r="R15" i="32"/>
  <c r="Q15" i="32"/>
  <c r="P15" i="32"/>
  <c r="O15" i="32"/>
  <c r="N15" i="32"/>
  <c r="M15" i="32"/>
  <c r="L15" i="32"/>
  <c r="K15" i="32"/>
  <c r="J15" i="32"/>
  <c r="I15" i="32"/>
  <c r="H15" i="32"/>
  <c r="G15" i="32"/>
  <c r="F15" i="32"/>
  <c r="AD14" i="32"/>
  <c r="AC14" i="32"/>
  <c r="AB14" i="32"/>
  <c r="AA14" i="32"/>
  <c r="Z14" i="32"/>
  <c r="Y14" i="32"/>
  <c r="X14" i="32"/>
  <c r="W14" i="32"/>
  <c r="V14" i="32"/>
  <c r="U14" i="32"/>
  <c r="T14" i="32"/>
  <c r="S14" i="32"/>
  <c r="R14" i="32"/>
  <c r="Q14" i="32"/>
  <c r="P14" i="32"/>
  <c r="O14" i="32"/>
  <c r="N14" i="32"/>
  <c r="M14" i="32"/>
  <c r="L14" i="32"/>
  <c r="K14" i="32"/>
  <c r="J14" i="32"/>
  <c r="I14" i="32"/>
  <c r="H14" i="32"/>
  <c r="G14" i="32"/>
  <c r="F14" i="32"/>
  <c r="AD13" i="32"/>
  <c r="AC13" i="32"/>
  <c r="AB13" i="32"/>
  <c r="AA13" i="32"/>
  <c r="Z13" i="32"/>
  <c r="Y13" i="32"/>
  <c r="X13" i="32"/>
  <c r="W13" i="32"/>
  <c r="V13" i="32"/>
  <c r="U13" i="32"/>
  <c r="T13" i="32"/>
  <c r="S13" i="32"/>
  <c r="R13" i="32"/>
  <c r="Q13" i="32"/>
  <c r="P13" i="32"/>
  <c r="O13" i="32"/>
  <c r="N13" i="32"/>
  <c r="M13" i="32"/>
  <c r="L13" i="32"/>
  <c r="K13" i="32"/>
  <c r="J13" i="32"/>
  <c r="I13" i="32"/>
  <c r="H13" i="32"/>
  <c r="G13" i="32"/>
  <c r="F13" i="32"/>
  <c r="AD25" i="30"/>
  <c r="AC25" i="30"/>
  <c r="AB25" i="30"/>
  <c r="AA25" i="30"/>
  <c r="Z25" i="30"/>
  <c r="Y25" i="30"/>
  <c r="X25" i="30"/>
  <c r="W25" i="30"/>
  <c r="V25" i="30"/>
  <c r="U25" i="30"/>
  <c r="T25" i="30"/>
  <c r="S25" i="30"/>
  <c r="R25" i="30"/>
  <c r="Q25" i="30"/>
  <c r="P25" i="30"/>
  <c r="O25" i="30"/>
  <c r="N25" i="30"/>
  <c r="M25" i="30"/>
  <c r="L25" i="30"/>
  <c r="K25" i="30"/>
  <c r="J25" i="30"/>
  <c r="I25" i="30"/>
  <c r="H25" i="30"/>
  <c r="G25" i="30"/>
  <c r="F25" i="30"/>
  <c r="AD22" i="30"/>
  <c r="AC22" i="30"/>
  <c r="AB22" i="30"/>
  <c r="AA22" i="30"/>
  <c r="Z22" i="30"/>
  <c r="Y22" i="30"/>
  <c r="X22" i="30"/>
  <c r="W22" i="30"/>
  <c r="V22" i="30"/>
  <c r="U22" i="30"/>
  <c r="T22" i="30"/>
  <c r="S22" i="30"/>
  <c r="R22" i="30"/>
  <c r="Q22" i="30"/>
  <c r="P22" i="30"/>
  <c r="O22" i="30"/>
  <c r="N22" i="30"/>
  <c r="M22" i="30"/>
  <c r="L22" i="30"/>
  <c r="K22" i="30"/>
  <c r="J22" i="30"/>
  <c r="I22" i="30"/>
  <c r="H22" i="30"/>
  <c r="G22" i="30"/>
  <c r="F22" i="30"/>
  <c r="AD21" i="30"/>
  <c r="AC21" i="30"/>
  <c r="AB21" i="30"/>
  <c r="AA21" i="30"/>
  <c r="Z21" i="30"/>
  <c r="Y21" i="30"/>
  <c r="X21" i="30"/>
  <c r="W21" i="30"/>
  <c r="V21" i="30"/>
  <c r="U21" i="30"/>
  <c r="T21" i="30"/>
  <c r="S21" i="30"/>
  <c r="R21" i="30"/>
  <c r="Q21" i="30"/>
  <c r="P21" i="30"/>
  <c r="O21" i="30"/>
  <c r="N21" i="30"/>
  <c r="M21" i="30"/>
  <c r="L21" i="30"/>
  <c r="K21" i="30"/>
  <c r="J21" i="30"/>
  <c r="I21" i="30"/>
  <c r="H21" i="30"/>
  <c r="G21" i="30"/>
  <c r="F21" i="30"/>
  <c r="AD20" i="30"/>
  <c r="AC20" i="30"/>
  <c r="AB20" i="30"/>
  <c r="AA20" i="30"/>
  <c r="Z20" i="30"/>
  <c r="Y20" i="30"/>
  <c r="X20" i="30"/>
  <c r="W20" i="30"/>
  <c r="V20" i="30"/>
  <c r="U20" i="30"/>
  <c r="T20" i="30"/>
  <c r="S20" i="30"/>
  <c r="R20" i="30"/>
  <c r="Q20" i="30"/>
  <c r="P20" i="30"/>
  <c r="O20" i="30"/>
  <c r="N20" i="30"/>
  <c r="M20" i="30"/>
  <c r="L20" i="30"/>
  <c r="K20" i="30"/>
  <c r="J20" i="30"/>
  <c r="I20" i="30"/>
  <c r="H20" i="30"/>
  <c r="G20" i="30"/>
  <c r="F20" i="30"/>
  <c r="AD19" i="30"/>
  <c r="AC19" i="30"/>
  <c r="AB19" i="30"/>
  <c r="AA19" i="30"/>
  <c r="Z19" i="30"/>
  <c r="Y19" i="30"/>
  <c r="X19" i="30"/>
  <c r="W19" i="30"/>
  <c r="V19" i="30"/>
  <c r="U19" i="30"/>
  <c r="T19" i="30"/>
  <c r="S19" i="30"/>
  <c r="R19" i="30"/>
  <c r="Q19" i="30"/>
  <c r="P19" i="30"/>
  <c r="O19" i="30"/>
  <c r="N19" i="30"/>
  <c r="M19" i="30"/>
  <c r="L19" i="30"/>
  <c r="K19" i="30"/>
  <c r="J19" i="30"/>
  <c r="I19" i="30"/>
  <c r="H19" i="30"/>
  <c r="G19" i="30"/>
  <c r="F19" i="30"/>
  <c r="AD18" i="30"/>
  <c r="AC18" i="30"/>
  <c r="AB18" i="30"/>
  <c r="AA18" i="30"/>
  <c r="Z18" i="30"/>
  <c r="Y18" i="30"/>
  <c r="X18" i="30"/>
  <c r="W18" i="30"/>
  <c r="V18" i="30"/>
  <c r="U18" i="30"/>
  <c r="T18" i="30"/>
  <c r="S18" i="30"/>
  <c r="R18" i="30"/>
  <c r="Q18" i="30"/>
  <c r="P18" i="30"/>
  <c r="O18" i="30"/>
  <c r="N18" i="30"/>
  <c r="M18" i="30"/>
  <c r="L18" i="30"/>
  <c r="K18" i="30"/>
  <c r="J18" i="30"/>
  <c r="I18" i="30"/>
  <c r="H18" i="30"/>
  <c r="G18" i="30"/>
  <c r="F18" i="30"/>
  <c r="AD17" i="30"/>
  <c r="AC17" i="30"/>
  <c r="AB17" i="30"/>
  <c r="AA17" i="30"/>
  <c r="Z17" i="30"/>
  <c r="Y17" i="30"/>
  <c r="X17" i="30"/>
  <c r="W17" i="30"/>
  <c r="V17" i="30"/>
  <c r="U17" i="30"/>
  <c r="T17" i="30"/>
  <c r="S17" i="30"/>
  <c r="R17" i="30"/>
  <c r="Q17" i="30"/>
  <c r="P17" i="30"/>
  <c r="O17" i="30"/>
  <c r="N17" i="30"/>
  <c r="M17" i="30"/>
  <c r="L17" i="30"/>
  <c r="K17" i="30"/>
  <c r="J17" i="30"/>
  <c r="I17" i="30"/>
  <c r="H17" i="30"/>
  <c r="G17" i="30"/>
  <c r="F17" i="30"/>
  <c r="AD16" i="30"/>
  <c r="AC16" i="30"/>
  <c r="AB16" i="30"/>
  <c r="AA16" i="30"/>
  <c r="Z16" i="30"/>
  <c r="Y16" i="30"/>
  <c r="X16" i="30"/>
  <c r="W16" i="30"/>
  <c r="V16" i="30"/>
  <c r="U16" i="30"/>
  <c r="T16" i="30"/>
  <c r="S16" i="30"/>
  <c r="R16" i="30"/>
  <c r="Q16" i="30"/>
  <c r="P16" i="30"/>
  <c r="O16" i="30"/>
  <c r="N16" i="30"/>
  <c r="M16" i="30"/>
  <c r="L16" i="30"/>
  <c r="K16" i="30"/>
  <c r="J16" i="30"/>
  <c r="I16" i="30"/>
  <c r="H16" i="30"/>
  <c r="G16" i="30"/>
  <c r="F16" i="30"/>
  <c r="AD18" i="27"/>
  <c r="AC18" i="27"/>
  <c r="AB18" i="27"/>
  <c r="AA18" i="27"/>
  <c r="Z18" i="27"/>
  <c r="Y18" i="27"/>
  <c r="X18" i="27"/>
  <c r="W18" i="27"/>
  <c r="V18" i="27"/>
  <c r="U18" i="27"/>
  <c r="T18" i="27"/>
  <c r="S18" i="27"/>
  <c r="R18" i="27"/>
  <c r="Q18" i="27"/>
  <c r="P18" i="27"/>
  <c r="O18" i="27"/>
  <c r="N18" i="27"/>
  <c r="M18" i="27"/>
  <c r="L18" i="27"/>
  <c r="K18" i="27"/>
  <c r="J18" i="27"/>
  <c r="I18" i="27"/>
  <c r="H18" i="27"/>
  <c r="G18" i="27"/>
  <c r="F18" i="27"/>
  <c r="AD17" i="27"/>
  <c r="AC17" i="27"/>
  <c r="AB17" i="27"/>
  <c r="AA17" i="27"/>
  <c r="Z17" i="27"/>
  <c r="Y17" i="27"/>
  <c r="X17" i="27"/>
  <c r="W17" i="27"/>
  <c r="V17" i="27"/>
  <c r="U17" i="27"/>
  <c r="T17" i="27"/>
  <c r="S17" i="27"/>
  <c r="R17" i="27"/>
  <c r="Q17" i="27"/>
  <c r="P17" i="27"/>
  <c r="O17" i="27"/>
  <c r="N17" i="27"/>
  <c r="M17" i="27"/>
  <c r="L17" i="27"/>
  <c r="K17" i="27"/>
  <c r="J17" i="27"/>
  <c r="I17" i="27"/>
  <c r="H17" i="27"/>
  <c r="G17" i="27"/>
  <c r="F17" i="27"/>
  <c r="AD16" i="27"/>
  <c r="AC16" i="27"/>
  <c r="AB16" i="27"/>
  <c r="AA16" i="27"/>
  <c r="Z16" i="27"/>
  <c r="Y16" i="27"/>
  <c r="X16" i="27"/>
  <c r="W16" i="27"/>
  <c r="V16" i="27"/>
  <c r="U16" i="27"/>
  <c r="T16" i="27"/>
  <c r="S16" i="27"/>
  <c r="R16" i="27"/>
  <c r="Q16" i="27"/>
  <c r="P16" i="27"/>
  <c r="O16" i="27"/>
  <c r="N16" i="27"/>
  <c r="M16" i="27"/>
  <c r="L16" i="27"/>
  <c r="K16" i="27"/>
  <c r="J16" i="27"/>
  <c r="I16" i="27"/>
  <c r="H16" i="27"/>
  <c r="G16" i="27"/>
  <c r="F16" i="27"/>
  <c r="AD15" i="27"/>
  <c r="AC15" i="27"/>
  <c r="AB15" i="27"/>
  <c r="AA15" i="27"/>
  <c r="AA21" i="27" s="1"/>
  <c r="Z15" i="27"/>
  <c r="Y15" i="27"/>
  <c r="X15" i="27"/>
  <c r="W15" i="27"/>
  <c r="W21" i="27" s="1"/>
  <c r="V15" i="27"/>
  <c r="U15" i="27"/>
  <c r="T15" i="27"/>
  <c r="S15" i="27"/>
  <c r="S21" i="27" s="1"/>
  <c r="R15" i="27"/>
  <c r="Q15" i="27"/>
  <c r="P15" i="27"/>
  <c r="O15" i="27"/>
  <c r="O21" i="27" s="1"/>
  <c r="N15" i="27"/>
  <c r="M15" i="27"/>
  <c r="L15" i="27"/>
  <c r="K15" i="27"/>
  <c r="K21" i="27" s="1"/>
  <c r="J15" i="27"/>
  <c r="I15" i="27"/>
  <c r="H15" i="27"/>
  <c r="G15" i="27"/>
  <c r="G21" i="27" s="1"/>
  <c r="F15" i="27"/>
  <c r="AD14" i="27"/>
  <c r="AD21" i="27" s="1"/>
  <c r="AC14" i="27"/>
  <c r="AC21" i="27" s="1"/>
  <c r="AB14" i="27"/>
  <c r="AB21" i="27" s="1"/>
  <c r="AA14" i="27"/>
  <c r="Z14" i="27"/>
  <c r="Z21" i="27" s="1"/>
  <c r="Y14" i="27"/>
  <c r="Y21" i="27" s="1"/>
  <c r="X14" i="27"/>
  <c r="X21" i="27" s="1"/>
  <c r="W14" i="27"/>
  <c r="V14" i="27"/>
  <c r="V21" i="27" s="1"/>
  <c r="U14" i="27"/>
  <c r="U21" i="27" s="1"/>
  <c r="T14" i="27"/>
  <c r="T21" i="27" s="1"/>
  <c r="S14" i="27"/>
  <c r="R14" i="27"/>
  <c r="R21" i="27" s="1"/>
  <c r="Q14" i="27"/>
  <c r="Q21" i="27" s="1"/>
  <c r="P14" i="27"/>
  <c r="P21" i="27" s="1"/>
  <c r="O14" i="27"/>
  <c r="N14" i="27"/>
  <c r="N21" i="27" s="1"/>
  <c r="M14" i="27"/>
  <c r="M21" i="27" s="1"/>
  <c r="L14" i="27"/>
  <c r="L21" i="27" s="1"/>
  <c r="K14" i="27"/>
  <c r="J14" i="27"/>
  <c r="J21" i="27" s="1"/>
  <c r="I14" i="27"/>
  <c r="I21" i="27" s="1"/>
  <c r="H14" i="27"/>
  <c r="H21" i="27" s="1"/>
  <c r="G14" i="27"/>
  <c r="F14" i="27"/>
  <c r="F21" i="27" s="1"/>
  <c r="W32" i="39"/>
  <c r="W21" i="39" l="1"/>
  <c r="V21" i="39"/>
  <c r="U21" i="39"/>
  <c r="T21" i="39"/>
  <c r="S21" i="39"/>
  <c r="R21" i="39"/>
  <c r="Q21" i="39"/>
  <c r="P21" i="39"/>
  <c r="O21" i="39"/>
  <c r="N21" i="39"/>
  <c r="M21" i="39"/>
  <c r="L21" i="39"/>
  <c r="K21" i="39"/>
  <c r="J21" i="39"/>
  <c r="I21" i="39"/>
  <c r="H21" i="39"/>
  <c r="G21" i="39"/>
  <c r="F21" i="39"/>
  <c r="W20" i="39"/>
  <c r="V20" i="39"/>
  <c r="U20" i="39"/>
  <c r="T20" i="39"/>
  <c r="S20" i="39"/>
  <c r="R20" i="39"/>
  <c r="Q20" i="39"/>
  <c r="P20" i="39"/>
  <c r="O20" i="39"/>
  <c r="N20" i="39"/>
  <c r="M20" i="39"/>
  <c r="L20" i="39"/>
  <c r="K20" i="39"/>
  <c r="J20" i="39"/>
  <c r="I20" i="39"/>
  <c r="H20" i="39"/>
  <c r="G20" i="39"/>
  <c r="F20" i="39"/>
  <c r="W19" i="39"/>
  <c r="V19" i="39"/>
  <c r="U19" i="39"/>
  <c r="T19" i="39"/>
  <c r="S19" i="39"/>
  <c r="R19" i="39"/>
  <c r="Q19" i="39"/>
  <c r="P19" i="39"/>
  <c r="O19" i="39"/>
  <c r="N19" i="39"/>
  <c r="M19" i="39"/>
  <c r="L19" i="39"/>
  <c r="K19" i="39"/>
  <c r="J19" i="39"/>
  <c r="I19" i="39"/>
  <c r="H19" i="39"/>
  <c r="G19" i="39"/>
  <c r="F19" i="39"/>
  <c r="W18" i="39"/>
  <c r="V18" i="39"/>
  <c r="U18" i="39"/>
  <c r="T18" i="39"/>
  <c r="S18" i="39"/>
  <c r="R18" i="39"/>
  <c r="Q18" i="39"/>
  <c r="P18" i="39"/>
  <c r="O18" i="39"/>
  <c r="N18" i="39"/>
  <c r="M18" i="39"/>
  <c r="L18" i="39"/>
  <c r="K18" i="39"/>
  <c r="J18" i="39"/>
  <c r="I18" i="39"/>
  <c r="H18" i="39"/>
  <c r="G18" i="39"/>
  <c r="F18" i="39"/>
  <c r="T22" i="39" l="1"/>
  <c r="R22" i="39"/>
  <c r="S22" i="39"/>
  <c r="P22" i="39"/>
  <c r="O22" i="39"/>
  <c r="L22" i="39"/>
  <c r="K22" i="39"/>
  <c r="F22" i="39"/>
  <c r="G22" i="39"/>
  <c r="H22" i="39"/>
  <c r="I22" i="39"/>
  <c r="J22" i="39"/>
  <c r="M22" i="39"/>
  <c r="N22" i="39"/>
  <c r="Q22" i="39"/>
  <c r="U22" i="39"/>
  <c r="V22" i="39"/>
  <c r="W22" i="39"/>
  <c r="W23" i="39" s="1"/>
  <c r="W13" i="39"/>
  <c r="V13" i="39"/>
  <c r="U13" i="39"/>
  <c r="T13" i="39"/>
  <c r="S13" i="39"/>
  <c r="R13" i="39"/>
  <c r="Q13" i="39"/>
  <c r="P13" i="39"/>
  <c r="O13" i="39"/>
  <c r="N13" i="39"/>
  <c r="M13" i="39"/>
  <c r="L13" i="39"/>
  <c r="K13" i="39"/>
  <c r="J13" i="39"/>
  <c r="I13" i="39"/>
  <c r="H13" i="39"/>
  <c r="G13" i="39"/>
  <c r="F13" i="39"/>
  <c r="W49" i="37" l="1"/>
  <c r="V49" i="37"/>
  <c r="U49" i="37"/>
  <c r="T49" i="37"/>
  <c r="S49" i="37"/>
  <c r="R49" i="37"/>
  <c r="Q49" i="37"/>
  <c r="P49" i="37"/>
  <c r="O49" i="37"/>
  <c r="N49" i="37"/>
  <c r="M49" i="37"/>
  <c r="L49" i="37"/>
  <c r="K49" i="37"/>
  <c r="J49" i="37"/>
  <c r="I49" i="37"/>
  <c r="H49" i="37"/>
  <c r="G49" i="37"/>
  <c r="F49" i="37"/>
  <c r="W47" i="37"/>
  <c r="V47" i="37"/>
  <c r="U47" i="37"/>
  <c r="T47" i="37"/>
  <c r="S47" i="37"/>
  <c r="R47" i="37"/>
  <c r="Q47" i="37"/>
  <c r="P47" i="37"/>
  <c r="O47" i="37"/>
  <c r="N47" i="37"/>
  <c r="M47" i="37"/>
  <c r="L47" i="37"/>
  <c r="K47" i="37"/>
  <c r="J47" i="37"/>
  <c r="I47" i="37"/>
  <c r="H47" i="37"/>
  <c r="G47" i="37"/>
  <c r="F47" i="37"/>
  <c r="W46" i="37"/>
  <c r="V46" i="37"/>
  <c r="U46" i="37"/>
  <c r="T46" i="37"/>
  <c r="S46" i="37"/>
  <c r="R46" i="37"/>
  <c r="Q46" i="37"/>
  <c r="P46" i="37"/>
  <c r="O46" i="37"/>
  <c r="N46" i="37"/>
  <c r="M46" i="37"/>
  <c r="L46" i="37"/>
  <c r="K46" i="37"/>
  <c r="J46" i="37"/>
  <c r="I46" i="37"/>
  <c r="H46" i="37"/>
  <c r="G46" i="37"/>
  <c r="F46" i="37"/>
  <c r="W45" i="37"/>
  <c r="V45" i="37"/>
  <c r="U45" i="37"/>
  <c r="T45" i="37"/>
  <c r="S45" i="37"/>
  <c r="R45" i="37"/>
  <c r="Q45" i="37"/>
  <c r="P45" i="37"/>
  <c r="O45" i="37"/>
  <c r="N45" i="37"/>
  <c r="M45" i="37"/>
  <c r="L45" i="37"/>
  <c r="K45" i="37"/>
  <c r="J45" i="37"/>
  <c r="I45" i="37"/>
  <c r="H45" i="37"/>
  <c r="G45" i="37"/>
  <c r="F45" i="37"/>
  <c r="W39" i="37"/>
  <c r="W48" i="37" s="1"/>
  <c r="V39" i="37"/>
  <c r="V48" i="37" s="1"/>
  <c r="U39" i="37"/>
  <c r="U48" i="37" s="1"/>
  <c r="T39" i="37"/>
  <c r="T48" i="37" s="1"/>
  <c r="S39" i="37"/>
  <c r="S48" i="37" s="1"/>
  <c r="R39" i="37"/>
  <c r="R48" i="37" s="1"/>
  <c r="Q39" i="37"/>
  <c r="Q48" i="37" s="1"/>
  <c r="P39" i="37"/>
  <c r="P48" i="37" s="1"/>
  <c r="O39" i="37"/>
  <c r="O48" i="37" s="1"/>
  <c r="N39" i="37"/>
  <c r="N48" i="37" s="1"/>
  <c r="M39" i="37"/>
  <c r="M48" i="37" s="1"/>
  <c r="L39" i="37"/>
  <c r="L48" i="37" s="1"/>
  <c r="K39" i="37"/>
  <c r="K48" i="37" s="1"/>
  <c r="J39" i="37"/>
  <c r="J48" i="37" s="1"/>
  <c r="I39" i="37"/>
  <c r="I48" i="37" s="1"/>
  <c r="H39" i="37"/>
  <c r="H48" i="37" s="1"/>
  <c r="G39" i="37"/>
  <c r="G48" i="37" s="1"/>
  <c r="F39" i="37"/>
  <c r="F48" i="37" s="1"/>
  <c r="H20" i="37"/>
  <c r="U20" i="37" l="1"/>
  <c r="U29" i="37" s="1"/>
  <c r="T20" i="37"/>
  <c r="T29" i="37" s="1"/>
  <c r="S20" i="37"/>
  <c r="S29" i="37" s="1"/>
  <c r="R20" i="37"/>
  <c r="R29" i="37" s="1"/>
  <c r="Q20" i="37"/>
  <c r="Q29" i="37" s="1"/>
  <c r="P20" i="37"/>
  <c r="P29" i="37" s="1"/>
  <c r="O20" i="37"/>
  <c r="O29" i="37" s="1"/>
  <c r="N20" i="37"/>
  <c r="N29" i="37" s="1"/>
  <c r="M20" i="37"/>
  <c r="M29" i="37" s="1"/>
  <c r="L20" i="37"/>
  <c r="L29" i="37" s="1"/>
  <c r="K20" i="37"/>
  <c r="K29" i="37" s="1"/>
  <c r="J20" i="37"/>
  <c r="J29" i="37" s="1"/>
  <c r="I20" i="37"/>
  <c r="I29" i="37" s="1"/>
  <c r="H29" i="37"/>
  <c r="G20" i="37"/>
  <c r="G29" i="37" s="1"/>
  <c r="F20" i="37"/>
  <c r="F29" i="37" s="1"/>
  <c r="W30" i="37"/>
  <c r="U30" i="37"/>
  <c r="T30" i="37"/>
  <c r="S30" i="37"/>
  <c r="R30" i="37"/>
  <c r="Q30" i="37"/>
  <c r="P30" i="37"/>
  <c r="O30" i="37"/>
  <c r="N30" i="37"/>
  <c r="M30" i="37"/>
  <c r="L30" i="37"/>
  <c r="K30" i="37"/>
  <c r="J30" i="37"/>
  <c r="I30" i="37"/>
  <c r="H30" i="37"/>
  <c r="G30" i="37"/>
  <c r="F30" i="37"/>
  <c r="W28" i="37"/>
  <c r="V28" i="37"/>
  <c r="U28" i="37"/>
  <c r="T28" i="37"/>
  <c r="S28" i="37"/>
  <c r="R28" i="37"/>
  <c r="Q28" i="37"/>
  <c r="P28" i="37"/>
  <c r="O28" i="37"/>
  <c r="N28" i="37"/>
  <c r="M28" i="37"/>
  <c r="L28" i="37"/>
  <c r="K28" i="37"/>
  <c r="J28" i="37"/>
  <c r="I28" i="37"/>
  <c r="H28" i="37"/>
  <c r="G28" i="37"/>
  <c r="F28" i="37"/>
  <c r="W27" i="37"/>
  <c r="V27" i="37"/>
  <c r="U27" i="37"/>
  <c r="T27" i="37"/>
  <c r="S27" i="37"/>
  <c r="R27" i="37"/>
  <c r="Q27" i="37"/>
  <c r="P27" i="37"/>
  <c r="O27" i="37"/>
  <c r="N27" i="37"/>
  <c r="M27" i="37"/>
  <c r="L27" i="37"/>
  <c r="K27" i="37"/>
  <c r="J27" i="37"/>
  <c r="I27" i="37"/>
  <c r="H27" i="37"/>
  <c r="G27" i="37"/>
  <c r="F27" i="37"/>
  <c r="W26" i="37"/>
  <c r="V26" i="37"/>
  <c r="U26" i="37"/>
  <c r="T26" i="37"/>
  <c r="S26" i="37"/>
  <c r="R26" i="37"/>
  <c r="Q26" i="37"/>
  <c r="P26" i="37"/>
  <c r="O26" i="37"/>
  <c r="N26" i="37"/>
  <c r="M26" i="37"/>
  <c r="L26" i="37"/>
  <c r="K26" i="37"/>
  <c r="J26" i="37"/>
  <c r="I26" i="37"/>
  <c r="H26" i="37"/>
  <c r="G26" i="37"/>
  <c r="F26" i="37"/>
  <c r="W20" i="37"/>
  <c r="W29" i="37" s="1"/>
  <c r="W9" i="35" l="1"/>
  <c r="V9" i="35"/>
  <c r="U9" i="35"/>
  <c r="T9" i="35"/>
  <c r="S9" i="35"/>
  <c r="R9" i="35"/>
  <c r="Q9" i="35"/>
  <c r="P9" i="35"/>
  <c r="O9" i="35"/>
  <c r="N9" i="35"/>
  <c r="M9" i="35"/>
  <c r="L9" i="35"/>
  <c r="K9" i="35"/>
  <c r="J9" i="35"/>
  <c r="I9" i="35"/>
  <c r="H9" i="35"/>
  <c r="G9" i="35"/>
  <c r="F9" i="35"/>
  <c r="V9" i="34"/>
  <c r="R9" i="34"/>
  <c r="N9" i="34"/>
  <c r="J9" i="34"/>
  <c r="F9" i="34"/>
  <c r="U9" i="34"/>
  <c r="T9" i="34"/>
  <c r="Q9" i="34"/>
  <c r="P9" i="34"/>
  <c r="M9" i="34"/>
  <c r="L9" i="34"/>
  <c r="I9" i="34"/>
  <c r="H9" i="34"/>
  <c r="G9" i="34" l="1"/>
  <c r="K9" i="34"/>
  <c r="O9" i="34"/>
  <c r="S9" i="34"/>
  <c r="W9" i="34"/>
  <c r="W11" i="33"/>
  <c r="V11" i="33"/>
  <c r="U11" i="33"/>
  <c r="T11" i="33"/>
  <c r="S11" i="33"/>
  <c r="R11" i="33"/>
  <c r="Q11" i="33"/>
  <c r="P11" i="33"/>
  <c r="O11" i="33"/>
  <c r="N11" i="33"/>
  <c r="M11" i="33"/>
  <c r="L11" i="33"/>
  <c r="K11" i="33"/>
  <c r="J11" i="33"/>
  <c r="I11" i="33"/>
  <c r="H11" i="33"/>
  <c r="G11" i="33"/>
  <c r="W10" i="33"/>
  <c r="V10" i="33"/>
  <c r="U10" i="33"/>
  <c r="T10" i="33"/>
  <c r="S10" i="33"/>
  <c r="R10" i="33"/>
  <c r="Q10" i="33"/>
  <c r="P10" i="33"/>
  <c r="O10" i="33"/>
  <c r="N10" i="33"/>
  <c r="M10" i="33"/>
  <c r="L10" i="33"/>
  <c r="K10" i="33"/>
  <c r="J10" i="33"/>
  <c r="I10" i="33"/>
  <c r="H10" i="33"/>
  <c r="G10" i="33"/>
  <c r="W9" i="33"/>
  <c r="V9" i="33"/>
  <c r="U9" i="33"/>
  <c r="T9" i="33"/>
  <c r="S9" i="33"/>
  <c r="R9" i="33"/>
  <c r="Q9" i="33"/>
  <c r="P9" i="33"/>
  <c r="O9" i="33"/>
  <c r="N9" i="33"/>
  <c r="M9" i="33"/>
  <c r="L9" i="33"/>
  <c r="K9" i="33"/>
  <c r="J9" i="33"/>
  <c r="I9" i="33"/>
  <c r="H9" i="33"/>
  <c r="G9" i="33"/>
  <c r="W8" i="33"/>
  <c r="V8" i="33"/>
  <c r="U8" i="33"/>
  <c r="T8" i="33"/>
  <c r="S8" i="33"/>
  <c r="R8" i="33"/>
  <c r="Q8" i="33"/>
  <c r="P8" i="33"/>
  <c r="O8" i="33"/>
  <c r="N8" i="33"/>
  <c r="M8" i="33"/>
  <c r="L8" i="33"/>
  <c r="K8" i="33"/>
  <c r="J8" i="33"/>
  <c r="I8" i="33"/>
  <c r="H8" i="33"/>
  <c r="G8" i="33"/>
  <c r="W7" i="33"/>
  <c r="V7" i="33"/>
  <c r="U7" i="33"/>
  <c r="T7" i="33"/>
  <c r="S7" i="33"/>
  <c r="R7" i="33"/>
  <c r="Q7" i="33"/>
  <c r="P7" i="33"/>
  <c r="O7" i="33"/>
  <c r="N7" i="33"/>
  <c r="M7" i="33"/>
  <c r="L7" i="33"/>
  <c r="K7" i="33"/>
  <c r="J7" i="33"/>
  <c r="I7" i="33"/>
  <c r="H7" i="33"/>
  <c r="G7" i="33"/>
  <c r="W6" i="33"/>
  <c r="V6" i="33"/>
  <c r="U6" i="33"/>
  <c r="T6" i="33"/>
  <c r="S6" i="33"/>
  <c r="R6" i="33"/>
  <c r="Q6" i="33"/>
  <c r="P6" i="33"/>
  <c r="O6" i="33"/>
  <c r="N6" i="33"/>
  <c r="M6" i="33"/>
  <c r="L6" i="33"/>
  <c r="K6" i="33"/>
  <c r="J6" i="33"/>
  <c r="I6" i="33"/>
  <c r="H6" i="33"/>
  <c r="G6" i="33"/>
  <c r="W5" i="33"/>
  <c r="V5" i="33"/>
  <c r="U5" i="33"/>
  <c r="T5" i="33"/>
  <c r="S5" i="33"/>
  <c r="R5" i="33"/>
  <c r="Q5" i="33"/>
  <c r="P5" i="33"/>
  <c r="O5" i="33"/>
  <c r="N5" i="33"/>
  <c r="M5" i="33"/>
  <c r="L5" i="33"/>
  <c r="K5" i="33"/>
  <c r="J5" i="33"/>
  <c r="I5" i="33"/>
  <c r="H5" i="33"/>
  <c r="G5" i="33"/>
  <c r="F11" i="33"/>
  <c r="F10" i="33"/>
  <c r="F9" i="33"/>
  <c r="F8" i="33"/>
  <c r="F7" i="33"/>
  <c r="F6" i="33"/>
  <c r="F5" i="33"/>
  <c r="W28" i="33"/>
  <c r="V28" i="33"/>
  <c r="U28" i="33"/>
  <c r="T28" i="33"/>
  <c r="S28" i="33"/>
  <c r="R28" i="33"/>
  <c r="Q28" i="33"/>
  <c r="P28" i="33"/>
  <c r="O28" i="33"/>
  <c r="N28" i="33"/>
  <c r="M28" i="33"/>
  <c r="L28" i="33"/>
  <c r="K28" i="33"/>
  <c r="J28" i="33"/>
  <c r="I28" i="33"/>
  <c r="H28" i="33"/>
  <c r="G28" i="33"/>
  <c r="F28" i="33"/>
  <c r="W12" i="33" l="1"/>
  <c r="V12" i="33"/>
  <c r="U12" i="33"/>
  <c r="T12" i="33"/>
  <c r="S12" i="33"/>
  <c r="R12" i="33"/>
  <c r="Q12" i="33"/>
  <c r="P12" i="33"/>
  <c r="O12" i="33"/>
  <c r="N12" i="33"/>
  <c r="M12" i="33"/>
  <c r="L12" i="33"/>
  <c r="K12" i="33"/>
  <c r="J12" i="33"/>
  <c r="I12" i="33"/>
  <c r="H12" i="33"/>
  <c r="G12" i="33"/>
  <c r="F12" i="33"/>
  <c r="J24" i="6"/>
  <c r="J23" i="6"/>
  <c r="J22" i="6"/>
  <c r="J21" i="6"/>
  <c r="J20" i="6"/>
  <c r="J19" i="6"/>
  <c r="J18" i="6"/>
  <c r="J17" i="6"/>
  <c r="J16" i="6"/>
  <c r="J15" i="6"/>
  <c r="J14" i="6"/>
  <c r="J13" i="6"/>
  <c r="J12" i="6"/>
  <c r="J8" i="6"/>
  <c r="J11" i="6"/>
  <c r="J10" i="6"/>
  <c r="J9" i="6"/>
  <c r="L25" i="6"/>
  <c r="M25" i="6" s="1"/>
  <c r="L24" i="6"/>
  <c r="M24" i="6" s="1"/>
  <c r="L23" i="6"/>
  <c r="M23" i="6" s="1"/>
  <c r="L22" i="6"/>
  <c r="M22" i="6" s="1"/>
  <c r="L21" i="6"/>
  <c r="M21" i="6" s="1"/>
  <c r="L20" i="6"/>
  <c r="M20" i="6" s="1"/>
  <c r="L19" i="6"/>
  <c r="M19" i="6" s="1"/>
  <c r="L18" i="6"/>
  <c r="M18" i="6" s="1"/>
  <c r="L17" i="6"/>
  <c r="M17" i="6" s="1"/>
  <c r="L16" i="6"/>
  <c r="M16" i="6" s="1"/>
  <c r="L15" i="6"/>
  <c r="M15" i="6" s="1"/>
  <c r="L14" i="6"/>
  <c r="M14" i="6" s="1"/>
  <c r="L13" i="6"/>
  <c r="M13" i="6" s="1"/>
  <c r="L12" i="6"/>
  <c r="M12" i="6" s="1"/>
  <c r="L11" i="6"/>
  <c r="M11" i="6" s="1"/>
  <c r="L10" i="6"/>
  <c r="M10" i="6" s="1"/>
  <c r="L9" i="6"/>
  <c r="M9" i="6" s="1"/>
  <c r="L8" i="6"/>
  <c r="M8" i="6" s="1"/>
  <c r="AC17" i="18"/>
  <c r="Y17" i="18"/>
  <c r="U17" i="18"/>
  <c r="Q17" i="18"/>
  <c r="M17" i="18"/>
  <c r="I17" i="18"/>
  <c r="AD16" i="18"/>
  <c r="AD17" i="18" s="1"/>
  <c r="AC16" i="18"/>
  <c r="AB16" i="18"/>
  <c r="AB17" i="18" s="1"/>
  <c r="AA16" i="18"/>
  <c r="AA17" i="18" s="1"/>
  <c r="Z16" i="18"/>
  <c r="Z17" i="18" s="1"/>
  <c r="Y16" i="18"/>
  <c r="X16" i="18"/>
  <c r="X17" i="18" s="1"/>
  <c r="W16" i="18"/>
  <c r="W17" i="18" s="1"/>
  <c r="V16" i="18"/>
  <c r="V17" i="18" s="1"/>
  <c r="U16" i="18"/>
  <c r="T16" i="18"/>
  <c r="T17" i="18" s="1"/>
  <c r="S16" i="18"/>
  <c r="S17" i="18" s="1"/>
  <c r="R16" i="18"/>
  <c r="R17" i="18" s="1"/>
  <c r="Q16" i="18"/>
  <c r="P16" i="18"/>
  <c r="P17" i="18" s="1"/>
  <c r="O16" i="18"/>
  <c r="O17" i="18" s="1"/>
  <c r="N16" i="18"/>
  <c r="N17" i="18" s="1"/>
  <c r="M16" i="18"/>
  <c r="L16" i="18"/>
  <c r="L17" i="18" s="1"/>
  <c r="K16" i="18"/>
  <c r="K17" i="18" s="1"/>
  <c r="J16" i="18"/>
  <c r="J17" i="18" s="1"/>
  <c r="I16" i="18"/>
  <c r="H16" i="18"/>
  <c r="H17" i="18" s="1"/>
  <c r="G16" i="18"/>
  <c r="G17" i="18" s="1"/>
  <c r="F16" i="18"/>
  <c r="F17" i="18" s="1"/>
  <c r="AD14" i="24" l="1"/>
  <c r="AC14" i="24"/>
  <c r="AB14" i="24"/>
  <c r="AA14" i="24"/>
  <c r="Z14" i="24"/>
  <c r="Y14" i="24"/>
  <c r="X14" i="24"/>
  <c r="W14" i="24"/>
  <c r="V14" i="24"/>
  <c r="U14" i="24"/>
  <c r="T14" i="24"/>
  <c r="S14" i="24"/>
  <c r="R14" i="24"/>
  <c r="Q14" i="24"/>
  <c r="P14" i="24"/>
  <c r="O14" i="24"/>
  <c r="N14" i="24"/>
  <c r="M14" i="24"/>
  <c r="L14" i="24"/>
  <c r="K14" i="24"/>
  <c r="J14" i="24"/>
  <c r="I14" i="24"/>
  <c r="H14" i="24"/>
  <c r="G14" i="24"/>
  <c r="F14" i="24"/>
  <c r="W14" i="23"/>
  <c r="V14" i="23"/>
  <c r="U14" i="23"/>
  <c r="T14" i="23"/>
  <c r="S14" i="23"/>
  <c r="R14" i="23"/>
  <c r="Q14" i="23"/>
  <c r="P14" i="23"/>
  <c r="O14" i="23"/>
  <c r="N14" i="23"/>
  <c r="M14" i="23"/>
  <c r="L14" i="23"/>
  <c r="K14" i="23"/>
  <c r="J14" i="23"/>
  <c r="I14" i="23"/>
  <c r="H14" i="23"/>
  <c r="G14" i="23"/>
  <c r="F14" i="23"/>
  <c r="H22" i="22" l="1"/>
  <c r="I22" i="22" s="1"/>
  <c r="H21" i="22"/>
  <c r="I21" i="22" s="1"/>
  <c r="H20" i="22"/>
  <c r="I20" i="22" s="1"/>
  <c r="H19" i="22"/>
  <c r="I19" i="22" s="1"/>
  <c r="H18" i="22"/>
  <c r="I18" i="22" s="1"/>
  <c r="H17" i="22"/>
  <c r="I17" i="22" s="1"/>
  <c r="H16" i="22"/>
  <c r="I16" i="22" s="1"/>
  <c r="H15" i="22"/>
  <c r="I15" i="22" s="1"/>
  <c r="H14" i="22"/>
  <c r="I14" i="22" s="1"/>
  <c r="H13" i="22"/>
  <c r="I13" i="22" s="1"/>
  <c r="H12" i="22"/>
  <c r="I12" i="22" s="1"/>
  <c r="H11" i="22"/>
  <c r="I11" i="22" s="1"/>
  <c r="H10" i="22"/>
  <c r="I10" i="22" s="1"/>
  <c r="F22" i="22"/>
  <c r="F21" i="22"/>
  <c r="F20" i="22"/>
  <c r="F19" i="22"/>
  <c r="F18" i="22"/>
  <c r="F17" i="22"/>
  <c r="F16" i="22"/>
  <c r="F15" i="22"/>
  <c r="F14" i="22"/>
  <c r="F13" i="22"/>
  <c r="F12" i="22"/>
  <c r="F11" i="22"/>
  <c r="H24" i="22"/>
  <c r="I24" i="22" s="1"/>
  <c r="F10" i="22"/>
  <c r="AD47" i="21"/>
  <c r="AC47" i="21"/>
  <c r="AB47" i="21"/>
  <c r="AA47" i="21"/>
  <c r="Z47" i="21"/>
  <c r="Y47" i="21"/>
  <c r="X47" i="21"/>
  <c r="W47" i="21"/>
  <c r="V47" i="21"/>
  <c r="U47" i="21"/>
  <c r="T47" i="21"/>
  <c r="S47" i="21"/>
  <c r="R47" i="21"/>
  <c r="Q47" i="21"/>
  <c r="P47" i="21"/>
  <c r="O47" i="21"/>
  <c r="N47" i="21"/>
  <c r="M47" i="21"/>
  <c r="L47" i="21"/>
  <c r="K47" i="21"/>
  <c r="J47" i="21"/>
  <c r="I47" i="21"/>
  <c r="H47" i="21"/>
  <c r="G47" i="21"/>
  <c r="F47" i="21"/>
  <c r="AD45" i="21"/>
  <c r="AC45" i="21"/>
  <c r="AB45" i="21"/>
  <c r="AA45" i="21"/>
  <c r="Z45" i="21"/>
  <c r="Y45" i="21"/>
  <c r="X45" i="21"/>
  <c r="W45" i="21"/>
  <c r="V45" i="21"/>
  <c r="U45" i="21"/>
  <c r="T45" i="21"/>
  <c r="S45" i="21"/>
  <c r="R45" i="21"/>
  <c r="Q45" i="21"/>
  <c r="P45" i="21"/>
  <c r="O45" i="21"/>
  <c r="N45" i="21"/>
  <c r="M45" i="21"/>
  <c r="L45" i="21"/>
  <c r="K45" i="21"/>
  <c r="J45" i="21"/>
  <c r="I45" i="21"/>
  <c r="H45" i="21"/>
  <c r="G45" i="21"/>
  <c r="F45" i="21"/>
  <c r="AD44" i="21"/>
  <c r="AC44" i="21"/>
  <c r="AB44" i="21"/>
  <c r="AA44" i="21"/>
  <c r="Z44" i="21"/>
  <c r="Y44" i="21"/>
  <c r="X44" i="21"/>
  <c r="W44" i="21"/>
  <c r="V44" i="21"/>
  <c r="U44" i="21"/>
  <c r="T44" i="21"/>
  <c r="S44" i="21"/>
  <c r="R44" i="21"/>
  <c r="Q44" i="21"/>
  <c r="P44" i="21"/>
  <c r="O44" i="21"/>
  <c r="N44" i="21"/>
  <c r="M44" i="21"/>
  <c r="L44" i="21"/>
  <c r="K44" i="21"/>
  <c r="J44" i="21"/>
  <c r="I44" i="21"/>
  <c r="H44" i="21"/>
  <c r="G44" i="21"/>
  <c r="F44" i="21"/>
  <c r="AD43" i="21"/>
  <c r="AC43" i="21"/>
  <c r="AB43" i="21"/>
  <c r="AA43" i="21"/>
  <c r="Z43" i="21"/>
  <c r="Y43" i="21"/>
  <c r="X43" i="21"/>
  <c r="W43" i="21"/>
  <c r="V43" i="21"/>
  <c r="U43" i="21"/>
  <c r="T43" i="21"/>
  <c r="S43" i="21"/>
  <c r="R43" i="21"/>
  <c r="Q43" i="21"/>
  <c r="P43" i="21"/>
  <c r="O43" i="21"/>
  <c r="N43" i="21"/>
  <c r="M43" i="21"/>
  <c r="L43" i="21"/>
  <c r="K43" i="21"/>
  <c r="J43" i="21"/>
  <c r="I43" i="21"/>
  <c r="H43" i="21"/>
  <c r="G43" i="21"/>
  <c r="F43" i="21"/>
  <c r="AD42" i="21"/>
  <c r="AC42" i="21"/>
  <c r="AB42" i="21"/>
  <c r="AA42" i="21"/>
  <c r="Z42" i="21"/>
  <c r="Y42" i="21"/>
  <c r="X42" i="21"/>
  <c r="W42" i="21"/>
  <c r="V42" i="21"/>
  <c r="U42" i="21"/>
  <c r="T42" i="21"/>
  <c r="S42" i="21"/>
  <c r="R42" i="21"/>
  <c r="Q42" i="21"/>
  <c r="P42" i="21"/>
  <c r="O42" i="21"/>
  <c r="N42" i="21"/>
  <c r="M42" i="21"/>
  <c r="L42" i="21"/>
  <c r="K42" i="21"/>
  <c r="J42" i="21"/>
  <c r="I42" i="21"/>
  <c r="H42" i="21"/>
  <c r="G42" i="21"/>
  <c r="F42" i="21"/>
  <c r="AD41" i="21"/>
  <c r="AC41" i="21"/>
  <c r="AB41" i="21"/>
  <c r="AA41" i="21"/>
  <c r="Z41" i="21"/>
  <c r="Y41" i="21"/>
  <c r="X41" i="21"/>
  <c r="W41" i="21"/>
  <c r="V41" i="21"/>
  <c r="U41" i="21"/>
  <c r="T41" i="21"/>
  <c r="S41" i="21"/>
  <c r="R41" i="21"/>
  <c r="Q41" i="21"/>
  <c r="P41" i="21"/>
  <c r="O41" i="21"/>
  <c r="N41" i="21"/>
  <c r="M41" i="21"/>
  <c r="L41" i="21"/>
  <c r="K41" i="21"/>
  <c r="J41" i="21"/>
  <c r="I41" i="21"/>
  <c r="H41" i="21"/>
  <c r="G41" i="21"/>
  <c r="F41" i="21"/>
  <c r="AD31" i="21"/>
  <c r="AC31" i="21"/>
  <c r="AB31" i="21"/>
  <c r="AA31" i="21"/>
  <c r="Z31" i="21"/>
  <c r="Y31" i="21"/>
  <c r="X31" i="21"/>
  <c r="W31" i="21"/>
  <c r="V31" i="21"/>
  <c r="U31" i="21"/>
  <c r="T31" i="21"/>
  <c r="S31" i="21"/>
  <c r="R31" i="21"/>
  <c r="Q31" i="21"/>
  <c r="P31" i="21"/>
  <c r="O31" i="21"/>
  <c r="N31" i="21"/>
  <c r="M31" i="21"/>
  <c r="L31" i="21"/>
  <c r="K31" i="21"/>
  <c r="J31" i="21"/>
  <c r="I31" i="21"/>
  <c r="H31" i="21"/>
  <c r="G31" i="21"/>
  <c r="F31" i="21"/>
  <c r="AD29" i="21"/>
  <c r="AC29" i="21"/>
  <c r="AB29" i="21"/>
  <c r="AA29" i="21"/>
  <c r="Z29" i="21"/>
  <c r="Y29" i="21"/>
  <c r="X29" i="21"/>
  <c r="W29" i="21"/>
  <c r="V29" i="21"/>
  <c r="U29" i="21"/>
  <c r="T29" i="21"/>
  <c r="S29" i="21"/>
  <c r="R29" i="21"/>
  <c r="Q29" i="21"/>
  <c r="P29" i="21"/>
  <c r="O29" i="21"/>
  <c r="N29" i="21"/>
  <c r="M29" i="21"/>
  <c r="L29" i="21"/>
  <c r="K29" i="21"/>
  <c r="J29" i="21"/>
  <c r="I29" i="21"/>
  <c r="H29" i="21"/>
  <c r="G29" i="21"/>
  <c r="F29" i="21"/>
  <c r="AD28" i="21"/>
  <c r="AC28" i="21"/>
  <c r="AB28" i="21"/>
  <c r="AA28" i="21"/>
  <c r="Z28" i="21"/>
  <c r="Y28" i="21"/>
  <c r="X28" i="21"/>
  <c r="W28" i="21"/>
  <c r="V28" i="21"/>
  <c r="U28" i="21"/>
  <c r="T28" i="21"/>
  <c r="S28" i="21"/>
  <c r="R28" i="21"/>
  <c r="Q28" i="21"/>
  <c r="P28" i="21"/>
  <c r="O28" i="21"/>
  <c r="N28" i="21"/>
  <c r="M28" i="21"/>
  <c r="L28" i="21"/>
  <c r="K28" i="21"/>
  <c r="J28" i="21"/>
  <c r="I28" i="21"/>
  <c r="H28" i="21"/>
  <c r="G28" i="21"/>
  <c r="F28" i="21"/>
  <c r="AD27" i="21"/>
  <c r="AC27" i="21"/>
  <c r="AB27" i="21"/>
  <c r="AA27" i="21"/>
  <c r="Z27" i="21"/>
  <c r="Y27" i="21"/>
  <c r="X27" i="21"/>
  <c r="W27" i="21"/>
  <c r="V27" i="21"/>
  <c r="U27" i="21"/>
  <c r="T27" i="21"/>
  <c r="S27" i="21"/>
  <c r="R27" i="21"/>
  <c r="Q27" i="21"/>
  <c r="P27" i="21"/>
  <c r="O27" i="21"/>
  <c r="N27" i="21"/>
  <c r="M27" i="21"/>
  <c r="L27" i="21"/>
  <c r="K27" i="21"/>
  <c r="J27" i="21"/>
  <c r="I27" i="21"/>
  <c r="H27" i="21"/>
  <c r="G27" i="21"/>
  <c r="F27" i="21"/>
  <c r="AD26" i="21"/>
  <c r="AC26" i="21"/>
  <c r="AB26" i="21"/>
  <c r="AA26" i="21"/>
  <c r="Z26" i="21"/>
  <c r="Y26" i="21"/>
  <c r="X26" i="21"/>
  <c r="W26" i="21"/>
  <c r="V26" i="21"/>
  <c r="U26" i="21"/>
  <c r="T26" i="21"/>
  <c r="S26" i="21"/>
  <c r="R26" i="21"/>
  <c r="Q26" i="21"/>
  <c r="P26" i="21"/>
  <c r="O26" i="21"/>
  <c r="N26" i="21"/>
  <c r="M26" i="21"/>
  <c r="L26" i="21"/>
  <c r="K26" i="21"/>
  <c r="J26" i="21"/>
  <c r="I26" i="21"/>
  <c r="H26" i="21"/>
  <c r="G26" i="21"/>
  <c r="F26"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AD6" i="21"/>
  <c r="AD24" i="21" s="1"/>
  <c r="AC6" i="21"/>
  <c r="AC24" i="21" s="1"/>
  <c r="AB6" i="21"/>
  <c r="AB24" i="21" s="1"/>
  <c r="AA6" i="21"/>
  <c r="AA40" i="21" s="1"/>
  <c r="Z6" i="21"/>
  <c r="Z24" i="21" s="1"/>
  <c r="Y6" i="21"/>
  <c r="Y24" i="21" s="1"/>
  <c r="X6" i="21"/>
  <c r="X24" i="21" s="1"/>
  <c r="W6" i="21"/>
  <c r="W24" i="21" s="1"/>
  <c r="V6" i="21"/>
  <c r="V24" i="21" s="1"/>
  <c r="U6" i="21"/>
  <c r="U24" i="21" s="1"/>
  <c r="T6" i="21"/>
  <c r="T24" i="21" s="1"/>
  <c r="S6" i="21"/>
  <c r="S24" i="21" s="1"/>
  <c r="R6" i="21"/>
  <c r="R24" i="21" s="1"/>
  <c r="Q6" i="21"/>
  <c r="Q24" i="21" s="1"/>
  <c r="P6" i="21"/>
  <c r="P24" i="21" s="1"/>
  <c r="O6" i="21"/>
  <c r="O40" i="21" s="1"/>
  <c r="N6" i="21"/>
  <c r="N24" i="21" s="1"/>
  <c r="M6" i="21"/>
  <c r="M24" i="21" s="1"/>
  <c r="L6" i="21"/>
  <c r="L24" i="21" s="1"/>
  <c r="K6" i="21"/>
  <c r="K40" i="21" s="1"/>
  <c r="J6" i="21"/>
  <c r="J24" i="21" s="1"/>
  <c r="I6" i="21"/>
  <c r="I24" i="21" s="1"/>
  <c r="H6" i="21"/>
  <c r="H24" i="21" s="1"/>
  <c r="G6" i="21"/>
  <c r="G24" i="21" s="1"/>
  <c r="F6" i="21"/>
  <c r="F24" i="21" s="1"/>
  <c r="AD5" i="21"/>
  <c r="AD23" i="21" s="1"/>
  <c r="AC5" i="21"/>
  <c r="AC23" i="21" s="1"/>
  <c r="AB5" i="21"/>
  <c r="AB23" i="21" s="1"/>
  <c r="AA5" i="21"/>
  <c r="AA12" i="21" s="1"/>
  <c r="AA30" i="21" s="1"/>
  <c r="Z5" i="21"/>
  <c r="Z23" i="21" s="1"/>
  <c r="Y5" i="21"/>
  <c r="Y23" i="21" s="1"/>
  <c r="X5" i="21"/>
  <c r="X39" i="21" s="1"/>
  <c r="W5" i="21"/>
  <c r="W12" i="21" s="1"/>
  <c r="W30" i="21" s="1"/>
  <c r="V5" i="21"/>
  <c r="V23" i="21" s="1"/>
  <c r="U5" i="21"/>
  <c r="U23" i="21" s="1"/>
  <c r="T5" i="21"/>
  <c r="T39" i="21" s="1"/>
  <c r="S5" i="21"/>
  <c r="S12" i="21" s="1"/>
  <c r="S30" i="21" s="1"/>
  <c r="R5" i="21"/>
  <c r="R23" i="21" s="1"/>
  <c r="Q5" i="21"/>
  <c r="Q23" i="21" s="1"/>
  <c r="P5" i="21"/>
  <c r="P39" i="21" s="1"/>
  <c r="O5" i="21"/>
  <c r="O12" i="21" s="1"/>
  <c r="O30" i="21" s="1"/>
  <c r="N5" i="21"/>
  <c r="N23" i="21" s="1"/>
  <c r="M5" i="21"/>
  <c r="M23" i="21" s="1"/>
  <c r="L5" i="21"/>
  <c r="L23" i="21" s="1"/>
  <c r="K5" i="21"/>
  <c r="K12" i="21" s="1"/>
  <c r="K30" i="21" s="1"/>
  <c r="J5" i="21"/>
  <c r="J23" i="21" s="1"/>
  <c r="I5" i="21"/>
  <c r="I23" i="21" s="1"/>
  <c r="H5" i="21"/>
  <c r="H39" i="21" s="1"/>
  <c r="G5" i="21"/>
  <c r="G12" i="21" s="1"/>
  <c r="G30" i="21" s="1"/>
  <c r="F5" i="21"/>
  <c r="F23" i="21" s="1"/>
  <c r="AD32" i="20"/>
  <c r="AC32" i="20"/>
  <c r="AB32" i="20"/>
  <c r="AA32" i="20"/>
  <c r="Z32" i="20"/>
  <c r="Y32" i="20"/>
  <c r="X32" i="20"/>
  <c r="W32" i="20"/>
  <c r="V32" i="20"/>
  <c r="U32" i="20"/>
  <c r="T32" i="20"/>
  <c r="S32" i="20"/>
  <c r="R32" i="20"/>
  <c r="Q32" i="20"/>
  <c r="P32" i="20"/>
  <c r="O32" i="20"/>
  <c r="N32" i="20"/>
  <c r="M32" i="20"/>
  <c r="L32" i="20"/>
  <c r="K32" i="20"/>
  <c r="J32" i="20"/>
  <c r="I32" i="20"/>
  <c r="H32" i="20"/>
  <c r="G32" i="20"/>
  <c r="F32" i="20"/>
  <c r="AD30" i="20"/>
  <c r="AC30" i="20"/>
  <c r="AB30" i="20"/>
  <c r="AA30" i="20"/>
  <c r="Z30" i="20"/>
  <c r="Y30" i="20"/>
  <c r="X30" i="20"/>
  <c r="W30" i="20"/>
  <c r="V30" i="20"/>
  <c r="U30" i="20"/>
  <c r="T30" i="20"/>
  <c r="S30" i="20"/>
  <c r="R30" i="20"/>
  <c r="Q30" i="20"/>
  <c r="P30" i="20"/>
  <c r="O30" i="20"/>
  <c r="N30" i="20"/>
  <c r="M30" i="20"/>
  <c r="L30" i="20"/>
  <c r="K30" i="20"/>
  <c r="J30" i="20"/>
  <c r="I30" i="20"/>
  <c r="H30" i="20"/>
  <c r="G30" i="20"/>
  <c r="F30" i="20"/>
  <c r="AD29" i="20"/>
  <c r="AC29" i="20"/>
  <c r="AB29" i="20"/>
  <c r="AA29" i="20"/>
  <c r="Z29" i="20"/>
  <c r="Y29" i="20"/>
  <c r="X29" i="20"/>
  <c r="W29" i="20"/>
  <c r="V29" i="20"/>
  <c r="U29" i="20"/>
  <c r="T29" i="20"/>
  <c r="S29" i="20"/>
  <c r="R29" i="20"/>
  <c r="Q29" i="20"/>
  <c r="P29" i="20"/>
  <c r="O29" i="20"/>
  <c r="N29" i="20"/>
  <c r="M29" i="20"/>
  <c r="L29" i="20"/>
  <c r="K29" i="20"/>
  <c r="J29" i="20"/>
  <c r="I29" i="20"/>
  <c r="H29" i="20"/>
  <c r="G29" i="20"/>
  <c r="F29" i="20"/>
  <c r="AD28" i="20"/>
  <c r="AC28" i="20"/>
  <c r="AB28" i="20"/>
  <c r="AA28" i="20"/>
  <c r="Z28" i="20"/>
  <c r="Y28" i="20"/>
  <c r="X28" i="20"/>
  <c r="W28" i="20"/>
  <c r="V28" i="20"/>
  <c r="U28" i="20"/>
  <c r="T28" i="20"/>
  <c r="S28" i="20"/>
  <c r="R28" i="20"/>
  <c r="Q28" i="20"/>
  <c r="P28" i="20"/>
  <c r="O28" i="20"/>
  <c r="N28" i="20"/>
  <c r="M28" i="20"/>
  <c r="L28" i="20"/>
  <c r="K28" i="20"/>
  <c r="J28" i="20"/>
  <c r="I28" i="20"/>
  <c r="H28" i="20"/>
  <c r="G28" i="20"/>
  <c r="F28" i="20"/>
  <c r="AD27" i="20"/>
  <c r="AC27" i="20"/>
  <c r="AB27" i="20"/>
  <c r="AA27" i="20"/>
  <c r="Z27" i="20"/>
  <c r="Y27" i="20"/>
  <c r="X27" i="20"/>
  <c r="W27" i="20"/>
  <c r="V27" i="20"/>
  <c r="U27" i="20"/>
  <c r="T27" i="20"/>
  <c r="S27" i="20"/>
  <c r="R27" i="20"/>
  <c r="Q27" i="20"/>
  <c r="P27" i="20"/>
  <c r="O27" i="20"/>
  <c r="N27" i="20"/>
  <c r="M27" i="20"/>
  <c r="L27" i="20"/>
  <c r="K27" i="20"/>
  <c r="J27" i="20"/>
  <c r="I27" i="20"/>
  <c r="H27" i="20"/>
  <c r="G27" i="20"/>
  <c r="F27" i="20"/>
  <c r="AD26" i="20"/>
  <c r="AC26" i="20"/>
  <c r="AB26" i="20"/>
  <c r="AA26" i="20"/>
  <c r="Z26" i="20"/>
  <c r="Y26" i="20"/>
  <c r="X26" i="20"/>
  <c r="W26" i="20"/>
  <c r="V26" i="20"/>
  <c r="U26" i="20"/>
  <c r="T26" i="20"/>
  <c r="S26" i="20"/>
  <c r="R26" i="20"/>
  <c r="Q26" i="20"/>
  <c r="P26" i="20"/>
  <c r="O26" i="20"/>
  <c r="N26" i="20"/>
  <c r="M26" i="20"/>
  <c r="L26" i="20"/>
  <c r="K26" i="20"/>
  <c r="J26" i="20"/>
  <c r="I26" i="20"/>
  <c r="H26" i="20"/>
  <c r="G26" i="20"/>
  <c r="F26" i="20"/>
  <c r="V24" i="20"/>
  <c r="AD7" i="20"/>
  <c r="AD25" i="20" s="1"/>
  <c r="AC7" i="20"/>
  <c r="AC25" i="20" s="1"/>
  <c r="AB7" i="20"/>
  <c r="AB25" i="20" s="1"/>
  <c r="AA7" i="20"/>
  <c r="AA25" i="20" s="1"/>
  <c r="Z7" i="20"/>
  <c r="Z25" i="20" s="1"/>
  <c r="Y7" i="20"/>
  <c r="Y25" i="20" s="1"/>
  <c r="X7" i="20"/>
  <c r="X25" i="20" s="1"/>
  <c r="W7" i="20"/>
  <c r="W25" i="20" s="1"/>
  <c r="V7" i="20"/>
  <c r="V25" i="20" s="1"/>
  <c r="U7" i="20"/>
  <c r="U25" i="20" s="1"/>
  <c r="T7" i="20"/>
  <c r="T25" i="20" s="1"/>
  <c r="S7" i="20"/>
  <c r="S25" i="20" s="1"/>
  <c r="R7" i="20"/>
  <c r="R25" i="20" s="1"/>
  <c r="Q7" i="20"/>
  <c r="Q25" i="20" s="1"/>
  <c r="P7" i="20"/>
  <c r="P25" i="20" s="1"/>
  <c r="O7" i="20"/>
  <c r="O25" i="20" s="1"/>
  <c r="N7" i="20"/>
  <c r="N25" i="20" s="1"/>
  <c r="M7" i="20"/>
  <c r="M25" i="20" s="1"/>
  <c r="L7" i="20"/>
  <c r="L25" i="20" s="1"/>
  <c r="K7" i="20"/>
  <c r="K25" i="20" s="1"/>
  <c r="J7" i="20"/>
  <c r="J25" i="20" s="1"/>
  <c r="I7" i="20"/>
  <c r="I25" i="20" s="1"/>
  <c r="H7" i="20"/>
  <c r="H25" i="20" s="1"/>
  <c r="G7" i="20"/>
  <c r="G25" i="20" s="1"/>
  <c r="AD6" i="20"/>
  <c r="AD13" i="20" s="1"/>
  <c r="AD31" i="20" s="1"/>
  <c r="AC6" i="20"/>
  <c r="AC13" i="20" s="1"/>
  <c r="AC31" i="20" s="1"/>
  <c r="AB6" i="20"/>
  <c r="AB13" i="20" s="1"/>
  <c r="AB31" i="20" s="1"/>
  <c r="AA6" i="20"/>
  <c r="AA13" i="20" s="1"/>
  <c r="AA31" i="20" s="1"/>
  <c r="Z6" i="20"/>
  <c r="Z13" i="20" s="1"/>
  <c r="Z31" i="20" s="1"/>
  <c r="Y6" i="20"/>
  <c r="Y13" i="20" s="1"/>
  <c r="Y31" i="20" s="1"/>
  <c r="X6" i="20"/>
  <c r="X13" i="20" s="1"/>
  <c r="X31" i="20" s="1"/>
  <c r="W6" i="20"/>
  <c r="W13" i="20" s="1"/>
  <c r="W31" i="20" s="1"/>
  <c r="V6" i="20"/>
  <c r="V13" i="20" s="1"/>
  <c r="V31" i="20" s="1"/>
  <c r="U6" i="20"/>
  <c r="U13" i="20" s="1"/>
  <c r="U31" i="20" s="1"/>
  <c r="T6" i="20"/>
  <c r="T13" i="20" s="1"/>
  <c r="T31" i="20" s="1"/>
  <c r="S6" i="20"/>
  <c r="S13" i="20" s="1"/>
  <c r="S31" i="20" s="1"/>
  <c r="R6" i="20"/>
  <c r="R13" i="20" s="1"/>
  <c r="R31" i="20" s="1"/>
  <c r="Q6" i="20"/>
  <c r="Q13" i="20" s="1"/>
  <c r="Q31" i="20" s="1"/>
  <c r="P6" i="20"/>
  <c r="P13" i="20" s="1"/>
  <c r="P31" i="20" s="1"/>
  <c r="O6" i="20"/>
  <c r="O13" i="20" s="1"/>
  <c r="O31" i="20" s="1"/>
  <c r="N6" i="20"/>
  <c r="N13" i="20" s="1"/>
  <c r="N31" i="20" s="1"/>
  <c r="M6" i="20"/>
  <c r="M13" i="20" s="1"/>
  <c r="M31" i="20" s="1"/>
  <c r="L6" i="20"/>
  <c r="L13" i="20" s="1"/>
  <c r="L31" i="20" s="1"/>
  <c r="K6" i="20"/>
  <c r="K13" i="20" s="1"/>
  <c r="K31" i="20" s="1"/>
  <c r="J6" i="20"/>
  <c r="J13" i="20" s="1"/>
  <c r="J31" i="20" s="1"/>
  <c r="I6" i="20"/>
  <c r="I13" i="20" s="1"/>
  <c r="I31" i="20" s="1"/>
  <c r="H6" i="20"/>
  <c r="H13" i="20" s="1"/>
  <c r="H31" i="20" s="1"/>
  <c r="G6" i="20"/>
  <c r="G13" i="20" s="1"/>
  <c r="G31" i="20" s="1"/>
  <c r="F7" i="20"/>
  <c r="F25" i="20" s="1"/>
  <c r="F6" i="20"/>
  <c r="F24" i="20" s="1"/>
  <c r="AD24" i="20" l="1"/>
  <c r="N24" i="20"/>
  <c r="I24" i="20"/>
  <c r="Q24" i="20"/>
  <c r="Y24" i="20"/>
  <c r="F13" i="20"/>
  <c r="F31" i="20" s="1"/>
  <c r="J24" i="20"/>
  <c r="R24" i="20"/>
  <c r="Z24" i="20"/>
  <c r="M24" i="20"/>
  <c r="U24" i="20"/>
  <c r="AC24" i="20"/>
  <c r="G24" i="20"/>
  <c r="K24" i="20"/>
  <c r="O24" i="20"/>
  <c r="S24" i="20"/>
  <c r="W24" i="20"/>
  <c r="AA24" i="20"/>
  <c r="H24" i="20"/>
  <c r="L24" i="20"/>
  <c r="P24" i="20"/>
  <c r="T24" i="20"/>
  <c r="X24" i="20"/>
  <c r="AB24" i="20"/>
  <c r="O39" i="21"/>
  <c r="F40" i="21"/>
  <c r="V40" i="21"/>
  <c r="T23" i="21"/>
  <c r="S39" i="21"/>
  <c r="J40" i="21"/>
  <c r="Z40" i="21"/>
  <c r="K24" i="21"/>
  <c r="G39" i="21"/>
  <c r="W39" i="21"/>
  <c r="N40" i="21"/>
  <c r="AD40" i="21"/>
  <c r="AA24" i="21"/>
  <c r="K39" i="21"/>
  <c r="AA39" i="21"/>
  <c r="R40" i="21"/>
  <c r="M12" i="21"/>
  <c r="Q12" i="21"/>
  <c r="H23" i="21"/>
  <c r="X23" i="21"/>
  <c r="O24" i="21"/>
  <c r="L39" i="21"/>
  <c r="AB39" i="21"/>
  <c r="G40" i="21"/>
  <c r="S40" i="21"/>
  <c r="W40" i="21"/>
  <c r="AC12" i="21"/>
  <c r="U12" i="21"/>
  <c r="I39" i="21"/>
  <c r="M39" i="21"/>
  <c r="Q39" i="21"/>
  <c r="U39" i="21"/>
  <c r="Y39" i="21"/>
  <c r="AC39" i="21"/>
  <c r="H40" i="21"/>
  <c r="L40" i="21"/>
  <c r="P40" i="21"/>
  <c r="T40" i="21"/>
  <c r="X40" i="21"/>
  <c r="AB40" i="21"/>
  <c r="H12" i="21"/>
  <c r="L12" i="21"/>
  <c r="P12" i="21"/>
  <c r="T12" i="21"/>
  <c r="X12" i="21"/>
  <c r="AB12" i="21"/>
  <c r="I12" i="21"/>
  <c r="Y12" i="21"/>
  <c r="P23" i="21"/>
  <c r="F39" i="21"/>
  <c r="J39" i="21"/>
  <c r="N39" i="21"/>
  <c r="R39" i="21"/>
  <c r="V39" i="21"/>
  <c r="Z39" i="21"/>
  <c r="AD39" i="21"/>
  <c r="I40" i="21"/>
  <c r="M40" i="21"/>
  <c r="Q40" i="21"/>
  <c r="U40" i="21"/>
  <c r="Y40" i="21"/>
  <c r="AC40" i="21"/>
  <c r="G46" i="21"/>
  <c r="K46" i="21"/>
  <c r="O46" i="21"/>
  <c r="S46" i="21"/>
  <c r="W46" i="21"/>
  <c r="AA46" i="21"/>
  <c r="G23" i="21"/>
  <c r="K23" i="21"/>
  <c r="O23" i="21"/>
  <c r="S23" i="21"/>
  <c r="W23" i="21"/>
  <c r="AA23" i="21"/>
  <c r="F12" i="21"/>
  <c r="J12" i="21"/>
  <c r="N12" i="21"/>
  <c r="R12" i="21"/>
  <c r="V12" i="21"/>
  <c r="Z12" i="21"/>
  <c r="AD12" i="21"/>
  <c r="J30" i="21" l="1"/>
  <c r="J46" i="21"/>
  <c r="I30" i="21"/>
  <c r="I46" i="21"/>
  <c r="AC30" i="21"/>
  <c r="AC46" i="21"/>
  <c r="N30" i="21"/>
  <c r="N46" i="21"/>
  <c r="Y30" i="21"/>
  <c r="Y46" i="21"/>
  <c r="V30" i="21"/>
  <c r="V46" i="21"/>
  <c r="AB30" i="21"/>
  <c r="AB46" i="21"/>
  <c r="L30" i="21"/>
  <c r="L46" i="21"/>
  <c r="Q30" i="21"/>
  <c r="Q46" i="21"/>
  <c r="AD30" i="21"/>
  <c r="AD46" i="21"/>
  <c r="T30" i="21"/>
  <c r="T46" i="21"/>
  <c r="U30" i="21"/>
  <c r="U46" i="21"/>
  <c r="Z30" i="21"/>
  <c r="Z46" i="21"/>
  <c r="P30" i="21"/>
  <c r="P46" i="21"/>
  <c r="F30" i="21"/>
  <c r="F46" i="21"/>
  <c r="R30" i="21"/>
  <c r="R46" i="21"/>
  <c r="X30" i="21"/>
  <c r="X46" i="21"/>
  <c r="H30" i="21"/>
  <c r="H46" i="21"/>
  <c r="M30" i="21"/>
  <c r="M46" i="21"/>
  <c r="AD13" i="18"/>
  <c r="AC13" i="18"/>
  <c r="AB13" i="18"/>
  <c r="AA13" i="18"/>
  <c r="Z13" i="18"/>
  <c r="Y13" i="18"/>
  <c r="X13" i="18"/>
  <c r="W13" i="18"/>
  <c r="V13" i="18"/>
  <c r="U13" i="18"/>
  <c r="T13" i="18"/>
  <c r="S13" i="18"/>
  <c r="R13" i="18"/>
  <c r="Q13" i="18"/>
  <c r="P13" i="18"/>
  <c r="O13" i="18"/>
  <c r="N13" i="18"/>
  <c r="M13" i="18"/>
  <c r="L13" i="18"/>
  <c r="K13" i="18"/>
  <c r="J13" i="18"/>
  <c r="I13" i="18"/>
  <c r="H13" i="18"/>
  <c r="G13" i="18"/>
  <c r="F13" i="18"/>
  <c r="F14" i="18"/>
  <c r="AD14" i="18"/>
  <c r="AC14" i="18"/>
  <c r="AB14" i="18"/>
  <c r="AA14" i="18"/>
  <c r="Z14" i="18"/>
  <c r="Y14" i="18"/>
  <c r="X14" i="18"/>
  <c r="O14" i="18"/>
  <c r="N14" i="18"/>
  <c r="M14" i="18"/>
  <c r="L14" i="18"/>
  <c r="K14" i="18"/>
  <c r="J14" i="18"/>
  <c r="I14" i="18"/>
  <c r="H14" i="18"/>
  <c r="G14" i="18"/>
  <c r="W13" i="16"/>
  <c r="V13" i="16"/>
  <c r="U13" i="16"/>
  <c r="T13" i="16"/>
  <c r="S13" i="16"/>
  <c r="R13" i="16"/>
  <c r="Q13" i="16"/>
  <c r="P13" i="16"/>
  <c r="O13" i="16"/>
  <c r="N13" i="16"/>
  <c r="M13" i="16"/>
  <c r="L13" i="16"/>
  <c r="K13" i="16"/>
  <c r="J13" i="16"/>
  <c r="I13" i="16"/>
  <c r="H13" i="16"/>
  <c r="G13" i="16"/>
  <c r="F13" i="16"/>
  <c r="W14" i="16"/>
  <c r="V14" i="16"/>
  <c r="U14" i="16"/>
  <c r="T14" i="16"/>
  <c r="S14" i="16"/>
  <c r="R14" i="16"/>
  <c r="Q14" i="16"/>
  <c r="P14" i="16"/>
  <c r="O14" i="16"/>
  <c r="N14" i="16"/>
  <c r="M14" i="16"/>
  <c r="L14" i="16"/>
  <c r="K14" i="16"/>
  <c r="J14" i="16"/>
  <c r="I14" i="16"/>
  <c r="H14" i="16"/>
  <c r="G14" i="16"/>
  <c r="F14" i="16"/>
  <c r="J59" i="4"/>
  <c r="W49" i="4"/>
  <c r="W48" i="4"/>
  <c r="W47" i="4"/>
  <c r="W46" i="4"/>
  <c r="W45" i="4"/>
  <c r="W44" i="4"/>
  <c r="W43" i="4"/>
  <c r="V49" i="4"/>
  <c r="V48" i="4"/>
  <c r="V47" i="4"/>
  <c r="V46" i="4"/>
  <c r="V45" i="4"/>
  <c r="V44" i="4"/>
  <c r="V43" i="4"/>
  <c r="K40" i="4"/>
  <c r="J40" i="4"/>
  <c r="I40" i="4"/>
  <c r="K39" i="4"/>
  <c r="J39" i="4"/>
  <c r="I39" i="4"/>
  <c r="K38" i="4"/>
  <c r="J38" i="4"/>
  <c r="I38" i="4"/>
  <c r="K37" i="4"/>
  <c r="J37" i="4"/>
  <c r="I37" i="4"/>
  <c r="K36" i="4"/>
  <c r="J36" i="4"/>
  <c r="I36" i="4"/>
  <c r="K35" i="4"/>
  <c r="J35" i="4"/>
  <c r="I35" i="4"/>
  <c r="K34" i="4"/>
  <c r="J34" i="4"/>
  <c r="I34" i="4"/>
  <c r="K33" i="4"/>
  <c r="J33" i="4"/>
  <c r="I33" i="4"/>
  <c r="K32" i="4"/>
  <c r="J32" i="4"/>
  <c r="I32" i="4"/>
  <c r="K31" i="4"/>
  <c r="J31" i="4"/>
  <c r="I31" i="4"/>
  <c r="K30" i="4"/>
  <c r="J30" i="4"/>
  <c r="I30" i="4"/>
  <c r="K29" i="4"/>
  <c r="J29" i="4"/>
  <c r="I29" i="4"/>
  <c r="K28" i="4"/>
  <c r="J28" i="4"/>
  <c r="I28" i="4"/>
  <c r="K27" i="4"/>
  <c r="J27" i="4"/>
  <c r="I27" i="4"/>
  <c r="K26" i="4"/>
  <c r="J26" i="4"/>
  <c r="I26" i="4"/>
  <c r="K25" i="4"/>
  <c r="J25" i="4"/>
  <c r="I25" i="4"/>
  <c r="K24" i="4"/>
  <c r="J24" i="4"/>
  <c r="I24" i="4"/>
  <c r="K23" i="4"/>
  <c r="J23" i="4"/>
  <c r="I23" i="4"/>
  <c r="K22" i="4"/>
  <c r="J22" i="4"/>
  <c r="I22" i="4"/>
  <c r="K21" i="4"/>
  <c r="J21" i="4"/>
  <c r="J60" i="4" s="1"/>
  <c r="I21" i="4"/>
  <c r="I60" i="4" s="1"/>
  <c r="K20" i="4"/>
  <c r="J20" i="4"/>
  <c r="I20" i="4"/>
  <c r="K19" i="4"/>
  <c r="J19" i="4"/>
  <c r="I19" i="4"/>
  <c r="K18" i="4"/>
  <c r="J18" i="4"/>
  <c r="I18" i="4"/>
  <c r="K17" i="4"/>
  <c r="J17" i="4"/>
  <c r="I17" i="4"/>
  <c r="K16" i="4"/>
  <c r="J16" i="4"/>
  <c r="I16" i="4"/>
  <c r="K15" i="4"/>
  <c r="J15" i="4"/>
  <c r="I15" i="4"/>
  <c r="K14" i="4"/>
  <c r="J14" i="4"/>
  <c r="I14" i="4"/>
  <c r="K13" i="4"/>
  <c r="J13" i="4"/>
  <c r="I13" i="4"/>
  <c r="K12" i="4"/>
  <c r="J12" i="4"/>
  <c r="I12" i="4"/>
  <c r="I59" i="4" s="1"/>
  <c r="K11" i="4"/>
  <c r="J11" i="4"/>
  <c r="I11" i="4"/>
  <c r="K10" i="4"/>
  <c r="J10" i="4"/>
  <c r="J58" i="4" s="1"/>
  <c r="I10" i="4"/>
  <c r="I58" i="4" s="1"/>
  <c r="K9" i="4"/>
  <c r="J9" i="4"/>
  <c r="I9" i="4"/>
  <c r="K8" i="4"/>
  <c r="J8" i="4"/>
  <c r="J57" i="4" s="1"/>
  <c r="I8" i="4"/>
  <c r="K7" i="4"/>
  <c r="J7" i="4"/>
  <c r="I7" i="4"/>
  <c r="K6" i="4"/>
  <c r="J6" i="4"/>
  <c r="I6" i="4"/>
  <c r="K5" i="4"/>
  <c r="J5" i="4"/>
  <c r="I5" i="4"/>
  <c r="J18" i="15"/>
  <c r="K18" i="15" s="1"/>
  <c r="J17" i="15"/>
  <c r="K17" i="15" s="1"/>
  <c r="H17" i="15"/>
  <c r="J16" i="15"/>
  <c r="K16" i="15" s="1"/>
  <c r="H16" i="15"/>
  <c r="J15" i="15"/>
  <c r="K15" i="15" s="1"/>
  <c r="H15" i="15"/>
  <c r="J14" i="15"/>
  <c r="K14" i="15" s="1"/>
  <c r="H14" i="15"/>
  <c r="J13" i="15"/>
  <c r="K13" i="15" s="1"/>
  <c r="H13" i="15"/>
  <c r="J12" i="15"/>
  <c r="K12" i="15" s="1"/>
  <c r="H12" i="15"/>
  <c r="J11" i="15"/>
  <c r="K11" i="15" s="1"/>
  <c r="H11" i="15"/>
  <c r="J10" i="15"/>
  <c r="K10" i="15" s="1"/>
  <c r="H10" i="15"/>
  <c r="J9" i="15"/>
  <c r="K9" i="15" s="1"/>
  <c r="H9" i="15"/>
  <c r="J61" i="4" l="1"/>
  <c r="I57" i="4"/>
  <c r="I61" i="4" s="1"/>
  <c r="V50" i="4"/>
  <c r="W50" i="4"/>
  <c r="V20" i="37" l="1"/>
  <c r="V29" i="37" s="1"/>
  <c r="V30"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F20" authorId="0" shapeId="0" xr:uid="{0A058561-2D87-4215-B811-A90CBC37B18A}">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<sst xmlns="http://schemas.openxmlformats.org/spreadsheetml/2006/main" count="1538" uniqueCount="437">
  <si>
    <t>　　　　　</t>
    <phoneticPr fontId="3"/>
  </si>
  <si>
    <t>区　分</t>
    <rPh sb="0" eb="1">
      <t>ク</t>
    </rPh>
    <rPh sb="2" eb="3">
      <t>ブン</t>
    </rPh>
    <phoneticPr fontId="3"/>
  </si>
  <si>
    <t>令和4年度</t>
    <rPh sb="0" eb="2">
      <t>レイワ</t>
    </rPh>
    <rPh sb="3" eb="5">
      <t>ネンド</t>
    </rPh>
    <phoneticPr fontId="3"/>
  </si>
  <si>
    <t>令和3年度</t>
    <rPh sb="0" eb="2">
      <t>レイワ</t>
    </rPh>
    <rPh sb="3" eb="5">
      <t>ネンド</t>
    </rPh>
    <phoneticPr fontId="3"/>
  </si>
  <si>
    <t>増 減 額</t>
    <rPh sb="0" eb="1">
      <t>ゾウ</t>
    </rPh>
    <rPh sb="2" eb="3">
      <t>ゲン</t>
    </rPh>
    <rPh sb="4" eb="5">
      <t>ガク</t>
    </rPh>
    <phoneticPr fontId="3"/>
  </si>
  <si>
    <t>増 減 率</t>
    <rPh sb="0" eb="1">
      <t>ゾウ</t>
    </rPh>
    <rPh sb="2" eb="3">
      <t>ゲン</t>
    </rPh>
    <rPh sb="4" eb="5">
      <t>リツ</t>
    </rPh>
    <phoneticPr fontId="3"/>
  </si>
  <si>
    <t>令和2年度</t>
    <rPh sb="0" eb="2">
      <t>レイワ</t>
    </rPh>
    <rPh sb="3" eb="5">
      <t>ネンド</t>
    </rPh>
    <phoneticPr fontId="3"/>
  </si>
  <si>
    <t>歳 入 総 額</t>
    <rPh sb="0" eb="1">
      <t>トシ</t>
    </rPh>
    <rPh sb="2" eb="3">
      <t>イリ</t>
    </rPh>
    <rPh sb="4" eb="5">
      <t>フサ</t>
    </rPh>
    <rPh sb="6" eb="7">
      <t>ガク</t>
    </rPh>
    <phoneticPr fontId="3"/>
  </si>
  <si>
    <t>6,225億9,475万円</t>
    <rPh sb="5" eb="6">
      <t>オク</t>
    </rPh>
    <rPh sb="11" eb="13">
      <t>マンエン</t>
    </rPh>
    <phoneticPr fontId="3"/>
  </si>
  <si>
    <t>6,474億7,467万円</t>
    <rPh sb="5" eb="6">
      <t>オク</t>
    </rPh>
    <rPh sb="11" eb="13">
      <t>マンエン</t>
    </rPh>
    <phoneticPr fontId="3"/>
  </si>
  <si>
    <t>△ 3.8%</t>
    <phoneticPr fontId="3"/>
  </si>
  <si>
    <t>歳 出 総 額</t>
    <rPh sb="0" eb="1">
      <t>トシ</t>
    </rPh>
    <rPh sb="2" eb="3">
      <t>デ</t>
    </rPh>
    <rPh sb="4" eb="5">
      <t>フサ</t>
    </rPh>
    <rPh sb="6" eb="7">
      <t>ガク</t>
    </rPh>
    <phoneticPr fontId="3"/>
  </si>
  <si>
    <t>6,000億9,834万円</t>
    <rPh sb="5" eb="6">
      <t>オク</t>
    </rPh>
    <rPh sb="11" eb="13">
      <t>マンエン</t>
    </rPh>
    <phoneticPr fontId="3"/>
  </si>
  <si>
    <t>6,276億5,667万円</t>
    <rPh sb="5" eb="6">
      <t>オク</t>
    </rPh>
    <rPh sb="11" eb="13">
      <t>マンエン</t>
    </rPh>
    <phoneticPr fontId="3"/>
  </si>
  <si>
    <t>△ 4.4%</t>
    <phoneticPr fontId="3"/>
  </si>
  <si>
    <t>（単位：億円、％）</t>
    <phoneticPr fontId="3"/>
  </si>
  <si>
    <t>年　度</t>
  </si>
  <si>
    <t>歳　 入</t>
  </si>
  <si>
    <t>増減率</t>
  </si>
  <si>
    <t>歳　 出</t>
  </si>
  <si>
    <t>令和元年度</t>
    <rPh sb="0" eb="5">
      <t>レイワガンネンド</t>
    </rPh>
    <phoneticPr fontId="3"/>
  </si>
  <si>
    <t>平成30年度</t>
    <rPh sb="0" eb="2">
      <t>ヘイセイ</t>
    </rPh>
    <rPh sb="4" eb="6">
      <t>ネンド</t>
    </rPh>
    <phoneticPr fontId="3"/>
  </si>
  <si>
    <t>平成29年度</t>
  </si>
  <si>
    <t>平成28年度</t>
  </si>
  <si>
    <t>△ 3.7</t>
  </si>
  <si>
    <t>区分</t>
    <rPh sb="0" eb="2">
      <t>クブン</t>
    </rPh>
    <phoneticPr fontId="2"/>
  </si>
  <si>
    <t>実質収支</t>
    <rPh sb="0" eb="2">
      <t>ジッシツ</t>
    </rPh>
    <rPh sb="2" eb="4">
      <t>シュウシ</t>
    </rPh>
    <phoneticPr fontId="2"/>
  </si>
  <si>
    <t>単年度収支</t>
    <rPh sb="0" eb="3">
      <t>タンネンド</t>
    </rPh>
    <rPh sb="3" eb="5">
      <t>シュウシ</t>
    </rPh>
    <phoneticPr fontId="2"/>
  </si>
  <si>
    <t>実質単年度収支</t>
    <rPh sb="0" eb="2">
      <t>ジッシツ</t>
    </rPh>
    <rPh sb="2" eb="5">
      <t>タンネンド</t>
    </rPh>
    <rPh sb="5" eb="7">
      <t>シュウシ</t>
    </rPh>
    <phoneticPr fontId="2"/>
  </si>
  <si>
    <t>決算額</t>
    <rPh sb="0" eb="3">
      <t>ケッサンガク</t>
    </rPh>
    <phoneticPr fontId="2"/>
  </si>
  <si>
    <t>令和４年度</t>
    <rPh sb="0" eb="2">
      <t>レイワ</t>
    </rPh>
    <rPh sb="3" eb="5">
      <t>ネンド</t>
    </rPh>
    <phoneticPr fontId="2"/>
  </si>
  <si>
    <t>令和３年度</t>
    <rPh sb="0" eb="2">
      <t>レイワ</t>
    </rPh>
    <rPh sb="3" eb="5">
      <t>ネンド</t>
    </rPh>
    <phoneticPr fontId="2"/>
  </si>
  <si>
    <t>赤字団体の数</t>
    <rPh sb="0" eb="2">
      <t>アカジ</t>
    </rPh>
    <rPh sb="2" eb="4">
      <t>ダンタイ</t>
    </rPh>
    <rPh sb="5" eb="6">
      <t>カズ</t>
    </rPh>
    <phoneticPr fontId="2"/>
  </si>
  <si>
    <t>歳入</t>
    <rPh sb="0" eb="2">
      <t>サイニュウ</t>
    </rPh>
    <phoneticPr fontId="2"/>
  </si>
  <si>
    <t>歳出</t>
    <rPh sb="0" eb="2">
      <t>サイシュツ</t>
    </rPh>
    <phoneticPr fontId="2"/>
  </si>
  <si>
    <t>対前年度増減</t>
    <rPh sb="0" eb="1">
      <t>タイ</t>
    </rPh>
    <rPh sb="1" eb="4">
      <t>ゼンネンド</t>
    </rPh>
    <rPh sb="4" eb="6">
      <t>ゾウゲン</t>
    </rPh>
    <phoneticPr fontId="2"/>
  </si>
  <si>
    <t>経常収支比率</t>
    <rPh sb="0" eb="2">
      <t>ケイジョウ</t>
    </rPh>
    <rPh sb="2" eb="4">
      <t>シュウシ</t>
    </rPh>
    <rPh sb="4" eb="6">
      <t>ヒリツ</t>
    </rPh>
    <phoneticPr fontId="2"/>
  </si>
  <si>
    <t xml:space="preserve"> （単位：百万円、％）</t>
    <phoneticPr fontId="3"/>
  </si>
  <si>
    <t>構成比</t>
    <rPh sb="0" eb="3">
      <t>コウセイヒ</t>
    </rPh>
    <phoneticPr fontId="3"/>
  </si>
  <si>
    <t>増減率</t>
    <rPh sb="0" eb="3">
      <t>ゾウゲンリツ</t>
    </rPh>
    <phoneticPr fontId="3"/>
  </si>
  <si>
    <t>区        分</t>
  </si>
  <si>
    <t>構成比</t>
  </si>
  <si>
    <t>増減率</t>
    <phoneticPr fontId="3"/>
  </si>
  <si>
    <t>地方税</t>
  </si>
  <si>
    <t>地方交付税</t>
  </si>
  <si>
    <t>国庫支出金</t>
  </si>
  <si>
    <t>県支出金</t>
  </si>
  <si>
    <t>繰入金</t>
  </si>
  <si>
    <t>一般財源</t>
  </si>
  <si>
    <t>地方譲与税等</t>
  </si>
  <si>
    <t>小　　計</t>
  </si>
  <si>
    <t>地方債</t>
    <rPh sb="0" eb="3">
      <t>チホウサイ</t>
    </rPh>
    <phoneticPr fontId="3"/>
  </si>
  <si>
    <t>その他</t>
  </si>
  <si>
    <t>【P002～005、028、032、036、044ほか）○Ⅰ章グラフ】ファイルの【データ入力】シートより貼付</t>
    <rPh sb="44" eb="46">
      <t>ニュウリョク</t>
    </rPh>
    <rPh sb="52" eb="54">
      <t>ハリツケ</t>
    </rPh>
    <phoneticPr fontId="3"/>
  </si>
  <si>
    <t>人件費</t>
    <rPh sb="0" eb="3">
      <t>ジンケンヒ</t>
    </rPh>
    <phoneticPr fontId="3"/>
  </si>
  <si>
    <t>扶助費</t>
    <rPh sb="0" eb="3">
      <t>フジョヒ</t>
    </rPh>
    <phoneticPr fontId="3"/>
  </si>
  <si>
    <t>公債費</t>
    <rPh sb="0" eb="3">
      <t>コウサイヒ</t>
    </rPh>
    <phoneticPr fontId="3"/>
  </si>
  <si>
    <t>義務的経費</t>
    <rPh sb="0" eb="3">
      <t>ギムテキ</t>
    </rPh>
    <rPh sb="3" eb="5">
      <t>ケイヒ</t>
    </rPh>
    <phoneticPr fontId="3"/>
  </si>
  <si>
    <t>投資的経費</t>
    <rPh sb="0" eb="3">
      <t>トウシテキ</t>
    </rPh>
    <rPh sb="3" eb="5">
      <t>ケイヒ</t>
    </rPh>
    <phoneticPr fontId="3"/>
  </si>
  <si>
    <t>その他の経費</t>
    <rPh sb="2" eb="3">
      <t>タ</t>
    </rPh>
    <rPh sb="4" eb="6">
      <t>ケイヒ</t>
    </rPh>
    <phoneticPr fontId="3"/>
  </si>
  <si>
    <t>区　　　分</t>
    <rPh sb="0" eb="1">
      <t>ク</t>
    </rPh>
    <rPh sb="4" eb="5">
      <t>ブン</t>
    </rPh>
    <phoneticPr fontId="3"/>
  </si>
  <si>
    <t xml:space="preserve"> うち普通建設事業費</t>
    <rPh sb="3" eb="5">
      <t>フツウ</t>
    </rPh>
    <rPh sb="5" eb="7">
      <t>ケンセツ</t>
    </rPh>
    <rPh sb="7" eb="10">
      <t>ジギョウヒ</t>
    </rPh>
    <phoneticPr fontId="3"/>
  </si>
  <si>
    <t xml:space="preserve"> うち補助事業費</t>
    <rPh sb="3" eb="5">
      <t>ホジョ</t>
    </rPh>
    <rPh sb="5" eb="8">
      <t>ジギョウヒ</t>
    </rPh>
    <phoneticPr fontId="3"/>
  </si>
  <si>
    <t xml:space="preserve"> うち単独事業費</t>
    <rPh sb="3" eb="5">
      <t>タンドク</t>
    </rPh>
    <rPh sb="5" eb="8">
      <t>ジギョウヒ</t>
    </rPh>
    <phoneticPr fontId="3"/>
  </si>
  <si>
    <t xml:space="preserve"> うち災害復旧事業費</t>
    <rPh sb="3" eb="5">
      <t>サイガイ</t>
    </rPh>
    <rPh sb="5" eb="7">
      <t>フッキュウ</t>
    </rPh>
    <rPh sb="7" eb="10">
      <t>ジギョウヒ</t>
    </rPh>
    <phoneticPr fontId="3"/>
  </si>
  <si>
    <t xml:space="preserve"> うち物件費</t>
    <rPh sb="3" eb="6">
      <t>ブッケンヒ</t>
    </rPh>
    <phoneticPr fontId="3"/>
  </si>
  <si>
    <t xml:space="preserve"> うち維持補修費</t>
    <rPh sb="3" eb="5">
      <t>イジ</t>
    </rPh>
    <rPh sb="5" eb="8">
      <t>ホシュウヒ</t>
    </rPh>
    <phoneticPr fontId="3"/>
  </si>
  <si>
    <t xml:space="preserve"> うち補助費等</t>
    <rPh sb="3" eb="6">
      <t>ホジョヒ</t>
    </rPh>
    <rPh sb="6" eb="7">
      <t>トウ</t>
    </rPh>
    <phoneticPr fontId="3"/>
  </si>
  <si>
    <t xml:space="preserve"> うち積立金</t>
    <rPh sb="3" eb="5">
      <t>ツミタテ</t>
    </rPh>
    <rPh sb="5" eb="6">
      <t>シュッキン</t>
    </rPh>
    <phoneticPr fontId="3"/>
  </si>
  <si>
    <t xml:space="preserve"> うち繰出金</t>
    <rPh sb="3" eb="4">
      <t>クリ</t>
    </rPh>
    <rPh sb="4" eb="6">
      <t>シュッキン</t>
    </rPh>
    <rPh sb="5" eb="6">
      <t>キンシュッキン</t>
    </rPh>
    <phoneticPr fontId="3"/>
  </si>
  <si>
    <t>合　　　計</t>
    <rPh sb="0" eb="1">
      <t>ゴウ</t>
    </rPh>
    <rPh sb="4" eb="5">
      <t>ケイ</t>
    </rPh>
    <phoneticPr fontId="3"/>
  </si>
  <si>
    <t>１　議会費</t>
    <rPh sb="2" eb="4">
      <t>ギカイ</t>
    </rPh>
    <rPh sb="4" eb="5">
      <t>ヒ</t>
    </rPh>
    <phoneticPr fontId="2"/>
  </si>
  <si>
    <t>２　総務費</t>
    <rPh sb="2" eb="5">
      <t>ソウムヒ</t>
    </rPh>
    <phoneticPr fontId="2"/>
  </si>
  <si>
    <t>３　民生費</t>
    <rPh sb="2" eb="5">
      <t>ミンセイヒ</t>
    </rPh>
    <phoneticPr fontId="2"/>
  </si>
  <si>
    <t>４　衛生費</t>
    <rPh sb="2" eb="5">
      <t>エイセイヒ</t>
    </rPh>
    <phoneticPr fontId="2"/>
  </si>
  <si>
    <t>５　労働費</t>
    <rPh sb="2" eb="5">
      <t>ロウドウヒ</t>
    </rPh>
    <phoneticPr fontId="3"/>
  </si>
  <si>
    <t>６　農林水産業費</t>
    <rPh sb="2" eb="4">
      <t>ノウリン</t>
    </rPh>
    <rPh sb="4" eb="7">
      <t>スイサンギョウ</t>
    </rPh>
    <rPh sb="7" eb="8">
      <t>ヒ</t>
    </rPh>
    <phoneticPr fontId="2"/>
  </si>
  <si>
    <t>７　商工費</t>
    <rPh sb="2" eb="5">
      <t>ショウコウヒ</t>
    </rPh>
    <phoneticPr fontId="2"/>
  </si>
  <si>
    <t>８　土木費</t>
    <rPh sb="2" eb="5">
      <t>ドボクヒ</t>
    </rPh>
    <phoneticPr fontId="2"/>
  </si>
  <si>
    <t>９　消防費</t>
    <rPh sb="2" eb="5">
      <t>ショウボウヒ</t>
    </rPh>
    <phoneticPr fontId="2"/>
  </si>
  <si>
    <t>１０　教育費</t>
    <rPh sb="3" eb="6">
      <t>キョウイクヒ</t>
    </rPh>
    <phoneticPr fontId="2"/>
  </si>
  <si>
    <t>１１　災害復旧費</t>
    <rPh sb="3" eb="5">
      <t>サイガイ</t>
    </rPh>
    <rPh sb="5" eb="8">
      <t>フッキュウヒ</t>
    </rPh>
    <phoneticPr fontId="2"/>
  </si>
  <si>
    <t>１２　公債費</t>
    <rPh sb="3" eb="6">
      <t>コウサイヒ</t>
    </rPh>
    <phoneticPr fontId="3"/>
  </si>
  <si>
    <t>１３　諸支出金</t>
    <rPh sb="3" eb="4">
      <t>ショ</t>
    </rPh>
    <rPh sb="4" eb="6">
      <t>シシュツ</t>
    </rPh>
    <rPh sb="6" eb="7">
      <t>キン</t>
    </rPh>
    <phoneticPr fontId="2"/>
  </si>
  <si>
    <t>民生費</t>
    <rPh sb="0" eb="3">
      <t>ミンセイヒ</t>
    </rPh>
    <phoneticPr fontId="2"/>
  </si>
  <si>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</si>
  <si>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</si>
  <si>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</si>
  <si>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</si>
  <si>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</si>
  <si>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</si>
  <si>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</si>
  <si>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</si>
  <si>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</si>
  <si>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</si>
  <si>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</si>
  <si>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</si>
  <si>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</si>
  <si>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</si>
  <si>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</si>
  <si>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</si>
  <si>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</si>
  <si>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</si>
  <si>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</si>
  <si>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</si>
  <si>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</si>
  <si>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</si>
  <si>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</si>
  <si>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</si>
  <si>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</si>
  <si>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２　歳入</t>
    <rPh sb="2" eb="4">
      <t>サイニュウ</t>
    </rPh>
    <phoneticPr fontId="3"/>
  </si>
  <si>
    <t>△1億8,889万円</t>
    <rPh sb="2" eb="3">
      <t>オク</t>
    </rPh>
    <rPh sb="8" eb="10">
      <t>マンエン</t>
    </rPh>
    <phoneticPr fontId="2"/>
  </si>
  <si>
    <t>91億4,726万円</t>
    <rPh sb="2" eb="3">
      <t>オク</t>
    </rPh>
    <rPh sb="8" eb="10">
      <t>マンエン</t>
    </rPh>
    <phoneticPr fontId="2"/>
  </si>
  <si>
    <t>183億6,807万円</t>
    <rPh sb="3" eb="4">
      <t>オク</t>
    </rPh>
    <rPh sb="9" eb="11">
      <t>マンエン</t>
    </rPh>
    <phoneticPr fontId="2"/>
  </si>
  <si>
    <t>11億3,860万円</t>
    <rPh sb="2" eb="3">
      <t>オク</t>
    </rPh>
    <rPh sb="8" eb="10">
      <t>マンエン</t>
    </rPh>
    <phoneticPr fontId="2"/>
  </si>
  <si>
    <t>21億8,247千円</t>
    <rPh sb="2" eb="3">
      <t>オク</t>
    </rPh>
    <rPh sb="8" eb="10">
      <t>センエン</t>
    </rPh>
    <phoneticPr fontId="2"/>
  </si>
  <si>
    <t>※　端数処理により、合計、内訳、率が一致しないことがある。</t>
    <phoneticPr fontId="3"/>
  </si>
  <si>
    <t>１　令和４年度市町村決算の概況</t>
    <rPh sb="2" eb="4">
      <t>レイワ</t>
    </rPh>
    <phoneticPr fontId="3"/>
  </si>
  <si>
    <t>決算収支</t>
    <rPh sb="0" eb="2">
      <t>ケッサン</t>
    </rPh>
    <rPh sb="2" eb="4">
      <t>シュウシ</t>
    </rPh>
    <phoneticPr fontId="2"/>
  </si>
  <si>
    <t>（注）実質収支は、歳入歳出差引額から繰越事業等の財源として翌年度に繰り越すべき財源を控除</t>
    <rPh sb="1" eb="2">
      <t>チュウ</t>
    </rPh>
    <rPh sb="3" eb="5">
      <t>ジッシツ</t>
    </rPh>
    <rPh sb="5" eb="7">
      <t>シュウシ</t>
    </rPh>
    <phoneticPr fontId="2"/>
  </si>
  <si>
    <t>　　　単年度収支は、当該年度の実質収支から前年度の実質収支を差引いた額をいいます。</t>
    <rPh sb="3" eb="8">
      <t>タンネンドシュウシ</t>
    </rPh>
    <rPh sb="10" eb="12">
      <t>トウガイ</t>
    </rPh>
    <rPh sb="12" eb="14">
      <t>ネンド</t>
    </rPh>
    <rPh sb="30" eb="31">
      <t>サ</t>
    </rPh>
    <phoneticPr fontId="2"/>
  </si>
  <si>
    <t>　　　実質単年度収支は、単年度収支に、財政調整基金への積立額及び地方債の繰上償還額を加え、</t>
    <rPh sb="3" eb="10">
      <t>ジッシツタンネンドシュウシ</t>
    </rPh>
    <phoneticPr fontId="2"/>
  </si>
  <si>
    <t>　　した額をいいます。</t>
    <phoneticPr fontId="2"/>
  </si>
  <si>
    <t>　　財政調整基金の取崩額を引いた額をいいます。</t>
    <phoneticPr fontId="2"/>
  </si>
  <si>
    <t>決算規模の推移</t>
    <rPh sb="0" eb="2">
      <t>ケッサン</t>
    </rPh>
    <rPh sb="2" eb="4">
      <t>キボ</t>
    </rPh>
    <rPh sb="5" eb="7">
      <t>スイイ</t>
    </rPh>
    <phoneticPr fontId="2"/>
  </si>
  <si>
    <t>主な財政指標</t>
    <rPh sb="0" eb="1">
      <t>オモ</t>
    </rPh>
    <rPh sb="2" eb="4">
      <t>ザイセイ</t>
    </rPh>
    <rPh sb="4" eb="6">
      <t>シヒョウ</t>
    </rPh>
    <phoneticPr fontId="2"/>
  </si>
  <si>
    <t>経常収支比率(％)</t>
    <rPh sb="0" eb="2">
      <t>ケイジョウ</t>
    </rPh>
    <rPh sb="2" eb="4">
      <t>シュウシ</t>
    </rPh>
    <rPh sb="4" eb="6">
      <t>ヒリツ</t>
    </rPh>
    <phoneticPr fontId="2"/>
  </si>
  <si>
    <t>実質公債費比率(％)</t>
    <rPh sb="0" eb="2">
      <t>ジッシツ</t>
    </rPh>
    <rPh sb="2" eb="5">
      <t>コウサイヒ</t>
    </rPh>
    <rPh sb="5" eb="7">
      <t>ヒリツ</t>
    </rPh>
    <phoneticPr fontId="2"/>
  </si>
  <si>
    <t>地方債残高</t>
    <rPh sb="0" eb="3">
      <t>チホウサイ</t>
    </rPh>
    <rPh sb="3" eb="5">
      <t>ザンダカ</t>
    </rPh>
    <phoneticPr fontId="2"/>
  </si>
  <si>
    <t>うち臨財債を除く</t>
    <rPh sb="2" eb="4">
      <t>リンザイ</t>
    </rPh>
    <rPh sb="4" eb="5">
      <t>サイ</t>
    </rPh>
    <rPh sb="6" eb="7">
      <t>ノゾ</t>
    </rPh>
    <phoneticPr fontId="2"/>
  </si>
  <si>
    <t>債務負担支出</t>
    <rPh sb="0" eb="2">
      <t>サイム</t>
    </rPh>
    <rPh sb="2" eb="4">
      <t>フタン</t>
    </rPh>
    <rPh sb="4" eb="6">
      <t>シシュツ</t>
    </rPh>
    <phoneticPr fontId="2"/>
  </si>
  <si>
    <t>将来の負担合計</t>
    <rPh sb="0" eb="2">
      <t>ショウライ</t>
    </rPh>
    <rPh sb="3" eb="5">
      <t>フタン</t>
    </rPh>
    <rPh sb="5" eb="7">
      <t>ゴウケイ</t>
    </rPh>
    <phoneticPr fontId="2"/>
  </si>
  <si>
    <t>増減額</t>
    <rPh sb="0" eb="3">
      <t>ゾウゲンガク</t>
    </rPh>
    <phoneticPr fontId="2"/>
  </si>
  <si>
    <t>増減率</t>
    <rPh sb="0" eb="3">
      <t>ゾウゲンリツ</t>
    </rPh>
    <phoneticPr fontId="2"/>
  </si>
  <si>
    <t>（単位：百万円、％）</t>
  </si>
  <si>
    <t>（単位：百万円、％）</t>
    <rPh sb="1" eb="3">
      <t>タンイ</t>
    </rPh>
    <rPh sb="4" eb="6">
      <t>ヒャクマン</t>
    </rPh>
    <rPh sb="6" eb="7">
      <t>エン</t>
    </rPh>
    <phoneticPr fontId="2"/>
  </si>
  <si>
    <t>普通会計が負担すべき地方債残高及び債務負担行為の額</t>
    <rPh sb="0" eb="2">
      <t>フツウ</t>
    </rPh>
    <rPh sb="2" eb="4">
      <t>カイケイ</t>
    </rPh>
    <rPh sb="5" eb="7">
      <t>フタン</t>
    </rPh>
    <rPh sb="10" eb="13">
      <t>チホウサイ</t>
    </rPh>
    <rPh sb="13" eb="15">
      <t>ザンダカ</t>
    </rPh>
    <rPh sb="15" eb="16">
      <t>オヨ</t>
    </rPh>
    <rPh sb="17" eb="19">
      <t>サイム</t>
    </rPh>
    <rPh sb="19" eb="21">
      <t>フタン</t>
    </rPh>
    <rPh sb="21" eb="23">
      <t>コウイ</t>
    </rPh>
    <rPh sb="24" eb="25">
      <t>ガク</t>
    </rPh>
    <phoneticPr fontId="2"/>
  </si>
  <si>
    <t>区　分</t>
    <rPh sb="0" eb="1">
      <t>ク</t>
    </rPh>
    <rPh sb="2" eb="3">
      <t>ブン</t>
    </rPh>
    <phoneticPr fontId="2"/>
  </si>
  <si>
    <t>歳入内訳</t>
    <rPh sb="0" eb="2">
      <t>サイニュウ</t>
    </rPh>
    <rPh sb="2" eb="4">
      <t>ウチワケ</t>
    </rPh>
    <phoneticPr fontId="2"/>
  </si>
  <si>
    <t>令和４年度</t>
    <rPh sb="0" eb="2">
      <t>レイワ</t>
    </rPh>
    <phoneticPr fontId="3"/>
  </si>
  <si>
    <t>増減額</t>
    <rPh sb="2" eb="3">
      <t>ガク</t>
    </rPh>
    <phoneticPr fontId="3"/>
  </si>
  <si>
    <t>※　地方譲与税等には、各種交付金を含む。各種交付金には、地方特例交付金、交通安全対策特別交付</t>
    <rPh sb="11" eb="13">
      <t>カクシュ</t>
    </rPh>
    <rPh sb="13" eb="16">
      <t>コウフキン</t>
    </rPh>
    <phoneticPr fontId="3"/>
  </si>
  <si>
    <t>　金及び国有提供施設等所在市町村助成交付金を含む。</t>
    <phoneticPr fontId="2"/>
  </si>
  <si>
    <t>歳入内訳の推移</t>
    <rPh sb="0" eb="2">
      <t>サイニュウ</t>
    </rPh>
    <rPh sb="2" eb="4">
      <t>ウチワケ</t>
    </rPh>
    <rPh sb="5" eb="7">
      <t>スイイ</t>
    </rPh>
    <phoneticPr fontId="2"/>
  </si>
  <si>
    <t>Ｈ１７年度</t>
    <rPh sb="3" eb="4">
      <t>ネン</t>
    </rPh>
    <rPh sb="4" eb="5">
      <t>ド</t>
    </rPh>
    <phoneticPr fontId="21"/>
  </si>
  <si>
    <t>Ｈ１８年度</t>
    <rPh sb="3" eb="4">
      <t>ネン</t>
    </rPh>
    <rPh sb="4" eb="5">
      <t>ド</t>
    </rPh>
    <phoneticPr fontId="21"/>
  </si>
  <si>
    <t>Ｈ１９年度</t>
    <rPh sb="3" eb="5">
      <t>ネンド</t>
    </rPh>
    <phoneticPr fontId="21"/>
  </si>
  <si>
    <t>Ｈ２０年度</t>
    <rPh sb="3" eb="4">
      <t>ネン</t>
    </rPh>
    <rPh sb="4" eb="5">
      <t>ド</t>
    </rPh>
    <phoneticPr fontId="21"/>
  </si>
  <si>
    <t>Ｈ２１年度</t>
    <rPh sb="3" eb="5">
      <t>ネンド</t>
    </rPh>
    <phoneticPr fontId="21"/>
  </si>
  <si>
    <t>Ｈ２２年度</t>
    <rPh sb="3" eb="4">
      <t>ネン</t>
    </rPh>
    <rPh sb="4" eb="5">
      <t>ド</t>
    </rPh>
    <phoneticPr fontId="21"/>
  </si>
  <si>
    <t>Ｈ２３年度</t>
    <rPh sb="3" eb="4">
      <t>ネン</t>
    </rPh>
    <rPh sb="4" eb="5">
      <t>ド</t>
    </rPh>
    <phoneticPr fontId="21"/>
  </si>
  <si>
    <t>Ｈ２４年度</t>
    <rPh sb="3" eb="4">
      <t>ネン</t>
    </rPh>
    <rPh sb="4" eb="5">
      <t>ド</t>
    </rPh>
    <phoneticPr fontId="21"/>
  </si>
  <si>
    <t>Ｈ２５年度</t>
    <rPh sb="3" eb="4">
      <t>ネン</t>
    </rPh>
    <rPh sb="4" eb="5">
      <t>ド</t>
    </rPh>
    <phoneticPr fontId="21"/>
  </si>
  <si>
    <t>Ｈ２６年度</t>
    <rPh sb="3" eb="4">
      <t>ネン</t>
    </rPh>
    <rPh sb="4" eb="5">
      <t>ド</t>
    </rPh>
    <phoneticPr fontId="21"/>
  </si>
  <si>
    <t>Ｈ２７年度</t>
    <rPh sb="3" eb="4">
      <t>ネン</t>
    </rPh>
    <rPh sb="4" eb="5">
      <t>ド</t>
    </rPh>
    <phoneticPr fontId="21"/>
  </si>
  <si>
    <t>Ｈ２８年度</t>
    <rPh sb="3" eb="4">
      <t>ネン</t>
    </rPh>
    <rPh sb="4" eb="5">
      <t>ド</t>
    </rPh>
    <phoneticPr fontId="21"/>
  </si>
  <si>
    <t>Ｈ２９年度</t>
    <rPh sb="3" eb="4">
      <t>ネン</t>
    </rPh>
    <rPh sb="4" eb="5">
      <t>ド</t>
    </rPh>
    <phoneticPr fontId="21"/>
  </si>
  <si>
    <t>Ｈ３０年度</t>
    <rPh sb="3" eb="4">
      <t>ネン</t>
    </rPh>
    <rPh sb="4" eb="5">
      <t>ド</t>
    </rPh>
    <phoneticPr fontId="21"/>
  </si>
  <si>
    <t>Ｒ０１年度</t>
    <rPh sb="3" eb="4">
      <t>ネン</t>
    </rPh>
    <rPh sb="4" eb="5">
      <t>ド</t>
    </rPh>
    <phoneticPr fontId="21"/>
  </si>
  <si>
    <t>Ｒ０２年度</t>
    <rPh sb="3" eb="4">
      <t>ネン</t>
    </rPh>
    <rPh sb="4" eb="5">
      <t>ド</t>
    </rPh>
    <phoneticPr fontId="21"/>
  </si>
  <si>
    <t>Ｒ０３年度</t>
    <rPh sb="3" eb="4">
      <t>ネン</t>
    </rPh>
    <rPh sb="4" eb="5">
      <t>ド</t>
    </rPh>
    <phoneticPr fontId="21"/>
  </si>
  <si>
    <t>Ｒ０４年度</t>
    <rPh sb="3" eb="4">
      <t>ネン</t>
    </rPh>
    <rPh sb="4" eb="5">
      <t>ド</t>
    </rPh>
    <phoneticPr fontId="21"/>
  </si>
  <si>
    <t>歳入総額</t>
    <rPh sb="0" eb="2">
      <t>サイニュウ</t>
    </rPh>
    <rPh sb="2" eb="4">
      <t>ソウガク</t>
    </rPh>
    <phoneticPr fontId="21"/>
  </si>
  <si>
    <t>地方税</t>
    <rPh sb="0" eb="3">
      <t>チホウゼイ</t>
    </rPh>
    <phoneticPr fontId="21"/>
  </si>
  <si>
    <t>普通交付税</t>
    <rPh sb="0" eb="2">
      <t>フツウ</t>
    </rPh>
    <rPh sb="2" eb="5">
      <t>コウフゼイ</t>
    </rPh>
    <phoneticPr fontId="21"/>
  </si>
  <si>
    <t>特別交付税</t>
    <rPh sb="0" eb="2">
      <t>トクベツ</t>
    </rPh>
    <rPh sb="2" eb="5">
      <t>コウフゼイ</t>
    </rPh>
    <phoneticPr fontId="21"/>
  </si>
  <si>
    <t>地方債</t>
    <rPh sb="0" eb="3">
      <t>チホウサイ</t>
    </rPh>
    <phoneticPr fontId="21"/>
  </si>
  <si>
    <t>その他財源</t>
    <rPh sb="2" eb="3">
      <t>タ</t>
    </rPh>
    <rPh sb="3" eb="5">
      <t>ザイゲン</t>
    </rPh>
    <phoneticPr fontId="21"/>
  </si>
  <si>
    <t>国庫支出金</t>
    <rPh sb="0" eb="2">
      <t>コッコ</t>
    </rPh>
    <rPh sb="2" eb="5">
      <t>シシュツキン</t>
    </rPh>
    <phoneticPr fontId="21"/>
  </si>
  <si>
    <t>県支出金</t>
    <rPh sb="0" eb="1">
      <t>ケン</t>
    </rPh>
    <rPh sb="1" eb="4">
      <t>シシュツキン</t>
    </rPh>
    <phoneticPr fontId="21"/>
  </si>
  <si>
    <t>地方税</t>
    <rPh sb="0" eb="3">
      <t>チホウゼイ</t>
    </rPh>
    <phoneticPr fontId="2"/>
  </si>
  <si>
    <t>区　分</t>
    <rPh sb="0" eb="1">
      <t>ク</t>
    </rPh>
    <rPh sb="2" eb="3">
      <t>ブン</t>
    </rPh>
    <phoneticPr fontId="23"/>
  </si>
  <si>
    <t>増減</t>
    <rPh sb="0" eb="2">
      <t>ゾウゲン</t>
    </rPh>
    <phoneticPr fontId="23"/>
  </si>
  <si>
    <t>増減率</t>
    <rPh sb="0" eb="3">
      <t>ゾウゲンリツ</t>
    </rPh>
    <phoneticPr fontId="23"/>
  </si>
  <si>
    <t>一　普通税</t>
    <rPh sb="0" eb="1">
      <t>1</t>
    </rPh>
    <rPh sb="2" eb="5">
      <t>フツウゼイ</t>
    </rPh>
    <phoneticPr fontId="23"/>
  </si>
  <si>
    <t>１　法定普通税</t>
    <rPh sb="2" eb="4">
      <t>ホウテイ</t>
    </rPh>
    <rPh sb="4" eb="7">
      <t>フツウゼイ</t>
    </rPh>
    <phoneticPr fontId="23"/>
  </si>
  <si>
    <t>(1)　市町村民税</t>
    <rPh sb="4" eb="9">
      <t>シチョウソンミンゼイ</t>
    </rPh>
    <phoneticPr fontId="23"/>
  </si>
  <si>
    <t>ア　個人均等割</t>
    <rPh sb="2" eb="4">
      <t>コジン</t>
    </rPh>
    <rPh sb="4" eb="7">
      <t>キントウワリ</t>
    </rPh>
    <phoneticPr fontId="23"/>
  </si>
  <si>
    <t>イ　所得割</t>
    <rPh sb="2" eb="5">
      <t>ショトクワリ</t>
    </rPh>
    <phoneticPr fontId="23"/>
  </si>
  <si>
    <t>ウ　法人均等割</t>
    <rPh sb="2" eb="4">
      <t>ホウジン</t>
    </rPh>
    <rPh sb="4" eb="7">
      <t>キントウワリ</t>
    </rPh>
    <phoneticPr fontId="23"/>
  </si>
  <si>
    <t>エ　法人税割</t>
    <rPh sb="2" eb="5">
      <t>ホウジンゼイ</t>
    </rPh>
    <rPh sb="5" eb="6">
      <t>ワ</t>
    </rPh>
    <phoneticPr fontId="23"/>
  </si>
  <si>
    <t>(2)　固定資産税</t>
    <rPh sb="4" eb="6">
      <t>コテイ</t>
    </rPh>
    <rPh sb="6" eb="9">
      <t>シサンゼイ</t>
    </rPh>
    <phoneticPr fontId="23"/>
  </si>
  <si>
    <t>ア　純固定資産税</t>
    <rPh sb="2" eb="3">
      <t>ジュン</t>
    </rPh>
    <rPh sb="3" eb="5">
      <t>コテイ</t>
    </rPh>
    <rPh sb="5" eb="8">
      <t>シサンゼイ</t>
    </rPh>
    <phoneticPr fontId="23"/>
  </si>
  <si>
    <t>ⅰ　土地</t>
    <rPh sb="2" eb="4">
      <t>トチ</t>
    </rPh>
    <phoneticPr fontId="23"/>
  </si>
  <si>
    <t>ⅱ　家屋</t>
    <rPh sb="2" eb="4">
      <t>カオク</t>
    </rPh>
    <phoneticPr fontId="23"/>
  </si>
  <si>
    <t>ⅲ　償却資産</t>
    <rPh sb="2" eb="4">
      <t>ショウキャク</t>
    </rPh>
    <rPh sb="4" eb="6">
      <t>シサン</t>
    </rPh>
    <phoneticPr fontId="23"/>
  </si>
  <si>
    <t>イ　交納付金</t>
    <rPh sb="2" eb="3">
      <t>コウ</t>
    </rPh>
    <rPh sb="3" eb="6">
      <t>ノウフキン</t>
    </rPh>
    <phoneticPr fontId="23"/>
  </si>
  <si>
    <t>ⅰ　交付金</t>
    <rPh sb="2" eb="5">
      <t>コウフキン</t>
    </rPh>
    <phoneticPr fontId="23"/>
  </si>
  <si>
    <t>ⅱ　納付金</t>
    <rPh sb="2" eb="5">
      <t>ノウフキン</t>
    </rPh>
    <phoneticPr fontId="23"/>
  </si>
  <si>
    <t>(3)　軽自動車税</t>
    <rPh sb="4" eb="8">
      <t>ケイジドウシャ</t>
    </rPh>
    <rPh sb="8" eb="9">
      <t>ゼイ</t>
    </rPh>
    <phoneticPr fontId="23"/>
  </si>
  <si>
    <t>(4)　市町村たばこ税</t>
    <rPh sb="4" eb="7">
      <t>シチョウソン</t>
    </rPh>
    <rPh sb="10" eb="11">
      <t>ゼイ</t>
    </rPh>
    <phoneticPr fontId="23"/>
  </si>
  <si>
    <t>(5)　鉱産税</t>
    <rPh sb="4" eb="6">
      <t>コウサン</t>
    </rPh>
    <rPh sb="6" eb="7">
      <t>ゼイ</t>
    </rPh>
    <phoneticPr fontId="23"/>
  </si>
  <si>
    <t>(6)　特別土地保有税</t>
    <rPh sb="4" eb="6">
      <t>トクベツ</t>
    </rPh>
    <rPh sb="6" eb="8">
      <t>トチ</t>
    </rPh>
    <rPh sb="8" eb="11">
      <t>ホユウゼイ</t>
    </rPh>
    <phoneticPr fontId="23"/>
  </si>
  <si>
    <t>ア　保有分</t>
    <rPh sb="2" eb="5">
      <t>ホユウブン</t>
    </rPh>
    <phoneticPr fontId="23"/>
  </si>
  <si>
    <t>イ　取得分</t>
    <rPh sb="2" eb="5">
      <t>シュトクブン</t>
    </rPh>
    <phoneticPr fontId="23"/>
  </si>
  <si>
    <t>ウ　遊休土地分</t>
    <rPh sb="2" eb="4">
      <t>ユウキュウ</t>
    </rPh>
    <rPh sb="4" eb="6">
      <t>トチ</t>
    </rPh>
    <rPh sb="6" eb="7">
      <t>ブン</t>
    </rPh>
    <phoneticPr fontId="23"/>
  </si>
  <si>
    <t>２　法定外普通税</t>
    <rPh sb="2" eb="5">
      <t>ホウテイガイ</t>
    </rPh>
    <rPh sb="5" eb="8">
      <t>フツウゼイ</t>
    </rPh>
    <phoneticPr fontId="23"/>
  </si>
  <si>
    <t>二　目的税</t>
    <rPh sb="0" eb="1">
      <t>2</t>
    </rPh>
    <rPh sb="2" eb="5">
      <t>モクテキゼイ</t>
    </rPh>
    <phoneticPr fontId="23"/>
  </si>
  <si>
    <t>１　法定目的税</t>
    <rPh sb="2" eb="4">
      <t>ホウテイ</t>
    </rPh>
    <rPh sb="4" eb="7">
      <t>モクテキゼイ</t>
    </rPh>
    <phoneticPr fontId="23"/>
  </si>
  <si>
    <t>(1)　入湯税</t>
    <rPh sb="4" eb="7">
      <t>ニュウトウゼイ</t>
    </rPh>
    <phoneticPr fontId="23"/>
  </si>
  <si>
    <t>(2)　事業所税</t>
    <rPh sb="4" eb="7">
      <t>ジギョウショ</t>
    </rPh>
    <rPh sb="7" eb="8">
      <t>ゼイ</t>
    </rPh>
    <phoneticPr fontId="23"/>
  </si>
  <si>
    <t>(3)　都市計画税</t>
    <rPh sb="4" eb="6">
      <t>トシ</t>
    </rPh>
    <rPh sb="6" eb="8">
      <t>ケイカク</t>
    </rPh>
    <rPh sb="8" eb="9">
      <t>ゼイ</t>
    </rPh>
    <phoneticPr fontId="23"/>
  </si>
  <si>
    <t>ア　土地</t>
    <rPh sb="2" eb="4">
      <t>トチ</t>
    </rPh>
    <phoneticPr fontId="23"/>
  </si>
  <si>
    <t>イ　家屋</t>
    <rPh sb="2" eb="4">
      <t>カオク</t>
    </rPh>
    <phoneticPr fontId="23"/>
  </si>
  <si>
    <t>(4)　水利地益税</t>
    <rPh sb="4" eb="6">
      <t>スイリ</t>
    </rPh>
    <rPh sb="6" eb="7">
      <t>チ</t>
    </rPh>
    <rPh sb="7" eb="9">
      <t>エキゼイ</t>
    </rPh>
    <phoneticPr fontId="23"/>
  </si>
  <si>
    <t>(5)　共同施設税</t>
    <rPh sb="4" eb="6">
      <t>キョウドウ</t>
    </rPh>
    <rPh sb="6" eb="8">
      <t>シセツ</t>
    </rPh>
    <rPh sb="8" eb="9">
      <t>ゼイ</t>
    </rPh>
    <phoneticPr fontId="23"/>
  </si>
  <si>
    <t>(6)　宅地開発税</t>
    <rPh sb="4" eb="6">
      <t>タクチ</t>
    </rPh>
    <rPh sb="6" eb="8">
      <t>カイハツ</t>
    </rPh>
    <rPh sb="8" eb="9">
      <t>ゼイ</t>
    </rPh>
    <phoneticPr fontId="23"/>
  </si>
  <si>
    <t>２　法定外目的税</t>
    <rPh sb="2" eb="5">
      <t>ホウテイガイ</t>
    </rPh>
    <rPh sb="5" eb="8">
      <t>モクテキゼイ</t>
    </rPh>
    <phoneticPr fontId="23"/>
  </si>
  <si>
    <t>三　旧法による税</t>
    <rPh sb="0" eb="1">
      <t>3</t>
    </rPh>
    <rPh sb="2" eb="4">
      <t>キュウホウ</t>
    </rPh>
    <rPh sb="7" eb="8">
      <t>ゼイ</t>
    </rPh>
    <phoneticPr fontId="23"/>
  </si>
  <si>
    <t>合計</t>
    <rPh sb="0" eb="2">
      <t>ゴウケイ</t>
    </rPh>
    <phoneticPr fontId="23"/>
  </si>
  <si>
    <t>※　国保税・国保料は含まれていない。</t>
  </si>
  <si>
    <t>令和4年度</t>
    <rPh sb="0" eb="2">
      <t>レイワ</t>
    </rPh>
    <rPh sb="3" eb="5">
      <t>ネンド</t>
    </rPh>
    <phoneticPr fontId="23"/>
  </si>
  <si>
    <t>令和3年度</t>
    <rPh sb="0" eb="2">
      <t>レイワ</t>
    </rPh>
    <rPh sb="3" eb="5">
      <t>ネンド</t>
    </rPh>
    <phoneticPr fontId="23"/>
  </si>
  <si>
    <t xml:space="preserve"> （単位：千円、％）</t>
    <rPh sb="5" eb="6">
      <t>セン</t>
    </rPh>
    <phoneticPr fontId="2"/>
  </si>
  <si>
    <t xml:space="preserve"> （単位：百万円、％）</t>
    <rPh sb="5" eb="7">
      <t>ヒャクマン</t>
    </rPh>
    <phoneticPr fontId="2"/>
  </si>
  <si>
    <t>令和４年度</t>
    <rPh sb="0" eb="2">
      <t>レイワ</t>
    </rPh>
    <rPh sb="3" eb="5">
      <t>ネンド</t>
    </rPh>
    <phoneticPr fontId="23"/>
  </si>
  <si>
    <t>令和３年度</t>
    <rPh sb="0" eb="2">
      <t>レイワ</t>
    </rPh>
    <rPh sb="3" eb="5">
      <t>ネンド</t>
    </rPh>
    <phoneticPr fontId="23"/>
  </si>
  <si>
    <t>市町村民税（個人分）</t>
    <rPh sb="0" eb="5">
      <t>シチョウソンミンゼイ</t>
    </rPh>
    <rPh sb="6" eb="9">
      <t>コジンブン</t>
    </rPh>
    <phoneticPr fontId="2"/>
  </si>
  <si>
    <t>市町村民税（法人分）</t>
    <rPh sb="0" eb="5">
      <t>シチョウソンミンゼイ</t>
    </rPh>
    <rPh sb="6" eb="9">
      <t>ホウジンブン</t>
    </rPh>
    <phoneticPr fontId="2"/>
  </si>
  <si>
    <t>固定資産税</t>
    <rPh sb="0" eb="2">
      <t>コテイ</t>
    </rPh>
    <rPh sb="2" eb="5">
      <t>シサンゼイ</t>
    </rPh>
    <phoneticPr fontId="2"/>
  </si>
  <si>
    <t>市町村たばこ税</t>
    <rPh sb="0" eb="3">
      <t>シチョウソン</t>
    </rPh>
    <rPh sb="6" eb="7">
      <t>ゼイ</t>
    </rPh>
    <phoneticPr fontId="2"/>
  </si>
  <si>
    <t>その他</t>
    <rPh sb="2" eb="3">
      <t>タ</t>
    </rPh>
    <phoneticPr fontId="2"/>
  </si>
  <si>
    <t>入湯税</t>
    <rPh sb="0" eb="3">
      <t>ニュウトウゼイ</t>
    </rPh>
    <phoneticPr fontId="2"/>
  </si>
  <si>
    <t>事業所税</t>
    <rPh sb="0" eb="3">
      <t>ジギョウショ</t>
    </rPh>
    <rPh sb="3" eb="4">
      <t>ゼイ</t>
    </rPh>
    <phoneticPr fontId="2"/>
  </si>
  <si>
    <t>都市計画税</t>
    <rPh sb="0" eb="2">
      <t>トシ</t>
    </rPh>
    <rPh sb="2" eb="4">
      <t>ケイカク</t>
    </rPh>
    <rPh sb="4" eb="5">
      <t>ゼイ</t>
    </rPh>
    <phoneticPr fontId="2"/>
  </si>
  <si>
    <t>－</t>
    <phoneticPr fontId="2"/>
  </si>
  <si>
    <t>地方譲与税等</t>
    <rPh sb="0" eb="2">
      <t>チホウ</t>
    </rPh>
    <rPh sb="2" eb="4">
      <t>ジョウヨ</t>
    </rPh>
    <rPh sb="4" eb="5">
      <t>ゼイ</t>
    </rPh>
    <rPh sb="5" eb="6">
      <t>トウ</t>
    </rPh>
    <phoneticPr fontId="21"/>
  </si>
  <si>
    <t>その他財源</t>
    <rPh sb="2" eb="3">
      <t>タ</t>
    </rPh>
    <rPh sb="3" eb="5">
      <t>ザイゲン</t>
    </rPh>
    <phoneticPr fontId="2"/>
  </si>
  <si>
    <t>秋田市</t>
    <rPh sb="0" eb="3">
      <t>アキタシ</t>
    </rPh>
    <phoneticPr fontId="11"/>
  </si>
  <si>
    <t>能代市</t>
    <rPh sb="0" eb="3">
      <t>ノシロシ</t>
    </rPh>
    <phoneticPr fontId="11"/>
  </si>
  <si>
    <t>横手市</t>
    <rPh sb="0" eb="3">
      <t>ヨコテシ</t>
    </rPh>
    <phoneticPr fontId="11"/>
  </si>
  <si>
    <t>大館市</t>
    <rPh sb="0" eb="3">
      <t>オオダテシ</t>
    </rPh>
    <phoneticPr fontId="11"/>
  </si>
  <si>
    <t>男鹿市</t>
    <rPh sb="0" eb="3">
      <t>オガシ</t>
    </rPh>
    <phoneticPr fontId="11"/>
  </si>
  <si>
    <t>湯沢市</t>
    <rPh sb="0" eb="3">
      <t>ユザワシ</t>
    </rPh>
    <phoneticPr fontId="11"/>
  </si>
  <si>
    <t>鹿角市</t>
    <rPh sb="0" eb="3">
      <t>カヅノシ</t>
    </rPh>
    <phoneticPr fontId="11"/>
  </si>
  <si>
    <t>由利本荘市</t>
    <rPh sb="0" eb="5">
      <t>ユリホンジョウシ</t>
    </rPh>
    <phoneticPr fontId="11"/>
  </si>
  <si>
    <t>潟上市</t>
    <rPh sb="0" eb="3">
      <t>カタガミシ</t>
    </rPh>
    <phoneticPr fontId="11"/>
  </si>
  <si>
    <t>大仙市</t>
    <rPh sb="0" eb="3">
      <t>ダイセンシ</t>
    </rPh>
    <phoneticPr fontId="11"/>
  </si>
  <si>
    <t>北秋田市</t>
    <rPh sb="0" eb="4">
      <t>キタアキタシ</t>
    </rPh>
    <phoneticPr fontId="11"/>
  </si>
  <si>
    <t>にかほ市</t>
    <rPh sb="3" eb="4">
      <t>シ</t>
    </rPh>
    <phoneticPr fontId="11"/>
  </si>
  <si>
    <t>仙北市</t>
    <rPh sb="0" eb="3">
      <t>センボクシ</t>
    </rPh>
    <phoneticPr fontId="11"/>
  </si>
  <si>
    <t>小坂町</t>
    <rPh sb="0" eb="3">
      <t>コサカマチ</t>
    </rPh>
    <phoneticPr fontId="11"/>
  </si>
  <si>
    <t>上小阿仁村</t>
    <rPh sb="0" eb="5">
      <t>カミコアニムラ</t>
    </rPh>
    <phoneticPr fontId="11"/>
  </si>
  <si>
    <t>藤里町</t>
    <rPh sb="0" eb="3">
      <t>フジサトマチ</t>
    </rPh>
    <phoneticPr fontId="11"/>
  </si>
  <si>
    <t>三種町</t>
    <rPh sb="0" eb="3">
      <t>ミタネチョウ</t>
    </rPh>
    <phoneticPr fontId="11"/>
  </si>
  <si>
    <t>八峰町</t>
    <rPh sb="0" eb="3">
      <t>ハッポウチョウ</t>
    </rPh>
    <phoneticPr fontId="11"/>
  </si>
  <si>
    <t>五城目町</t>
    <rPh sb="0" eb="4">
      <t>ゴジョウメマチ</t>
    </rPh>
    <phoneticPr fontId="11"/>
  </si>
  <si>
    <t>八郎潟町</t>
    <rPh sb="0" eb="4">
      <t>ハチロウガタマチ</t>
    </rPh>
    <phoneticPr fontId="11"/>
  </si>
  <si>
    <t>井川町</t>
    <rPh sb="0" eb="3">
      <t>イカワマチ</t>
    </rPh>
    <phoneticPr fontId="11"/>
  </si>
  <si>
    <t>大潟村</t>
    <rPh sb="0" eb="3">
      <t>オオガタムラ</t>
    </rPh>
    <phoneticPr fontId="11"/>
  </si>
  <si>
    <t>美郷町</t>
    <rPh sb="0" eb="3">
      <t>ミサトチョウ</t>
    </rPh>
    <phoneticPr fontId="11"/>
  </si>
  <si>
    <t>羽後町</t>
    <rPh sb="0" eb="3">
      <t>ウゴマチ</t>
    </rPh>
    <phoneticPr fontId="11"/>
  </si>
  <si>
    <t>東成瀬村</t>
    <rPh sb="0" eb="4">
      <t>ヒガシナルセムラ</t>
    </rPh>
    <phoneticPr fontId="11"/>
  </si>
  <si>
    <t>（単位：百万円）</t>
    <phoneticPr fontId="2"/>
  </si>
  <si>
    <t>市町村別歳入内訳（構成比）</t>
    <rPh sb="0" eb="3">
      <t>シチョウソン</t>
    </rPh>
    <rPh sb="3" eb="4">
      <t>ベツ</t>
    </rPh>
    <rPh sb="4" eb="6">
      <t>サイニュウ</t>
    </rPh>
    <rPh sb="6" eb="8">
      <t>ウチワケ</t>
    </rPh>
    <rPh sb="9" eb="12">
      <t>コウセイヒ</t>
    </rPh>
    <phoneticPr fontId="2"/>
  </si>
  <si>
    <t>合計</t>
    <rPh sb="0" eb="2">
      <t>ゴウケイ</t>
    </rPh>
    <phoneticPr fontId="2"/>
  </si>
  <si>
    <t>個人均等割</t>
    <rPh sb="0" eb="2">
      <t>コジン</t>
    </rPh>
    <rPh sb="2" eb="5">
      <t>キントウワリ</t>
    </rPh>
    <phoneticPr fontId="2"/>
  </si>
  <si>
    <t>所得割</t>
    <rPh sb="0" eb="3">
      <t>ショトクワリ</t>
    </rPh>
    <phoneticPr fontId="2"/>
  </si>
  <si>
    <t>法人均等割</t>
    <rPh sb="0" eb="2">
      <t>ホウジン</t>
    </rPh>
    <rPh sb="2" eb="5">
      <t>キントウワリ</t>
    </rPh>
    <phoneticPr fontId="2"/>
  </si>
  <si>
    <t>法人税割</t>
    <rPh sb="0" eb="3">
      <t>ホウジンゼイ</t>
    </rPh>
    <rPh sb="3" eb="4">
      <t>ワ</t>
    </rPh>
    <phoneticPr fontId="2"/>
  </si>
  <si>
    <t xml:space="preserve"> （単位：千円）</t>
    <rPh sb="5" eb="6">
      <t>セン</t>
    </rPh>
    <phoneticPr fontId="2"/>
  </si>
  <si>
    <t>↓</t>
    <phoneticPr fontId="2"/>
  </si>
  <si>
    <t xml:space="preserve"> （単位：百万円）</t>
    <rPh sb="5" eb="7">
      <t>ヒャクマン</t>
    </rPh>
    <phoneticPr fontId="2"/>
  </si>
  <si>
    <t>市町村別地方税収額の内訳</t>
    <rPh sb="0" eb="3">
      <t>シチョウソン</t>
    </rPh>
    <rPh sb="3" eb="4">
      <t>ベツ</t>
    </rPh>
    <rPh sb="4" eb="7">
      <t>チホウゼイ</t>
    </rPh>
    <rPh sb="8" eb="9">
      <t>ガク</t>
    </rPh>
    <rPh sb="10" eb="12">
      <t>ウチワケ</t>
    </rPh>
    <phoneticPr fontId="2"/>
  </si>
  <si>
    <t>市町村別地方税収額（人口１人当たり）の内訳</t>
    <rPh sb="0" eb="3">
      <t>シチョウソン</t>
    </rPh>
    <rPh sb="3" eb="4">
      <t>ベツ</t>
    </rPh>
    <rPh sb="4" eb="7">
      <t>チホウゼイ</t>
    </rPh>
    <rPh sb="8" eb="9">
      <t>ガク</t>
    </rPh>
    <rPh sb="10" eb="12">
      <t>ジンコウ</t>
    </rPh>
    <rPh sb="13" eb="14">
      <t>ニン</t>
    </rPh>
    <rPh sb="14" eb="15">
      <t>ア</t>
    </rPh>
    <rPh sb="19" eb="21">
      <t>ウチワケ</t>
    </rPh>
    <phoneticPr fontId="2"/>
  </si>
  <si>
    <t>【R5.4.1現在住基人口】普通交付税台帳B0003</t>
    <rPh sb="7" eb="9">
      <t>ゲンザイ</t>
    </rPh>
    <rPh sb="9" eb="11">
      <t>ジュウキ</t>
    </rPh>
    <rPh sb="11" eb="13">
      <t>ジンコウ</t>
    </rPh>
    <rPh sb="14" eb="16">
      <t>フツウ</t>
    </rPh>
    <rPh sb="16" eb="19">
      <t>コウフゼイ</t>
    </rPh>
    <rPh sb="19" eb="21">
      <t>ダイチョウ</t>
    </rPh>
    <phoneticPr fontId="2"/>
  </si>
  <si>
    <t>３　歳出</t>
    <rPh sb="2" eb="4">
      <t>サイシュツ</t>
    </rPh>
    <phoneticPr fontId="3"/>
  </si>
  <si>
    <t>　お金は何に使われているのでしょうか？</t>
    <rPh sb="2" eb="3">
      <t>カネ</t>
    </rPh>
    <rPh sb="4" eb="5">
      <t>ナニ</t>
    </rPh>
    <rPh sb="6" eb="7">
      <t>ツカ</t>
    </rPh>
    <phoneticPr fontId="3"/>
  </si>
  <si>
    <t>-</t>
  </si>
  <si>
    <t>１４　前年度繰上充用金</t>
    <rPh sb="3" eb="4">
      <t>マエ</t>
    </rPh>
    <rPh sb="4" eb="5">
      <t>トシ</t>
    </rPh>
    <rPh sb="5" eb="6">
      <t>ド</t>
    </rPh>
    <rPh sb="6" eb="7">
      <t>ク</t>
    </rPh>
    <rPh sb="7" eb="8">
      <t>ア</t>
    </rPh>
    <rPh sb="8" eb="10">
      <t>ジュウヨウ</t>
    </rPh>
    <rPh sb="10" eb="11">
      <t>キン</t>
    </rPh>
    <phoneticPr fontId="2"/>
  </si>
  <si>
    <t>－</t>
  </si>
  <si>
    <t>５　労働費</t>
    <rPh sb="2" eb="5">
      <t>ロウドウヒ</t>
    </rPh>
    <phoneticPr fontId="2"/>
  </si>
  <si>
    <t>１２　公債費</t>
    <rPh sb="3" eb="6">
      <t>コウサイヒ</t>
    </rPh>
    <phoneticPr fontId="2"/>
  </si>
  <si>
    <t>-</t>
    <phoneticPr fontId="2"/>
  </si>
  <si>
    <t>社会福祉費</t>
    <rPh sb="0" eb="2">
      <t>シャカイ</t>
    </rPh>
    <rPh sb="2" eb="5">
      <t>フクシヒ</t>
    </rPh>
    <phoneticPr fontId="2"/>
  </si>
  <si>
    <t>老人福祉費</t>
    <rPh sb="0" eb="2">
      <t>ロウジン</t>
    </rPh>
    <rPh sb="2" eb="5">
      <t>フクシヒ</t>
    </rPh>
    <phoneticPr fontId="2"/>
  </si>
  <si>
    <t>児童福祉費</t>
    <rPh sb="0" eb="2">
      <t>ジドウ</t>
    </rPh>
    <rPh sb="2" eb="5">
      <t>フクシヒ</t>
    </rPh>
    <phoneticPr fontId="2"/>
  </si>
  <si>
    <t>生活保護費</t>
    <rPh sb="0" eb="2">
      <t>セイカツ</t>
    </rPh>
    <rPh sb="2" eb="5">
      <t>ホゴヒ</t>
    </rPh>
    <phoneticPr fontId="2"/>
  </si>
  <si>
    <t>災害救助費</t>
    <rPh sb="0" eb="2">
      <t>サイガイ</t>
    </rPh>
    <rPh sb="2" eb="5">
      <t>キュウジョヒ</t>
    </rPh>
    <phoneticPr fontId="2"/>
  </si>
  <si>
    <t>【元データ】</t>
    <rPh sb="1" eb="2">
      <t>モト</t>
    </rPh>
    <phoneticPr fontId="2"/>
  </si>
  <si>
    <t>総務費</t>
    <rPh sb="0" eb="3">
      <t>ソウムヒ</t>
    </rPh>
    <phoneticPr fontId="2"/>
  </si>
  <si>
    <t>衛生費</t>
    <rPh sb="0" eb="3">
      <t>エイセイヒ</t>
    </rPh>
    <phoneticPr fontId="2"/>
  </si>
  <si>
    <t>農林水産業費</t>
    <rPh sb="0" eb="2">
      <t>ノウリン</t>
    </rPh>
    <rPh sb="2" eb="5">
      <t>スイサンギョウ</t>
    </rPh>
    <rPh sb="5" eb="6">
      <t>ヒ</t>
    </rPh>
    <phoneticPr fontId="2"/>
  </si>
  <si>
    <t>商工費</t>
    <rPh sb="0" eb="3">
      <t>ショウコウヒ</t>
    </rPh>
    <phoneticPr fontId="2"/>
  </si>
  <si>
    <t>土木費</t>
    <rPh sb="0" eb="3">
      <t>ドボクヒ</t>
    </rPh>
    <phoneticPr fontId="2"/>
  </si>
  <si>
    <t>教育費</t>
    <rPh sb="0" eb="3">
      <t>キョウイクヒ</t>
    </rPh>
    <phoneticPr fontId="2"/>
  </si>
  <si>
    <t>公債費</t>
    <rPh sb="0" eb="3">
      <t>コウサイヒ</t>
    </rPh>
    <phoneticPr fontId="2"/>
  </si>
  <si>
    <t>消防費</t>
    <rPh sb="0" eb="3">
      <t>ショウボウヒ</t>
    </rPh>
    <phoneticPr fontId="2"/>
  </si>
  <si>
    <t>小学校費</t>
    <rPh sb="0" eb="3">
      <t>ショウガッコウ</t>
    </rPh>
    <rPh sb="3" eb="4">
      <t>ヒ</t>
    </rPh>
    <phoneticPr fontId="2"/>
  </si>
  <si>
    <t>中学校費</t>
    <rPh sb="0" eb="4">
      <t>チュウガッコウヒ</t>
    </rPh>
    <phoneticPr fontId="2"/>
  </si>
  <si>
    <t>高等学校費</t>
    <rPh sb="0" eb="2">
      <t>コウトウ</t>
    </rPh>
    <rPh sb="2" eb="4">
      <t>ガッコウ</t>
    </rPh>
    <rPh sb="4" eb="5">
      <t>ヒ</t>
    </rPh>
    <phoneticPr fontId="2"/>
  </si>
  <si>
    <t>社会教育費</t>
    <rPh sb="0" eb="2">
      <t>シャカイ</t>
    </rPh>
    <rPh sb="2" eb="5">
      <t>キョウイクヒ</t>
    </rPh>
    <phoneticPr fontId="2"/>
  </si>
  <si>
    <t>保健体育費</t>
    <rPh sb="0" eb="2">
      <t>ホケン</t>
    </rPh>
    <rPh sb="2" eb="4">
      <t>タイイク</t>
    </rPh>
    <rPh sb="4" eb="5">
      <t>ヒ</t>
    </rPh>
    <phoneticPr fontId="2"/>
  </si>
  <si>
    <t>教育総務費</t>
    <rPh sb="0" eb="2">
      <t>キョウイク</t>
    </rPh>
    <rPh sb="2" eb="5">
      <t>ソウムヒ</t>
    </rPh>
    <phoneticPr fontId="2"/>
  </si>
  <si>
    <t>道路橋りょう費</t>
    <rPh sb="0" eb="3">
      <t>ドウロキョウ</t>
    </rPh>
    <rPh sb="6" eb="7">
      <t>ヒ</t>
    </rPh>
    <phoneticPr fontId="1"/>
  </si>
  <si>
    <t>都市計画費</t>
    <rPh sb="0" eb="2">
      <t>トシ</t>
    </rPh>
    <rPh sb="2" eb="4">
      <t>ケイカク</t>
    </rPh>
    <rPh sb="4" eb="5">
      <t>ヒ</t>
    </rPh>
    <phoneticPr fontId="1"/>
  </si>
  <si>
    <t>住宅費</t>
    <rPh sb="0" eb="3">
      <t>ジュウタクヒ</t>
    </rPh>
    <phoneticPr fontId="1"/>
  </si>
  <si>
    <t>一般財源</t>
    <rPh sb="0" eb="2">
      <t>イッパン</t>
    </rPh>
    <rPh sb="2" eb="4">
      <t>ザイゲン</t>
    </rPh>
    <phoneticPr fontId="2"/>
  </si>
  <si>
    <t>住基人口</t>
    <rPh sb="0" eb="2">
      <t>ジュウキ</t>
    </rPh>
    <rPh sb="2" eb="4">
      <t>ジンコウ</t>
    </rPh>
    <phoneticPr fontId="2"/>
  </si>
  <si>
    <t>性質別歳出</t>
    <rPh sb="0" eb="2">
      <t>セイシツ</t>
    </rPh>
    <rPh sb="2" eb="3">
      <t>ベツ</t>
    </rPh>
    <rPh sb="3" eb="5">
      <t>サイシュツ</t>
    </rPh>
    <phoneticPr fontId="2"/>
  </si>
  <si>
    <t>合　　　　計</t>
    <phoneticPr fontId="2"/>
  </si>
  <si>
    <t>３　歳出（続き）</t>
    <rPh sb="2" eb="4">
      <t>サイシュツ</t>
    </rPh>
    <rPh sb="5" eb="6">
      <t>ツヅ</t>
    </rPh>
    <phoneticPr fontId="3"/>
  </si>
  <si>
    <t>人件費</t>
    <rPh sb="0" eb="3">
      <t>ジンケンヒ</t>
    </rPh>
    <phoneticPr fontId="2"/>
  </si>
  <si>
    <t>扶助費</t>
    <rPh sb="0" eb="3">
      <t>フジョヒ</t>
    </rPh>
    <phoneticPr fontId="2"/>
  </si>
  <si>
    <t>投資的経費</t>
    <rPh sb="0" eb="3">
      <t>トウシテキ</t>
    </rPh>
    <rPh sb="3" eb="5">
      <t>ケイヒ</t>
    </rPh>
    <phoneticPr fontId="2"/>
  </si>
  <si>
    <t>物件費</t>
    <rPh sb="0" eb="3">
      <t>ブッケンヒ</t>
    </rPh>
    <phoneticPr fontId="2"/>
  </si>
  <si>
    <t>補助費等</t>
    <rPh sb="0" eb="3">
      <t>ホジョヒ</t>
    </rPh>
    <rPh sb="3" eb="4">
      <t>トウ</t>
    </rPh>
    <phoneticPr fontId="2"/>
  </si>
  <si>
    <t>繰出金</t>
    <rPh sb="0" eb="3">
      <t>クリダシキン</t>
    </rPh>
    <phoneticPr fontId="2"/>
  </si>
  <si>
    <t>普通建設事業費</t>
    <rPh sb="0" eb="2">
      <t>フツウ</t>
    </rPh>
    <rPh sb="2" eb="4">
      <t>ケンセツ</t>
    </rPh>
    <rPh sb="4" eb="7">
      <t>ジギョウヒ</t>
    </rPh>
    <phoneticPr fontId="2"/>
  </si>
  <si>
    <t>災害復旧費</t>
    <rPh sb="0" eb="2">
      <t>サイガイ</t>
    </rPh>
    <rPh sb="2" eb="5">
      <t>フッキュウヒ</t>
    </rPh>
    <phoneticPr fontId="2"/>
  </si>
  <si>
    <t>維持補修費</t>
    <rPh sb="0" eb="2">
      <t>イジ</t>
    </rPh>
    <rPh sb="2" eb="5">
      <t>ホシュウヒ</t>
    </rPh>
    <phoneticPr fontId="2"/>
  </si>
  <si>
    <t>積立金</t>
    <rPh sb="0" eb="3">
      <t>ツミタテキン</t>
    </rPh>
    <phoneticPr fontId="2"/>
  </si>
  <si>
    <t>基本給</t>
    <rPh sb="0" eb="3">
      <t>キホンキュウ</t>
    </rPh>
    <phoneticPr fontId="2"/>
  </si>
  <si>
    <t>その他手当</t>
    <rPh sb="2" eb="3">
      <t>タ</t>
    </rPh>
    <rPh sb="3" eb="5">
      <t>テアテ</t>
    </rPh>
    <phoneticPr fontId="2"/>
  </si>
  <si>
    <t>退職金</t>
    <rPh sb="0" eb="3">
      <t>タイショクキン</t>
    </rPh>
    <phoneticPr fontId="2"/>
  </si>
  <si>
    <t>地方公務員共済組合負担金</t>
    <rPh sb="0" eb="2">
      <t>チホウ</t>
    </rPh>
    <rPh sb="2" eb="5">
      <t>コウムイン</t>
    </rPh>
    <rPh sb="5" eb="7">
      <t>キョウサイ</t>
    </rPh>
    <rPh sb="7" eb="9">
      <t>クミアイ</t>
    </rPh>
    <rPh sb="9" eb="12">
      <t>フタンキン</t>
    </rPh>
    <phoneticPr fontId="2"/>
  </si>
  <si>
    <t>県合計</t>
    <rPh sb="0" eb="1">
      <t>ケン</t>
    </rPh>
    <rPh sb="1" eb="3">
      <t>ゴウケイ</t>
    </rPh>
    <phoneticPr fontId="11"/>
  </si>
  <si>
    <t>市分（平均）</t>
    <rPh sb="0" eb="1">
      <t>シ</t>
    </rPh>
    <rPh sb="1" eb="2">
      <t>ブン</t>
    </rPh>
    <rPh sb="3" eb="5">
      <t>ヘイキン</t>
    </rPh>
    <phoneticPr fontId="11"/>
  </si>
  <si>
    <t>町村分（平均）</t>
    <rPh sb="0" eb="2">
      <t>チョウソン</t>
    </rPh>
    <rPh sb="2" eb="3">
      <t>ブン</t>
    </rPh>
    <rPh sb="4" eb="6">
      <t>ヘイキン</t>
    </rPh>
    <phoneticPr fontId="11"/>
  </si>
  <si>
    <t>人件費</t>
    <rPh sb="0" eb="3">
      <t>ジンケンヒ</t>
    </rPh>
    <phoneticPr fontId="11"/>
  </si>
  <si>
    <t>扶助費</t>
    <rPh sb="0" eb="3">
      <t>フジョヒ</t>
    </rPh>
    <phoneticPr fontId="11"/>
  </si>
  <si>
    <t>公債費</t>
    <rPh sb="0" eb="3">
      <t>コウサイヒ</t>
    </rPh>
    <phoneticPr fontId="11"/>
  </si>
  <si>
    <t>【経常収支比率】</t>
    <rPh sb="1" eb="3">
      <t>ケイジョウ</t>
    </rPh>
    <rPh sb="3" eb="5">
      <t>シュウシ</t>
    </rPh>
    <rPh sb="5" eb="7">
      <t>ヒリツ</t>
    </rPh>
    <phoneticPr fontId="2"/>
  </si>
  <si>
    <t>分子の計</t>
    <rPh sb="0" eb="2">
      <t>ブンシ</t>
    </rPh>
    <rPh sb="3" eb="4">
      <t>ケイ</t>
    </rPh>
    <phoneticPr fontId="2"/>
  </si>
  <si>
    <t>【比率の分子（千円）】</t>
    <rPh sb="1" eb="3">
      <t>ヒリツ</t>
    </rPh>
    <rPh sb="4" eb="6">
      <t>ブンシ</t>
    </rPh>
    <rPh sb="7" eb="9">
      <t>センエン</t>
    </rPh>
    <phoneticPr fontId="2"/>
  </si>
  <si>
    <t>【比率の分子（百万円）】</t>
    <rPh sb="1" eb="3">
      <t>ヒリツ</t>
    </rPh>
    <rPh sb="4" eb="6">
      <t>ブンシ</t>
    </rPh>
    <rPh sb="7" eb="9">
      <t>ヒャクマン</t>
    </rPh>
    <rPh sb="9" eb="10">
      <t>エン</t>
    </rPh>
    <phoneticPr fontId="2"/>
  </si>
  <si>
    <t>実質公債費比率及び公債費負担比率</t>
    <rPh sb="0" eb="2">
      <t>ジッシツ</t>
    </rPh>
    <rPh sb="2" eb="5">
      <t>コウサイヒ</t>
    </rPh>
    <rPh sb="5" eb="7">
      <t>ヒリツ</t>
    </rPh>
    <rPh sb="7" eb="8">
      <t>オヨ</t>
    </rPh>
    <rPh sb="9" eb="12">
      <t>コウサイヒ</t>
    </rPh>
    <rPh sb="12" eb="14">
      <t>フタン</t>
    </rPh>
    <rPh sb="14" eb="16">
      <t>ヒリツ</t>
    </rPh>
    <phoneticPr fontId="2"/>
  </si>
  <si>
    <t>最大値</t>
    <rPh sb="0" eb="3">
      <t>サイダイチ</t>
    </rPh>
    <phoneticPr fontId="2"/>
  </si>
  <si>
    <t>最小値</t>
    <rPh sb="0" eb="3">
      <t>サイショウチ</t>
    </rPh>
    <phoneticPr fontId="2"/>
  </si>
  <si>
    <t>【比率の分母（千円）】</t>
    <rPh sb="1" eb="3">
      <t>ヒリツ</t>
    </rPh>
    <rPh sb="4" eb="6">
      <t>ブンボ</t>
    </rPh>
    <rPh sb="7" eb="9">
      <t>センエン</t>
    </rPh>
    <phoneticPr fontId="2"/>
  </si>
  <si>
    <t>【比率の分母（百万円）】</t>
    <rPh sb="1" eb="3">
      <t>ヒリツ</t>
    </rPh>
    <rPh sb="4" eb="6">
      <t>ブンボ</t>
    </rPh>
    <rPh sb="7" eb="9">
      <t>ヒャクマン</t>
    </rPh>
    <rPh sb="9" eb="10">
      <t>エン</t>
    </rPh>
    <phoneticPr fontId="2"/>
  </si>
  <si>
    <t>地方税</t>
    <rPh sb="0" eb="3">
      <t>チホウゼイ</t>
    </rPh>
    <phoneticPr fontId="11"/>
  </si>
  <si>
    <t>地方交付税</t>
    <rPh sb="0" eb="2">
      <t>チホウ</t>
    </rPh>
    <rPh sb="2" eb="5">
      <t>コウフゼイ</t>
    </rPh>
    <phoneticPr fontId="11"/>
  </si>
  <si>
    <t>地方特例交付金</t>
    <rPh sb="0" eb="2">
      <t>チホウ</t>
    </rPh>
    <rPh sb="2" eb="4">
      <t>トクレイ</t>
    </rPh>
    <rPh sb="4" eb="7">
      <t>コウフキン</t>
    </rPh>
    <phoneticPr fontId="11"/>
  </si>
  <si>
    <t>地方債現在高及び債務負担行為額の推移</t>
    <rPh sb="0" eb="3">
      <t>チホウサイ</t>
    </rPh>
    <rPh sb="3" eb="6">
      <t>ゲンザイダカ</t>
    </rPh>
    <rPh sb="6" eb="7">
      <t>オヨ</t>
    </rPh>
    <rPh sb="8" eb="10">
      <t>サイム</t>
    </rPh>
    <rPh sb="10" eb="12">
      <t>フタン</t>
    </rPh>
    <rPh sb="12" eb="14">
      <t>コウイ</t>
    </rPh>
    <rPh sb="14" eb="15">
      <t>ガク</t>
    </rPh>
    <rPh sb="16" eb="18">
      <t>スイイ</t>
    </rPh>
    <phoneticPr fontId="2"/>
  </si>
  <si>
    <t>積立金現在高Ａ</t>
    <rPh sb="0" eb="3">
      <t>ツミタテキン</t>
    </rPh>
    <rPh sb="3" eb="6">
      <t>ゲンザイダカ</t>
    </rPh>
    <phoneticPr fontId="11"/>
  </si>
  <si>
    <t>臨時財政対策債Ｂ</t>
    <rPh sb="0" eb="2">
      <t>リンジ</t>
    </rPh>
    <rPh sb="2" eb="4">
      <t>ザイセイ</t>
    </rPh>
    <rPh sb="4" eb="6">
      <t>タイサク</t>
    </rPh>
    <rPh sb="6" eb="7">
      <t>サイ</t>
    </rPh>
    <phoneticPr fontId="2"/>
  </si>
  <si>
    <t>地方債現在高（臨時財政対策債除き）Ｃ</t>
    <rPh sb="0" eb="3">
      <t>チホウサイ</t>
    </rPh>
    <rPh sb="3" eb="6">
      <t>ゲンザイダカ</t>
    </rPh>
    <rPh sb="7" eb="9">
      <t>リンジ</t>
    </rPh>
    <rPh sb="9" eb="11">
      <t>ザイセイ</t>
    </rPh>
    <rPh sb="11" eb="13">
      <t>タイサク</t>
    </rPh>
    <rPh sb="13" eb="14">
      <t>サイ</t>
    </rPh>
    <rPh sb="14" eb="15">
      <t>ノゾ</t>
    </rPh>
    <phoneticPr fontId="2"/>
  </si>
  <si>
    <t>債務負担行為額Ｄ</t>
    <rPh sb="0" eb="2">
      <t>サイム</t>
    </rPh>
    <rPh sb="2" eb="4">
      <t>フタン</t>
    </rPh>
    <rPh sb="4" eb="7">
      <t>コウイガク</t>
    </rPh>
    <phoneticPr fontId="11"/>
  </si>
  <si>
    <t>Ｂ＋Ｃ＋Ｄ－Ａ</t>
    <phoneticPr fontId="2"/>
  </si>
  <si>
    <t>(千円）</t>
    <rPh sb="1" eb="3">
      <t>センエン</t>
    </rPh>
    <phoneticPr fontId="2"/>
  </si>
  <si>
    <t>（百万円）</t>
    <rPh sb="1" eb="3">
      <t>ヒャクマン</t>
    </rPh>
    <rPh sb="3" eb="4">
      <t>エン</t>
    </rPh>
    <phoneticPr fontId="2"/>
  </si>
  <si>
    <t>【財政負担】</t>
    <rPh sb="1" eb="3">
      <t>ザイセイ</t>
    </rPh>
    <rPh sb="3" eb="5">
      <t>フタン</t>
    </rPh>
    <phoneticPr fontId="2"/>
  </si>
  <si>
    <t>B 地方債現在高（臨時財政対策債分）</t>
    <rPh sb="2" eb="5">
      <t>チホウサイ</t>
    </rPh>
    <rPh sb="5" eb="8">
      <t>ゲンザイダカ</t>
    </rPh>
    <rPh sb="9" eb="11">
      <t>リンジ</t>
    </rPh>
    <rPh sb="11" eb="13">
      <t>ザイセイ</t>
    </rPh>
    <rPh sb="13" eb="15">
      <t>タイサク</t>
    </rPh>
    <rPh sb="15" eb="16">
      <t>サイ</t>
    </rPh>
    <rPh sb="16" eb="17">
      <t>ブン</t>
    </rPh>
    <phoneticPr fontId="2"/>
  </si>
  <si>
    <t>C 地方債現在高（臨時財政対策債除き）</t>
    <rPh sb="2" eb="5">
      <t>チホウサイ</t>
    </rPh>
    <rPh sb="5" eb="8">
      <t>ゲンザイダカ</t>
    </rPh>
    <rPh sb="9" eb="11">
      <t>リンジ</t>
    </rPh>
    <rPh sb="11" eb="13">
      <t>ザイセイ</t>
    </rPh>
    <rPh sb="13" eb="15">
      <t>タイサク</t>
    </rPh>
    <rPh sb="15" eb="16">
      <t>サイ</t>
    </rPh>
    <rPh sb="16" eb="17">
      <t>ノゾ</t>
    </rPh>
    <phoneticPr fontId="2"/>
  </si>
  <si>
    <t>D 債務負担行為額</t>
    <rPh sb="2" eb="4">
      <t>サイム</t>
    </rPh>
    <rPh sb="4" eb="6">
      <t>フタン</t>
    </rPh>
    <rPh sb="6" eb="9">
      <t>コウイガク</t>
    </rPh>
    <phoneticPr fontId="11"/>
  </si>
  <si>
    <t>A 積立金現在高</t>
    <rPh sb="2" eb="5">
      <t>ツミタテキン</t>
    </rPh>
    <rPh sb="5" eb="8">
      <t>ゲンザイダカ</t>
    </rPh>
    <phoneticPr fontId="11"/>
  </si>
  <si>
    <t>実質的な負担（Ｂ＋Ｃ＋Ｄ－Ａ）</t>
    <rPh sb="0" eb="3">
      <t>ジッシツテキ</t>
    </rPh>
    <rPh sb="4" eb="6">
      <t>フタン</t>
    </rPh>
    <phoneticPr fontId="2"/>
  </si>
  <si>
    <t>積立金現在高の推移</t>
    <rPh sb="0" eb="3">
      <t>ツミタテキン</t>
    </rPh>
    <rPh sb="3" eb="6">
      <t>ゲンザイダカ</t>
    </rPh>
    <rPh sb="7" eb="9">
      <t>スイイ</t>
    </rPh>
    <phoneticPr fontId="2"/>
  </si>
  <si>
    <t>財政調整基金</t>
    <rPh sb="0" eb="2">
      <t>ザイセイ</t>
    </rPh>
    <rPh sb="2" eb="4">
      <t>チョウセイ</t>
    </rPh>
    <rPh sb="4" eb="6">
      <t>キキン</t>
    </rPh>
    <phoneticPr fontId="11"/>
  </si>
  <si>
    <t>減債基金</t>
    <rPh sb="0" eb="2">
      <t>ゲンサイ</t>
    </rPh>
    <rPh sb="2" eb="4">
      <t>キキン</t>
    </rPh>
    <phoneticPr fontId="11"/>
  </si>
  <si>
    <t>その他特定目的基金</t>
    <rPh sb="2" eb="3">
      <t>タ</t>
    </rPh>
    <rPh sb="3" eb="5">
      <t>トクテイ</t>
    </rPh>
    <rPh sb="5" eb="7">
      <t>モクテキ</t>
    </rPh>
    <rPh sb="7" eb="9">
      <t>キキン</t>
    </rPh>
    <phoneticPr fontId="11"/>
  </si>
  <si>
    <t>将来負担比率</t>
    <rPh sb="0" eb="2">
      <t>ショウライ</t>
    </rPh>
    <rPh sb="2" eb="4">
      <t>フタン</t>
    </rPh>
    <rPh sb="4" eb="6">
      <t>ヒリツ</t>
    </rPh>
    <phoneticPr fontId="2"/>
  </si>
  <si>
    <t>【将来負担比率】</t>
    <rPh sb="1" eb="3">
      <t>ショウライ</t>
    </rPh>
    <rPh sb="3" eb="5">
      <t>フタン</t>
    </rPh>
    <rPh sb="5" eb="7">
      <t>ヒリツ</t>
    </rPh>
    <phoneticPr fontId="2"/>
  </si>
  <si>
    <t>実質公債費比率</t>
    <rPh sb="0" eb="2">
      <t>ジッシツ</t>
    </rPh>
    <rPh sb="2" eb="5">
      <t>コウサイヒ</t>
    </rPh>
    <rPh sb="5" eb="7">
      <t>ヒリツ</t>
    </rPh>
    <phoneticPr fontId="21"/>
  </si>
  <si>
    <t>将来負担比率</t>
    <rPh sb="0" eb="2">
      <t>ショウライ</t>
    </rPh>
    <rPh sb="2" eb="4">
      <t>フタン</t>
    </rPh>
    <rPh sb="4" eb="6">
      <t>ヒリツ</t>
    </rPh>
    <phoneticPr fontId="21"/>
  </si>
  <si>
    <t>①目的別歳出内訳の推移</t>
    <rPh sb="1" eb="4">
      <t>モクテキベツ</t>
    </rPh>
    <rPh sb="4" eb="6">
      <t>サイシュツ</t>
    </rPh>
    <rPh sb="6" eb="8">
      <t>ウチワケ</t>
    </rPh>
    <rPh sb="9" eb="11">
      <t>スイイ</t>
    </rPh>
    <phoneticPr fontId="2"/>
  </si>
  <si>
    <t>②市町村別目的別歳出内訳（構成比）</t>
    <rPh sb="1" eb="4">
      <t>シチョウソン</t>
    </rPh>
    <rPh sb="4" eb="5">
      <t>ベツ</t>
    </rPh>
    <rPh sb="5" eb="8">
      <t>モクテキベツ</t>
    </rPh>
    <rPh sb="8" eb="10">
      <t>サイシュツ</t>
    </rPh>
    <rPh sb="10" eb="12">
      <t>ウチワケ</t>
    </rPh>
    <rPh sb="13" eb="16">
      <t>コウセイヒ</t>
    </rPh>
    <phoneticPr fontId="2"/>
  </si>
  <si>
    <t>③ア　民生費の目的別内訳の推移</t>
    <rPh sb="3" eb="6">
      <t>ミンセイヒ</t>
    </rPh>
    <rPh sb="7" eb="10">
      <t>モクテキベツ</t>
    </rPh>
    <rPh sb="10" eb="12">
      <t>ウチワケ</t>
    </rPh>
    <rPh sb="13" eb="15">
      <t>スイイ</t>
    </rPh>
    <phoneticPr fontId="2"/>
  </si>
  <si>
    <t>③イ　市町村別民生費の目的別内訳</t>
    <rPh sb="3" eb="6">
      <t>シチョウソン</t>
    </rPh>
    <rPh sb="6" eb="7">
      <t>ベツ</t>
    </rPh>
    <rPh sb="7" eb="10">
      <t>ミンセイヒ</t>
    </rPh>
    <rPh sb="11" eb="14">
      <t>モクテキベツ</t>
    </rPh>
    <rPh sb="14" eb="16">
      <t>ウチワケ</t>
    </rPh>
    <phoneticPr fontId="2"/>
  </si>
  <si>
    <t>③ウ　市町村別民生費の目的別内訳（構成比）</t>
    <rPh sb="3" eb="6">
      <t>シチョウソン</t>
    </rPh>
    <rPh sb="6" eb="7">
      <t>ベツ</t>
    </rPh>
    <rPh sb="7" eb="10">
      <t>ミンセイヒ</t>
    </rPh>
    <rPh sb="11" eb="14">
      <t>モクテキベツ</t>
    </rPh>
    <rPh sb="14" eb="16">
      <t>ウチワケ</t>
    </rPh>
    <rPh sb="17" eb="20">
      <t>コウセイヒ</t>
    </rPh>
    <phoneticPr fontId="2"/>
  </si>
  <si>
    <t>④ア　市町村別教育費の目的別内訳</t>
    <rPh sb="3" eb="6">
      <t>シチョウソン</t>
    </rPh>
    <rPh sb="6" eb="7">
      <t>ベツ</t>
    </rPh>
    <rPh sb="7" eb="10">
      <t>キョウイクヒ</t>
    </rPh>
    <rPh sb="11" eb="14">
      <t>モクテキベツ</t>
    </rPh>
    <rPh sb="14" eb="16">
      <t>ウチワケ</t>
    </rPh>
    <phoneticPr fontId="2"/>
  </si>
  <si>
    <t>④イ　市町村別教育費の目的別内訳（構成比）</t>
    <rPh sb="3" eb="6">
      <t>シチョウソン</t>
    </rPh>
    <rPh sb="6" eb="7">
      <t>ベツ</t>
    </rPh>
    <rPh sb="7" eb="10">
      <t>キョウイクヒ</t>
    </rPh>
    <rPh sb="11" eb="14">
      <t>モクテキベツ</t>
    </rPh>
    <rPh sb="14" eb="16">
      <t>ウチワケ</t>
    </rPh>
    <rPh sb="17" eb="20">
      <t>コウセイヒ</t>
    </rPh>
    <phoneticPr fontId="2"/>
  </si>
  <si>
    <t>⑤ア　市町村別土木費の目的別内訳</t>
    <rPh sb="3" eb="6">
      <t>シチョウソン</t>
    </rPh>
    <rPh sb="6" eb="7">
      <t>ベツ</t>
    </rPh>
    <rPh sb="7" eb="9">
      <t>ドボク</t>
    </rPh>
    <rPh sb="9" eb="10">
      <t>ヒ</t>
    </rPh>
    <rPh sb="11" eb="14">
      <t>モクテキベツ</t>
    </rPh>
    <rPh sb="14" eb="16">
      <t>ウチワケ</t>
    </rPh>
    <phoneticPr fontId="2"/>
  </si>
  <si>
    <t>⑤イ　市町村別土木費の目的別内訳（構成比）</t>
    <rPh sb="3" eb="6">
      <t>シチョウソン</t>
    </rPh>
    <rPh sb="6" eb="7">
      <t>ベツ</t>
    </rPh>
    <rPh sb="7" eb="9">
      <t>ドボク</t>
    </rPh>
    <rPh sb="9" eb="10">
      <t>ヒ</t>
    </rPh>
    <rPh sb="11" eb="14">
      <t>モクテキベツ</t>
    </rPh>
    <rPh sb="14" eb="16">
      <t>ウチワケ</t>
    </rPh>
    <rPh sb="17" eb="20">
      <t>コウセイヒ</t>
    </rPh>
    <phoneticPr fontId="2"/>
  </si>
  <si>
    <t>①性質別歳出内訳の推移</t>
    <rPh sb="1" eb="3">
      <t>セイシツ</t>
    </rPh>
    <rPh sb="3" eb="4">
      <t>ベツ</t>
    </rPh>
    <rPh sb="4" eb="6">
      <t>サイシュツ</t>
    </rPh>
    <rPh sb="6" eb="8">
      <t>ウチワケ</t>
    </rPh>
    <rPh sb="9" eb="11">
      <t>スイイ</t>
    </rPh>
    <phoneticPr fontId="2"/>
  </si>
  <si>
    <t>②扶助費の目的別内訳の推移</t>
    <rPh sb="1" eb="4">
      <t>フジョヒ</t>
    </rPh>
    <rPh sb="5" eb="7">
      <t>モクテキ</t>
    </rPh>
    <rPh sb="7" eb="8">
      <t>ベツ</t>
    </rPh>
    <rPh sb="8" eb="10">
      <t>ウチワケ</t>
    </rPh>
    <rPh sb="11" eb="13">
      <t>スイイ</t>
    </rPh>
    <phoneticPr fontId="2"/>
  </si>
  <si>
    <t>③人件費の目的別内訳の推移</t>
    <rPh sb="1" eb="4">
      <t>ジンケンヒ</t>
    </rPh>
    <rPh sb="5" eb="7">
      <t>モクテキ</t>
    </rPh>
    <rPh sb="7" eb="8">
      <t>ベツ</t>
    </rPh>
    <rPh sb="8" eb="10">
      <t>ウチワケ</t>
    </rPh>
    <rPh sb="11" eb="13">
      <t>スイイ</t>
    </rPh>
    <phoneticPr fontId="2"/>
  </si>
  <si>
    <t>５　将来の財政負担</t>
    <rPh sb="2" eb="4">
      <t>ショウライ</t>
    </rPh>
    <rPh sb="5" eb="7">
      <t>ザイセイ</t>
    </rPh>
    <rPh sb="7" eb="9">
      <t>フタン</t>
    </rPh>
    <phoneticPr fontId="3"/>
  </si>
  <si>
    <t>分母の計</t>
    <rPh sb="3" eb="4">
      <t>ケイ</t>
    </rPh>
    <phoneticPr fontId="2"/>
  </si>
  <si>
    <t>その他の経費</t>
    <rPh sb="2" eb="3">
      <t>タ</t>
    </rPh>
    <rPh sb="4" eb="6">
      <t>ケイヒ</t>
    </rPh>
    <phoneticPr fontId="2"/>
  </si>
  <si>
    <t>合　　　計</t>
    <phoneticPr fontId="2"/>
  </si>
  <si>
    <t>区       分</t>
    <phoneticPr fontId="2"/>
  </si>
  <si>
    <t>令和５年度版</t>
    <rPh sb="0" eb="2">
      <t>レイワ</t>
    </rPh>
    <rPh sb="3" eb="5">
      <t>ネンド</t>
    </rPh>
    <rPh sb="5" eb="6">
      <t>バン</t>
    </rPh>
    <phoneticPr fontId="2"/>
  </si>
  <si>
    <t>（令和４年度決算）</t>
    <rPh sb="1" eb="3">
      <t>レイワ</t>
    </rPh>
    <rPh sb="4" eb="6">
      <t>ネンド</t>
    </rPh>
    <rPh sb="6" eb="8">
      <t>ケッサン</t>
    </rPh>
    <phoneticPr fontId="2"/>
  </si>
  <si>
    <t>秋田県企画振興部市町村課</t>
    <rPh sb="0" eb="3">
      <t>アキタケン</t>
    </rPh>
    <rPh sb="3" eb="5">
      <t>キカク</t>
    </rPh>
    <rPh sb="5" eb="8">
      <t>シンコウブ</t>
    </rPh>
    <rPh sb="8" eb="12">
      <t>シチョウソンカ</t>
    </rPh>
    <phoneticPr fontId="2"/>
  </si>
  <si>
    <t>172億2,2947万円</t>
    <rPh sb="3" eb="4">
      <t>オク</t>
    </rPh>
    <rPh sb="10" eb="12">
      <t>マンエン</t>
    </rPh>
    <phoneticPr fontId="2"/>
  </si>
  <si>
    <t>ビジュアル版データ集※</t>
    <rPh sb="5" eb="6">
      <t>バン</t>
    </rPh>
    <rPh sb="9" eb="10">
      <t>シュウ</t>
    </rPh>
    <phoneticPr fontId="2"/>
  </si>
  <si>
    <t>※データ集は数値の二次使用を目的とし、
　印刷に適した体裁にはしておりません。
　何卒、ご容赦くださいますようお願いします。</t>
    <rPh sb="4" eb="5">
      <t>シュウ</t>
    </rPh>
    <rPh sb="6" eb="8">
      <t>スウチ</t>
    </rPh>
    <rPh sb="9" eb="11">
      <t>ニジ</t>
    </rPh>
    <rPh sb="11" eb="13">
      <t>シヨウ</t>
    </rPh>
    <rPh sb="14" eb="16">
      <t>モクテキ</t>
    </rPh>
    <rPh sb="21" eb="23">
      <t>インサツ</t>
    </rPh>
    <rPh sb="24" eb="25">
      <t>テキ</t>
    </rPh>
    <rPh sb="27" eb="29">
      <t>テイサイ</t>
    </rPh>
    <rPh sb="41" eb="43">
      <t>ナニトゾ</t>
    </rPh>
    <rPh sb="45" eb="47">
      <t>ヨウシャ</t>
    </rPh>
    <rPh sb="56" eb="57">
      <t>ネガ</t>
    </rPh>
    <phoneticPr fontId="2"/>
  </si>
  <si>
    <t>△ 248億7,992万円</t>
    <rPh sb="5" eb="6">
      <t>オク</t>
    </rPh>
    <rPh sb="11" eb="13">
      <t>マンエン</t>
    </rPh>
    <phoneticPr fontId="3"/>
  </si>
  <si>
    <t>△ 275億5,833万円</t>
    <rPh sb="5" eb="6">
      <t>オク</t>
    </rPh>
    <rPh sb="11" eb="13">
      <t>マンエン</t>
    </rPh>
    <phoneticPr fontId="3"/>
  </si>
  <si>
    <t>※端数処理により、合計、内訳、率が一致しないことがある。</t>
  </si>
  <si>
    <t>△ 3.8</t>
  </si>
  <si>
    <t>△ 9.7</t>
  </si>
  <si>
    <t>△ 0.1</t>
  </si>
  <si>
    <t>△ 1.8</t>
  </si>
  <si>
    <t>△ 4.4</t>
  </si>
  <si>
    <t>△ 9.8</t>
  </si>
  <si>
    <t>△ 0.3</t>
  </si>
  <si>
    <t>△ 1.9</t>
  </si>
  <si>
    <t>△ 3.5</t>
  </si>
  <si>
    <t>以下、未使用データ</t>
    <rPh sb="0" eb="2">
      <t>イカ</t>
    </rPh>
    <rPh sb="3" eb="6">
      <t>ミシヨウ</t>
    </rPh>
    <phoneticPr fontId="2"/>
  </si>
  <si>
    <t>４　財政構造の</t>
    <rPh sb="2" eb="4">
      <t>ザイセイ</t>
    </rPh>
    <rPh sb="4" eb="6">
      <t>コウゾウ</t>
    </rPh>
    <phoneticPr fontId="3"/>
  </si>
  <si>
    <t>弾力性</t>
    <phoneticPr fontId="2"/>
  </si>
  <si>
    <t>【公債費負担比率】：財政概要データ編から計算結果を抜粋</t>
    <rPh sb="1" eb="4">
      <t>コウサイヒ</t>
    </rPh>
    <rPh sb="4" eb="6">
      <t>フタン</t>
    </rPh>
    <rPh sb="6" eb="8">
      <t>ヒリツ</t>
    </rPh>
    <rPh sb="10" eb="12">
      <t>ザイセイ</t>
    </rPh>
    <rPh sb="12" eb="14">
      <t>ガイヨウ</t>
    </rPh>
    <rPh sb="17" eb="18">
      <t>ヘン</t>
    </rPh>
    <rPh sb="20" eb="22">
      <t>ケイサン</t>
    </rPh>
    <rPh sb="22" eb="24">
      <t>ケッカ</t>
    </rPh>
    <rPh sb="25" eb="27">
      <t>バッスイ</t>
    </rPh>
    <phoneticPr fontId="2"/>
  </si>
  <si>
    <t>【散布図作成用】</t>
    <rPh sb="1" eb="4">
      <t>サンプズ</t>
    </rPh>
    <rPh sb="4" eb="7">
      <t>サクセイヨウ</t>
    </rPh>
    <phoneticPr fontId="2"/>
  </si>
  <si>
    <t>（構成比）</t>
    <rPh sb="1" eb="4">
      <t>コウセイヒ</t>
    </rPh>
    <phoneticPr fontId="2"/>
  </si>
  <si>
    <t>検算</t>
    <rPh sb="0" eb="2">
      <t>ケンザン</t>
    </rPh>
    <phoneticPr fontId="2"/>
  </si>
  <si>
    <t>【実質公債費比率（単年度）の分子の要素】</t>
    <rPh sb="1" eb="3">
      <t>ジッシツ</t>
    </rPh>
    <rPh sb="3" eb="6">
      <t>コウサイヒ</t>
    </rPh>
    <rPh sb="6" eb="8">
      <t>ヒリツ</t>
    </rPh>
    <rPh sb="9" eb="12">
      <t>タンネンド</t>
    </rPh>
    <rPh sb="14" eb="16">
      <t>ブンシ</t>
    </rPh>
    <rPh sb="17" eb="19">
      <t>ヨウソ</t>
    </rPh>
    <phoneticPr fontId="2"/>
  </si>
  <si>
    <t>【実質公債費比率（３か年平均）】</t>
    <rPh sb="1" eb="3">
      <t>ジッシツ</t>
    </rPh>
    <rPh sb="3" eb="6">
      <t>コウサイヒ</t>
    </rPh>
    <rPh sb="6" eb="8">
      <t>ヒリツ</t>
    </rPh>
    <rPh sb="11" eb="12">
      <t>ネン</t>
    </rPh>
    <rPh sb="12" eb="14">
      <t>ヘイキン</t>
    </rPh>
    <phoneticPr fontId="2"/>
  </si>
  <si>
    <t>Ｈ１７</t>
  </si>
  <si>
    <t>Ｈ１８</t>
  </si>
  <si>
    <t>Ｈ１９</t>
  </si>
  <si>
    <t>Ｈ２０</t>
  </si>
  <si>
    <t>Ｈ２１</t>
  </si>
  <si>
    <t>Ｈ２２</t>
  </si>
  <si>
    <t>Ｈ２３</t>
  </si>
  <si>
    <t>Ｈ２４</t>
  </si>
  <si>
    <t>Ｈ２５</t>
  </si>
  <si>
    <t>Ｈ２６</t>
  </si>
  <si>
    <t>Ｈ２７</t>
  </si>
  <si>
    <t>Ｈ２８</t>
  </si>
  <si>
    <t>Ｈ２９</t>
  </si>
  <si>
    <t>Ｈ３０</t>
  </si>
  <si>
    <t>Ｒ０１</t>
  </si>
  <si>
    <t>Ｒ０２</t>
  </si>
  <si>
    <t>Ｒ０３</t>
  </si>
  <si>
    <t>Ｒ０４</t>
  </si>
  <si>
    <t>元利償還金</t>
  </si>
  <si>
    <t>公営企業債の元利償還金に対する繰入金</t>
  </si>
  <si>
    <t>組合等が起こした地方債の元利償還金に対する負担金等</t>
  </si>
  <si>
    <t>債務負担行為等その他</t>
  </si>
  <si>
    <t>交付税算入される公債費等（▲）</t>
    <rPh sb="0" eb="3">
      <t>コウフゼイ</t>
    </rPh>
    <phoneticPr fontId="3"/>
  </si>
  <si>
    <t>比率の分子</t>
  </si>
  <si>
    <t>（単位：百万円）</t>
    <rPh sb="4" eb="6">
      <t>ヒャクマン</t>
    </rPh>
    <rPh sb="6" eb="7">
      <t>エン</t>
    </rPh>
    <phoneticPr fontId="4"/>
  </si>
  <si>
    <t>（単位：百万円）</t>
    <rPh sb="4" eb="6">
      <t>ヒャクマン</t>
    </rPh>
    <rPh sb="6" eb="7">
      <t>エン</t>
    </rPh>
    <phoneticPr fontId="3"/>
  </si>
  <si>
    <t>将来負担</t>
    <rPh sb="0" eb="2">
      <t>ショウライ</t>
    </rPh>
    <rPh sb="2" eb="4">
      <t>フタン</t>
    </rPh>
    <phoneticPr fontId="3"/>
  </si>
  <si>
    <t>一般会計等に係る地方債の現在高</t>
  </si>
  <si>
    <t>公営企業債等繰入見込額</t>
  </si>
  <si>
    <t>退職手当負担見込額</t>
  </si>
  <si>
    <t>その他将来負担額</t>
  </si>
  <si>
    <t>充当可能財源</t>
    <rPh sb="0" eb="2">
      <t>ジュウトウ</t>
    </rPh>
    <rPh sb="2" eb="4">
      <t>カノウ</t>
    </rPh>
    <rPh sb="4" eb="6">
      <t>ザイゲン</t>
    </rPh>
    <phoneticPr fontId="3"/>
  </si>
  <si>
    <t>充当可能基金（▲）</t>
    <phoneticPr fontId="3"/>
  </si>
  <si>
    <t>充当可能特定歳入（▲）</t>
    <phoneticPr fontId="3"/>
  </si>
  <si>
    <t>基準財政需要額算入見込額（▲）</t>
    <phoneticPr fontId="3"/>
  </si>
  <si>
    <t>【将来負担比率の分子の要素】</t>
    <rPh sb="1" eb="3">
      <t>ショウライ</t>
    </rPh>
    <rPh sb="3" eb="5">
      <t>フタン</t>
    </rPh>
    <rPh sb="5" eb="7">
      <t>ヒリツ</t>
    </rPh>
    <rPh sb="8" eb="10">
      <t>ブンシ</t>
    </rPh>
    <rPh sb="11" eb="13">
      <t>ヨウソ</t>
    </rPh>
    <phoneticPr fontId="2"/>
  </si>
  <si>
    <t>一般財源比率</t>
    <rPh sb="0" eb="2">
      <t>イッパン</t>
    </rPh>
    <rPh sb="2" eb="4">
      <t>ザイゲン</t>
    </rPh>
    <rPh sb="4" eb="6">
      <t>ヒリツ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</si>
</sst>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0%"/>
    <numFmt numFmtId="177" formatCode="0.0"/>
    <numFmt numFmtId="178" formatCode="#,##0.0;&quot;△ &quot;#,##0.0"/>
    <numFmt numFmtId="179" formatCode="0.00_ "/>
    <numFmt numFmtId="180" formatCode="0.000_ "/>
    <numFmt numFmtId="181" formatCode="0.0_);[Red]\(0.0\)"/>
    <numFmt numFmtId="182" formatCode="0.0;&quot;△ &quot;0.0"/>
    <numFmt numFmtId="183" formatCode="#,##0;&quot;▲ &quot;#,##0"/>
    <numFmt numFmtId="184" formatCode="#,##0.0;&quot;▲ &quot;#,##0.0"/>
    <numFmt numFmtId="185" formatCode="0.0_ "/>
    <numFmt numFmtId="186" formatCode="#,##0.00_ ;[Red]\-#,##0.00\ "/>
    <numFmt numFmtId="187" formatCode="0.0;&quot;▲ &quot;0.0"/>
    <numFmt numFmtId="188" formatCode="#,##0;&quot;△ &quot;#,##0"/>
  </numFmts>
  <fonts count="55" x14ac:knownFonts="1">
    <font>
      <sz val="11"/>
      <color theme="1"/>
      <name val="游ゴシック"/>
      <family val="2"/>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1"/>
      <color indexed="8"/>
      <name val="ＭＳ 明朝"/>
      <family val="1"/>
      <charset val="128"/>
    </font>
    <font>
      <sz val="10"/>
      <name val="ＭＳ 明朝"/>
      <family val="1"/>
      <charset val="128"/>
    </font>
    <font>
      <sz val="11"/>
      <color theme="1"/>
      <name val="游ゴシック"/>
      <family val="2"/>
      <scheme val="minor"/>
    </font>
    <font>
      <sz val="10"/>
      <color indexed="8"/>
      <name val="ＭＳ 明朝"/>
      <family val="1"/>
      <charset val="128"/>
    </font>
    <font>
      <sz val="11"/>
      <color theme="1"/>
      <name val="ＭＳ 明朝"/>
      <family val="1"/>
      <charset val="128"/>
    </font>
    <font>
      <sz val="11"/>
      <color indexed="10"/>
      <name val="ＭＳ 明朝"/>
      <family val="1"/>
      <charset val="128"/>
    </font>
    <font>
      <b/>
      <sz val="9"/>
      <color indexed="81"/>
      <name val="ＭＳ Ｐゴシック"/>
      <family val="3"/>
      <charset val="128"/>
    </font>
    <font>
      <sz val="20"/>
      <color theme="0"/>
      <name val="HGS創英角ｺﾞｼｯｸUB"/>
      <family val="3"/>
      <charset val="128"/>
    </font>
    <font>
      <sz val="11"/>
      <color indexed="8"/>
      <name val="ＭＳ ゴシック"/>
      <family val="3"/>
      <charset val="128"/>
    </font>
    <font>
      <b/>
      <sz val="18"/>
      <color theme="0"/>
      <name val="ＭＳ ゴシック"/>
      <family val="3"/>
      <charset val="128"/>
    </font>
    <font>
      <sz val="18"/>
      <color indexed="8"/>
      <name val="ＭＳ ゴシック"/>
      <family val="3"/>
      <charset val="128"/>
    </font>
    <font>
      <sz val="12"/>
      <color indexed="8"/>
      <name val="ＭＳ Ｐゴシック"/>
      <family val="3"/>
      <charset val="128"/>
    </font>
    <font>
      <sz val="20"/>
      <color theme="0"/>
      <name val="ＭＳ ゴシック"/>
      <family val="3"/>
      <charset val="128"/>
    </font>
    <font>
      <sz val="16"/>
      <name val="ＭＳ 明朝"/>
      <family val="1"/>
      <charset val="128"/>
    </font>
    <font>
      <sz val="16"/>
      <name val="ＭＳ ゴシック"/>
      <family val="3"/>
      <charset val="128"/>
    </font>
    <font>
      <sz val="11"/>
      <color rgb="FFFF0000"/>
      <name val="ＭＳ 明朝"/>
      <family val="1"/>
      <charset val="128"/>
    </font>
    <font>
      <sz val="11"/>
      <color indexed="8"/>
      <name val="ＭＳ Ｐゴシック"/>
      <family val="3"/>
    </font>
    <font>
      <sz val="6"/>
      <name val="ＭＳ Ｐゴシック"/>
      <family val="3"/>
    </font>
    <font>
      <sz val="12"/>
      <name val="ＭＳ ゴシック"/>
      <family val="3"/>
      <charset val="128"/>
    </font>
    <font>
      <sz val="6"/>
      <name val="ＭＳ 明朝"/>
      <family val="1"/>
      <charset val="128"/>
    </font>
    <font>
      <sz val="12"/>
      <name val="ＭＳ Ｐゴシック"/>
      <family val="3"/>
      <charset val="128"/>
    </font>
    <font>
      <sz val="9"/>
      <name val="ＭＳ ゴシック"/>
      <family val="3"/>
      <charset val="128"/>
    </font>
    <font>
      <strike/>
      <sz val="11"/>
      <color indexed="8"/>
      <name val="ＭＳ 明朝"/>
      <family val="1"/>
      <charset val="128"/>
    </font>
    <font>
      <sz val="11"/>
      <name val="游ゴシック"/>
      <family val="2"/>
      <scheme val="minor"/>
    </font>
    <font>
      <sz val="14"/>
      <color indexed="8"/>
      <name val="ＭＳ ゴシック"/>
      <family val="3"/>
      <charset val="128"/>
    </font>
    <font>
      <sz val="11"/>
      <color rgb="FFFF0000"/>
      <name val="游ゴシック"/>
      <family val="2"/>
      <scheme val="minor"/>
    </font>
    <font>
      <sz val="11"/>
      <color rgb="FFFF0000"/>
      <name val="游ゴシック"/>
      <family val="3"/>
      <charset val="128"/>
      <scheme val="minor"/>
    </font>
    <font>
      <sz val="11"/>
      <name val="游ゴシック"/>
      <family val="3"/>
      <charset val="128"/>
      <scheme val="minor"/>
    </font>
    <font>
      <sz val="11"/>
      <color theme="1"/>
      <name val="ＭＳ Ｐゴシック"/>
      <family val="3"/>
      <charset val="128"/>
    </font>
    <font>
      <sz val="9"/>
      <color indexed="8"/>
      <name val="ＭＳ Ｐゴシック"/>
      <family val="3"/>
      <charset val="128"/>
    </font>
    <font>
      <sz val="9"/>
      <color theme="1"/>
      <name val="ＭＳ Ｐゴシック"/>
      <family val="3"/>
      <charset val="128"/>
    </font>
    <font>
      <sz val="11"/>
      <color rgb="FF0070C0"/>
      <name val="ＭＳ Ｐゴシック"/>
      <family val="3"/>
      <charset val="128"/>
    </font>
    <font>
      <sz val="22"/>
      <color theme="1"/>
      <name val="ＭＳ 明朝"/>
      <family val="1"/>
      <charset val="128"/>
    </font>
    <font>
      <sz val="24"/>
      <color theme="1"/>
      <name val="ＭＳ 明朝"/>
      <family val="1"/>
      <charset val="128"/>
    </font>
    <font>
      <sz val="24"/>
      <name val="ＭＳ 明朝"/>
      <family val="1"/>
      <charset val="128"/>
    </font>
    <font>
      <sz val="10"/>
      <color indexed="8"/>
      <name val="ＭＳ Ｐゴシック"/>
      <family val="3"/>
      <charset val="128"/>
    </font>
    <font>
      <sz val="20"/>
      <color theme="0"/>
      <name val="ＭＳ Ｐゴシック"/>
      <family val="3"/>
      <charset val="128"/>
    </font>
    <font>
      <b/>
      <sz val="14"/>
      <color indexed="8"/>
      <name val="ＭＳ Ｐゴシック"/>
      <family val="3"/>
      <charset val="128"/>
    </font>
    <font>
      <b/>
      <sz val="18"/>
      <color theme="0"/>
      <name val="ＭＳ Ｐゴシック"/>
      <family val="3"/>
      <charset val="128"/>
    </font>
    <font>
      <sz val="18"/>
      <color indexed="8"/>
      <name val="ＭＳ Ｐゴシック"/>
      <family val="3"/>
      <charset val="128"/>
    </font>
    <font>
      <sz val="11"/>
      <name val="ＭＳ Ｐゴシック"/>
      <family val="3"/>
      <charset val="128"/>
    </font>
    <font>
      <sz val="11"/>
      <color rgb="FFFF0000"/>
      <name val="ＭＳ Ｐゴシック"/>
      <family val="3"/>
      <charset val="128"/>
    </font>
    <font>
      <sz val="11"/>
      <color indexed="10"/>
      <name val="ＭＳ Ｐゴシック"/>
      <family val="3"/>
      <charset val="128"/>
    </font>
    <font>
      <sz val="11"/>
      <color rgb="FFFFC000"/>
      <name val="ＭＳ 明朝"/>
      <family val="1"/>
      <charset val="128"/>
    </font>
    <font>
      <sz val="11"/>
      <color rgb="FFFFC000"/>
      <name val="游ゴシック"/>
      <family val="2"/>
      <scheme val="minor"/>
    </font>
    <font>
      <sz val="9"/>
      <name val="ＭＳ Ｐゴシック"/>
      <family val="3"/>
    </font>
    <font>
      <sz val="9"/>
      <name val="ＭＳ Ｐゴシック"/>
      <family val="3"/>
      <charset val="128"/>
    </font>
    <font>
      <sz val="10"/>
      <name val="ＭＳ Ｐゴシック"/>
      <family val="3"/>
    </font>
    <font>
      <sz val="10"/>
      <name val="ＭＳ Ｐゴシック"/>
      <family val="3"/>
      <charset val="128"/>
    </font>
    <font>
      <sz val="8"/>
      <name val="ＭＳ Ｐゴシック"/>
      <family val="3"/>
    </font>
    <font>
      <sz val="8"/>
      <name val="ＭＳ Ｐゴシック"/>
      <family val="3"/>
      <charset val="128"/>
    </font>
  </fonts>
  <fills count="10">
    <fill>
      <patternFill patternType="none"/>
    </fill>
    <fill>
      <patternFill patternType="gray125"/>
    </fill>
    <fill>
      <patternFill patternType="solid">
        <fgColor indexed="13"/>
        <bgColor indexed="64"/>
      </patternFill>
    </fill>
    <fill>
      <patternFill patternType="solid">
        <fgColor rgb="FF002060"/>
        <bgColor indexed="64"/>
      </patternFill>
    </fill>
    <fill>
      <patternFill patternType="solid">
        <fgColor rgb="FF99CCFF"/>
        <bgColor indexed="64"/>
      </patternFill>
    </fill>
    <fill>
      <patternFill patternType="solid">
        <fgColor theme="9" tint="-0.249977111117893"/>
        <bgColor indexed="64"/>
      </patternFill>
    </fill>
    <fill>
      <patternFill patternType="solid">
        <fgColor rgb="FF993366"/>
        <bgColor indexed="64"/>
      </patternFill>
    </fill>
    <fill>
      <patternFill patternType="solid">
        <fgColor rgb="FFFF00FF"/>
        <bgColor indexed="64"/>
      </patternFill>
    </fill>
    <fill>
      <patternFill patternType="solid">
        <fgColor rgb="FFFF9966"/>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s>
  <cellStyleXfs count="6">
    <xf numFmtId="0" fontId="0" fillId="0" borderId="0"/>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cellStyleXfs>
  <cellXfs count="433">
    <xf numFmtId="0" fontId="0" fillId="0" borderId="0" xfId="0"/>
    <xf numFmtId="0" fontId="4" fillId="0" borderId="0" xfId="1" applyFont="1" applyAlignment="1">
      <alignment vertical="center"/>
    </xf>
    <xf numFmtId="0" fontId="4" fillId="0" borderId="0" xfId="1" applyFont="1" applyAlignment="1">
      <alignment horizontal="right" vertical="center"/>
    </xf>
    <xf numFmtId="0" fontId="4" fillId="0" borderId="0" xfId="1" applyFont="1" applyBorder="1" applyAlignment="1">
      <alignment vertical="center"/>
    </xf>
    <xf numFmtId="0" fontId="4" fillId="0" borderId="1" xfId="1" applyFont="1" applyBorder="1" applyAlignment="1">
      <alignment vertical="center"/>
    </xf>
    <xf numFmtId="0" fontId="7" fillId="0" borderId="0" xfId="1" applyFont="1" applyAlignment="1">
      <alignment horizontal="left" vertical="center"/>
    </xf>
    <xf numFmtId="0" fontId="7" fillId="0" borderId="0" xfId="1" applyFont="1" applyAlignment="1">
      <alignment vertical="center"/>
    </xf>
    <xf numFmtId="179" fontId="4" fillId="0" borderId="0" xfId="1" applyNumberFormat="1" applyFont="1" applyAlignment="1">
      <alignment vertical="center"/>
    </xf>
    <xf numFmtId="180" fontId="4" fillId="0" borderId="0" xfId="1" applyNumberFormat="1" applyFont="1" applyAlignment="1">
      <alignment vertical="center"/>
    </xf>
    <xf numFmtId="0" fontId="1" fillId="0" borderId="1" xfId="1" applyBorder="1" applyAlignment="1">
      <alignment vertical="center"/>
    </xf>
    <xf numFmtId="179" fontId="9" fillId="2" borderId="0" xfId="1" applyNumberFormat="1" applyFont="1" applyFill="1" applyAlignment="1">
      <alignment vertical="center"/>
    </xf>
    <xf numFmtId="180" fontId="9" fillId="2" borderId="0" xfId="1" applyNumberFormat="1" applyFont="1" applyFill="1" applyAlignment="1">
      <alignment vertical="center"/>
    </xf>
    <xf numFmtId="38" fontId="4" fillId="0" borderId="0" xfId="2" applyFont="1" applyBorder="1" applyAlignment="1">
      <alignment vertical="center"/>
    </xf>
    <xf numFmtId="0" fontId="11" fillId="0" borderId="0" xfId="1" applyFont="1" applyFill="1" applyAlignment="1">
      <alignment horizontal="left" vertical="center"/>
    </xf>
    <xf numFmtId="0" fontId="4" fillId="0" borderId="1" xfId="1" applyFont="1" applyBorder="1" applyAlignment="1">
      <alignment horizontal="center" vertical="center"/>
    </xf>
    <xf numFmtId="0" fontId="4" fillId="0" borderId="1" xfId="1" applyFont="1" applyBorder="1" applyAlignment="1">
      <alignment horizontal="right" vertical="center"/>
    </xf>
    <xf numFmtId="0" fontId="12" fillId="0" borderId="0" xfId="1" applyFont="1" applyAlignment="1">
      <alignment vertical="center"/>
    </xf>
    <xf numFmtId="0" fontId="14" fillId="0" borderId="0" xfId="1" applyFont="1" applyAlignment="1">
      <alignment vertical="center"/>
    </xf>
    <xf numFmtId="0" fontId="15" fillId="0" borderId="0" xfId="1" applyFont="1" applyAlignment="1">
      <alignment vertical="center"/>
    </xf>
    <xf numFmtId="0" fontId="15" fillId="0" borderId="0" xfId="1" applyFont="1" applyAlignment="1">
      <alignment horizontal="right" vertical="center"/>
    </xf>
    <xf numFmtId="0" fontId="17" fillId="0" borderId="0" xfId="1" applyFont="1" applyAlignment="1">
      <alignment vertical="center"/>
    </xf>
    <xf numFmtId="0" fontId="18" fillId="0" borderId="0" xfId="1" applyFont="1" applyAlignment="1">
      <alignment vertical="center"/>
    </xf>
    <xf numFmtId="0" fontId="15" fillId="0" borderId="0" xfId="1" applyFont="1" applyAlignment="1">
      <alignment horizontal="left" vertical="center"/>
    </xf>
    <xf numFmtId="0" fontId="19" fillId="0" borderId="0" xfId="1" applyFont="1" applyAlignment="1">
      <alignment vertical="center"/>
    </xf>
    <xf numFmtId="38" fontId="0" fillId="0" borderId="0" xfId="4" applyFont="1" applyAlignment="1">
      <alignment vertical="center"/>
    </xf>
    <xf numFmtId="0" fontId="0" fillId="0" borderId="0" xfId="0" applyAlignment="1">
      <alignment horizontal="right"/>
    </xf>
    <xf numFmtId="0" fontId="22" fillId="0" borderId="8" xfId="0" applyFont="1" applyBorder="1" applyAlignment="1">
      <alignment horizontal="center" vertical="center"/>
    </xf>
    <xf numFmtId="188" fontId="24" fillId="0" borderId="1" xfId="0" applyNumberFormat="1" applyFont="1" applyBorder="1" applyAlignment="1">
      <alignment vertical="center"/>
    </xf>
    <xf numFmtId="183" fontId="24" fillId="0" borderId="1" xfId="0" applyNumberFormat="1" applyFont="1" applyBorder="1" applyAlignment="1">
      <alignment vertical="center"/>
    </xf>
    <xf numFmtId="0" fontId="22" fillId="0" borderId="17" xfId="0" applyFont="1" applyBorder="1" applyAlignment="1">
      <alignment horizontal="left" vertical="center"/>
    </xf>
    <xf numFmtId="0" fontId="22" fillId="0" borderId="22" xfId="0" applyFont="1" applyBorder="1" applyAlignment="1">
      <alignment horizontal="left" vertical="center"/>
    </xf>
    <xf numFmtId="0" fontId="22" fillId="0" borderId="18" xfId="0" applyFont="1" applyBorder="1" applyAlignment="1">
      <alignment horizontal="left" vertical="center"/>
    </xf>
    <xf numFmtId="0" fontId="22" fillId="0" borderId="1" xfId="0" applyFont="1" applyBorder="1" applyAlignment="1">
      <alignment horizontal="left" vertical="center"/>
    </xf>
    <xf numFmtId="0" fontId="22" fillId="0" borderId="32" xfId="0" applyFont="1" applyBorder="1" applyAlignment="1">
      <alignment horizontal="left" vertical="center"/>
    </xf>
    <xf numFmtId="188" fontId="24" fillId="0" borderId="36" xfId="0" applyNumberFormat="1" applyFont="1" applyBorder="1" applyAlignment="1">
      <alignment vertical="center"/>
    </xf>
    <xf numFmtId="183" fontId="24" fillId="0" borderId="36" xfId="0" applyNumberFormat="1" applyFont="1" applyBorder="1" applyAlignment="1">
      <alignment vertical="center"/>
    </xf>
    <xf numFmtId="0" fontId="22" fillId="0" borderId="37" xfId="0" applyFont="1" applyBorder="1" applyAlignment="1">
      <alignment horizontal="left" vertical="center"/>
    </xf>
    <xf numFmtId="188" fontId="24" fillId="0" borderId="5" xfId="0" applyNumberFormat="1" applyFont="1" applyBorder="1" applyAlignment="1">
      <alignment vertical="center"/>
    </xf>
    <xf numFmtId="183" fontId="24" fillId="0" borderId="5" xfId="0" applyNumberFormat="1" applyFont="1" applyBorder="1" applyAlignment="1">
      <alignment vertical="center"/>
    </xf>
    <xf numFmtId="188" fontId="24" fillId="0" borderId="40" xfId="0" applyNumberFormat="1" applyFont="1" applyBorder="1" applyAlignment="1">
      <alignment vertical="center"/>
    </xf>
    <xf numFmtId="183" fontId="24" fillId="0" borderId="40" xfId="0" applyNumberFormat="1" applyFont="1" applyBorder="1" applyAlignment="1">
      <alignment vertical="center"/>
    </xf>
    <xf numFmtId="0" fontId="25" fillId="0" borderId="0" xfId="0" applyFont="1" applyAlignment="1">
      <alignment vertical="center"/>
    </xf>
    <xf numFmtId="0" fontId="22" fillId="0" borderId="0" xfId="0" applyFont="1" applyAlignment="1">
      <alignment vertical="center"/>
    </xf>
    <xf numFmtId="178" fontId="22" fillId="0" borderId="0" xfId="0" applyNumberFormat="1" applyFont="1" applyAlignment="1">
      <alignment vertical="center"/>
    </xf>
    <xf numFmtId="178" fontId="22" fillId="0" borderId="9" xfId="0" applyNumberFormat="1" applyFont="1" applyBorder="1" applyAlignment="1">
      <alignment horizontal="center" vertical="center"/>
    </xf>
    <xf numFmtId="184" fontId="24" fillId="0" borderId="10" xfId="0" applyNumberFormat="1" applyFont="1" applyBorder="1" applyAlignment="1">
      <alignment vertical="center"/>
    </xf>
    <xf numFmtId="184" fontId="24" fillId="0" borderId="41" xfId="0" applyNumberFormat="1" applyFont="1" applyBorder="1" applyAlignment="1">
      <alignment vertical="center"/>
    </xf>
    <xf numFmtId="188" fontId="24" fillId="0" borderId="38" xfId="0" applyNumberFormat="1" applyFont="1" applyBorder="1" applyAlignment="1">
      <alignment vertical="center"/>
    </xf>
    <xf numFmtId="184" fontId="24" fillId="0" borderId="12" xfId="0" applyNumberFormat="1" applyFont="1" applyBorder="1" applyAlignment="1">
      <alignment vertical="center"/>
    </xf>
    <xf numFmtId="184" fontId="24" fillId="0" borderId="34" xfId="0" applyNumberFormat="1" applyFont="1" applyBorder="1" applyAlignment="1">
      <alignment vertical="center"/>
    </xf>
    <xf numFmtId="0" fontId="5" fillId="0" borderId="0" xfId="0" applyFont="1" applyAlignment="1">
      <alignment vertical="center"/>
    </xf>
    <xf numFmtId="188" fontId="4" fillId="0" borderId="1" xfId="1" applyNumberFormat="1" applyFont="1" applyBorder="1" applyAlignment="1">
      <alignment vertical="center"/>
    </xf>
    <xf numFmtId="0" fontId="22" fillId="4" borderId="8" xfId="0" applyFont="1" applyFill="1" applyBorder="1" applyAlignment="1">
      <alignment horizontal="center" vertical="center"/>
    </xf>
    <xf numFmtId="178" fontId="22" fillId="4" borderId="9" xfId="0" applyNumberFormat="1" applyFont="1" applyFill="1" applyBorder="1" applyAlignment="1">
      <alignment horizontal="center" vertical="center"/>
    </xf>
    <xf numFmtId="188" fontId="24" fillId="0" borderId="7" xfId="0" applyNumberFormat="1" applyFont="1" applyBorder="1" applyAlignment="1">
      <alignment vertical="center"/>
    </xf>
    <xf numFmtId="183" fontId="24" fillId="0" borderId="7" xfId="0" applyNumberFormat="1" applyFont="1" applyBorder="1" applyAlignment="1">
      <alignment vertical="center"/>
    </xf>
    <xf numFmtId="184" fontId="24" fillId="0" borderId="42" xfId="0" applyNumberFormat="1" applyFont="1" applyBorder="1" applyAlignment="1">
      <alignment vertical="center"/>
    </xf>
    <xf numFmtId="0" fontId="22" fillId="0" borderId="20" xfId="0" applyFont="1" applyBorder="1" applyAlignment="1">
      <alignment horizontal="left" vertical="center"/>
    </xf>
    <xf numFmtId="183" fontId="24" fillId="0" borderId="38" xfId="0" applyNumberFormat="1" applyFont="1" applyBorder="1" applyAlignment="1">
      <alignment vertical="center"/>
    </xf>
    <xf numFmtId="184" fontId="24" fillId="0" borderId="43" xfId="0" applyNumberFormat="1" applyFont="1" applyBorder="1" applyAlignment="1">
      <alignment vertical="center"/>
    </xf>
    <xf numFmtId="188" fontId="24" fillId="0" borderId="21" xfId="0" applyNumberFormat="1" applyFont="1" applyBorder="1" applyAlignment="1">
      <alignment vertical="center"/>
    </xf>
    <xf numFmtId="188" fontId="24" fillId="0" borderId="18" xfId="0" applyNumberFormat="1" applyFont="1" applyBorder="1" applyAlignment="1">
      <alignment vertical="center"/>
    </xf>
    <xf numFmtId="183" fontId="24" fillId="0" borderId="18" xfId="0" applyNumberFormat="1" applyFont="1" applyBorder="1" applyAlignment="1">
      <alignment vertical="center"/>
    </xf>
    <xf numFmtId="184" fontId="24" fillId="0" borderId="44" xfId="0" applyNumberFormat="1" applyFont="1" applyBorder="1" applyAlignment="1">
      <alignment vertical="center"/>
    </xf>
    <xf numFmtId="38" fontId="0" fillId="0" borderId="0" xfId="4" applyFont="1" applyBorder="1" applyAlignment="1">
      <alignment horizontal="left" vertical="center"/>
    </xf>
    <xf numFmtId="38" fontId="0" fillId="0" borderId="0" xfId="4" applyFont="1" applyBorder="1" applyAlignment="1">
      <alignment horizontal="right" vertical="center"/>
    </xf>
    <xf numFmtId="38" fontId="27" fillId="0" borderId="0" xfId="4" applyFont="1" applyBorder="1" applyAlignment="1">
      <alignment horizontal="left" vertical="center"/>
    </xf>
    <xf numFmtId="38" fontId="4" fillId="0" borderId="0" xfId="4" applyFont="1" applyBorder="1" applyAlignment="1">
      <alignment vertical="center"/>
    </xf>
    <xf numFmtId="180" fontId="4" fillId="0" borderId="0" xfId="1" applyNumberFormat="1" applyFont="1" applyBorder="1" applyAlignment="1">
      <alignment vertical="center"/>
    </xf>
    <xf numFmtId="0" fontId="4" fillId="0" borderId="0" xfId="1" applyFont="1" applyAlignment="1">
      <alignment horizontal="center" vertical="center"/>
    </xf>
    <xf numFmtId="0" fontId="15" fillId="4" borderId="1" xfId="1" applyFont="1" applyFill="1" applyBorder="1" applyAlignment="1">
      <alignment horizontal="center" vertical="center" wrapText="1"/>
    </xf>
    <xf numFmtId="184" fontId="15" fillId="0" borderId="33" xfId="1" applyNumberFormat="1" applyFont="1" applyFill="1" applyBorder="1" applyAlignment="1">
      <alignment horizontal="right" vertical="center" wrapText="1"/>
    </xf>
    <xf numFmtId="184" fontId="15" fillId="0" borderId="24" xfId="1" applyNumberFormat="1" applyFont="1" applyFill="1" applyBorder="1" applyAlignment="1">
      <alignment horizontal="right" vertical="center" wrapText="1"/>
    </xf>
    <xf numFmtId="184" fontId="15" fillId="0" borderId="25" xfId="1" applyNumberFormat="1" applyFont="1" applyFill="1" applyBorder="1" applyAlignment="1">
      <alignment horizontal="right" vertical="center" wrapText="1"/>
    </xf>
    <xf numFmtId="38" fontId="15" fillId="0" borderId="27" xfId="2" applyFont="1" applyFill="1" applyBorder="1" applyAlignment="1">
      <alignment vertical="center"/>
    </xf>
    <xf numFmtId="182" fontId="15" fillId="0" borderId="27" xfId="1" applyNumberFormat="1" applyFont="1" applyFill="1" applyBorder="1" applyAlignment="1">
      <alignment horizontal="right" vertical="center" wrapText="1"/>
    </xf>
    <xf numFmtId="183" fontId="15" fillId="0" borderId="27" xfId="1" applyNumberFormat="1" applyFont="1" applyFill="1" applyBorder="1" applyAlignment="1">
      <alignment horizontal="right" vertical="center" wrapText="1"/>
    </xf>
    <xf numFmtId="38" fontId="15" fillId="0" borderId="45" xfId="2" applyFont="1" applyFill="1" applyBorder="1" applyAlignment="1">
      <alignment vertical="center"/>
    </xf>
    <xf numFmtId="182" fontId="15" fillId="0" borderId="45" xfId="1" applyNumberFormat="1" applyFont="1" applyFill="1" applyBorder="1" applyAlignment="1">
      <alignment horizontal="right" vertical="center" wrapText="1"/>
    </xf>
    <xf numFmtId="183" fontId="15" fillId="0" borderId="45" xfId="1" applyNumberFormat="1" applyFont="1" applyFill="1" applyBorder="1" applyAlignment="1">
      <alignment horizontal="right" vertical="center" wrapText="1"/>
    </xf>
    <xf numFmtId="182" fontId="15" fillId="0" borderId="29" xfId="1" applyNumberFormat="1" applyFont="1" applyFill="1" applyBorder="1" applyAlignment="1">
      <alignment horizontal="right" vertical="center" wrapText="1"/>
    </xf>
    <xf numFmtId="183" fontId="15" fillId="0" borderId="29" xfId="1" applyNumberFormat="1" applyFont="1" applyFill="1" applyBorder="1" applyAlignment="1">
      <alignment horizontal="right" vertical="center" wrapText="1"/>
    </xf>
    <xf numFmtId="38" fontId="15" fillId="0" borderId="2" xfId="2" applyFont="1" applyFill="1" applyBorder="1" applyAlignment="1">
      <alignment vertical="center"/>
    </xf>
    <xf numFmtId="183" fontId="15" fillId="0" borderId="2" xfId="1" applyNumberFormat="1" applyFont="1" applyFill="1" applyBorder="1" applyAlignment="1">
      <alignment horizontal="right" vertical="center" wrapText="1"/>
    </xf>
    <xf numFmtId="177" fontId="15" fillId="0" borderId="2" xfId="1" applyNumberFormat="1" applyFont="1" applyFill="1" applyBorder="1" applyAlignment="1">
      <alignment horizontal="right" vertical="center" wrapText="1"/>
    </xf>
    <xf numFmtId="38" fontId="15" fillId="0" borderId="29" xfId="2" applyFont="1" applyFill="1" applyBorder="1" applyAlignment="1">
      <alignment horizontal="right" vertical="center"/>
    </xf>
    <xf numFmtId="184" fontId="15" fillId="0" borderId="1" xfId="1" applyNumberFormat="1" applyFont="1" applyFill="1" applyBorder="1" applyAlignment="1">
      <alignment horizontal="right" vertical="center" wrapText="1"/>
    </xf>
    <xf numFmtId="0" fontId="28" fillId="0" borderId="0" xfId="1" applyFont="1" applyAlignment="1">
      <alignment vertical="center"/>
    </xf>
    <xf numFmtId="179" fontId="28" fillId="0" borderId="0" xfId="1" applyNumberFormat="1" applyFont="1" applyAlignment="1">
      <alignment vertical="center"/>
    </xf>
    <xf numFmtId="180" fontId="28" fillId="0" borderId="0" xfId="1" applyNumberFormat="1" applyFont="1" applyAlignment="1">
      <alignment vertical="center"/>
    </xf>
    <xf numFmtId="0" fontId="7" fillId="0" borderId="0" xfId="1" applyFont="1" applyBorder="1" applyAlignment="1">
      <alignment vertical="center"/>
    </xf>
    <xf numFmtId="38" fontId="0" fillId="0" borderId="0" xfId="4" applyFont="1" applyBorder="1" applyAlignment="1">
      <alignment vertical="center"/>
    </xf>
    <xf numFmtId="0" fontId="0" fillId="0" borderId="0" xfId="0" applyBorder="1"/>
    <xf numFmtId="0" fontId="0" fillId="0" borderId="0" xfId="0" applyBorder="1" applyAlignment="1">
      <alignment horizontal="right"/>
    </xf>
    <xf numFmtId="0" fontId="20" fillId="0" borderId="0" xfId="0" applyFont="1" applyBorder="1" applyAlignment="1">
      <alignment horizontal="right" vertical="center"/>
    </xf>
    <xf numFmtId="38" fontId="31" fillId="0" borderId="0" xfId="4" applyFont="1" applyBorder="1" applyAlignment="1">
      <alignment horizontal="left" vertical="center"/>
    </xf>
    <xf numFmtId="38" fontId="30" fillId="0" borderId="0" xfId="4" applyFont="1" applyBorder="1" applyAlignment="1">
      <alignment horizontal="left" vertical="center"/>
    </xf>
    <xf numFmtId="38" fontId="29" fillId="0" borderId="0" xfId="4" applyFont="1" applyBorder="1" applyAlignment="1">
      <alignment horizontal="right" vertical="center"/>
    </xf>
    <xf numFmtId="0" fontId="1" fillId="0" borderId="0" xfId="1" applyBorder="1" applyAlignment="1">
      <alignment vertical="center"/>
    </xf>
    <xf numFmtId="0" fontId="1" fillId="0" borderId="1" xfId="1" applyFont="1" applyBorder="1" applyAlignment="1">
      <alignment vertical="center"/>
    </xf>
    <xf numFmtId="177" fontId="32" fillId="0" borderId="1" xfId="1" applyNumberFormat="1" applyFont="1" applyBorder="1" applyAlignment="1">
      <alignment vertical="center"/>
    </xf>
    <xf numFmtId="177" fontId="1" fillId="0" borderId="1" xfId="1" applyNumberFormat="1" applyFont="1" applyBorder="1" applyAlignment="1">
      <alignment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187" fontId="1" fillId="0" borderId="1" xfId="1" applyNumberFormat="1" applyFont="1" applyBorder="1" applyAlignment="1">
      <alignment vertical="center"/>
    </xf>
    <xf numFmtId="187" fontId="32" fillId="0" borderId="1" xfId="1" applyNumberFormat="1" applyFont="1" applyBorder="1" applyAlignment="1">
      <alignment vertical="center"/>
    </xf>
    <xf numFmtId="0" fontId="20" fillId="0" borderId="0" xfId="0" applyFont="1" applyBorder="1" applyAlignment="1">
      <alignment horizontal="center" vertical="center"/>
    </xf>
    <xf numFmtId="183" fontId="32" fillId="0" borderId="1" xfId="1" applyNumberFormat="1" applyFont="1" applyBorder="1" applyAlignment="1">
      <alignment vertical="center"/>
    </xf>
    <xf numFmtId="183" fontId="1" fillId="0" borderId="1" xfId="1" applyNumberFormat="1" applyFont="1" applyBorder="1" applyAlignment="1">
      <alignment vertical="center"/>
    </xf>
    <xf numFmtId="0" fontId="1" fillId="0" borderId="0" xfId="1" applyFont="1" applyBorder="1" applyAlignment="1">
      <alignment vertical="center"/>
    </xf>
    <xf numFmtId="183" fontId="33" fillId="0" borderId="0" xfId="1" applyNumberFormat="1" applyFont="1" applyBorder="1" applyAlignment="1">
      <alignment vertical="center"/>
    </xf>
    <xf numFmtId="177" fontId="32" fillId="0" borderId="0" xfId="1" applyNumberFormat="1" applyFont="1" applyBorder="1" applyAlignment="1">
      <alignment vertical="center"/>
    </xf>
    <xf numFmtId="183" fontId="34" fillId="0" borderId="0" xfId="1" applyNumberFormat="1" applyFont="1" applyBorder="1" applyAlignment="1">
      <alignment vertical="center"/>
    </xf>
    <xf numFmtId="0" fontId="28" fillId="0" borderId="0" xfId="1" applyFont="1" applyBorder="1" applyAlignment="1">
      <alignment vertical="center"/>
    </xf>
    <xf numFmtId="0" fontId="1" fillId="0" borderId="5" xfId="1" applyFont="1" applyBorder="1" applyAlignment="1">
      <alignment vertical="center"/>
    </xf>
    <xf numFmtId="177" fontId="32" fillId="0" borderId="7" xfId="1" applyNumberFormat="1" applyFont="1" applyBorder="1" applyAlignment="1">
      <alignment vertical="center"/>
    </xf>
    <xf numFmtId="183" fontId="32" fillId="0" borderId="7" xfId="1" applyNumberFormat="1" applyFont="1" applyBorder="1" applyAlignment="1">
      <alignment vertical="center"/>
    </xf>
    <xf numFmtId="183" fontId="1" fillId="0" borderId="7" xfId="1" applyNumberFormat="1" applyFont="1" applyBorder="1" applyAlignment="1">
      <alignment vertical="center"/>
    </xf>
    <xf numFmtId="0" fontId="1" fillId="0" borderId="39" xfId="1" applyFont="1" applyBorder="1" applyAlignment="1">
      <alignment vertical="center"/>
    </xf>
    <xf numFmtId="183" fontId="35" fillId="0" borderId="5" xfId="1" applyNumberFormat="1" applyFont="1" applyBorder="1" applyAlignment="1">
      <alignment vertical="center"/>
    </xf>
    <xf numFmtId="183" fontId="35" fillId="0" borderId="40" xfId="1" applyNumberFormat="1" applyFont="1" applyBorder="1" applyAlignment="1">
      <alignment vertical="center"/>
    </xf>
    <xf numFmtId="183" fontId="35" fillId="0" borderId="34" xfId="1" applyNumberFormat="1" applyFont="1" applyBorder="1" applyAlignment="1">
      <alignment vertical="center"/>
    </xf>
    <xf numFmtId="0" fontId="1" fillId="0" borderId="7" xfId="1" applyFont="1" applyBorder="1" applyAlignment="1">
      <alignment vertical="center"/>
    </xf>
    <xf numFmtId="183" fontId="35" fillId="0" borderId="7" xfId="1" applyNumberFormat="1" applyFont="1" applyBorder="1" applyAlignment="1">
      <alignment vertical="center"/>
    </xf>
    <xf numFmtId="183" fontId="1" fillId="0" borderId="40" xfId="1" applyNumberFormat="1" applyFont="1" applyBorder="1" applyAlignment="1">
      <alignment vertical="center" shrinkToFit="1"/>
    </xf>
    <xf numFmtId="183" fontId="1" fillId="0" borderId="34" xfId="1" applyNumberFormat="1" applyFont="1" applyBorder="1" applyAlignment="1">
      <alignment vertical="center" shrinkToFit="1"/>
    </xf>
    <xf numFmtId="183" fontId="1" fillId="0" borderId="7" xfId="1" applyNumberFormat="1" applyFont="1" applyBorder="1" applyAlignment="1">
      <alignment vertical="center" shrinkToFit="1"/>
    </xf>
    <xf numFmtId="183" fontId="1" fillId="0" borderId="5" xfId="1" applyNumberFormat="1" applyFont="1" applyBorder="1" applyAlignment="1">
      <alignment vertical="center" shrinkToFit="1"/>
    </xf>
    <xf numFmtId="183" fontId="32" fillId="0" borderId="7" xfId="1" applyNumberFormat="1" applyFont="1" applyBorder="1" applyAlignment="1">
      <alignment vertical="center" shrinkToFit="1"/>
    </xf>
    <xf numFmtId="183" fontId="20" fillId="0" borderId="0" xfId="0" applyNumberFormat="1" applyFont="1" applyBorder="1" applyAlignment="1">
      <alignment horizontal="center" vertical="center"/>
    </xf>
    <xf numFmtId="187" fontId="1" fillId="0" borderId="0" xfId="1" applyNumberFormat="1" applyFont="1" applyBorder="1" applyAlignment="1">
      <alignment vertical="center"/>
    </xf>
    <xf numFmtId="187" fontId="32" fillId="0" borderId="0" xfId="1" applyNumberFormat="1" applyFont="1" applyBorder="1" applyAlignment="1">
      <alignment vertical="center"/>
    </xf>
    <xf numFmtId="0" fontId="1" fillId="0" borderId="1" xfId="1" applyFont="1" applyBorder="1" applyAlignment="1">
      <alignment horizontal="right" vertical="center"/>
    </xf>
    <xf numFmtId="187" fontId="1" fillId="0" borderId="1" xfId="1" applyNumberFormat="1" applyFont="1" applyBorder="1" applyAlignment="1">
      <alignment horizontal="right" vertical="center"/>
    </xf>
    <xf numFmtId="177" fontId="32" fillId="0" borderId="1" xfId="1" applyNumberFormat="1" applyFont="1" applyBorder="1" applyAlignment="1">
      <alignment horizontal="right" vertical="center"/>
    </xf>
    <xf numFmtId="187" fontId="32" fillId="0" borderId="1" xfId="1" applyNumberFormat="1" applyFont="1" applyBorder="1" applyAlignment="1">
      <alignment horizontal="right" vertical="center"/>
    </xf>
    <xf numFmtId="0" fontId="1" fillId="0" borderId="1" xfId="0" applyFont="1" applyBorder="1" applyAlignment="1">
      <alignment horizontal="right" vertical="center" shrinkToFit="1"/>
    </xf>
    <xf numFmtId="180" fontId="1" fillId="0" borderId="1" xfId="1" applyNumberFormat="1" applyFont="1" applyBorder="1" applyAlignment="1">
      <alignment horizontal="right" vertical="center"/>
    </xf>
    <xf numFmtId="0" fontId="8" fillId="9" borderId="0" xfId="0" applyFont="1" applyFill="1"/>
    <xf numFmtId="0" fontId="15" fillId="0" borderId="7" xfId="1" applyFont="1" applyFill="1" applyBorder="1" applyAlignment="1">
      <alignment horizontal="center" vertical="center" wrapText="1"/>
    </xf>
    <xf numFmtId="0" fontId="15" fillId="4" borderId="1" xfId="1" applyFont="1" applyFill="1" applyBorder="1" applyAlignment="1">
      <alignment horizontal="center" vertical="center" wrapText="1"/>
    </xf>
    <xf numFmtId="0" fontId="15" fillId="0" borderId="27" xfId="1" applyFont="1" applyFill="1" applyBorder="1" applyAlignment="1">
      <alignment horizontal="left" vertical="center" wrapText="1"/>
    </xf>
    <xf numFmtId="0" fontId="15" fillId="0" borderId="45" xfId="1" applyFont="1" applyFill="1" applyBorder="1" applyAlignment="1">
      <alignment horizontal="left" vertical="center" wrapText="1"/>
    </xf>
    <xf numFmtId="0" fontId="15" fillId="0" borderId="29" xfId="1" applyFont="1" applyFill="1" applyBorder="1" applyAlignment="1">
      <alignment horizontal="left" vertical="center" wrapText="1"/>
    </xf>
    <xf numFmtId="0" fontId="1" fillId="4" borderId="1" xfId="1" applyFont="1" applyFill="1" applyBorder="1" applyAlignment="1">
      <alignment horizontal="center" vertical="center"/>
    </xf>
    <xf numFmtId="0" fontId="1" fillId="0" borderId="0" xfId="1" applyFont="1" applyAlignment="1">
      <alignment horizontal="right" vertical="center"/>
    </xf>
    <xf numFmtId="0" fontId="1" fillId="0" borderId="0" xfId="1" applyFont="1" applyAlignment="1">
      <alignment vertical="center"/>
    </xf>
    <xf numFmtId="0" fontId="1" fillId="0" borderId="7" xfId="1" applyFont="1" applyFill="1" applyBorder="1" applyAlignment="1">
      <alignment vertical="center"/>
    </xf>
    <xf numFmtId="0" fontId="39" fillId="4" borderId="1" xfId="1" applyFont="1" applyFill="1" applyBorder="1" applyAlignment="1">
      <alignment horizontal="center" vertical="center"/>
    </xf>
    <xf numFmtId="0" fontId="39" fillId="0" borderId="0" xfId="1" applyFont="1" applyFill="1" applyBorder="1" applyAlignment="1">
      <alignment horizontal="center" vertical="center"/>
    </xf>
    <xf numFmtId="0" fontId="39" fillId="0" borderId="0" xfId="1" applyFont="1" applyFill="1" applyBorder="1" applyAlignment="1">
      <alignment vertical="center"/>
    </xf>
    <xf numFmtId="0" fontId="39" fillId="0" borderId="1" xfId="1" applyFont="1" applyFill="1" applyBorder="1" applyAlignment="1">
      <alignment horizontal="center" vertical="center"/>
    </xf>
    <xf numFmtId="0" fontId="39" fillId="0" borderId="0" xfId="1" applyFont="1" applyAlignment="1">
      <alignment horizontal="right" vertical="center"/>
    </xf>
    <xf numFmtId="0" fontId="39" fillId="0" borderId="0" xfId="1" applyFont="1" applyAlignment="1">
      <alignment vertical="center"/>
    </xf>
    <xf numFmtId="0" fontId="39" fillId="4" borderId="5" xfId="1" applyFont="1" applyFill="1" applyBorder="1" applyAlignment="1">
      <alignment vertical="center"/>
    </xf>
    <xf numFmtId="0" fontId="39" fillId="4" borderId="18" xfId="1" applyFont="1" applyFill="1" applyBorder="1" applyAlignment="1">
      <alignment vertical="center"/>
    </xf>
    <xf numFmtId="0" fontId="39" fillId="0" borderId="2" xfId="1" applyFont="1" applyFill="1" applyBorder="1" applyAlignment="1">
      <alignment vertical="center"/>
    </xf>
    <xf numFmtId="0" fontId="39" fillId="0" borderId="1" xfId="1" applyFont="1" applyFill="1" applyBorder="1" applyAlignment="1">
      <alignment vertical="center"/>
    </xf>
    <xf numFmtId="0" fontId="15" fillId="0" borderId="0" xfId="1" applyFont="1" applyBorder="1" applyAlignment="1">
      <alignment vertical="center"/>
    </xf>
    <xf numFmtId="0" fontId="41" fillId="0" borderId="0" xfId="1" applyFont="1" applyAlignment="1">
      <alignment vertical="center"/>
    </xf>
    <xf numFmtId="0" fontId="43" fillId="0" borderId="0" xfId="1" applyFont="1" applyAlignment="1">
      <alignment vertical="center"/>
    </xf>
    <xf numFmtId="0" fontId="1" fillId="0" borderId="1" xfId="1" applyFont="1" applyBorder="1" applyAlignment="1">
      <alignment horizontal="center" vertical="center"/>
    </xf>
    <xf numFmtId="0" fontId="1" fillId="0" borderId="0" xfId="1" applyFont="1" applyBorder="1" applyAlignment="1">
      <alignment horizontal="right" vertical="center"/>
    </xf>
    <xf numFmtId="0" fontId="1" fillId="0" borderId="0" xfId="1" applyFont="1" applyAlignment="1">
      <alignment horizontal="left" vertical="center"/>
    </xf>
    <xf numFmtId="38" fontId="1" fillId="0" borderId="24" xfId="2" applyFont="1" applyFill="1" applyBorder="1" applyAlignment="1">
      <alignment vertical="center"/>
    </xf>
    <xf numFmtId="38" fontId="1" fillId="0" borderId="25" xfId="2" applyFont="1" applyFill="1" applyBorder="1" applyAlignment="1">
      <alignment vertical="center"/>
    </xf>
    <xf numFmtId="38" fontId="1" fillId="0" borderId="7" xfId="2" applyFont="1" applyFill="1" applyBorder="1" applyAlignment="1">
      <alignment vertical="center"/>
    </xf>
    <xf numFmtId="38" fontId="1" fillId="0" borderId="26" xfId="2" applyFont="1" applyFill="1" applyBorder="1" applyAlignment="1">
      <alignment vertical="center"/>
    </xf>
    <xf numFmtId="0" fontId="1" fillId="0" borderId="0" xfId="1" applyFont="1" applyAlignment="1">
      <alignment horizontal="center" vertical="center"/>
    </xf>
    <xf numFmtId="0" fontId="39" fillId="0" borderId="0" xfId="1" applyFont="1" applyAlignment="1">
      <alignment horizontal="left" vertical="center"/>
    </xf>
    <xf numFmtId="0" fontId="39" fillId="0" borderId="0" xfId="1" applyFont="1"/>
    <xf numFmtId="0" fontId="39" fillId="4" borderId="2" xfId="1" applyFont="1" applyFill="1" applyBorder="1" applyAlignment="1">
      <alignment horizontal="centerContinuous" vertical="center" wrapText="1"/>
    </xf>
    <xf numFmtId="0" fontId="39" fillId="4" borderId="3" xfId="1" applyFont="1" applyFill="1" applyBorder="1" applyAlignment="1">
      <alignment horizontal="centerContinuous" vertical="center" wrapText="1"/>
    </xf>
    <xf numFmtId="0" fontId="39" fillId="4" borderId="1" xfId="1" applyFont="1" applyFill="1" applyBorder="1" applyAlignment="1">
      <alignment horizontal="center" vertical="center" wrapText="1"/>
    </xf>
    <xf numFmtId="0" fontId="39" fillId="0" borderId="0" xfId="1" applyFont="1" applyAlignment="1">
      <alignment horizontal="center" vertical="center"/>
    </xf>
    <xf numFmtId="0" fontId="39" fillId="0" borderId="33" xfId="1" applyFont="1" applyFill="1" applyBorder="1" applyAlignment="1">
      <alignment horizontal="center" vertical="center" wrapText="1"/>
    </xf>
    <xf numFmtId="38" fontId="39" fillId="0" borderId="33" xfId="2" applyFont="1" applyFill="1" applyBorder="1" applyAlignment="1">
      <alignment vertical="center"/>
    </xf>
    <xf numFmtId="182" fontId="39" fillId="0" borderId="33" xfId="1" applyNumberFormat="1" applyFont="1" applyFill="1" applyBorder="1" applyAlignment="1">
      <alignment horizontal="right" vertical="center" wrapText="1"/>
    </xf>
    <xf numFmtId="183" fontId="39" fillId="0" borderId="33" xfId="1" applyNumberFormat="1" applyFont="1" applyFill="1" applyBorder="1" applyAlignment="1">
      <alignment horizontal="right" vertical="center" wrapText="1"/>
    </xf>
    <xf numFmtId="184" fontId="39" fillId="0" borderId="33" xfId="1" applyNumberFormat="1" applyFont="1" applyFill="1" applyBorder="1" applyAlignment="1">
      <alignment horizontal="right" vertical="center" wrapText="1"/>
    </xf>
    <xf numFmtId="0" fontId="39" fillId="0" borderId="24" xfId="1" applyFont="1" applyFill="1" applyBorder="1" applyAlignment="1">
      <alignment horizontal="center" vertical="center" wrapText="1"/>
    </xf>
    <xf numFmtId="38" fontId="39" fillId="0" borderId="24" xfId="2" applyFont="1" applyFill="1" applyBorder="1" applyAlignment="1">
      <alignment vertical="center"/>
    </xf>
    <xf numFmtId="182" fontId="39" fillId="0" borderId="24" xfId="1" applyNumberFormat="1" applyFont="1" applyFill="1" applyBorder="1" applyAlignment="1">
      <alignment horizontal="right" vertical="center" wrapText="1"/>
    </xf>
    <xf numFmtId="183" fontId="39" fillId="0" borderId="24" xfId="1" applyNumberFormat="1" applyFont="1" applyFill="1" applyBorder="1" applyAlignment="1">
      <alignment horizontal="right" vertical="center" wrapText="1"/>
    </xf>
    <xf numFmtId="184" fontId="39" fillId="0" borderId="24" xfId="1" applyNumberFormat="1" applyFont="1" applyFill="1" applyBorder="1" applyAlignment="1">
      <alignment horizontal="right" vertical="center" wrapText="1"/>
    </xf>
    <xf numFmtId="0" fontId="39" fillId="0" borderId="25" xfId="1" applyFont="1" applyFill="1" applyBorder="1" applyAlignment="1">
      <alignment horizontal="center" vertical="center" wrapText="1"/>
    </xf>
    <xf numFmtId="38" fontId="39" fillId="0" borderId="25" xfId="2" applyFont="1" applyFill="1" applyBorder="1" applyAlignment="1">
      <alignment vertical="center"/>
    </xf>
    <xf numFmtId="182" fontId="39" fillId="0" borderId="25" xfId="1" applyNumberFormat="1" applyFont="1" applyFill="1" applyBorder="1" applyAlignment="1">
      <alignment horizontal="right" vertical="center" wrapText="1"/>
    </xf>
    <xf numFmtId="183" fontId="39" fillId="0" borderId="25" xfId="1" applyNumberFormat="1" applyFont="1" applyFill="1" applyBorder="1" applyAlignment="1">
      <alignment horizontal="right" vertical="center" wrapText="1"/>
    </xf>
    <xf numFmtId="184" fontId="39" fillId="0" borderId="25" xfId="1" applyNumberFormat="1" applyFont="1" applyFill="1" applyBorder="1" applyAlignment="1">
      <alignment horizontal="right" vertical="center" wrapText="1"/>
    </xf>
    <xf numFmtId="0" fontId="39" fillId="0" borderId="7" xfId="1" applyFont="1" applyFill="1" applyBorder="1" applyAlignment="1">
      <alignment horizontal="center" vertical="center" wrapText="1"/>
    </xf>
    <xf numFmtId="38" fontId="39" fillId="0" borderId="7" xfId="2" applyFont="1" applyFill="1" applyBorder="1" applyAlignment="1">
      <alignment vertical="center"/>
    </xf>
    <xf numFmtId="182" fontId="39" fillId="0" borderId="7" xfId="1" applyNumberFormat="1" applyFont="1" applyFill="1" applyBorder="1" applyAlignment="1">
      <alignment horizontal="right" vertical="center" wrapText="1"/>
    </xf>
    <xf numFmtId="183" fontId="39" fillId="0" borderId="7" xfId="1" applyNumberFormat="1" applyFont="1" applyFill="1" applyBorder="1" applyAlignment="1">
      <alignment horizontal="right" vertical="center" wrapText="1"/>
    </xf>
    <xf numFmtId="184" fontId="39" fillId="0" borderId="7" xfId="1" applyNumberFormat="1" applyFont="1" applyFill="1" applyBorder="1" applyAlignment="1">
      <alignment horizontal="right" vertical="center" wrapText="1"/>
    </xf>
    <xf numFmtId="0" fontId="39" fillId="0" borderId="27" xfId="1" applyFont="1" applyFill="1" applyBorder="1" applyAlignment="1">
      <alignment horizontal="centerContinuous" vertical="center" wrapText="1"/>
    </xf>
    <xf numFmtId="0" fontId="39" fillId="0" borderId="28" xfId="1" applyFont="1" applyFill="1" applyBorder="1" applyAlignment="1">
      <alignment horizontal="centerContinuous" vertical="center" wrapText="1"/>
    </xf>
    <xf numFmtId="38" fontId="39" fillId="0" borderId="26" xfId="2" applyFont="1" applyFill="1" applyBorder="1" applyAlignment="1">
      <alignment vertical="center"/>
    </xf>
    <xf numFmtId="182" fontId="39" fillId="0" borderId="26" xfId="1" applyNumberFormat="1" applyFont="1" applyFill="1" applyBorder="1" applyAlignment="1">
      <alignment horizontal="right" vertical="center" wrapText="1"/>
    </xf>
    <xf numFmtId="183" fontId="39" fillId="0" borderId="26" xfId="1" applyNumberFormat="1" applyFont="1" applyFill="1" applyBorder="1" applyAlignment="1">
      <alignment horizontal="right" vertical="center" wrapText="1"/>
    </xf>
    <xf numFmtId="184" fontId="39" fillId="0" borderId="26" xfId="1" applyNumberFormat="1" applyFont="1" applyFill="1" applyBorder="1" applyAlignment="1">
      <alignment horizontal="right" vertical="center" wrapText="1"/>
    </xf>
    <xf numFmtId="0" fontId="39" fillId="0" borderId="45" xfId="1" applyFont="1" applyFill="1" applyBorder="1" applyAlignment="1">
      <alignment horizontal="centerContinuous" vertical="center" wrapText="1"/>
    </xf>
    <xf numFmtId="0" fontId="39" fillId="0" borderId="46" xfId="1" applyFont="1" applyFill="1" applyBorder="1" applyAlignment="1">
      <alignment horizontal="centerContinuous" vertical="center" wrapText="1"/>
    </xf>
    <xf numFmtId="0" fontId="39" fillId="0" borderId="29" xfId="1" applyFont="1" applyFill="1" applyBorder="1" applyAlignment="1">
      <alignment horizontal="centerContinuous" vertical="center" wrapText="1"/>
    </xf>
    <xf numFmtId="0" fontId="39" fillId="0" borderId="30" xfId="1" applyFont="1" applyFill="1" applyBorder="1" applyAlignment="1">
      <alignment horizontal="centerContinuous" vertical="center" wrapText="1"/>
    </xf>
    <xf numFmtId="0" fontId="39" fillId="0" borderId="32" xfId="1" applyFont="1" applyFill="1" applyBorder="1" applyAlignment="1">
      <alignment horizontal="centerContinuous" vertical="center" wrapText="1"/>
    </xf>
    <xf numFmtId="0" fontId="39" fillId="0" borderId="23" xfId="1" applyFont="1" applyFill="1" applyBorder="1" applyAlignment="1">
      <alignment horizontal="centerContinuous" vertical="center" wrapText="1"/>
    </xf>
    <xf numFmtId="177" fontId="39" fillId="0" borderId="7" xfId="1" applyNumberFormat="1" applyFont="1" applyFill="1" applyBorder="1" applyAlignment="1">
      <alignment horizontal="right" vertical="center" wrapText="1"/>
    </xf>
    <xf numFmtId="0" fontId="39" fillId="4" borderId="1" xfId="1" quotePrefix="1" applyFont="1" applyFill="1" applyBorder="1" applyAlignment="1">
      <alignment horizontal="center" vertical="center"/>
    </xf>
    <xf numFmtId="0" fontId="39" fillId="0" borderId="22" xfId="1" applyFont="1" applyBorder="1" applyAlignment="1">
      <alignment vertical="center"/>
    </xf>
    <xf numFmtId="0" fontId="39" fillId="0" borderId="0" xfId="1" applyFont="1" applyBorder="1" applyAlignment="1">
      <alignment vertical="center"/>
    </xf>
    <xf numFmtId="0" fontId="39" fillId="0" borderId="0" xfId="1" quotePrefix="1" applyFont="1" applyBorder="1" applyAlignment="1">
      <alignment horizontal="center" vertical="center"/>
    </xf>
    <xf numFmtId="0" fontId="39" fillId="0" borderId="0" xfId="1" quotePrefix="1" applyFont="1" applyBorder="1" applyAlignment="1">
      <alignment vertical="center"/>
    </xf>
    <xf numFmtId="0" fontId="39" fillId="0" borderId="1" xfId="1" applyFont="1" applyBorder="1" applyAlignment="1">
      <alignment horizontal="center" vertical="center"/>
    </xf>
    <xf numFmtId="176" fontId="39" fillId="0" borderId="1" xfId="1" applyNumberFormat="1" applyFont="1" applyBorder="1" applyAlignment="1">
      <alignment horizontal="center" vertical="center"/>
    </xf>
    <xf numFmtId="176" fontId="39" fillId="0" borderId="22" xfId="1" applyNumberFormat="1" applyFont="1" applyBorder="1" applyAlignment="1">
      <alignment vertical="center"/>
    </xf>
    <xf numFmtId="176" fontId="39" fillId="0" borderId="0" xfId="1" applyNumberFormat="1" applyFont="1" applyBorder="1" applyAlignment="1">
      <alignment vertical="center"/>
    </xf>
    <xf numFmtId="0" fontId="39" fillId="0" borderId="0" xfId="1" applyFont="1" applyBorder="1" applyAlignment="1">
      <alignment horizontal="right" vertical="center"/>
    </xf>
    <xf numFmtId="0" fontId="39" fillId="0" borderId="0" xfId="1" applyFont="1" applyBorder="1" applyAlignment="1">
      <alignment vertical="center" wrapText="1"/>
    </xf>
    <xf numFmtId="0" fontId="39" fillId="0" borderId="1" xfId="1" applyFont="1" applyBorder="1" applyAlignment="1">
      <alignment horizontal="center" vertical="center" wrapText="1"/>
    </xf>
    <xf numFmtId="38" fontId="39" fillId="0" borderId="1" xfId="4" applyFont="1" applyBorder="1" applyAlignment="1">
      <alignment horizontal="right" vertical="center" wrapText="1"/>
    </xf>
    <xf numFmtId="187" fontId="39" fillId="0" borderId="1" xfId="1" applyNumberFormat="1" applyFont="1" applyBorder="1" applyAlignment="1">
      <alignment horizontal="right" vertical="center" wrapText="1"/>
    </xf>
    <xf numFmtId="0" fontId="39" fillId="0" borderId="1" xfId="1" applyFont="1" applyBorder="1" applyAlignment="1">
      <alignment horizontal="right" vertical="center" wrapText="1"/>
    </xf>
    <xf numFmtId="3" fontId="39" fillId="0" borderId="0" xfId="1" applyNumberFormat="1" applyFont="1" applyBorder="1" applyAlignment="1">
      <alignment vertical="center" wrapText="1"/>
    </xf>
    <xf numFmtId="177" fontId="39" fillId="0" borderId="0" xfId="1" applyNumberFormat="1" applyFont="1" applyBorder="1" applyAlignment="1">
      <alignment vertical="center" wrapText="1"/>
    </xf>
    <xf numFmtId="187" fontId="39" fillId="0" borderId="1" xfId="1" applyNumberFormat="1" applyFont="1" applyFill="1" applyBorder="1" applyAlignment="1">
      <alignment vertical="center"/>
    </xf>
    <xf numFmtId="184" fontId="39" fillId="0" borderId="0" xfId="1" applyNumberFormat="1" applyFont="1" applyFill="1" applyBorder="1" applyAlignment="1">
      <alignment vertical="center"/>
    </xf>
    <xf numFmtId="0" fontId="39" fillId="4" borderId="2" xfId="1" applyFont="1" applyFill="1" applyBorder="1" applyAlignment="1">
      <alignment horizontal="centerContinuous" vertical="center"/>
    </xf>
    <xf numFmtId="0" fontId="39" fillId="4" borderId="3" xfId="1" applyFont="1" applyFill="1" applyBorder="1" applyAlignment="1">
      <alignment horizontal="centerContinuous" vertical="center"/>
    </xf>
    <xf numFmtId="0" fontId="39" fillId="4" borderId="0" xfId="1" applyFont="1" applyFill="1" applyBorder="1" applyAlignment="1">
      <alignment vertical="center"/>
    </xf>
    <xf numFmtId="183" fontId="39" fillId="0" borderId="1" xfId="1" applyNumberFormat="1" applyFont="1" applyFill="1" applyBorder="1" applyAlignment="1">
      <alignment vertical="center"/>
    </xf>
    <xf numFmtId="183" fontId="39" fillId="0" borderId="0" xfId="1" applyNumberFormat="1" applyFont="1" applyFill="1" applyBorder="1" applyAlignment="1">
      <alignment vertical="center"/>
    </xf>
    <xf numFmtId="0" fontId="39" fillId="0" borderId="32" xfId="1" applyFont="1" applyFill="1" applyBorder="1" applyAlignment="1">
      <alignment vertical="center"/>
    </xf>
    <xf numFmtId="0" fontId="39" fillId="4" borderId="32" xfId="1" applyFont="1" applyFill="1" applyBorder="1" applyAlignment="1">
      <alignment horizontal="centerContinuous" vertical="center"/>
    </xf>
    <xf numFmtId="0" fontId="39" fillId="4" borderId="23" xfId="1" applyFont="1" applyFill="1" applyBorder="1" applyAlignment="1">
      <alignment horizontal="centerContinuous" vertical="center"/>
    </xf>
    <xf numFmtId="183" fontId="39" fillId="4" borderId="1" xfId="1" applyNumberFormat="1" applyFont="1" applyFill="1" applyBorder="1" applyAlignment="1">
      <alignment vertical="center"/>
    </xf>
    <xf numFmtId="187" fontId="39" fillId="4" borderId="1" xfId="1" applyNumberFormat="1" applyFont="1" applyFill="1" applyBorder="1" applyAlignment="1">
      <alignment vertical="center"/>
    </xf>
    <xf numFmtId="183" fontId="39" fillId="4" borderId="0" xfId="1" applyNumberFormat="1" applyFont="1" applyFill="1" applyBorder="1" applyAlignment="1">
      <alignment vertical="center"/>
    </xf>
    <xf numFmtId="179" fontId="1" fillId="0" borderId="0" xfId="1" applyNumberFormat="1" applyFont="1" applyAlignment="1">
      <alignment vertical="center"/>
    </xf>
    <xf numFmtId="180" fontId="1" fillId="0" borderId="0" xfId="1" applyNumberFormat="1" applyFont="1" applyAlignment="1">
      <alignment vertical="center"/>
    </xf>
    <xf numFmtId="38" fontId="32" fillId="0" borderId="0" xfId="4" applyFont="1" applyAlignment="1">
      <alignment vertical="center"/>
    </xf>
    <xf numFmtId="0" fontId="32" fillId="0" borderId="0" xfId="0" applyFont="1"/>
    <xf numFmtId="0" fontId="32" fillId="0" borderId="0" xfId="0" applyFont="1" applyAlignment="1">
      <alignment horizontal="right"/>
    </xf>
    <xf numFmtId="38" fontId="32" fillId="0" borderId="1" xfId="4" applyFont="1" applyBorder="1" applyAlignment="1">
      <alignment horizontal="left" vertical="center"/>
    </xf>
    <xf numFmtId="0" fontId="1" fillId="0" borderId="1" xfId="0" applyFont="1" applyBorder="1" applyAlignment="1">
      <alignment horizontal="right" vertical="center"/>
    </xf>
    <xf numFmtId="38" fontId="32" fillId="0" borderId="1" xfId="4" applyFont="1" applyBorder="1" applyAlignment="1">
      <alignment horizontal="right" vertical="center"/>
    </xf>
    <xf numFmtId="38" fontId="32" fillId="0" borderId="13" xfId="4" applyFont="1" applyBorder="1" applyAlignment="1">
      <alignment horizontal="left" vertical="center"/>
    </xf>
    <xf numFmtId="38" fontId="32" fillId="0" borderId="13" xfId="4" applyFont="1" applyBorder="1" applyAlignment="1">
      <alignment horizontal="right" vertical="center"/>
    </xf>
    <xf numFmtId="38" fontId="32" fillId="0" borderId="19" xfId="4" applyFont="1" applyBorder="1" applyAlignment="1">
      <alignment horizontal="left" vertical="center"/>
    </xf>
    <xf numFmtId="38" fontId="32" fillId="0" borderId="35" xfId="4" applyFont="1" applyBorder="1" applyAlignment="1">
      <alignment horizontal="right" vertical="center"/>
    </xf>
    <xf numFmtId="38" fontId="32" fillId="0" borderId="7" xfId="4" applyFont="1" applyBorder="1" applyAlignment="1">
      <alignment horizontal="left" vertical="center"/>
    </xf>
    <xf numFmtId="187" fontId="32" fillId="0" borderId="1" xfId="0" applyNumberFormat="1" applyFont="1" applyBorder="1" applyAlignment="1">
      <alignment horizontal="right" vertical="center"/>
    </xf>
    <xf numFmtId="183" fontId="32" fillId="0" borderId="1" xfId="0" applyNumberFormat="1" applyFont="1" applyBorder="1" applyAlignment="1">
      <alignment horizontal="right" vertical="center"/>
    </xf>
    <xf numFmtId="0" fontId="12" fillId="0" borderId="0" xfId="1" applyFont="1" applyFill="1" applyAlignment="1">
      <alignment vertical="center"/>
    </xf>
    <xf numFmtId="0" fontId="13" fillId="0" borderId="0" xfId="1" applyFont="1" applyFill="1" applyAlignment="1">
      <alignment horizontal="center" vertical="center"/>
    </xf>
    <xf numFmtId="0" fontId="14" fillId="0" borderId="0" xfId="1" applyFont="1" applyFill="1" applyAlignment="1">
      <alignment vertical="center"/>
    </xf>
    <xf numFmtId="0" fontId="45" fillId="0" borderId="0" xfId="1" applyFont="1" applyAlignment="1">
      <alignment horizontal="left" vertical="center"/>
    </xf>
    <xf numFmtId="0" fontId="35" fillId="0" borderId="1" xfId="1" applyFont="1" applyBorder="1" applyAlignment="1">
      <alignment horizontal="right" vertical="center"/>
    </xf>
    <xf numFmtId="38" fontId="35" fillId="0" borderId="7" xfId="4" applyFont="1" applyBorder="1" applyAlignment="1">
      <alignment vertical="center"/>
    </xf>
    <xf numFmtId="38" fontId="35" fillId="0" borderId="1" xfId="4" applyFont="1" applyBorder="1" applyAlignment="1">
      <alignment vertical="center"/>
    </xf>
    <xf numFmtId="38" fontId="1" fillId="0" borderId="1" xfId="4" applyFont="1" applyBorder="1" applyAlignment="1">
      <alignment vertical="center"/>
    </xf>
    <xf numFmtId="38" fontId="1" fillId="0" borderId="0" xfId="4" applyFont="1" applyAlignment="1">
      <alignment vertical="center"/>
    </xf>
    <xf numFmtId="38" fontId="1" fillId="0" borderId="7" xfId="4" applyFont="1" applyBorder="1" applyAlignment="1">
      <alignment vertical="center"/>
    </xf>
    <xf numFmtId="0" fontId="45" fillId="0" borderId="0" xfId="1" applyFont="1" applyAlignment="1">
      <alignment horizontal="center" vertical="center"/>
    </xf>
    <xf numFmtId="180" fontId="1" fillId="0" borderId="0" xfId="1" applyNumberFormat="1" applyFont="1" applyBorder="1" applyAlignment="1">
      <alignment vertical="center"/>
    </xf>
    <xf numFmtId="0" fontId="45" fillId="0" borderId="0" xfId="1" applyFont="1" applyBorder="1" applyAlignment="1">
      <alignment vertical="center"/>
    </xf>
    <xf numFmtId="38" fontId="1" fillId="0" borderId="0" xfId="4" applyFont="1" applyBorder="1" applyAlignment="1">
      <alignment vertical="center"/>
    </xf>
    <xf numFmtId="38" fontId="45" fillId="0" borderId="1" xfId="4" applyFont="1" applyBorder="1" applyAlignment="1">
      <alignment horizontal="right" vertical="center"/>
    </xf>
    <xf numFmtId="38" fontId="32" fillId="0" borderId="0" xfId="4" applyFont="1" applyBorder="1" applyAlignment="1">
      <alignment horizontal="left" vertical="center"/>
    </xf>
    <xf numFmtId="38" fontId="32" fillId="0" borderId="0" xfId="4" applyFont="1" applyBorder="1" applyAlignment="1">
      <alignment horizontal="right" vertical="center"/>
    </xf>
    <xf numFmtId="38" fontId="45" fillId="0" borderId="1" xfId="4" applyFont="1" applyBorder="1" applyAlignment="1">
      <alignment horizontal="left" vertical="center"/>
    </xf>
    <xf numFmtId="0" fontId="1" fillId="0" borderId="0" xfId="1" applyFont="1" applyBorder="1" applyAlignment="1">
      <alignment horizontal="center" vertical="center"/>
    </xf>
    <xf numFmtId="178" fontId="1" fillId="0" borderId="0" xfId="2" applyNumberFormat="1" applyFont="1" applyBorder="1" applyAlignment="1">
      <alignment horizontal="right" vertical="center"/>
    </xf>
    <xf numFmtId="38" fontId="1" fillId="0" borderId="0" xfId="2" applyFont="1" applyAlignment="1">
      <alignment vertical="center"/>
    </xf>
    <xf numFmtId="38" fontId="1" fillId="0" borderId="0" xfId="2" applyFont="1" applyBorder="1" applyAlignment="1">
      <alignment vertical="center"/>
    </xf>
    <xf numFmtId="185" fontId="1" fillId="0" borderId="0" xfId="1" applyNumberFormat="1" applyFont="1" applyBorder="1" applyAlignment="1">
      <alignment vertical="center"/>
    </xf>
    <xf numFmtId="186" fontId="1" fillId="0" borderId="0" xfId="1" applyNumberFormat="1" applyFont="1" applyBorder="1" applyAlignment="1">
      <alignment vertical="center"/>
    </xf>
    <xf numFmtId="178" fontId="44" fillId="0" borderId="0" xfId="2" applyNumberFormat="1" applyFont="1" applyBorder="1" applyAlignment="1">
      <alignment horizontal="right" vertical="center"/>
    </xf>
    <xf numFmtId="38" fontId="1" fillId="0" borderId="1" xfId="2" applyFont="1" applyFill="1" applyBorder="1" applyAlignment="1">
      <alignment vertical="center"/>
    </xf>
    <xf numFmtId="181" fontId="1" fillId="0" borderId="1" xfId="3" applyNumberFormat="1" applyFont="1" applyFill="1" applyBorder="1" applyAlignment="1">
      <alignment vertical="center"/>
    </xf>
    <xf numFmtId="183" fontId="1" fillId="0" borderId="1" xfId="2" applyNumberFormat="1" applyFont="1" applyFill="1" applyBorder="1" applyAlignment="1">
      <alignment vertical="center"/>
    </xf>
    <xf numFmtId="184" fontId="1" fillId="0" borderId="1" xfId="2" applyNumberFormat="1" applyFont="1" applyFill="1" applyBorder="1" applyAlignment="1">
      <alignment horizontal="right" vertical="center"/>
    </xf>
    <xf numFmtId="0" fontId="1" fillId="0" borderId="18" xfId="1" applyFont="1" applyFill="1" applyBorder="1" applyAlignment="1">
      <alignment vertical="center"/>
    </xf>
    <xf numFmtId="181" fontId="1" fillId="0" borderId="26" xfId="3" applyNumberFormat="1" applyFont="1" applyFill="1" applyBorder="1" applyAlignment="1">
      <alignment vertical="center"/>
    </xf>
    <xf numFmtId="183" fontId="1" fillId="0" borderId="26" xfId="2" applyNumberFormat="1" applyFont="1" applyFill="1" applyBorder="1" applyAlignment="1">
      <alignment vertical="center"/>
    </xf>
    <xf numFmtId="184" fontId="1" fillId="0" borderId="26" xfId="2" applyNumberFormat="1" applyFont="1" applyFill="1" applyBorder="1" applyAlignment="1">
      <alignment horizontal="right" vertical="center"/>
    </xf>
    <xf numFmtId="181" fontId="1" fillId="0" borderId="24" xfId="3" applyNumberFormat="1" applyFont="1" applyFill="1" applyBorder="1" applyAlignment="1">
      <alignment vertical="center"/>
    </xf>
    <xf numFmtId="183" fontId="1" fillId="0" borderId="24" xfId="2" applyNumberFormat="1" applyFont="1" applyFill="1" applyBorder="1" applyAlignment="1">
      <alignment vertical="center"/>
    </xf>
    <xf numFmtId="184" fontId="1" fillId="0" borderId="24" xfId="2" applyNumberFormat="1" applyFont="1" applyFill="1" applyBorder="1" applyAlignment="1">
      <alignment horizontal="right" vertical="center"/>
    </xf>
    <xf numFmtId="181" fontId="1" fillId="0" borderId="25" xfId="3" applyNumberFormat="1" applyFont="1" applyFill="1" applyBorder="1" applyAlignment="1">
      <alignment vertical="center"/>
    </xf>
    <xf numFmtId="183" fontId="1" fillId="0" borderId="25" xfId="2" applyNumberFormat="1" applyFont="1" applyFill="1" applyBorder="1" applyAlignment="1">
      <alignment vertical="center"/>
    </xf>
    <xf numFmtId="184" fontId="1" fillId="0" borderId="25" xfId="2" applyNumberFormat="1" applyFont="1" applyFill="1" applyBorder="1" applyAlignment="1">
      <alignment horizontal="right" vertical="center"/>
    </xf>
    <xf numFmtId="0" fontId="1" fillId="0" borderId="26" xfId="1" applyFont="1" applyFill="1" applyBorder="1" applyAlignment="1">
      <alignment vertical="center"/>
    </xf>
    <xf numFmtId="0" fontId="1" fillId="0" borderId="25" xfId="1" applyFont="1" applyFill="1" applyBorder="1" applyAlignment="1">
      <alignment vertical="center"/>
    </xf>
    <xf numFmtId="38" fontId="44" fillId="0" borderId="24" xfId="2" applyFont="1" applyFill="1" applyBorder="1" applyAlignment="1">
      <alignment vertical="center"/>
    </xf>
    <xf numFmtId="181" fontId="44" fillId="0" borderId="24" xfId="3" applyNumberFormat="1" applyFont="1" applyFill="1" applyBorder="1" applyAlignment="1">
      <alignment vertical="center"/>
    </xf>
    <xf numFmtId="183" fontId="44" fillId="0" borderId="24" xfId="2" applyNumberFormat="1" applyFont="1" applyFill="1" applyBorder="1" applyAlignment="1">
      <alignment vertical="center"/>
    </xf>
    <xf numFmtId="184" fontId="44" fillId="0" borderId="24" xfId="2" applyNumberFormat="1" applyFont="1" applyFill="1" applyBorder="1" applyAlignment="1">
      <alignment horizontal="right" vertical="center"/>
    </xf>
    <xf numFmtId="0" fontId="1" fillId="0" borderId="35" xfId="1" applyFont="1" applyFill="1" applyBorder="1" applyAlignment="1">
      <alignment vertical="center"/>
    </xf>
    <xf numFmtId="38" fontId="1" fillId="0" borderId="48" xfId="2" applyFont="1" applyFill="1" applyBorder="1" applyAlignment="1">
      <alignment vertical="center"/>
    </xf>
    <xf numFmtId="181" fontId="1" fillId="0" borderId="48" xfId="3" applyNumberFormat="1" applyFont="1" applyFill="1" applyBorder="1" applyAlignment="1">
      <alignment vertical="center"/>
    </xf>
    <xf numFmtId="183" fontId="1" fillId="0" borderId="48" xfId="2" applyNumberFormat="1" applyFont="1" applyFill="1" applyBorder="1" applyAlignment="1">
      <alignment vertical="center"/>
    </xf>
    <xf numFmtId="184" fontId="1" fillId="0" borderId="48" xfId="2" applyNumberFormat="1" applyFont="1" applyFill="1" applyBorder="1" applyAlignment="1">
      <alignment horizontal="right" vertical="center"/>
    </xf>
    <xf numFmtId="181" fontId="1" fillId="0" borderId="7" xfId="2" applyNumberFormat="1" applyFont="1" applyFill="1" applyBorder="1" applyAlignment="1">
      <alignment vertical="center"/>
    </xf>
    <xf numFmtId="183" fontId="1" fillId="0" borderId="7" xfId="2" applyNumberFormat="1" applyFont="1" applyFill="1" applyBorder="1" applyAlignment="1">
      <alignment vertical="center"/>
    </xf>
    <xf numFmtId="184" fontId="1" fillId="0" borderId="7" xfId="2" applyNumberFormat="1" applyFont="1" applyFill="1" applyBorder="1" applyAlignment="1">
      <alignment horizontal="right" vertical="center"/>
    </xf>
    <xf numFmtId="38" fontId="44" fillId="0" borderId="1" xfId="4" applyFont="1" applyBorder="1" applyAlignment="1">
      <alignment horizontal="left" vertical="center"/>
    </xf>
    <xf numFmtId="0" fontId="1" fillId="0" borderId="0" xfId="1" applyFont="1" applyFill="1" applyAlignment="1">
      <alignment vertical="center"/>
    </xf>
    <xf numFmtId="179" fontId="1" fillId="0" borderId="0" xfId="1" applyNumberFormat="1" applyFont="1" applyFill="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0" xfId="1" applyFont="1" applyFill="1" applyAlignment="1">
      <alignment horizontal="left" vertical="center"/>
    </xf>
    <xf numFmtId="0" fontId="16" fillId="7" borderId="0" xfId="1" applyFont="1" applyFill="1" applyAlignment="1">
      <alignment vertical="center"/>
    </xf>
    <xf numFmtId="0" fontId="45" fillId="0" borderId="0" xfId="1" applyFont="1" applyAlignment="1">
      <alignment vertical="center"/>
    </xf>
    <xf numFmtId="180" fontId="1" fillId="0" borderId="1" xfId="1" applyNumberFormat="1" applyFont="1" applyBorder="1" applyAlignment="1">
      <alignment vertical="center"/>
    </xf>
    <xf numFmtId="0" fontId="16" fillId="8" borderId="0" xfId="1" applyFont="1" applyFill="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179" fontId="46" fillId="0" borderId="0" xfId="1" applyNumberFormat="1" applyFont="1" applyFill="1" applyAlignment="1">
      <alignment vertical="center"/>
    </xf>
    <xf numFmtId="0" fontId="1" fillId="0" borderId="0" xfId="0" applyFont="1" applyBorder="1" applyAlignment="1">
      <alignment horizontal="center" vertical="center"/>
    </xf>
    <xf numFmtId="184" fontId="32" fillId="0" borderId="1" xfId="4" applyNumberFormat="1" applyFont="1" applyBorder="1" applyAlignment="1">
      <alignment horizontal="right" vertical="center"/>
    </xf>
    <xf numFmtId="179" fontId="1" fillId="0" borderId="0" xfId="1" applyNumberFormat="1" applyFont="1" applyBorder="1" applyAlignment="1">
      <alignment vertical="center"/>
    </xf>
    <xf numFmtId="0" fontId="8" fillId="9" borderId="0" xfId="0" applyFont="1" applyFill="1" applyAlignment="1">
      <alignment vertical="center"/>
    </xf>
    <xf numFmtId="0" fontId="1" fillId="0" borderId="55" xfId="1" applyFont="1" applyBorder="1" applyAlignment="1">
      <alignment vertical="center"/>
    </xf>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1" fillId="0" borderId="56" xfId="1" applyFont="1" applyBorder="1" applyAlignment="1">
      <alignment horizontal="right" vertical="center"/>
    </xf>
    <xf numFmtId="38" fontId="1" fillId="0" borderId="10" xfId="4" applyFont="1" applyBorder="1" applyAlignment="1">
      <alignment vertical="center"/>
    </xf>
    <xf numFmtId="0" fontId="1" fillId="0" borderId="57" xfId="1" applyFont="1" applyBorder="1" applyAlignment="1">
      <alignment horizontal="center" vertical="center"/>
    </xf>
    <xf numFmtId="38" fontId="1" fillId="0" borderId="38" xfId="4" applyFont="1" applyBorder="1" applyAlignment="1">
      <alignment vertical="center"/>
    </xf>
    <xf numFmtId="38" fontId="1" fillId="0" borderId="43" xfId="4" applyFont="1" applyBorder="1" applyAlignment="1">
      <alignment vertical="center"/>
    </xf>
    <xf numFmtId="179" fontId="47" fillId="0" borderId="0" xfId="1" applyNumberFormat="1" applyFont="1" applyAlignment="1">
      <alignment vertical="center"/>
    </xf>
    <xf numFmtId="180" fontId="47" fillId="0" borderId="0" xfId="1" applyNumberFormat="1" applyFont="1" applyAlignment="1">
      <alignment vertical="center"/>
    </xf>
    <xf numFmtId="0" fontId="47" fillId="0" borderId="0" xfId="1" applyFont="1" applyAlignment="1">
      <alignment vertical="center"/>
    </xf>
    <xf numFmtId="38" fontId="48" fillId="0" borderId="0" xfId="4" applyFont="1" applyBorder="1" applyAlignment="1">
      <alignment horizontal="left" vertical="center"/>
    </xf>
    <xf numFmtId="184" fontId="48" fillId="0" borderId="0" xfId="4" applyNumberFormat="1" applyFont="1" applyBorder="1" applyAlignment="1">
      <alignment horizontal="right" vertical="center"/>
    </xf>
    <xf numFmtId="184" fontId="32" fillId="0" borderId="0" xfId="4" applyNumberFormat="1" applyFont="1" applyBorder="1" applyAlignment="1">
      <alignment horizontal="right" vertical="center"/>
    </xf>
    <xf numFmtId="183" fontId="0" fillId="0" borderId="1" xfId="4" applyNumberFormat="1" applyFont="1" applyBorder="1" applyAlignment="1">
      <alignment vertical="center"/>
    </xf>
    <xf numFmtId="183" fontId="0" fillId="0" borderId="1" xfId="4" applyNumberFormat="1" applyFont="1" applyBorder="1" applyAlignment="1">
      <alignment shrinkToFit="1"/>
    </xf>
    <xf numFmtId="183" fontId="0" fillId="0" borderId="38" xfId="4" applyNumberFormat="1" applyFont="1" applyBorder="1" applyAlignment="1">
      <alignment shrinkToFit="1"/>
    </xf>
    <xf numFmtId="183" fontId="0" fillId="0" borderId="7" xfId="4" applyNumberFormat="1" applyFont="1" applyBorder="1" applyAlignment="1">
      <alignment shrinkToFit="1"/>
    </xf>
    <xf numFmtId="0" fontId="37" fillId="9" borderId="0" xfId="0" applyFont="1" applyFill="1" applyAlignment="1">
      <alignment horizontal="center" vertical="center"/>
    </xf>
    <xf numFmtId="0" fontId="36" fillId="9" borderId="0" xfId="0" applyFont="1" applyFill="1" applyAlignment="1">
      <alignment horizontal="center" vertical="center"/>
    </xf>
    <xf numFmtId="0" fontId="38" fillId="9" borderId="0" xfId="0" applyFont="1" applyFill="1" applyAlignment="1">
      <alignment horizontal="center" vertical="center"/>
    </xf>
    <xf numFmtId="0" fontId="8" fillId="9" borderId="0" xfId="0" applyFont="1" applyFill="1" applyAlignment="1">
      <alignment horizontal="center" wrapText="1"/>
    </xf>
    <xf numFmtId="0" fontId="42" fillId="3" borderId="0" xfId="1" applyFont="1" applyFill="1" applyAlignment="1">
      <alignment horizontal="center" vertical="center"/>
    </xf>
    <xf numFmtId="0" fontId="40" fillId="3" borderId="0" xfId="1" applyFont="1" applyFill="1" applyAlignment="1">
      <alignment horizontal="left" vertical="center"/>
    </xf>
    <xf numFmtId="0" fontId="39" fillId="4" borderId="2" xfId="1" applyFont="1" applyFill="1" applyBorder="1" applyAlignment="1">
      <alignment horizontal="center" vertical="center"/>
    </xf>
    <xf numFmtId="0" fontId="39" fillId="4" borderId="4" xfId="1" applyFont="1" applyFill="1" applyBorder="1" applyAlignment="1">
      <alignment horizontal="center" vertical="center"/>
    </xf>
    <xf numFmtId="0" fontId="39" fillId="0" borderId="5" xfId="1" applyFont="1" applyFill="1" applyBorder="1" applyAlignment="1">
      <alignment horizontal="center" vertical="center" textRotation="255" wrapText="1"/>
    </xf>
    <xf numFmtId="0" fontId="39" fillId="0" borderId="18" xfId="1" applyFont="1" applyFill="1" applyBorder="1" applyAlignment="1">
      <alignment horizontal="center" vertical="center" textRotation="255" wrapText="1"/>
    </xf>
    <xf numFmtId="0" fontId="39" fillId="0" borderId="7" xfId="1" applyFont="1" applyFill="1" applyBorder="1" applyAlignment="1">
      <alignment horizontal="center" vertical="center" textRotation="255" wrapText="1"/>
    </xf>
    <xf numFmtId="0" fontId="16" fillId="5" borderId="0" xfId="1" applyFont="1" applyFill="1" applyAlignment="1">
      <alignment horizontal="left" vertical="center"/>
    </xf>
    <xf numFmtId="0" fontId="13" fillId="5" borderId="0" xfId="1" applyFont="1" applyFill="1" applyAlignment="1">
      <alignment horizontal="center" vertical="center"/>
    </xf>
    <xf numFmtId="0" fontId="22" fillId="0" borderId="5" xfId="0" applyFont="1" applyBorder="1" applyAlignment="1">
      <alignment horizontal="left" vertical="center"/>
    </xf>
    <xf numFmtId="0" fontId="22" fillId="0" borderId="11" xfId="0" applyFont="1" applyBorder="1" applyAlignment="1">
      <alignment horizontal="left" vertical="center"/>
    </xf>
    <xf numFmtId="0" fontId="22" fillId="0" borderId="39" xfId="0" applyFont="1" applyBorder="1" applyAlignment="1">
      <alignment horizontal="left" vertical="center"/>
    </xf>
    <xf numFmtId="0" fontId="22" fillId="0" borderId="40" xfId="0" applyFont="1" applyBorder="1" applyAlignment="1">
      <alignment horizontal="left" vertical="center"/>
    </xf>
    <xf numFmtId="0" fontId="22" fillId="0" borderId="1" xfId="0" applyFont="1" applyBorder="1" applyAlignment="1">
      <alignment horizontal="left" vertical="center"/>
    </xf>
    <xf numFmtId="0" fontId="22" fillId="4" borderId="14" xfId="0" applyFont="1" applyFill="1" applyBorder="1" applyAlignment="1">
      <alignment horizontal="center" vertical="center"/>
    </xf>
    <xf numFmtId="0" fontId="22" fillId="4" borderId="15" xfId="0" applyFont="1" applyFill="1" applyBorder="1" applyAlignment="1">
      <alignment horizontal="center" vertical="center"/>
    </xf>
    <xf numFmtId="0" fontId="22" fillId="4" borderId="16" xfId="0" applyFont="1" applyFill="1" applyBorder="1" applyAlignment="1">
      <alignment horizontal="center" vertical="center"/>
    </xf>
    <xf numFmtId="0" fontId="22" fillId="0" borderId="37" xfId="0" applyFont="1" applyBorder="1" applyAlignment="1">
      <alignment horizontal="left" vertical="center"/>
    </xf>
    <xf numFmtId="0" fontId="22" fillId="0" borderId="7" xfId="0" applyFont="1" applyBorder="1" applyAlignment="1">
      <alignment horizontal="left" vertical="center"/>
    </xf>
    <xf numFmtId="0" fontId="22" fillId="0" borderId="38" xfId="0" applyFont="1" applyBorder="1" applyAlignment="1">
      <alignment horizontal="left"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8" xfId="0" applyFont="1" applyBorder="1" applyAlignment="1">
      <alignment horizontal="left" vertical="center"/>
    </xf>
    <xf numFmtId="0" fontId="16" fillId="6" borderId="0" xfId="1" applyFont="1" applyFill="1" applyAlignment="1">
      <alignment horizontal="left" vertical="center"/>
    </xf>
    <xf numFmtId="0" fontId="13" fillId="6" borderId="0" xfId="1" applyFont="1" applyFill="1" applyAlignment="1">
      <alignment horizontal="center" vertical="center"/>
    </xf>
    <xf numFmtId="0" fontId="26" fillId="0" borderId="0" xfId="1" applyFont="1" applyAlignment="1">
      <alignment horizontal="center" vertical="center"/>
    </xf>
    <xf numFmtId="178" fontId="1" fillId="0" borderId="0" xfId="2" applyNumberFormat="1" applyFont="1" applyBorder="1" applyAlignment="1">
      <alignment horizontal="right" vertical="center"/>
    </xf>
    <xf numFmtId="0" fontId="1" fillId="0" borderId="0" xfId="1" applyFont="1" applyBorder="1" applyAlignment="1">
      <alignment horizontal="center" vertical="center"/>
    </xf>
    <xf numFmtId="38" fontId="1" fillId="0" borderId="0" xfId="2" applyFont="1" applyBorder="1" applyAlignment="1">
      <alignment vertical="center"/>
    </xf>
    <xf numFmtId="181" fontId="1" fillId="0" borderId="0" xfId="3" applyNumberFormat="1" applyFont="1" applyBorder="1" applyAlignment="1">
      <alignment vertical="center"/>
    </xf>
    <xf numFmtId="178" fontId="1" fillId="0" borderId="0" xfId="2" quotePrefix="1" applyNumberFormat="1" applyFont="1" applyBorder="1" applyAlignment="1">
      <alignment horizontal="right" vertical="center"/>
    </xf>
    <xf numFmtId="38" fontId="4" fillId="0" borderId="0" xfId="2" applyFont="1" applyBorder="1" applyAlignment="1">
      <alignment vertical="center"/>
    </xf>
    <xf numFmtId="181" fontId="4" fillId="0" borderId="0" xfId="3" applyNumberFormat="1" applyFont="1" applyBorder="1" applyAlignment="1">
      <alignment vertical="center"/>
    </xf>
    <xf numFmtId="178" fontId="4" fillId="0" borderId="0" xfId="2" applyNumberFormat="1" applyFont="1" applyBorder="1" applyAlignment="1">
      <alignment horizontal="right" vertical="center"/>
    </xf>
    <xf numFmtId="0" fontId="1" fillId="0" borderId="0" xfId="0" applyFont="1" applyBorder="1" applyAlignment="1">
      <alignment horizontal="center" vertical="center"/>
    </xf>
    <xf numFmtId="0" fontId="1" fillId="0" borderId="52" xfId="1" applyFont="1" applyFill="1" applyBorder="1" applyAlignment="1">
      <alignment vertical="center"/>
    </xf>
    <xf numFmtId="0" fontId="1" fillId="0" borderId="53" xfId="1" applyFont="1" applyFill="1" applyBorder="1" applyAlignment="1">
      <alignment vertical="center"/>
    </xf>
    <xf numFmtId="0" fontId="1" fillId="0" borderId="54" xfId="1" applyFont="1" applyFill="1" applyBorder="1" applyAlignment="1">
      <alignment vertical="center"/>
    </xf>
    <xf numFmtId="0" fontId="1" fillId="0" borderId="45" xfId="1" applyFont="1" applyFill="1" applyBorder="1" applyAlignment="1">
      <alignment vertical="center"/>
    </xf>
    <xf numFmtId="0" fontId="1" fillId="0" borderId="46" xfId="1" applyFont="1" applyFill="1" applyBorder="1" applyAlignment="1">
      <alignment vertical="center"/>
    </xf>
    <xf numFmtId="0" fontId="1" fillId="0" borderId="47" xfId="1" applyFont="1" applyFill="1" applyBorder="1" applyAlignment="1">
      <alignment vertical="center"/>
    </xf>
    <xf numFmtId="0" fontId="1" fillId="0" borderId="49" xfId="1" applyFont="1" applyFill="1" applyBorder="1" applyAlignment="1">
      <alignment vertical="center"/>
    </xf>
    <xf numFmtId="0" fontId="1" fillId="0" borderId="50" xfId="1" applyFont="1" applyFill="1" applyBorder="1" applyAlignment="1">
      <alignment vertical="center"/>
    </xf>
    <xf numFmtId="0" fontId="1" fillId="0" borderId="51" xfId="1" applyFont="1" applyFill="1" applyBorder="1" applyAlignment="1">
      <alignment vertical="center"/>
    </xf>
    <xf numFmtId="0" fontId="1" fillId="4" borderId="1"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6" xfId="1" applyFont="1" applyFill="1" applyBorder="1" applyAlignment="1">
      <alignment vertical="center"/>
    </xf>
    <xf numFmtId="0" fontId="1" fillId="0" borderId="3" xfId="1" applyFont="1" applyFill="1" applyBorder="1" applyAlignment="1">
      <alignment vertical="center"/>
    </xf>
    <xf numFmtId="0" fontId="1" fillId="0" borderId="4" xfId="1" applyFont="1" applyFill="1" applyBorder="1" applyAlignment="1">
      <alignment vertical="center"/>
    </xf>
    <xf numFmtId="0" fontId="1" fillId="0" borderId="29" xfId="1" applyFont="1" applyFill="1" applyBorder="1" applyAlignment="1">
      <alignment vertical="center"/>
    </xf>
    <xf numFmtId="0" fontId="1" fillId="0" borderId="30" xfId="1" applyFont="1" applyFill="1" applyBorder="1" applyAlignment="1">
      <alignment vertical="center"/>
    </xf>
    <xf numFmtId="0" fontId="1" fillId="0" borderId="31" xfId="1" applyFont="1" applyFill="1" applyBorder="1" applyAlignment="1">
      <alignment vertical="center"/>
    </xf>
    <xf numFmtId="0" fontId="13" fillId="7" borderId="0" xfId="1" applyFont="1" applyFill="1" applyAlignment="1">
      <alignment horizontal="center" vertical="center"/>
    </xf>
    <xf numFmtId="0" fontId="16" fillId="7" borderId="0" xfId="1" applyFont="1" applyFill="1" applyAlignment="1">
      <alignment vertical="center"/>
    </xf>
    <xf numFmtId="38" fontId="0" fillId="0" borderId="2" xfId="4" applyFont="1" applyBorder="1" applyAlignment="1">
      <alignment vertical="center" shrinkToFit="1"/>
    </xf>
    <xf numFmtId="38" fontId="0" fillId="0" borderId="4" xfId="4" applyFont="1" applyBorder="1" applyAlignment="1">
      <alignment vertical="center" shrinkToFit="1"/>
    </xf>
    <xf numFmtId="38" fontId="0" fillId="0" borderId="1" xfId="4" applyFont="1" applyBorder="1" applyAlignment="1">
      <alignment horizontal="center" vertical="center"/>
    </xf>
    <xf numFmtId="38" fontId="49" fillId="0" borderId="2" xfId="4" applyFont="1" applyBorder="1" applyAlignment="1">
      <alignment vertical="center" wrapText="1"/>
    </xf>
    <xf numFmtId="38" fontId="50" fillId="0" borderId="4" xfId="4" applyFont="1" applyBorder="1" applyAlignment="1">
      <alignment vertical="center" wrapText="1"/>
    </xf>
    <xf numFmtId="38" fontId="51" fillId="0" borderId="2" xfId="4" applyFont="1" applyBorder="1" applyAlignment="1">
      <alignment vertical="center" wrapText="1"/>
    </xf>
    <xf numFmtId="38" fontId="52" fillId="0" borderId="4" xfId="4" applyFont="1" applyBorder="1" applyAlignment="1">
      <alignment vertical="center" wrapText="1"/>
    </xf>
    <xf numFmtId="0" fontId="13" fillId="8" borderId="0" xfId="1" applyFont="1" applyFill="1" applyAlignment="1">
      <alignment horizontal="center" vertical="center"/>
    </xf>
    <xf numFmtId="0" fontId="16" fillId="8" borderId="0" xfId="1" applyFont="1" applyFill="1" applyAlignment="1">
      <alignment horizontal="left" vertical="center"/>
    </xf>
    <xf numFmtId="6" fontId="53" fillId="0" borderId="61" xfId="5" applyFont="1" applyBorder="1" applyAlignment="1">
      <alignment horizontal="center" vertical="center" textRotation="255" wrapText="1"/>
    </xf>
    <xf numFmtId="6" fontId="54" fillId="0" borderId="18" xfId="5" applyFont="1" applyBorder="1" applyAlignment="1">
      <alignment horizontal="center" vertical="center" textRotation="255" wrapText="1"/>
    </xf>
    <xf numFmtId="6" fontId="54" fillId="0" borderId="7" xfId="5" applyFont="1" applyBorder="1" applyAlignment="1">
      <alignment horizontal="center" vertical="center" textRotation="255" wrapText="1"/>
    </xf>
    <xf numFmtId="6" fontId="0" fillId="0" borderId="62" xfId="5" applyFont="1" applyBorder="1" applyAlignment="1">
      <alignment vertical="center"/>
    </xf>
    <xf numFmtId="6" fontId="0" fillId="0" borderId="15" xfId="5" applyFont="1" applyBorder="1" applyAlignment="1">
      <alignment vertical="center"/>
    </xf>
    <xf numFmtId="6" fontId="0" fillId="0" borderId="16" xfId="5" applyFont="1" applyBorder="1" applyAlignment="1">
      <alignment vertical="center"/>
    </xf>
    <xf numFmtId="6" fontId="0" fillId="0" borderId="2" xfId="5" applyFont="1" applyBorder="1" applyAlignment="1">
      <alignment vertical="center"/>
    </xf>
    <xf numFmtId="6" fontId="0" fillId="0" borderId="3" xfId="5" applyFont="1" applyBorder="1" applyAlignment="1">
      <alignment vertical="center"/>
    </xf>
    <xf numFmtId="6" fontId="0" fillId="0" borderId="4" xfId="5" applyFont="1" applyBorder="1" applyAlignment="1">
      <alignment vertical="center"/>
    </xf>
    <xf numFmtId="6" fontId="0" fillId="0" borderId="2" xfId="5" applyFont="1" applyBorder="1" applyAlignment="1">
      <alignment horizontal="center" vertical="center"/>
    </xf>
    <xf numFmtId="6" fontId="0" fillId="0" borderId="3" xfId="5" applyFont="1" applyBorder="1" applyAlignment="1">
      <alignment horizontal="center" vertical="center"/>
    </xf>
    <xf numFmtId="6" fontId="0" fillId="0" borderId="4" xfId="5" applyFont="1" applyBorder="1" applyAlignment="1">
      <alignment horizontal="center" vertical="center"/>
    </xf>
    <xf numFmtId="38" fontId="0" fillId="0" borderId="2" xfId="4" applyFont="1" applyBorder="1" applyAlignment="1">
      <alignment horizontal="center" vertical="center"/>
    </xf>
    <xf numFmtId="38" fontId="0" fillId="0" borderId="3" xfId="4" applyFont="1" applyBorder="1" applyAlignment="1">
      <alignment horizontal="center" vertical="center"/>
    </xf>
    <xf numFmtId="38" fontId="0" fillId="0" borderId="4" xfId="4" applyFont="1" applyBorder="1" applyAlignment="1">
      <alignment horizontal="center" vertical="center"/>
    </xf>
    <xf numFmtId="6" fontId="53" fillId="0" borderId="5" xfId="5" applyFont="1" applyBorder="1" applyAlignment="1">
      <alignment horizontal="center" vertical="center" textRotation="255"/>
    </xf>
    <xf numFmtId="6" fontId="54" fillId="0" borderId="18" xfId="5" applyFont="1" applyBorder="1" applyAlignment="1">
      <alignment horizontal="center" vertical="center" textRotation="255"/>
    </xf>
    <xf numFmtId="6" fontId="54" fillId="0" borderId="21" xfId="5" applyFont="1" applyBorder="1" applyAlignment="1">
      <alignment horizontal="center" vertical="center" textRotation="255"/>
    </xf>
    <xf numFmtId="6" fontId="0" fillId="0" borderId="58" xfId="5" applyFont="1" applyBorder="1" applyAlignment="1">
      <alignment vertical="center"/>
    </xf>
    <xf numFmtId="6" fontId="0" fillId="0" borderId="59" xfId="5" applyFont="1" applyBorder="1" applyAlignment="1">
      <alignment vertical="center"/>
    </xf>
    <xf numFmtId="6" fontId="0" fillId="0" borderId="60" xfId="5" applyFont="1" applyBorder="1" applyAlignment="1">
      <alignment vertical="center"/>
    </xf>
    <xf numFmtId="0" fontId="40" fillId="3" borderId="0" xfId="1" applyFont="1" applyFill="1" applyAlignment="1">
      <alignment vertical="center"/>
    </xf>
    <xf numFmtId="0" fontId="16" fillId="5" borderId="0" xfId="1" applyFont="1" applyFill="1" applyAlignment="1">
      <alignment vertical="center"/>
    </xf>
    <xf numFmtId="0" fontId="16" fillId="6" borderId="0" xfId="1" applyFont="1" applyFill="1" applyAlignment="1">
      <alignment vertical="center"/>
    </xf>
  </cellXfs>
  <cellStyles count="6">
    <cellStyle name="パーセント 2" xfId="3" xr:uid="{EDAF48C3-C088-483C-946E-6DB326A65C08}"/>
    <cellStyle name="桁区切り" xfId="4" builtinId="6"/>
    <cellStyle name="桁区切り 2" xfId="2" xr:uid="{1FED3E53-A17C-4FDF-BB1D-A462A6B5FAAB}"/>
    <cellStyle name="通貨" xfId="5" builtinId="7"/>
    <cellStyle name="標準" xfId="0" builtinId="0"/>
    <cellStyle name="標準 2" xfId="1" xr:uid="{E146D75D-286F-4E61-9E75-DD121AE87C9E}"/>
  </cellStyles>
  <dxfs count="0"/>
  <tableStyles count="0" defaultTableStyle="TableStyleMedium2" defaultPivotStyle="PivotStyleLight16"/>
  <colors>
    <mruColors>
      <color rgb="FFFF00FF"/>
      <color rgb="FF99CCFF"/>
      <color rgb="FFCCFF33"/>
      <color rgb="FFFF99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95250</xdr:colOff>
      <xdr:row>1</xdr:row>
      <xdr:rowOff>173021</xdr:rowOff>
    </xdr:from>
    <xdr:to>
      <xdr:col>8</xdr:col>
      <xdr:colOff>558067</xdr:colOff>
      <xdr:row>8</xdr:row>
      <xdr:rowOff>128465</xdr:rowOff>
    </xdr:to>
    <xdr:sp macro="" textlink="">
      <xdr:nvSpPr>
        <xdr:cNvPr id="2" name="正方形/長方形 1">
          <a:extLst>
            <a:ext uri="{FF2B5EF4-FFF2-40B4-BE49-F238E27FC236}">
              <a16:creationId xmlns:a16="http://schemas.microsoft.com/office/drawing/2014/main" id="{A0BE36A1-F811-4CE1-B006-F2FFFF2C39D3}"/>
            </a:ext>
          </a:extLst>
        </xdr:cNvPr>
        <xdr:cNvSpPr/>
      </xdr:nvSpPr>
      <xdr:spPr>
        <a:xfrm>
          <a:off x="95250" y="1030271"/>
          <a:ext cx="5540375" cy="1135079"/>
        </a:xfrm>
        <a:prstGeom prst="rect">
          <a:avLst/>
        </a:prstGeom>
        <a:noFill/>
      </xdr:spPr>
      <xdr:txBody>
        <a:bodyPr wrap="none" lIns="91440" tIns="45720" rIns="91440" bIns="45720">
          <a:noAutofit/>
        </a:bodyPr>
        <a:lstStyle/>
        <a:p>
          <a:pPr algn="ctr"/>
          <a:r>
            <a:rPr lang="ja-JP" altLang="en-US" sz="5400" b="1" cap="none" spc="0">
              <a:ln w="22225">
                <a:solidFill>
                  <a:schemeClr val="accent2"/>
                </a:solidFill>
                <a:prstDash val="solid"/>
              </a:ln>
              <a:solidFill>
                <a:schemeClr val="accent2">
                  <a:lumMod val="40000"/>
                  <a:lumOff val="60000"/>
                </a:schemeClr>
              </a:solidFill>
              <a:effectLst/>
            </a:rPr>
            <a:t>市町村</a:t>
          </a:r>
          <a:r>
            <a:rPr lang="ja-JP" altLang="en-US" sz="54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財政概要</a:t>
          </a:r>
          <a:endParaRPr lang="ja-JP" altLang="en-US" sz="5400"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21</xdr:row>
      <xdr:rowOff>66675</xdr:rowOff>
    </xdr:from>
    <xdr:to>
      <xdr:col>4</xdr:col>
      <xdr:colOff>962025</xdr:colOff>
      <xdr:row>23</xdr:row>
      <xdr:rowOff>9525</xdr:rowOff>
    </xdr:to>
    <xdr:sp macro="" textlink="">
      <xdr:nvSpPr>
        <xdr:cNvPr id="6" name="矢印: 下 5">
          <a:extLst>
            <a:ext uri="{FF2B5EF4-FFF2-40B4-BE49-F238E27FC236}">
              <a16:creationId xmlns:a16="http://schemas.microsoft.com/office/drawing/2014/main" id="{AB30566C-2B99-4574-4AEB-7D4C3944E721}"/>
            </a:ext>
          </a:extLst>
        </xdr:cNvPr>
        <xdr:cNvSpPr/>
      </xdr:nvSpPr>
      <xdr:spPr>
        <a:xfrm>
          <a:off x="8496300" y="8153400"/>
          <a:ext cx="3905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endParaRPr kumimoji="1" lang="ja-JP" altLang="en-US" sz="1100"/>
        </a:p>
      </xdr:txBody>
    </xdr:sp>
    <xdr:clientData/>
  </xdr:twoCellAnchor>
  <xdr:twoCellAnchor>
    <xdr:from>
      <xdr:col>4</xdr:col>
      <xdr:colOff>571500</xdr:colOff>
      <xdr:row>40</xdr:row>
      <xdr:rowOff>66675</xdr:rowOff>
    </xdr:from>
    <xdr:to>
      <xdr:col>4</xdr:col>
      <xdr:colOff>962025</xdr:colOff>
      <xdr:row>42</xdr:row>
      <xdr:rowOff>9525</xdr:rowOff>
    </xdr:to>
    <xdr:sp macro="" textlink="">
      <xdr:nvSpPr>
        <xdr:cNvPr id="2" name="矢印: 下 1">
          <a:extLst>
            <a:ext uri="{FF2B5EF4-FFF2-40B4-BE49-F238E27FC236}">
              <a16:creationId xmlns:a16="http://schemas.microsoft.com/office/drawing/2014/main" id="{BFBCC7D2-CD56-44FE-A608-03C962FABAD9}"/>
            </a:ext>
          </a:extLst>
        </xdr:cNvPr>
        <xdr:cNvSpPr/>
      </xdr:nvSpPr>
      <xdr:spPr>
        <a:xfrm>
          <a:off x="8496300" y="8153400"/>
          <a:ext cx="3905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400050</xdr:colOff>
      <xdr:row>13</xdr:row>
      <xdr:rowOff>47625</xdr:rowOff>
    </xdr:from>
    <xdr:to>
      <xdr:col>4</xdr:col>
      <xdr:colOff>790575</xdr:colOff>
      <xdr:row>14</xdr:row>
      <xdr:rowOff>180975</xdr:rowOff>
    </xdr:to>
    <xdr:sp macro="" textlink="">
      <xdr:nvSpPr>
        <xdr:cNvPr id="3" name="矢印: 下 2">
          <a:extLst>
            <a:ext uri="{FF2B5EF4-FFF2-40B4-BE49-F238E27FC236}">
              <a16:creationId xmlns:a16="http://schemas.microsoft.com/office/drawing/2014/main" id="{28F94C79-AEE3-4582-9155-32F3336FBF94}"/>
            </a:ext>
          </a:extLst>
        </xdr:cNvPr>
        <xdr:cNvSpPr/>
      </xdr:nvSpPr>
      <xdr:spPr>
        <a:xfrm>
          <a:off x="8324850" y="4324350"/>
          <a:ext cx="3905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a:lstStyle>
        <a:defPPr algn="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5DBFF-952E-495D-89F3-7D952A2C4264}">
  <dimension ref="A10:I23"/>
  <sheetViews>
    <sheetView tabSelected="1" zoomScaleNormal="100" zoomScaleSheetLayoutView="100" workbookViewId="0"/>
  </sheetViews>
  <sheetFormatPr defaultRowHeight="13.5" x14ac:dyDescent="0.15"/>
  <cols>
    <col min="1" max="1" width="3.375" style="138" customWidth="1"/>
    <col min="2" max="9" width="9" style="138"/>
    <col min="10" max="10" width="3.375" style="138" customWidth="1"/>
    <col min="11" max="16384" width="9" style="138"/>
  </cols>
  <sheetData>
    <row r="10" spans="1:9" x14ac:dyDescent="0.15">
      <c r="A10" s="343" t="s">
        <v>377</v>
      </c>
      <c r="B10" s="343"/>
      <c r="C10" s="343"/>
      <c r="D10" s="343"/>
      <c r="E10" s="343"/>
      <c r="F10" s="343"/>
      <c r="G10" s="343"/>
      <c r="H10" s="343"/>
      <c r="I10" s="343"/>
    </row>
    <row r="11" spans="1:9" x14ac:dyDescent="0.15">
      <c r="A11" s="343"/>
      <c r="B11" s="343"/>
      <c r="C11" s="343"/>
      <c r="D11" s="343"/>
      <c r="E11" s="343"/>
      <c r="F11" s="343"/>
      <c r="G11" s="343"/>
      <c r="H11" s="343"/>
      <c r="I11" s="343"/>
    </row>
    <row r="12" spans="1:9" x14ac:dyDescent="0.15">
      <c r="A12" s="343"/>
      <c r="B12" s="343"/>
      <c r="C12" s="343"/>
      <c r="D12" s="343"/>
      <c r="E12" s="343"/>
      <c r="F12" s="343"/>
      <c r="G12" s="343"/>
      <c r="H12" s="343"/>
      <c r="I12" s="343"/>
    </row>
    <row r="13" spans="1:9" ht="13.5" customHeight="1" x14ac:dyDescent="0.15">
      <c r="A13" s="344" t="s">
        <v>378</v>
      </c>
      <c r="B13" s="344"/>
      <c r="C13" s="344"/>
      <c r="D13" s="344"/>
      <c r="E13" s="344"/>
      <c r="F13" s="344"/>
      <c r="G13" s="344"/>
      <c r="H13" s="344"/>
      <c r="I13" s="344"/>
    </row>
    <row r="14" spans="1:9" x14ac:dyDescent="0.15">
      <c r="A14" s="344"/>
      <c r="B14" s="344"/>
      <c r="C14" s="344"/>
      <c r="D14" s="344"/>
      <c r="E14" s="344"/>
      <c r="F14" s="344"/>
      <c r="G14" s="344"/>
      <c r="H14" s="344"/>
      <c r="I14" s="344"/>
    </row>
    <row r="15" spans="1:9" x14ac:dyDescent="0.15">
      <c r="A15" s="344"/>
      <c r="B15" s="344"/>
      <c r="C15" s="344"/>
      <c r="D15" s="344"/>
      <c r="E15" s="344"/>
      <c r="F15" s="344"/>
      <c r="G15" s="344"/>
      <c r="H15" s="344"/>
      <c r="I15" s="344"/>
    </row>
    <row r="18" spans="1:9" s="322" customFormat="1" ht="30" customHeight="1" x14ac:dyDescent="0.4">
      <c r="A18" s="341" t="s">
        <v>373</v>
      </c>
      <c r="B18" s="341"/>
      <c r="C18" s="341"/>
      <c r="D18" s="341"/>
      <c r="E18" s="341"/>
      <c r="F18" s="341"/>
      <c r="G18" s="341"/>
      <c r="H18" s="341"/>
      <c r="I18" s="341"/>
    </row>
    <row r="19" spans="1:9" s="322" customFormat="1" ht="30" customHeight="1" x14ac:dyDescent="0.4">
      <c r="A19" s="341" t="s">
        <v>374</v>
      </c>
      <c r="B19" s="341"/>
      <c r="C19" s="341"/>
      <c r="D19" s="341"/>
      <c r="E19" s="341"/>
      <c r="F19" s="341"/>
      <c r="G19" s="341"/>
      <c r="H19" s="341"/>
      <c r="I19" s="341"/>
    </row>
    <row r="23" spans="1:9" ht="30" customHeight="1" x14ac:dyDescent="0.15">
      <c r="A23" s="342" t="s">
        <v>375</v>
      </c>
      <c r="B23" s="342"/>
      <c r="C23" s="342"/>
      <c r="D23" s="342"/>
      <c r="E23" s="342"/>
      <c r="F23" s="342"/>
      <c r="G23" s="342"/>
      <c r="H23" s="342"/>
      <c r="I23" s="342"/>
    </row>
  </sheetData>
  <sheetProtection algorithmName="SHA-512" hashValue="i7ZOVsoRWjSznGYikvmfZ3l+BfQjDEYpSrmIiXKLYuE6NrxGoPvhaGoSlS2pE5RhmOhtbgA48x5Sgo+RwgatXw==" saltValue="O13InJa2Xwzhb10LlaOKuA==" spinCount="100000" sheet="1" objects="1" scenarios="1"/>
  <mergeCells count="5">
    <mergeCell ref="A18:I18"/>
    <mergeCell ref="A19:I19"/>
    <mergeCell ref="A23:I23"/>
    <mergeCell ref="A10:I12"/>
    <mergeCell ref="A13:I15"/>
  </mergeCells>
  <phoneticPr fontId="2"/>
  <pageMargins left="0.78740157480314965" right="0.78740157480314965"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335AF-AD4C-43E9-BF38-2E1F490713CA}">
  <sheetPr codeName="Sheet10"/>
  <dimension ref="B2:W35"/>
  <sheetViews>
    <sheetView view="pageBreakPreview" zoomScaleNormal="85" zoomScaleSheetLayoutView="100" workbookViewId="0"/>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23.5" style="1" bestFit="1" customWidth="1"/>
    <col min="6" max="19" width="9.25" style="1" bestFit="1" customWidth="1"/>
    <col min="20" max="22" width="9.125" style="1" bestFit="1" customWidth="1"/>
    <col min="23" max="23" width="10.875" style="1" customWidth="1"/>
    <col min="24" max="16384" width="2.375" style="1"/>
  </cols>
  <sheetData>
    <row r="2" spans="2:23" s="16" customFormat="1" ht="30" customHeight="1" x14ac:dyDescent="0.4">
      <c r="B2" s="370">
        <v>1</v>
      </c>
      <c r="C2" s="370"/>
      <c r="E2" s="17" t="s">
        <v>356</v>
      </c>
    </row>
    <row r="3" spans="2:23" s="146" customFormat="1" ht="15" customHeight="1" x14ac:dyDescent="0.15">
      <c r="B3" s="238"/>
      <c r="C3" s="239"/>
      <c r="E3" s="240"/>
      <c r="F3" s="241"/>
      <c r="G3" s="241"/>
      <c r="H3" s="241"/>
      <c r="I3" s="241"/>
      <c r="J3" s="241"/>
      <c r="K3" s="241"/>
      <c r="L3" s="241"/>
      <c r="M3" s="241"/>
      <c r="N3" s="241"/>
      <c r="O3" s="241"/>
      <c r="P3" s="241"/>
      <c r="Q3" s="241"/>
      <c r="R3" s="241"/>
      <c r="S3" s="241"/>
      <c r="T3" s="241"/>
      <c r="U3" s="242"/>
      <c r="V3" s="242"/>
      <c r="W3" s="242" t="s">
        <v>134</v>
      </c>
    </row>
    <row r="4" spans="2:23" s="146" customFormat="1" ht="15" customHeight="1" x14ac:dyDescent="0.4">
      <c r="B4" s="238"/>
      <c r="C4" s="239"/>
      <c r="E4" s="243"/>
      <c r="F4" s="244" t="s">
        <v>144</v>
      </c>
      <c r="G4" s="244" t="s">
        <v>145</v>
      </c>
      <c r="H4" s="244" t="s">
        <v>146</v>
      </c>
      <c r="I4" s="244" t="s">
        <v>147</v>
      </c>
      <c r="J4" s="244" t="s">
        <v>148</v>
      </c>
      <c r="K4" s="244" t="s">
        <v>149</v>
      </c>
      <c r="L4" s="244" t="s">
        <v>150</v>
      </c>
      <c r="M4" s="244" t="s">
        <v>151</v>
      </c>
      <c r="N4" s="244" t="s">
        <v>152</v>
      </c>
      <c r="O4" s="244" t="s">
        <v>153</v>
      </c>
      <c r="P4" s="244" t="s">
        <v>154</v>
      </c>
      <c r="Q4" s="244" t="s">
        <v>155</v>
      </c>
      <c r="R4" s="244" t="s">
        <v>156</v>
      </c>
      <c r="S4" s="244" t="s">
        <v>157</v>
      </c>
      <c r="T4" s="244" t="s">
        <v>158</v>
      </c>
      <c r="U4" s="244" t="s">
        <v>159</v>
      </c>
      <c r="V4" s="244" t="s">
        <v>160</v>
      </c>
      <c r="W4" s="244" t="s">
        <v>161</v>
      </c>
    </row>
    <row r="5" spans="2:23" s="146" customFormat="1" ht="15" customHeight="1" x14ac:dyDescent="0.4">
      <c r="B5" s="238"/>
      <c r="C5" s="239"/>
      <c r="E5" s="243" t="s">
        <v>280</v>
      </c>
      <c r="F5" s="245">
        <v>80250</v>
      </c>
      <c r="G5" s="245">
        <v>74345</v>
      </c>
      <c r="H5" s="245">
        <v>69640</v>
      </c>
      <c r="I5" s="245">
        <v>70858</v>
      </c>
      <c r="J5" s="245">
        <v>91011</v>
      </c>
      <c r="K5" s="245">
        <v>84021</v>
      </c>
      <c r="L5" s="245">
        <v>76005</v>
      </c>
      <c r="M5" s="245">
        <v>80261</v>
      </c>
      <c r="N5" s="245">
        <v>81287</v>
      </c>
      <c r="O5" s="245">
        <v>81443</v>
      </c>
      <c r="P5" s="245">
        <v>89639</v>
      </c>
      <c r="Q5" s="245">
        <v>80436</v>
      </c>
      <c r="R5" s="245">
        <v>78603</v>
      </c>
      <c r="S5" s="245">
        <v>72548</v>
      </c>
      <c r="T5" s="245">
        <v>75089</v>
      </c>
      <c r="U5" s="245">
        <v>188010</v>
      </c>
      <c r="V5" s="245">
        <v>95060</v>
      </c>
      <c r="W5" s="245">
        <v>85392</v>
      </c>
    </row>
    <row r="6" spans="2:23" s="146" customFormat="1" ht="15" customHeight="1" x14ac:dyDescent="0.4">
      <c r="B6" s="238"/>
      <c r="C6" s="239"/>
      <c r="E6" s="243" t="s">
        <v>84</v>
      </c>
      <c r="F6" s="245">
        <v>121093</v>
      </c>
      <c r="G6" s="245">
        <v>121185</v>
      </c>
      <c r="H6" s="245">
        <v>124354</v>
      </c>
      <c r="I6" s="245">
        <v>127942</v>
      </c>
      <c r="J6" s="245">
        <v>131819</v>
      </c>
      <c r="K6" s="245">
        <v>150113</v>
      </c>
      <c r="L6" s="245">
        <v>153707</v>
      </c>
      <c r="M6" s="245">
        <v>153467</v>
      </c>
      <c r="N6" s="245">
        <v>155936</v>
      </c>
      <c r="O6" s="245">
        <v>163315</v>
      </c>
      <c r="P6" s="245">
        <v>165859</v>
      </c>
      <c r="Q6" s="245">
        <v>172459</v>
      </c>
      <c r="R6" s="245">
        <v>171163</v>
      </c>
      <c r="S6" s="245">
        <v>166021</v>
      </c>
      <c r="T6" s="245">
        <v>170065</v>
      </c>
      <c r="U6" s="245">
        <v>173315</v>
      </c>
      <c r="V6" s="245">
        <v>194848</v>
      </c>
      <c r="W6" s="245">
        <v>184601</v>
      </c>
    </row>
    <row r="7" spans="2:23" s="146" customFormat="1" ht="15" customHeight="1" x14ac:dyDescent="0.4">
      <c r="B7" s="238"/>
      <c r="C7" s="239"/>
      <c r="E7" s="243" t="s">
        <v>281</v>
      </c>
      <c r="F7" s="245">
        <v>42869</v>
      </c>
      <c r="G7" s="245">
        <v>39226</v>
      </c>
      <c r="H7" s="245">
        <v>39007</v>
      </c>
      <c r="I7" s="245">
        <v>40162</v>
      </c>
      <c r="J7" s="245">
        <v>41702</v>
      </c>
      <c r="K7" s="245">
        <v>43620</v>
      </c>
      <c r="L7" s="245">
        <v>45600</v>
      </c>
      <c r="M7" s="245">
        <v>42100</v>
      </c>
      <c r="N7" s="245">
        <v>43799</v>
      </c>
      <c r="O7" s="245">
        <v>47330</v>
      </c>
      <c r="P7" s="245">
        <v>49713</v>
      </c>
      <c r="Q7" s="245">
        <v>43662</v>
      </c>
      <c r="R7" s="245">
        <v>43840</v>
      </c>
      <c r="S7" s="245">
        <v>41345</v>
      </c>
      <c r="T7" s="245">
        <v>42333</v>
      </c>
      <c r="U7" s="245">
        <v>42350</v>
      </c>
      <c r="V7" s="245">
        <v>52618</v>
      </c>
      <c r="W7" s="245">
        <v>53119</v>
      </c>
    </row>
    <row r="8" spans="2:23" s="146" customFormat="1" ht="15" customHeight="1" x14ac:dyDescent="0.4">
      <c r="B8" s="238"/>
      <c r="C8" s="239"/>
      <c r="E8" s="243" t="s">
        <v>282</v>
      </c>
      <c r="F8" s="245">
        <v>27211</v>
      </c>
      <c r="G8" s="245">
        <v>26113</v>
      </c>
      <c r="H8" s="245">
        <v>25051</v>
      </c>
      <c r="I8" s="245">
        <v>23421</v>
      </c>
      <c r="J8" s="245">
        <v>23764</v>
      </c>
      <c r="K8" s="245">
        <v>24646</v>
      </c>
      <c r="L8" s="245">
        <v>24594</v>
      </c>
      <c r="M8" s="245">
        <v>25319</v>
      </c>
      <c r="N8" s="245">
        <v>29805</v>
      </c>
      <c r="O8" s="245">
        <v>27556</v>
      </c>
      <c r="P8" s="245">
        <v>30336</v>
      </c>
      <c r="Q8" s="245">
        <v>29403</v>
      </c>
      <c r="R8" s="245">
        <v>32003</v>
      </c>
      <c r="S8" s="245">
        <v>31699</v>
      </c>
      <c r="T8" s="245">
        <v>29757</v>
      </c>
      <c r="U8" s="245">
        <v>28573</v>
      </c>
      <c r="V8" s="245">
        <v>33630</v>
      </c>
      <c r="W8" s="245">
        <v>28638</v>
      </c>
    </row>
    <row r="9" spans="2:23" s="146" customFormat="1" ht="15" customHeight="1" x14ac:dyDescent="0.4">
      <c r="B9" s="238"/>
      <c r="C9" s="239"/>
      <c r="E9" s="243" t="s">
        <v>283</v>
      </c>
      <c r="F9" s="245">
        <v>19481</v>
      </c>
      <c r="G9" s="245">
        <v>18974</v>
      </c>
      <c r="H9" s="245">
        <v>18895</v>
      </c>
      <c r="I9" s="245">
        <v>19803</v>
      </c>
      <c r="J9" s="245">
        <v>20413</v>
      </c>
      <c r="K9" s="245">
        <v>20592</v>
      </c>
      <c r="L9" s="245">
        <v>21045</v>
      </c>
      <c r="M9" s="245">
        <v>21369</v>
      </c>
      <c r="N9" s="245">
        <v>21712</v>
      </c>
      <c r="O9" s="245">
        <v>23036</v>
      </c>
      <c r="P9" s="245">
        <v>26198</v>
      </c>
      <c r="Q9" s="245">
        <v>23553</v>
      </c>
      <c r="R9" s="245">
        <v>24374</v>
      </c>
      <c r="S9" s="245">
        <v>24586</v>
      </c>
      <c r="T9" s="245">
        <v>25321</v>
      </c>
      <c r="U9" s="245">
        <v>37387</v>
      </c>
      <c r="V9" s="245">
        <v>30861</v>
      </c>
      <c r="W9" s="245">
        <v>31081</v>
      </c>
    </row>
    <row r="10" spans="2:23" s="146" customFormat="1" ht="15" customHeight="1" x14ac:dyDescent="0.4">
      <c r="B10" s="238"/>
      <c r="C10" s="239"/>
      <c r="E10" s="243" t="s">
        <v>284</v>
      </c>
      <c r="F10" s="245">
        <v>72001</v>
      </c>
      <c r="G10" s="245">
        <v>63719</v>
      </c>
      <c r="H10" s="245">
        <v>60460</v>
      </c>
      <c r="I10" s="245">
        <v>58297</v>
      </c>
      <c r="J10" s="245">
        <v>63406</v>
      </c>
      <c r="K10" s="245">
        <v>62429</v>
      </c>
      <c r="L10" s="245">
        <v>68334</v>
      </c>
      <c r="M10" s="245">
        <v>60880</v>
      </c>
      <c r="N10" s="245">
        <v>66373</v>
      </c>
      <c r="O10" s="245">
        <v>61625</v>
      </c>
      <c r="P10" s="245">
        <v>57330</v>
      </c>
      <c r="Q10" s="245">
        <v>59701</v>
      </c>
      <c r="R10" s="245">
        <v>63196</v>
      </c>
      <c r="S10" s="245">
        <v>59253</v>
      </c>
      <c r="T10" s="245">
        <v>53901</v>
      </c>
      <c r="U10" s="245">
        <v>68873</v>
      </c>
      <c r="V10" s="245">
        <v>71914</v>
      </c>
      <c r="W10" s="245">
        <v>66840</v>
      </c>
    </row>
    <row r="11" spans="2:23" s="146" customFormat="1" ht="15" customHeight="1" x14ac:dyDescent="0.4">
      <c r="B11" s="238"/>
      <c r="C11" s="239"/>
      <c r="E11" s="243" t="s">
        <v>287</v>
      </c>
      <c r="F11" s="245">
        <v>20605</v>
      </c>
      <c r="G11" s="245">
        <v>19736</v>
      </c>
      <c r="H11" s="245">
        <v>19695</v>
      </c>
      <c r="I11" s="245">
        <v>19200</v>
      </c>
      <c r="J11" s="245">
        <v>20519</v>
      </c>
      <c r="K11" s="245">
        <v>19292</v>
      </c>
      <c r="L11" s="245">
        <v>20530</v>
      </c>
      <c r="M11" s="245">
        <v>21170</v>
      </c>
      <c r="N11" s="245">
        <v>23627</v>
      </c>
      <c r="O11" s="245">
        <v>27663</v>
      </c>
      <c r="P11" s="245">
        <v>22981</v>
      </c>
      <c r="Q11" s="245">
        <v>21085</v>
      </c>
      <c r="R11" s="245">
        <v>22479</v>
      </c>
      <c r="S11" s="245">
        <v>22437</v>
      </c>
      <c r="T11" s="245">
        <v>22103</v>
      </c>
      <c r="U11" s="245">
        <v>21966</v>
      </c>
      <c r="V11" s="245">
        <v>21193</v>
      </c>
      <c r="W11" s="245">
        <v>22292</v>
      </c>
    </row>
    <row r="12" spans="2:23" s="146" customFormat="1" ht="15" customHeight="1" x14ac:dyDescent="0.4">
      <c r="B12" s="238"/>
      <c r="C12" s="239"/>
      <c r="E12" s="243" t="s">
        <v>285</v>
      </c>
      <c r="F12" s="245">
        <v>54695</v>
      </c>
      <c r="G12" s="245">
        <v>56975</v>
      </c>
      <c r="H12" s="245">
        <v>60316</v>
      </c>
      <c r="I12" s="245">
        <v>54072</v>
      </c>
      <c r="J12" s="245">
        <v>59705</v>
      </c>
      <c r="K12" s="245">
        <v>58495</v>
      </c>
      <c r="L12" s="245">
        <v>54718</v>
      </c>
      <c r="M12" s="245">
        <v>56280</v>
      </c>
      <c r="N12" s="245">
        <v>53286</v>
      </c>
      <c r="O12" s="245">
        <v>56966</v>
      </c>
      <c r="P12" s="245">
        <v>54531</v>
      </c>
      <c r="Q12" s="245">
        <v>48724</v>
      </c>
      <c r="R12" s="245">
        <v>50222</v>
      </c>
      <c r="S12" s="245">
        <v>53453</v>
      </c>
      <c r="T12" s="245">
        <v>57610</v>
      </c>
      <c r="U12" s="245">
        <v>65669</v>
      </c>
      <c r="V12" s="245">
        <v>58643</v>
      </c>
      <c r="W12" s="245">
        <v>56871</v>
      </c>
    </row>
    <row r="13" spans="2:23" s="146" customFormat="1" ht="15" customHeight="1" x14ac:dyDescent="0.4">
      <c r="B13" s="238"/>
      <c r="C13" s="239"/>
      <c r="E13" s="243" t="s">
        <v>286</v>
      </c>
      <c r="F13" s="245">
        <v>72981</v>
      </c>
      <c r="G13" s="245">
        <v>74268</v>
      </c>
      <c r="H13" s="245">
        <v>75250</v>
      </c>
      <c r="I13" s="245">
        <v>74357</v>
      </c>
      <c r="J13" s="245">
        <v>73377</v>
      </c>
      <c r="K13" s="245">
        <v>73357</v>
      </c>
      <c r="L13" s="245">
        <v>72070</v>
      </c>
      <c r="M13" s="245">
        <v>69713</v>
      </c>
      <c r="N13" s="245">
        <v>69119</v>
      </c>
      <c r="O13" s="245">
        <v>67702</v>
      </c>
      <c r="P13" s="245">
        <v>63776</v>
      </c>
      <c r="Q13" s="245">
        <v>62802</v>
      </c>
      <c r="R13" s="245">
        <v>62383</v>
      </c>
      <c r="S13" s="245">
        <v>62582</v>
      </c>
      <c r="T13" s="245">
        <v>61041</v>
      </c>
      <c r="U13" s="245">
        <v>61176</v>
      </c>
      <c r="V13" s="245">
        <v>61935</v>
      </c>
      <c r="W13" s="245">
        <v>62996</v>
      </c>
    </row>
    <row r="14" spans="2:23" s="146" customFormat="1" ht="15" customHeight="1" x14ac:dyDescent="0.4">
      <c r="B14" s="238"/>
      <c r="C14" s="239"/>
      <c r="E14" s="270" t="s">
        <v>221</v>
      </c>
      <c r="F14" s="267">
        <f>+F15-SUM(F5:F13)</f>
        <v>11837</v>
      </c>
      <c r="G14" s="267">
        <f t="shared" ref="G14:W14" si="0">+G15-SUM(G5:G13)</f>
        <v>8801</v>
      </c>
      <c r="H14" s="267">
        <f t="shared" si="0"/>
        <v>10987</v>
      </c>
      <c r="I14" s="267">
        <f t="shared" si="0"/>
        <v>9201</v>
      </c>
      <c r="J14" s="267">
        <f t="shared" si="0"/>
        <v>9683</v>
      </c>
      <c r="K14" s="267">
        <f t="shared" si="0"/>
        <v>11128</v>
      </c>
      <c r="L14" s="267">
        <f t="shared" si="0"/>
        <v>14906</v>
      </c>
      <c r="M14" s="267">
        <f t="shared" si="0"/>
        <v>13353</v>
      </c>
      <c r="N14" s="267">
        <f t="shared" si="0"/>
        <v>12151</v>
      </c>
      <c r="O14" s="267">
        <f t="shared" si="0"/>
        <v>12317</v>
      </c>
      <c r="P14" s="267">
        <f t="shared" si="0"/>
        <v>8583</v>
      </c>
      <c r="Q14" s="267">
        <f t="shared" si="0"/>
        <v>7127</v>
      </c>
      <c r="R14" s="267">
        <f t="shared" si="0"/>
        <v>10007</v>
      </c>
      <c r="S14" s="267">
        <f t="shared" si="0"/>
        <v>13780</v>
      </c>
      <c r="T14" s="267">
        <f t="shared" si="0"/>
        <v>8884</v>
      </c>
      <c r="U14" s="267">
        <f t="shared" si="0"/>
        <v>8264</v>
      </c>
      <c r="V14" s="267">
        <f t="shared" si="0"/>
        <v>6955</v>
      </c>
      <c r="W14" s="267">
        <f t="shared" si="0"/>
        <v>8268</v>
      </c>
    </row>
    <row r="15" spans="2:23" s="146" customFormat="1" ht="15" customHeight="1" x14ac:dyDescent="0.4">
      <c r="B15" s="238"/>
      <c r="C15" s="239"/>
      <c r="E15" s="243"/>
      <c r="F15" s="245">
        <v>523023</v>
      </c>
      <c r="G15" s="245">
        <v>503342</v>
      </c>
      <c r="H15" s="245">
        <v>503655</v>
      </c>
      <c r="I15" s="245">
        <v>497313</v>
      </c>
      <c r="J15" s="245">
        <v>535399</v>
      </c>
      <c r="K15" s="245">
        <v>547693</v>
      </c>
      <c r="L15" s="245">
        <v>551509</v>
      </c>
      <c r="M15" s="245">
        <v>543912</v>
      </c>
      <c r="N15" s="245">
        <v>557095</v>
      </c>
      <c r="O15" s="245">
        <v>568953</v>
      </c>
      <c r="P15" s="245">
        <v>568946</v>
      </c>
      <c r="Q15" s="245">
        <v>548952</v>
      </c>
      <c r="R15" s="245">
        <v>558270</v>
      </c>
      <c r="S15" s="245">
        <v>547704</v>
      </c>
      <c r="T15" s="245">
        <v>546104</v>
      </c>
      <c r="U15" s="245">
        <v>695583</v>
      </c>
      <c r="V15" s="245">
        <v>627657</v>
      </c>
      <c r="W15" s="245">
        <v>600098</v>
      </c>
    </row>
    <row r="16" spans="2:23" s="146" customFormat="1" ht="15" customHeight="1" x14ac:dyDescent="0.4">
      <c r="B16" s="238"/>
      <c r="C16" s="239"/>
      <c r="E16" s="268"/>
      <c r="F16" s="269"/>
      <c r="G16" s="269"/>
      <c r="H16" s="269"/>
      <c r="I16" s="269"/>
      <c r="J16" s="269"/>
      <c r="K16" s="269"/>
      <c r="L16" s="269"/>
      <c r="M16" s="269"/>
      <c r="N16" s="269"/>
      <c r="O16" s="269"/>
      <c r="P16" s="269"/>
      <c r="Q16" s="269"/>
      <c r="R16" s="269"/>
      <c r="S16" s="269"/>
      <c r="T16" s="269"/>
      <c r="U16" s="269"/>
      <c r="V16" s="269"/>
      <c r="W16" s="269"/>
    </row>
    <row r="17" spans="2:23" s="146" customFormat="1" ht="15" customHeight="1" x14ac:dyDescent="0.4">
      <c r="B17" s="238"/>
      <c r="C17" s="239"/>
    </row>
    <row r="18" spans="2:23" s="146" customFormat="1" ht="15" customHeight="1" x14ac:dyDescent="0.15">
      <c r="B18" s="238"/>
      <c r="C18" s="239"/>
      <c r="E18" s="240" t="s">
        <v>279</v>
      </c>
      <c r="F18" s="241"/>
      <c r="G18" s="241"/>
      <c r="H18" s="241"/>
      <c r="I18" s="241"/>
      <c r="J18" s="241"/>
      <c r="K18" s="241"/>
      <c r="L18" s="241"/>
      <c r="M18" s="241"/>
      <c r="N18" s="241"/>
      <c r="O18" s="241"/>
      <c r="P18" s="241"/>
      <c r="Q18" s="241"/>
      <c r="R18" s="241"/>
      <c r="S18" s="241"/>
      <c r="T18" s="241"/>
      <c r="U18" s="242"/>
      <c r="V18" s="242"/>
      <c r="W18" s="242" t="s">
        <v>134</v>
      </c>
    </row>
    <row r="19" spans="2:23" s="146" customFormat="1" ht="15" customHeight="1" x14ac:dyDescent="0.4">
      <c r="B19" s="238"/>
      <c r="C19" s="239"/>
      <c r="E19" s="243"/>
      <c r="F19" s="244" t="s">
        <v>144</v>
      </c>
      <c r="G19" s="244" t="s">
        <v>145</v>
      </c>
      <c r="H19" s="244" t="s">
        <v>146</v>
      </c>
      <c r="I19" s="244" t="s">
        <v>147</v>
      </c>
      <c r="J19" s="244" t="s">
        <v>148</v>
      </c>
      <c r="K19" s="244" t="s">
        <v>149</v>
      </c>
      <c r="L19" s="244" t="s">
        <v>150</v>
      </c>
      <c r="M19" s="244" t="s">
        <v>151</v>
      </c>
      <c r="N19" s="244" t="s">
        <v>152</v>
      </c>
      <c r="O19" s="244" t="s">
        <v>153</v>
      </c>
      <c r="P19" s="244" t="s">
        <v>154</v>
      </c>
      <c r="Q19" s="244" t="s">
        <v>155</v>
      </c>
      <c r="R19" s="244" t="s">
        <v>156</v>
      </c>
      <c r="S19" s="244" t="s">
        <v>157</v>
      </c>
      <c r="T19" s="244" t="s">
        <v>158</v>
      </c>
      <c r="U19" s="244" t="s">
        <v>159</v>
      </c>
      <c r="V19" s="244" t="s">
        <v>160</v>
      </c>
      <c r="W19" s="244" t="s">
        <v>161</v>
      </c>
    </row>
    <row r="20" spans="2:23" s="146" customFormat="1" ht="15" customHeight="1" x14ac:dyDescent="0.4">
      <c r="B20" s="238"/>
      <c r="C20" s="239"/>
      <c r="E20" s="270" t="s">
        <v>71</v>
      </c>
      <c r="F20" s="245">
        <v>6329</v>
      </c>
      <c r="G20" s="245">
        <v>4621</v>
      </c>
      <c r="H20" s="245">
        <v>4396</v>
      </c>
      <c r="I20" s="245">
        <v>4360</v>
      </c>
      <c r="J20" s="245">
        <v>4231</v>
      </c>
      <c r="K20" s="245">
        <v>4025</v>
      </c>
      <c r="L20" s="245">
        <v>5372</v>
      </c>
      <c r="M20" s="245">
        <v>4709</v>
      </c>
      <c r="N20" s="245">
        <v>4571</v>
      </c>
      <c r="O20" s="245">
        <v>4522</v>
      </c>
      <c r="P20" s="245">
        <v>4733</v>
      </c>
      <c r="Q20" s="245">
        <v>4295</v>
      </c>
      <c r="R20" s="245">
        <v>4229</v>
      </c>
      <c r="S20" s="245">
        <v>4228</v>
      </c>
      <c r="T20" s="245">
        <v>4119</v>
      </c>
      <c r="U20" s="245">
        <v>3955</v>
      </c>
      <c r="V20" s="245">
        <v>3870</v>
      </c>
      <c r="W20" s="245">
        <v>3903</v>
      </c>
    </row>
    <row r="21" spans="2:23" s="146" customFormat="1" ht="15" customHeight="1" x14ac:dyDescent="0.4">
      <c r="B21" s="238"/>
      <c r="C21" s="239"/>
      <c r="E21" s="243" t="s">
        <v>72</v>
      </c>
      <c r="F21" s="245">
        <v>80250</v>
      </c>
      <c r="G21" s="245">
        <v>74345</v>
      </c>
      <c r="H21" s="245">
        <v>69640</v>
      </c>
      <c r="I21" s="245">
        <v>70858</v>
      </c>
      <c r="J21" s="245">
        <v>91011</v>
      </c>
      <c r="K21" s="245">
        <v>84021</v>
      </c>
      <c r="L21" s="245">
        <v>76005</v>
      </c>
      <c r="M21" s="245">
        <v>80261</v>
      </c>
      <c r="N21" s="245">
        <v>81287</v>
      </c>
      <c r="O21" s="245">
        <v>81443</v>
      </c>
      <c r="P21" s="245">
        <v>89639</v>
      </c>
      <c r="Q21" s="245">
        <v>80436</v>
      </c>
      <c r="R21" s="245">
        <v>78603</v>
      </c>
      <c r="S21" s="245">
        <v>72548</v>
      </c>
      <c r="T21" s="245">
        <v>75089</v>
      </c>
      <c r="U21" s="245">
        <v>188010</v>
      </c>
      <c r="V21" s="245">
        <v>95060</v>
      </c>
      <c r="W21" s="245">
        <v>85392</v>
      </c>
    </row>
    <row r="22" spans="2:23" s="146" customFormat="1" ht="15" customHeight="1" x14ac:dyDescent="0.4">
      <c r="B22" s="238"/>
      <c r="C22" s="239"/>
      <c r="E22" s="243" t="s">
        <v>73</v>
      </c>
      <c r="F22" s="245">
        <v>121093</v>
      </c>
      <c r="G22" s="245">
        <v>121185</v>
      </c>
      <c r="H22" s="245">
        <v>124354</v>
      </c>
      <c r="I22" s="245">
        <v>127942</v>
      </c>
      <c r="J22" s="245">
        <v>131819</v>
      </c>
      <c r="K22" s="245">
        <v>150113</v>
      </c>
      <c r="L22" s="245">
        <v>153707</v>
      </c>
      <c r="M22" s="245">
        <v>153467</v>
      </c>
      <c r="N22" s="245">
        <v>155936</v>
      </c>
      <c r="O22" s="245">
        <v>163315</v>
      </c>
      <c r="P22" s="245">
        <v>165859</v>
      </c>
      <c r="Q22" s="245">
        <v>172459</v>
      </c>
      <c r="R22" s="245">
        <v>171163</v>
      </c>
      <c r="S22" s="245">
        <v>166021</v>
      </c>
      <c r="T22" s="245">
        <v>170065</v>
      </c>
      <c r="U22" s="245">
        <v>173315</v>
      </c>
      <c r="V22" s="245">
        <v>194848</v>
      </c>
      <c r="W22" s="245">
        <v>184601</v>
      </c>
    </row>
    <row r="23" spans="2:23" s="146" customFormat="1" ht="15" customHeight="1" x14ac:dyDescent="0.4">
      <c r="B23" s="238"/>
      <c r="C23" s="239"/>
      <c r="E23" s="243" t="s">
        <v>74</v>
      </c>
      <c r="F23" s="245">
        <v>42869</v>
      </c>
      <c r="G23" s="245">
        <v>39226</v>
      </c>
      <c r="H23" s="245">
        <v>39007</v>
      </c>
      <c r="I23" s="245">
        <v>40162</v>
      </c>
      <c r="J23" s="245">
        <v>41702</v>
      </c>
      <c r="K23" s="245">
        <v>43620</v>
      </c>
      <c r="L23" s="245">
        <v>45600</v>
      </c>
      <c r="M23" s="245">
        <v>42100</v>
      </c>
      <c r="N23" s="245">
        <v>43799</v>
      </c>
      <c r="O23" s="245">
        <v>47330</v>
      </c>
      <c r="P23" s="245">
        <v>49713</v>
      </c>
      <c r="Q23" s="245">
        <v>43662</v>
      </c>
      <c r="R23" s="245">
        <v>43840</v>
      </c>
      <c r="S23" s="245">
        <v>41345</v>
      </c>
      <c r="T23" s="245">
        <v>42333</v>
      </c>
      <c r="U23" s="245">
        <v>42350</v>
      </c>
      <c r="V23" s="245">
        <v>52618</v>
      </c>
      <c r="W23" s="245">
        <v>53119</v>
      </c>
    </row>
    <row r="24" spans="2:23" s="146" customFormat="1" ht="15" customHeight="1" x14ac:dyDescent="0.4">
      <c r="B24" s="238"/>
      <c r="C24" s="239"/>
      <c r="E24" s="270" t="s">
        <v>271</v>
      </c>
      <c r="F24" s="245">
        <v>1886</v>
      </c>
      <c r="G24" s="245">
        <v>1668</v>
      </c>
      <c r="H24" s="245">
        <v>1527</v>
      </c>
      <c r="I24" s="245">
        <v>1466</v>
      </c>
      <c r="J24" s="245">
        <v>4319</v>
      </c>
      <c r="K24" s="245">
        <v>5439</v>
      </c>
      <c r="L24" s="245">
        <v>6572</v>
      </c>
      <c r="M24" s="245">
        <v>4344</v>
      </c>
      <c r="N24" s="245">
        <v>3832</v>
      </c>
      <c r="O24" s="245">
        <v>2011</v>
      </c>
      <c r="P24" s="245">
        <v>1810</v>
      </c>
      <c r="Q24" s="245">
        <v>1505</v>
      </c>
      <c r="R24" s="245">
        <v>1548</v>
      </c>
      <c r="S24" s="245">
        <v>1640</v>
      </c>
      <c r="T24" s="245">
        <v>1394</v>
      </c>
      <c r="U24" s="245">
        <v>1645</v>
      </c>
      <c r="V24" s="245">
        <v>1665</v>
      </c>
      <c r="W24" s="245">
        <v>1536</v>
      </c>
    </row>
    <row r="25" spans="2:23" s="146" customFormat="1" ht="15" customHeight="1" x14ac:dyDescent="0.4">
      <c r="B25" s="238"/>
      <c r="C25" s="239"/>
      <c r="E25" s="243" t="s">
        <v>76</v>
      </c>
      <c r="F25" s="245">
        <v>27211</v>
      </c>
      <c r="G25" s="245">
        <v>26113</v>
      </c>
      <c r="H25" s="245">
        <v>25051</v>
      </c>
      <c r="I25" s="245">
        <v>23421</v>
      </c>
      <c r="J25" s="245">
        <v>23764</v>
      </c>
      <c r="K25" s="245">
        <v>24646</v>
      </c>
      <c r="L25" s="245">
        <v>24594</v>
      </c>
      <c r="M25" s="245">
        <v>25319</v>
      </c>
      <c r="N25" s="245">
        <v>29805</v>
      </c>
      <c r="O25" s="245">
        <v>27556</v>
      </c>
      <c r="P25" s="245">
        <v>30336</v>
      </c>
      <c r="Q25" s="245">
        <v>29403</v>
      </c>
      <c r="R25" s="245">
        <v>32003</v>
      </c>
      <c r="S25" s="245">
        <v>31699</v>
      </c>
      <c r="T25" s="245">
        <v>29757</v>
      </c>
      <c r="U25" s="245">
        <v>28573</v>
      </c>
      <c r="V25" s="245">
        <v>33630</v>
      </c>
      <c r="W25" s="245">
        <v>28638</v>
      </c>
    </row>
    <row r="26" spans="2:23" s="146" customFormat="1" ht="15" customHeight="1" x14ac:dyDescent="0.4">
      <c r="B26" s="238"/>
      <c r="C26" s="239"/>
      <c r="E26" s="243" t="s">
        <v>77</v>
      </c>
      <c r="F26" s="245">
        <v>19481</v>
      </c>
      <c r="G26" s="245">
        <v>18974</v>
      </c>
      <c r="H26" s="245">
        <v>18895</v>
      </c>
      <c r="I26" s="245">
        <v>19803</v>
      </c>
      <c r="J26" s="245">
        <v>20413</v>
      </c>
      <c r="K26" s="245">
        <v>20592</v>
      </c>
      <c r="L26" s="245">
        <v>21045</v>
      </c>
      <c r="M26" s="245">
        <v>21369</v>
      </c>
      <c r="N26" s="245">
        <v>21712</v>
      </c>
      <c r="O26" s="245">
        <v>23036</v>
      </c>
      <c r="P26" s="245">
        <v>26198</v>
      </c>
      <c r="Q26" s="245">
        <v>23553</v>
      </c>
      <c r="R26" s="245">
        <v>24374</v>
      </c>
      <c r="S26" s="245">
        <v>24586</v>
      </c>
      <c r="T26" s="245">
        <v>25321</v>
      </c>
      <c r="U26" s="245">
        <v>37387</v>
      </c>
      <c r="V26" s="245">
        <v>30861</v>
      </c>
      <c r="W26" s="245">
        <v>31081</v>
      </c>
    </row>
    <row r="27" spans="2:23" s="146" customFormat="1" ht="15" customHeight="1" x14ac:dyDescent="0.4">
      <c r="B27" s="238"/>
      <c r="C27" s="239"/>
      <c r="E27" s="243" t="s">
        <v>78</v>
      </c>
      <c r="F27" s="245">
        <v>72001</v>
      </c>
      <c r="G27" s="245">
        <v>63719</v>
      </c>
      <c r="H27" s="245">
        <v>60460</v>
      </c>
      <c r="I27" s="245">
        <v>58297</v>
      </c>
      <c r="J27" s="245">
        <v>63406</v>
      </c>
      <c r="K27" s="245">
        <v>62429</v>
      </c>
      <c r="L27" s="245">
        <v>68334</v>
      </c>
      <c r="M27" s="245">
        <v>60880</v>
      </c>
      <c r="N27" s="245">
        <v>66373</v>
      </c>
      <c r="O27" s="245">
        <v>61625</v>
      </c>
      <c r="P27" s="245">
        <v>57330</v>
      </c>
      <c r="Q27" s="245">
        <v>59701</v>
      </c>
      <c r="R27" s="245">
        <v>63196</v>
      </c>
      <c r="S27" s="245">
        <v>59253</v>
      </c>
      <c r="T27" s="245">
        <v>53901</v>
      </c>
      <c r="U27" s="245">
        <v>68873</v>
      </c>
      <c r="V27" s="245">
        <v>71914</v>
      </c>
      <c r="W27" s="245">
        <v>66840</v>
      </c>
    </row>
    <row r="28" spans="2:23" s="146" customFormat="1" ht="15" customHeight="1" x14ac:dyDescent="0.4">
      <c r="B28" s="238"/>
      <c r="C28" s="239"/>
      <c r="E28" s="243" t="s">
        <v>79</v>
      </c>
      <c r="F28" s="245">
        <v>20605</v>
      </c>
      <c r="G28" s="245">
        <v>19736</v>
      </c>
      <c r="H28" s="245">
        <v>19695</v>
      </c>
      <c r="I28" s="245">
        <v>19200</v>
      </c>
      <c r="J28" s="245">
        <v>20519</v>
      </c>
      <c r="K28" s="245">
        <v>19292</v>
      </c>
      <c r="L28" s="245">
        <v>20530</v>
      </c>
      <c r="M28" s="245">
        <v>21170</v>
      </c>
      <c r="N28" s="245">
        <v>23627</v>
      </c>
      <c r="O28" s="245">
        <v>27663</v>
      </c>
      <c r="P28" s="245">
        <v>22981</v>
      </c>
      <c r="Q28" s="245">
        <v>21085</v>
      </c>
      <c r="R28" s="245">
        <v>22479</v>
      </c>
      <c r="S28" s="245">
        <v>22437</v>
      </c>
      <c r="T28" s="245">
        <v>22103</v>
      </c>
      <c r="U28" s="245">
        <v>21966</v>
      </c>
      <c r="V28" s="245">
        <v>21193</v>
      </c>
      <c r="W28" s="245">
        <v>22292</v>
      </c>
    </row>
    <row r="29" spans="2:23" s="146" customFormat="1" ht="15" customHeight="1" x14ac:dyDescent="0.4">
      <c r="B29" s="238"/>
      <c r="C29" s="239"/>
      <c r="E29" s="243" t="s">
        <v>80</v>
      </c>
      <c r="F29" s="245">
        <v>54695</v>
      </c>
      <c r="G29" s="245">
        <v>56975</v>
      </c>
      <c r="H29" s="245">
        <v>60316</v>
      </c>
      <c r="I29" s="245">
        <v>54072</v>
      </c>
      <c r="J29" s="245">
        <v>59705</v>
      </c>
      <c r="K29" s="245">
        <v>58495</v>
      </c>
      <c r="L29" s="245">
        <v>54718</v>
      </c>
      <c r="M29" s="245">
        <v>56280</v>
      </c>
      <c r="N29" s="245">
        <v>53286</v>
      </c>
      <c r="O29" s="245">
        <v>56966</v>
      </c>
      <c r="P29" s="245">
        <v>54531</v>
      </c>
      <c r="Q29" s="245">
        <v>48724</v>
      </c>
      <c r="R29" s="245">
        <v>50222</v>
      </c>
      <c r="S29" s="245">
        <v>53453</v>
      </c>
      <c r="T29" s="245">
        <v>57610</v>
      </c>
      <c r="U29" s="245">
        <v>65669</v>
      </c>
      <c r="V29" s="245">
        <v>58643</v>
      </c>
      <c r="W29" s="245">
        <v>56871</v>
      </c>
    </row>
    <row r="30" spans="2:23" s="146" customFormat="1" ht="15" customHeight="1" x14ac:dyDescent="0.4">
      <c r="B30" s="238"/>
      <c r="C30" s="239"/>
      <c r="E30" s="270" t="s">
        <v>81</v>
      </c>
      <c r="F30" s="245">
        <v>2155</v>
      </c>
      <c r="G30" s="245">
        <v>2376</v>
      </c>
      <c r="H30" s="245">
        <v>4674</v>
      </c>
      <c r="I30" s="245">
        <v>3265</v>
      </c>
      <c r="J30" s="245">
        <v>1036</v>
      </c>
      <c r="K30" s="245">
        <v>1543</v>
      </c>
      <c r="L30" s="245">
        <v>2902</v>
      </c>
      <c r="M30" s="245">
        <v>3452</v>
      </c>
      <c r="N30" s="245">
        <v>3596</v>
      </c>
      <c r="O30" s="245">
        <v>5679</v>
      </c>
      <c r="P30" s="245">
        <v>2013</v>
      </c>
      <c r="Q30" s="245">
        <v>1231</v>
      </c>
      <c r="R30" s="245">
        <v>4210</v>
      </c>
      <c r="S30" s="245">
        <v>7742</v>
      </c>
      <c r="T30" s="245">
        <v>2864</v>
      </c>
      <c r="U30" s="245">
        <v>2655</v>
      </c>
      <c r="V30" s="245">
        <v>1402</v>
      </c>
      <c r="W30" s="245">
        <v>2808</v>
      </c>
    </row>
    <row r="31" spans="2:23" s="146" customFormat="1" ht="15" customHeight="1" x14ac:dyDescent="0.4">
      <c r="B31" s="238"/>
      <c r="C31" s="239"/>
      <c r="E31" s="243" t="s">
        <v>272</v>
      </c>
      <c r="F31" s="245">
        <v>72981</v>
      </c>
      <c r="G31" s="245">
        <v>74268</v>
      </c>
      <c r="H31" s="245">
        <v>75250</v>
      </c>
      <c r="I31" s="245">
        <v>74357</v>
      </c>
      <c r="J31" s="245">
        <v>73377</v>
      </c>
      <c r="K31" s="245">
        <v>73357</v>
      </c>
      <c r="L31" s="245">
        <v>72070</v>
      </c>
      <c r="M31" s="245">
        <v>69713</v>
      </c>
      <c r="N31" s="245">
        <v>69119</v>
      </c>
      <c r="O31" s="245">
        <v>67702</v>
      </c>
      <c r="P31" s="245">
        <v>63776</v>
      </c>
      <c r="Q31" s="245">
        <v>62802</v>
      </c>
      <c r="R31" s="245">
        <v>62383</v>
      </c>
      <c r="S31" s="245">
        <v>62582</v>
      </c>
      <c r="T31" s="245">
        <v>61041</v>
      </c>
      <c r="U31" s="245">
        <v>61176</v>
      </c>
      <c r="V31" s="245">
        <v>61935</v>
      </c>
      <c r="W31" s="245">
        <v>62996</v>
      </c>
    </row>
    <row r="32" spans="2:23" s="146" customFormat="1" ht="15" customHeight="1" x14ac:dyDescent="0.4">
      <c r="B32" s="238"/>
      <c r="C32" s="239"/>
      <c r="E32" s="270" t="s">
        <v>83</v>
      </c>
      <c r="F32" s="245">
        <v>1464</v>
      </c>
      <c r="G32" s="245">
        <v>133</v>
      </c>
      <c r="H32" s="245">
        <v>390</v>
      </c>
      <c r="I32" s="245">
        <v>109</v>
      </c>
      <c r="J32" s="245">
        <v>95</v>
      </c>
      <c r="K32" s="245">
        <v>121</v>
      </c>
      <c r="L32" s="245">
        <v>59</v>
      </c>
      <c r="M32" s="245">
        <v>848</v>
      </c>
      <c r="N32" s="245">
        <v>148</v>
      </c>
      <c r="O32" s="245">
        <v>93</v>
      </c>
      <c r="P32" s="245">
        <v>27</v>
      </c>
      <c r="Q32" s="245">
        <v>95</v>
      </c>
      <c r="R32" s="245">
        <v>18</v>
      </c>
      <c r="S32" s="245">
        <v>162</v>
      </c>
      <c r="T32" s="245">
        <v>507</v>
      </c>
      <c r="U32" s="245">
        <v>5</v>
      </c>
      <c r="V32" s="245">
        <v>16</v>
      </c>
      <c r="W32" s="245">
        <v>21</v>
      </c>
    </row>
    <row r="33" spans="2:23" s="146" customFormat="1" ht="15" customHeight="1" x14ac:dyDescent="0.4">
      <c r="B33" s="238"/>
      <c r="C33" s="239"/>
      <c r="E33" s="270" t="s">
        <v>269</v>
      </c>
      <c r="F33" s="245" t="s">
        <v>273</v>
      </c>
      <c r="G33" s="245" t="s">
        <v>273</v>
      </c>
      <c r="H33" s="245" t="s">
        <v>273</v>
      </c>
      <c r="I33" s="245" t="s">
        <v>273</v>
      </c>
      <c r="J33" s="245" t="s">
        <v>273</v>
      </c>
      <c r="K33" s="245" t="s">
        <v>273</v>
      </c>
      <c r="L33" s="245" t="s">
        <v>273</v>
      </c>
      <c r="M33" s="245" t="s">
        <v>273</v>
      </c>
      <c r="N33" s="245" t="s">
        <v>273</v>
      </c>
      <c r="O33" s="245" t="s">
        <v>273</v>
      </c>
      <c r="P33" s="245" t="s">
        <v>273</v>
      </c>
      <c r="Q33" s="245" t="s">
        <v>273</v>
      </c>
      <c r="R33" s="245" t="s">
        <v>273</v>
      </c>
      <c r="S33" s="245" t="s">
        <v>273</v>
      </c>
      <c r="T33" s="245" t="s">
        <v>273</v>
      </c>
      <c r="U33" s="245" t="s">
        <v>273</v>
      </c>
      <c r="V33" s="245" t="s">
        <v>273</v>
      </c>
      <c r="W33" s="245" t="s">
        <v>273</v>
      </c>
    </row>
    <row r="34" spans="2:23" s="146" customFormat="1" ht="15" customHeight="1" x14ac:dyDescent="0.4">
      <c r="B34" s="238"/>
      <c r="C34" s="239"/>
      <c r="E34" s="243"/>
      <c r="F34" s="245">
        <v>523023</v>
      </c>
      <c r="G34" s="245">
        <v>503342</v>
      </c>
      <c r="H34" s="245">
        <v>503655</v>
      </c>
      <c r="I34" s="245">
        <v>497313</v>
      </c>
      <c r="J34" s="245">
        <v>535399</v>
      </c>
      <c r="K34" s="245">
        <v>547693</v>
      </c>
      <c r="L34" s="245">
        <v>551509</v>
      </c>
      <c r="M34" s="245">
        <v>543912</v>
      </c>
      <c r="N34" s="245">
        <v>557095</v>
      </c>
      <c r="O34" s="245">
        <v>568953</v>
      </c>
      <c r="P34" s="245">
        <v>568946</v>
      </c>
      <c r="Q34" s="245">
        <v>548952</v>
      </c>
      <c r="R34" s="245">
        <v>558270</v>
      </c>
      <c r="S34" s="245">
        <v>547704</v>
      </c>
      <c r="T34" s="245">
        <v>546104</v>
      </c>
      <c r="U34" s="245">
        <v>695583</v>
      </c>
      <c r="V34" s="245">
        <v>627657</v>
      </c>
      <c r="W34" s="245">
        <v>600098</v>
      </c>
    </row>
    <row r="35" spans="2:23" s="146" customFormat="1" ht="15" customHeight="1" x14ac:dyDescent="0.4">
      <c r="B35" s="238"/>
      <c r="C35" s="239"/>
    </row>
  </sheetData>
  <sheetProtection algorithmName="SHA-512" hashValue="yZxJy01tBy55cJ2hwbi0FlnyilXbXYoRGn4eTCS3A8fdeemcMADDj3YtbP97NAimxwW6B100aehStd89Z0FD4w==" saltValue="B919yV/VYBlLkH/0R3ozeA=="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1" firstPageNumber="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CDD9-8A22-41F0-86C6-F78EC9920DCD}">
  <sheetPr codeName="Sheet11"/>
  <dimension ref="B2:AD35"/>
  <sheetViews>
    <sheetView view="pageBreakPreview" zoomScaleNormal="85" zoomScaleSheetLayoutView="100" workbookViewId="0"/>
  </sheetViews>
  <sheetFormatPr defaultColWidth="2.375" defaultRowHeight="15" customHeight="1" x14ac:dyDescent="0.4"/>
  <cols>
    <col min="1" max="1" width="2.375" style="1" bestFit="1" customWidth="1"/>
    <col min="2" max="2" width="2.375" style="7" customWidth="1"/>
    <col min="3" max="3" width="2.625" style="8" customWidth="1"/>
    <col min="4" max="4" width="2.375" style="1" bestFit="1" customWidth="1"/>
    <col min="5" max="5" width="23.5" style="1" bestFit="1" customWidth="1"/>
    <col min="6" max="6" width="8" style="1" bestFit="1" customWidth="1"/>
    <col min="7" max="12" width="7.125" style="1" bestFit="1" customWidth="1"/>
    <col min="13" max="13" width="11" style="1" bestFit="1" customWidth="1"/>
    <col min="14" max="15" width="7.125" style="1" bestFit="1" customWidth="1"/>
    <col min="16" max="16" width="9" style="1" bestFit="1" customWidth="1"/>
    <col min="17" max="17" width="8.875" style="1" bestFit="1" customWidth="1"/>
    <col min="18" max="19" width="7.125" style="1" bestFit="1" customWidth="1"/>
    <col min="20" max="20" width="11" style="1" bestFit="1" customWidth="1"/>
    <col min="21" max="23" width="7.125" style="1" bestFit="1" customWidth="1"/>
    <col min="24" max="25" width="9" style="1" bestFit="1" customWidth="1"/>
    <col min="26" max="29" width="7.125" style="1" bestFit="1" customWidth="1"/>
    <col min="30" max="30" width="12.375" style="1" customWidth="1"/>
    <col min="31" max="16384" width="2.375" style="1"/>
  </cols>
  <sheetData>
    <row r="2" spans="2:30" s="16" customFormat="1" ht="30" customHeight="1" x14ac:dyDescent="0.4">
      <c r="B2" s="370">
        <v>1</v>
      </c>
      <c r="C2" s="370"/>
      <c r="E2" s="17" t="s">
        <v>357</v>
      </c>
    </row>
    <row r="3" spans="2:30" s="146" customFormat="1" ht="15" customHeight="1" x14ac:dyDescent="0.15">
      <c r="B3" s="238"/>
      <c r="C3" s="239"/>
      <c r="E3" s="240"/>
      <c r="F3" s="241"/>
      <c r="G3" s="241"/>
      <c r="H3" s="241"/>
      <c r="I3" s="241"/>
      <c r="J3" s="241"/>
      <c r="K3" s="241"/>
      <c r="L3" s="241"/>
      <c r="M3" s="241"/>
      <c r="N3" s="241"/>
      <c r="O3" s="241"/>
      <c r="P3" s="241"/>
      <c r="Q3" s="241"/>
      <c r="R3" s="241"/>
      <c r="S3" s="241"/>
      <c r="T3" s="241"/>
      <c r="U3" s="241"/>
      <c r="V3" s="241"/>
      <c r="W3" s="241"/>
      <c r="X3" s="241"/>
      <c r="Y3" s="241"/>
      <c r="Z3" s="241"/>
      <c r="AA3" s="241"/>
      <c r="AB3" s="242"/>
      <c r="AC3" s="242"/>
      <c r="AD3" s="242" t="s">
        <v>134</v>
      </c>
    </row>
    <row r="4" spans="2:30" s="146" customFormat="1" ht="15" customHeight="1" x14ac:dyDescent="0.4">
      <c r="B4" s="238"/>
      <c r="C4" s="239"/>
      <c r="E4" s="243"/>
      <c r="F4" s="244" t="s">
        <v>228</v>
      </c>
      <c r="G4" s="244" t="s">
        <v>229</v>
      </c>
      <c r="H4" s="244" t="s">
        <v>230</v>
      </c>
      <c r="I4" s="244" t="s">
        <v>231</v>
      </c>
      <c r="J4" s="244" t="s">
        <v>232</v>
      </c>
      <c r="K4" s="244" t="s">
        <v>233</v>
      </c>
      <c r="L4" s="244" t="s">
        <v>234</v>
      </c>
      <c r="M4" s="244" t="s">
        <v>235</v>
      </c>
      <c r="N4" s="244" t="s">
        <v>236</v>
      </c>
      <c r="O4" s="244" t="s">
        <v>237</v>
      </c>
      <c r="P4" s="244" t="s">
        <v>238</v>
      </c>
      <c r="Q4" s="244" t="s">
        <v>239</v>
      </c>
      <c r="R4" s="244" t="s">
        <v>240</v>
      </c>
      <c r="S4" s="244" t="s">
        <v>241</v>
      </c>
      <c r="T4" s="244" t="s">
        <v>242</v>
      </c>
      <c r="U4" s="244" t="s">
        <v>243</v>
      </c>
      <c r="V4" s="244" t="s">
        <v>244</v>
      </c>
      <c r="W4" s="244" t="s">
        <v>245</v>
      </c>
      <c r="X4" s="244" t="s">
        <v>246</v>
      </c>
      <c r="Y4" s="244" t="s">
        <v>247</v>
      </c>
      <c r="Z4" s="244" t="s">
        <v>248</v>
      </c>
      <c r="AA4" s="244" t="s">
        <v>249</v>
      </c>
      <c r="AB4" s="244" t="s">
        <v>250</v>
      </c>
      <c r="AC4" s="244" t="s">
        <v>251</v>
      </c>
      <c r="AD4" s="244" t="s">
        <v>252</v>
      </c>
    </row>
    <row r="5" spans="2:30" s="146" customFormat="1" ht="15" customHeight="1" x14ac:dyDescent="0.4">
      <c r="B5" s="238"/>
      <c r="C5" s="239"/>
      <c r="E5" s="243" t="s">
        <v>280</v>
      </c>
      <c r="F5" s="245">
        <v>15190</v>
      </c>
      <c r="G5" s="245">
        <v>3696</v>
      </c>
      <c r="H5" s="245">
        <v>7664</v>
      </c>
      <c r="I5" s="245">
        <v>6965</v>
      </c>
      <c r="J5" s="245">
        <v>2886</v>
      </c>
      <c r="K5" s="245">
        <v>5186</v>
      </c>
      <c r="L5" s="245">
        <v>3092</v>
      </c>
      <c r="M5" s="245">
        <v>7545</v>
      </c>
      <c r="N5" s="245">
        <v>2577</v>
      </c>
      <c r="O5" s="245">
        <v>5584</v>
      </c>
      <c r="P5" s="245">
        <v>3991</v>
      </c>
      <c r="Q5" s="245">
        <v>3685</v>
      </c>
      <c r="R5" s="245">
        <v>5626</v>
      </c>
      <c r="S5" s="245">
        <v>1216</v>
      </c>
      <c r="T5" s="245">
        <v>522</v>
      </c>
      <c r="U5" s="245">
        <v>540</v>
      </c>
      <c r="V5" s="245">
        <v>1295</v>
      </c>
      <c r="W5" s="245">
        <v>890</v>
      </c>
      <c r="X5" s="245">
        <v>790</v>
      </c>
      <c r="Y5" s="245">
        <v>675</v>
      </c>
      <c r="Z5" s="245">
        <v>709</v>
      </c>
      <c r="AA5" s="245">
        <v>817</v>
      </c>
      <c r="AB5" s="245">
        <v>1612</v>
      </c>
      <c r="AC5" s="245">
        <v>1423</v>
      </c>
      <c r="AD5" s="245">
        <v>1215</v>
      </c>
    </row>
    <row r="6" spans="2:30" s="146" customFormat="1" ht="15" customHeight="1" x14ac:dyDescent="0.4">
      <c r="B6" s="238"/>
      <c r="C6" s="239"/>
      <c r="E6" s="243" t="s">
        <v>84</v>
      </c>
      <c r="F6" s="245">
        <v>55466</v>
      </c>
      <c r="G6" s="245">
        <v>10914</v>
      </c>
      <c r="H6" s="245">
        <v>16715</v>
      </c>
      <c r="I6" s="245">
        <v>13138</v>
      </c>
      <c r="J6" s="245">
        <v>5726</v>
      </c>
      <c r="K6" s="245">
        <v>8764</v>
      </c>
      <c r="L6" s="245">
        <v>6091</v>
      </c>
      <c r="M6" s="245">
        <v>14052</v>
      </c>
      <c r="N6" s="245">
        <v>6010</v>
      </c>
      <c r="O6" s="245">
        <v>15395</v>
      </c>
      <c r="P6" s="245">
        <v>6247</v>
      </c>
      <c r="Q6" s="245">
        <v>4199</v>
      </c>
      <c r="R6" s="245">
        <v>4791</v>
      </c>
      <c r="S6" s="245">
        <v>935</v>
      </c>
      <c r="T6" s="245">
        <v>574</v>
      </c>
      <c r="U6" s="245">
        <v>646</v>
      </c>
      <c r="V6" s="245">
        <v>3320</v>
      </c>
      <c r="W6" s="245">
        <v>1387</v>
      </c>
      <c r="X6" s="245">
        <v>1695</v>
      </c>
      <c r="Y6" s="245">
        <v>936</v>
      </c>
      <c r="Z6" s="245">
        <v>939</v>
      </c>
      <c r="AA6" s="245">
        <v>572</v>
      </c>
      <c r="AB6" s="245">
        <v>3222</v>
      </c>
      <c r="AC6" s="245">
        <v>2362</v>
      </c>
      <c r="AD6" s="245">
        <v>505</v>
      </c>
    </row>
    <row r="7" spans="2:30" s="146" customFormat="1" ht="15" customHeight="1" x14ac:dyDescent="0.4">
      <c r="B7" s="238"/>
      <c r="C7" s="239"/>
      <c r="E7" s="243" t="s">
        <v>281</v>
      </c>
      <c r="F7" s="245">
        <v>14501</v>
      </c>
      <c r="G7" s="245">
        <v>2669</v>
      </c>
      <c r="H7" s="245">
        <v>4164</v>
      </c>
      <c r="I7" s="245">
        <v>5203</v>
      </c>
      <c r="J7" s="245">
        <v>1803</v>
      </c>
      <c r="K7" s="245">
        <v>2686</v>
      </c>
      <c r="L7" s="245">
        <v>1307</v>
      </c>
      <c r="M7" s="245">
        <v>3333</v>
      </c>
      <c r="N7" s="245">
        <v>1243</v>
      </c>
      <c r="O7" s="245">
        <v>3385</v>
      </c>
      <c r="P7" s="245">
        <v>2511</v>
      </c>
      <c r="Q7" s="245">
        <v>1200</v>
      </c>
      <c r="R7" s="245">
        <v>3030</v>
      </c>
      <c r="S7" s="245">
        <v>468</v>
      </c>
      <c r="T7" s="245">
        <v>229</v>
      </c>
      <c r="U7" s="245">
        <v>274</v>
      </c>
      <c r="V7" s="245">
        <v>695</v>
      </c>
      <c r="W7" s="245">
        <v>557</v>
      </c>
      <c r="X7" s="245">
        <v>736</v>
      </c>
      <c r="Y7" s="245">
        <v>230</v>
      </c>
      <c r="Z7" s="245">
        <v>292</v>
      </c>
      <c r="AA7" s="245">
        <v>270</v>
      </c>
      <c r="AB7" s="245">
        <v>999</v>
      </c>
      <c r="AC7" s="245">
        <v>958</v>
      </c>
      <c r="AD7" s="245">
        <v>376</v>
      </c>
    </row>
    <row r="8" spans="2:30" s="146" customFormat="1" ht="15" customHeight="1" x14ac:dyDescent="0.4">
      <c r="B8" s="238"/>
      <c r="C8" s="239"/>
      <c r="E8" s="243" t="s">
        <v>282</v>
      </c>
      <c r="F8" s="245">
        <v>3069</v>
      </c>
      <c r="G8" s="245">
        <v>1450</v>
      </c>
      <c r="H8" s="245">
        <v>3895</v>
      </c>
      <c r="I8" s="245">
        <v>1390</v>
      </c>
      <c r="J8" s="245">
        <v>933</v>
      </c>
      <c r="K8" s="245">
        <v>1578</v>
      </c>
      <c r="L8" s="245">
        <v>754</v>
      </c>
      <c r="M8" s="245">
        <v>2653</v>
      </c>
      <c r="N8" s="245">
        <v>373</v>
      </c>
      <c r="O8" s="245">
        <v>3692</v>
      </c>
      <c r="P8" s="245">
        <v>1018</v>
      </c>
      <c r="Q8" s="245">
        <v>1192</v>
      </c>
      <c r="R8" s="245">
        <v>1196</v>
      </c>
      <c r="S8" s="245">
        <v>152</v>
      </c>
      <c r="T8" s="245">
        <v>209</v>
      </c>
      <c r="U8" s="245">
        <v>464</v>
      </c>
      <c r="V8" s="245">
        <v>618</v>
      </c>
      <c r="W8" s="245">
        <v>597</v>
      </c>
      <c r="X8" s="245">
        <v>329</v>
      </c>
      <c r="Y8" s="245">
        <v>190</v>
      </c>
      <c r="Z8" s="245">
        <v>137</v>
      </c>
      <c r="AA8" s="245">
        <v>638</v>
      </c>
      <c r="AB8" s="245">
        <v>1260</v>
      </c>
      <c r="AC8" s="245">
        <v>607</v>
      </c>
      <c r="AD8" s="245">
        <v>245</v>
      </c>
    </row>
    <row r="9" spans="2:30" s="146" customFormat="1" ht="15" customHeight="1" x14ac:dyDescent="0.4">
      <c r="B9" s="238"/>
      <c r="C9" s="239"/>
      <c r="E9" s="243" t="s">
        <v>283</v>
      </c>
      <c r="F9" s="245">
        <v>9563</v>
      </c>
      <c r="G9" s="245">
        <v>2137</v>
      </c>
      <c r="H9" s="245">
        <v>2435</v>
      </c>
      <c r="I9" s="245">
        <v>2164</v>
      </c>
      <c r="J9" s="245">
        <v>967</v>
      </c>
      <c r="K9" s="245">
        <v>1420</v>
      </c>
      <c r="L9" s="245">
        <v>1090</v>
      </c>
      <c r="M9" s="245">
        <v>1577</v>
      </c>
      <c r="N9" s="245">
        <v>410</v>
      </c>
      <c r="O9" s="245">
        <v>2158</v>
      </c>
      <c r="P9" s="245">
        <v>823</v>
      </c>
      <c r="Q9" s="245">
        <v>994</v>
      </c>
      <c r="R9" s="245">
        <v>995</v>
      </c>
      <c r="S9" s="245">
        <v>336</v>
      </c>
      <c r="T9" s="245">
        <v>91</v>
      </c>
      <c r="U9" s="245">
        <v>325</v>
      </c>
      <c r="V9" s="245">
        <v>738</v>
      </c>
      <c r="W9" s="245">
        <v>503</v>
      </c>
      <c r="X9" s="245">
        <v>361</v>
      </c>
      <c r="Y9" s="245">
        <v>191</v>
      </c>
      <c r="Z9" s="245">
        <v>72</v>
      </c>
      <c r="AA9" s="245">
        <v>242</v>
      </c>
      <c r="AB9" s="245">
        <v>737</v>
      </c>
      <c r="AC9" s="245">
        <v>323</v>
      </c>
      <c r="AD9" s="245">
        <v>430</v>
      </c>
    </row>
    <row r="10" spans="2:30" s="146" customFormat="1" ht="15" customHeight="1" x14ac:dyDescent="0.4">
      <c r="B10" s="238"/>
      <c r="C10" s="239"/>
      <c r="E10" s="243" t="s">
        <v>284</v>
      </c>
      <c r="F10" s="245">
        <v>17222</v>
      </c>
      <c r="G10" s="245">
        <v>3255</v>
      </c>
      <c r="H10" s="245">
        <v>7958</v>
      </c>
      <c r="I10" s="245">
        <v>4359</v>
      </c>
      <c r="J10" s="245">
        <v>1289</v>
      </c>
      <c r="K10" s="245">
        <v>2788</v>
      </c>
      <c r="L10" s="245">
        <v>2390</v>
      </c>
      <c r="M10" s="245">
        <v>8190</v>
      </c>
      <c r="N10" s="245">
        <v>1343</v>
      </c>
      <c r="O10" s="245">
        <v>4663</v>
      </c>
      <c r="P10" s="245">
        <v>2619</v>
      </c>
      <c r="Q10" s="245">
        <v>1602</v>
      </c>
      <c r="R10" s="245">
        <v>1802</v>
      </c>
      <c r="S10" s="245">
        <v>602</v>
      </c>
      <c r="T10" s="245">
        <v>258</v>
      </c>
      <c r="U10" s="245">
        <v>351</v>
      </c>
      <c r="V10" s="245">
        <v>948</v>
      </c>
      <c r="W10" s="245">
        <v>897</v>
      </c>
      <c r="X10" s="245">
        <v>511</v>
      </c>
      <c r="Y10" s="245">
        <v>413</v>
      </c>
      <c r="Z10" s="245">
        <v>356</v>
      </c>
      <c r="AA10" s="245">
        <v>235</v>
      </c>
      <c r="AB10" s="245">
        <v>1627</v>
      </c>
      <c r="AC10" s="245">
        <v>801</v>
      </c>
      <c r="AD10" s="245">
        <v>359</v>
      </c>
    </row>
    <row r="11" spans="2:30" s="146" customFormat="1" ht="15" customHeight="1" x14ac:dyDescent="0.4">
      <c r="B11" s="238"/>
      <c r="C11" s="239"/>
      <c r="E11" s="243" t="s">
        <v>287</v>
      </c>
      <c r="F11" s="245">
        <v>4442</v>
      </c>
      <c r="G11" s="245">
        <v>1159</v>
      </c>
      <c r="H11" s="245">
        <v>1723</v>
      </c>
      <c r="I11" s="245">
        <v>1256</v>
      </c>
      <c r="J11" s="245">
        <v>895</v>
      </c>
      <c r="K11" s="245">
        <v>1225</v>
      </c>
      <c r="L11" s="245">
        <v>831</v>
      </c>
      <c r="M11" s="245">
        <v>1934</v>
      </c>
      <c r="N11" s="245">
        <v>894</v>
      </c>
      <c r="O11" s="245">
        <v>1683</v>
      </c>
      <c r="P11" s="245">
        <v>1428</v>
      </c>
      <c r="Q11" s="245">
        <v>696</v>
      </c>
      <c r="R11" s="245">
        <v>756</v>
      </c>
      <c r="S11" s="245">
        <v>235</v>
      </c>
      <c r="T11" s="245">
        <v>136</v>
      </c>
      <c r="U11" s="245">
        <v>148</v>
      </c>
      <c r="V11" s="245">
        <v>575</v>
      </c>
      <c r="W11" s="245">
        <v>352</v>
      </c>
      <c r="X11" s="245">
        <v>296</v>
      </c>
      <c r="Y11" s="245">
        <v>224</v>
      </c>
      <c r="Z11" s="245">
        <v>155</v>
      </c>
      <c r="AA11" s="245">
        <v>163</v>
      </c>
      <c r="AB11" s="245">
        <v>515</v>
      </c>
      <c r="AC11" s="245">
        <v>403</v>
      </c>
      <c r="AD11" s="245">
        <v>167</v>
      </c>
    </row>
    <row r="12" spans="2:30" s="146" customFormat="1" ht="15" customHeight="1" x14ac:dyDescent="0.4">
      <c r="B12" s="238"/>
      <c r="C12" s="239"/>
      <c r="E12" s="243" t="s">
        <v>285</v>
      </c>
      <c r="F12" s="245">
        <v>15087</v>
      </c>
      <c r="G12" s="245">
        <v>3242</v>
      </c>
      <c r="H12" s="245">
        <v>4255</v>
      </c>
      <c r="I12" s="245">
        <v>3409</v>
      </c>
      <c r="J12" s="245">
        <v>1346</v>
      </c>
      <c r="K12" s="245">
        <v>2748</v>
      </c>
      <c r="L12" s="245">
        <v>1709</v>
      </c>
      <c r="M12" s="245">
        <v>6186</v>
      </c>
      <c r="N12" s="245">
        <v>1335</v>
      </c>
      <c r="O12" s="245">
        <v>5452</v>
      </c>
      <c r="P12" s="245">
        <v>1792</v>
      </c>
      <c r="Q12" s="245">
        <v>1655</v>
      </c>
      <c r="R12" s="245">
        <v>1490</v>
      </c>
      <c r="S12" s="245">
        <v>374</v>
      </c>
      <c r="T12" s="245">
        <v>223</v>
      </c>
      <c r="U12" s="245">
        <v>1185</v>
      </c>
      <c r="V12" s="245">
        <v>818</v>
      </c>
      <c r="W12" s="245">
        <v>496</v>
      </c>
      <c r="X12" s="245">
        <v>588</v>
      </c>
      <c r="Y12" s="245">
        <v>458</v>
      </c>
      <c r="Z12" s="245">
        <v>313</v>
      </c>
      <c r="AA12" s="245">
        <v>357</v>
      </c>
      <c r="AB12" s="245">
        <v>1361</v>
      </c>
      <c r="AC12" s="245">
        <v>736</v>
      </c>
      <c r="AD12" s="245">
        <v>258</v>
      </c>
    </row>
    <row r="13" spans="2:30" s="146" customFormat="1" ht="15" customHeight="1" x14ac:dyDescent="0.4">
      <c r="B13" s="238"/>
      <c r="C13" s="239"/>
      <c r="E13" s="243" t="s">
        <v>286</v>
      </c>
      <c r="F13" s="245">
        <v>13734</v>
      </c>
      <c r="G13" s="245">
        <v>3547</v>
      </c>
      <c r="H13" s="245">
        <v>6716</v>
      </c>
      <c r="I13" s="245">
        <v>3876</v>
      </c>
      <c r="J13" s="245">
        <v>1583</v>
      </c>
      <c r="K13" s="245">
        <v>2928</v>
      </c>
      <c r="L13" s="245">
        <v>2043</v>
      </c>
      <c r="M13" s="245">
        <v>6668</v>
      </c>
      <c r="N13" s="245">
        <v>1831</v>
      </c>
      <c r="O13" s="245">
        <v>5569</v>
      </c>
      <c r="P13" s="245">
        <v>2590</v>
      </c>
      <c r="Q13" s="245">
        <v>1707</v>
      </c>
      <c r="R13" s="245">
        <v>2153</v>
      </c>
      <c r="S13" s="245">
        <v>587</v>
      </c>
      <c r="T13" s="245">
        <v>290</v>
      </c>
      <c r="U13" s="245">
        <v>346</v>
      </c>
      <c r="V13" s="245">
        <v>1182</v>
      </c>
      <c r="W13" s="245">
        <v>853</v>
      </c>
      <c r="X13" s="245">
        <v>655</v>
      </c>
      <c r="Y13" s="245">
        <v>510</v>
      </c>
      <c r="Z13" s="245">
        <v>343</v>
      </c>
      <c r="AA13" s="245">
        <v>343</v>
      </c>
      <c r="AB13" s="245">
        <v>1323</v>
      </c>
      <c r="AC13" s="245">
        <v>911</v>
      </c>
      <c r="AD13" s="245">
        <v>707</v>
      </c>
    </row>
    <row r="14" spans="2:30" s="146" customFormat="1" ht="15" customHeight="1" x14ac:dyDescent="0.4">
      <c r="B14" s="238"/>
      <c r="C14" s="239"/>
      <c r="E14" s="270" t="s">
        <v>221</v>
      </c>
      <c r="F14" s="267">
        <f>+F15-SUM(F5:F13)</f>
        <v>1549</v>
      </c>
      <c r="G14" s="267">
        <f t="shared" ref="G14:AD14" si="0">+G15-SUM(G5:G13)</f>
        <v>275</v>
      </c>
      <c r="H14" s="267">
        <f t="shared" si="0"/>
        <v>452</v>
      </c>
      <c r="I14" s="267">
        <f t="shared" si="0"/>
        <v>788</v>
      </c>
      <c r="J14" s="267">
        <f t="shared" si="0"/>
        <v>203</v>
      </c>
      <c r="K14" s="267">
        <f t="shared" si="0"/>
        <v>273</v>
      </c>
      <c r="L14" s="267">
        <f t="shared" si="0"/>
        <v>509</v>
      </c>
      <c r="M14" s="267">
        <f t="shared" si="0"/>
        <v>799</v>
      </c>
      <c r="N14" s="267">
        <f t="shared" si="0"/>
        <v>181</v>
      </c>
      <c r="O14" s="267">
        <f t="shared" si="0"/>
        <v>452</v>
      </c>
      <c r="P14" s="267">
        <f t="shared" si="0"/>
        <v>698</v>
      </c>
      <c r="Q14" s="267">
        <f t="shared" si="0"/>
        <v>250</v>
      </c>
      <c r="R14" s="267">
        <f t="shared" si="0"/>
        <v>224</v>
      </c>
      <c r="S14" s="267">
        <f t="shared" si="0"/>
        <v>119</v>
      </c>
      <c r="T14" s="267">
        <f t="shared" si="0"/>
        <v>99</v>
      </c>
      <c r="U14" s="267">
        <f t="shared" si="0"/>
        <v>61</v>
      </c>
      <c r="V14" s="267">
        <f t="shared" si="0"/>
        <v>262</v>
      </c>
      <c r="W14" s="267">
        <f t="shared" si="0"/>
        <v>133</v>
      </c>
      <c r="X14" s="267">
        <f t="shared" si="0"/>
        <v>442</v>
      </c>
      <c r="Y14" s="267">
        <f t="shared" si="0"/>
        <v>58</v>
      </c>
      <c r="Z14" s="267">
        <f t="shared" si="0"/>
        <v>82</v>
      </c>
      <c r="AA14" s="267">
        <f t="shared" si="0"/>
        <v>71</v>
      </c>
      <c r="AB14" s="267">
        <f t="shared" si="0"/>
        <v>117</v>
      </c>
      <c r="AC14" s="267">
        <f t="shared" si="0"/>
        <v>110</v>
      </c>
      <c r="AD14" s="267">
        <f t="shared" si="0"/>
        <v>60</v>
      </c>
    </row>
    <row r="15" spans="2:30" s="146" customFormat="1" ht="15" customHeight="1" x14ac:dyDescent="0.4">
      <c r="B15" s="238"/>
      <c r="C15" s="239"/>
      <c r="E15" s="243"/>
      <c r="F15" s="245">
        <v>149823</v>
      </c>
      <c r="G15" s="245">
        <v>32344</v>
      </c>
      <c r="H15" s="245">
        <v>55977</v>
      </c>
      <c r="I15" s="245">
        <v>42548</v>
      </c>
      <c r="J15" s="245">
        <v>17631</v>
      </c>
      <c r="K15" s="245">
        <v>29596</v>
      </c>
      <c r="L15" s="245">
        <v>19816</v>
      </c>
      <c r="M15" s="245">
        <v>52937</v>
      </c>
      <c r="N15" s="245">
        <v>16197</v>
      </c>
      <c r="O15" s="245">
        <v>48033</v>
      </c>
      <c r="P15" s="245">
        <v>23717</v>
      </c>
      <c r="Q15" s="245">
        <v>17180</v>
      </c>
      <c r="R15" s="245">
        <v>22063</v>
      </c>
      <c r="S15" s="245">
        <v>5024</v>
      </c>
      <c r="T15" s="245">
        <v>2631</v>
      </c>
      <c r="U15" s="245">
        <v>4340</v>
      </c>
      <c r="V15" s="245">
        <v>10451</v>
      </c>
      <c r="W15" s="245">
        <v>6665</v>
      </c>
      <c r="X15" s="245">
        <v>6403</v>
      </c>
      <c r="Y15" s="245">
        <v>3885</v>
      </c>
      <c r="Z15" s="245">
        <v>3398</v>
      </c>
      <c r="AA15" s="245">
        <v>3708</v>
      </c>
      <c r="AB15" s="245">
        <v>12773</v>
      </c>
      <c r="AC15" s="245">
        <v>8634</v>
      </c>
      <c r="AD15" s="245">
        <v>4322</v>
      </c>
    </row>
    <row r="16" spans="2:30" s="146" customFormat="1" ht="15" customHeight="1" x14ac:dyDescent="0.4">
      <c r="B16" s="238"/>
      <c r="C16" s="239"/>
      <c r="E16" s="268"/>
      <c r="F16" s="269"/>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row>
    <row r="17" spans="2:30" s="146" customFormat="1" ht="15" customHeight="1" x14ac:dyDescent="0.4">
      <c r="B17" s="238"/>
      <c r="C17" s="239"/>
    </row>
    <row r="18" spans="2:30" s="146" customFormat="1" ht="15" customHeight="1" x14ac:dyDescent="0.15">
      <c r="B18" s="238"/>
      <c r="C18" s="239"/>
      <c r="E18" s="240" t="s">
        <v>279</v>
      </c>
      <c r="F18" s="241"/>
      <c r="G18" s="241"/>
      <c r="H18" s="241"/>
      <c r="I18" s="241"/>
      <c r="J18" s="241"/>
      <c r="K18" s="241"/>
      <c r="L18" s="241"/>
      <c r="M18" s="241"/>
      <c r="N18" s="241"/>
      <c r="O18" s="241"/>
      <c r="P18" s="241"/>
      <c r="Q18" s="241"/>
      <c r="R18" s="241"/>
      <c r="S18" s="241"/>
      <c r="T18" s="241"/>
      <c r="U18" s="241"/>
      <c r="V18" s="241"/>
      <c r="W18" s="241"/>
      <c r="X18" s="241"/>
      <c r="Y18" s="241"/>
      <c r="Z18" s="241"/>
      <c r="AA18" s="241"/>
      <c r="AB18" s="242"/>
      <c r="AC18" s="242"/>
      <c r="AD18" s="242" t="s">
        <v>134</v>
      </c>
    </row>
    <row r="19" spans="2:30" s="146" customFormat="1" ht="15" customHeight="1" x14ac:dyDescent="0.4">
      <c r="B19" s="238"/>
      <c r="C19" s="239"/>
      <c r="E19" s="243"/>
      <c r="F19" s="244" t="s">
        <v>228</v>
      </c>
      <c r="G19" s="244" t="s">
        <v>229</v>
      </c>
      <c r="H19" s="244" t="s">
        <v>230</v>
      </c>
      <c r="I19" s="244" t="s">
        <v>231</v>
      </c>
      <c r="J19" s="244" t="s">
        <v>232</v>
      </c>
      <c r="K19" s="244" t="s">
        <v>233</v>
      </c>
      <c r="L19" s="244" t="s">
        <v>234</v>
      </c>
      <c r="M19" s="244" t="s">
        <v>235</v>
      </c>
      <c r="N19" s="244" t="s">
        <v>236</v>
      </c>
      <c r="O19" s="244" t="s">
        <v>237</v>
      </c>
      <c r="P19" s="244" t="s">
        <v>238</v>
      </c>
      <c r="Q19" s="244" t="s">
        <v>239</v>
      </c>
      <c r="R19" s="244" t="s">
        <v>240</v>
      </c>
      <c r="S19" s="244" t="s">
        <v>241</v>
      </c>
      <c r="T19" s="244" t="s">
        <v>242</v>
      </c>
      <c r="U19" s="244" t="s">
        <v>243</v>
      </c>
      <c r="V19" s="244" t="s">
        <v>244</v>
      </c>
      <c r="W19" s="244" t="s">
        <v>245</v>
      </c>
      <c r="X19" s="244" t="s">
        <v>246</v>
      </c>
      <c r="Y19" s="244" t="s">
        <v>247</v>
      </c>
      <c r="Z19" s="244" t="s">
        <v>248</v>
      </c>
      <c r="AA19" s="244" t="s">
        <v>249</v>
      </c>
      <c r="AB19" s="244" t="s">
        <v>250</v>
      </c>
      <c r="AC19" s="244" t="s">
        <v>251</v>
      </c>
      <c r="AD19" s="244" t="s">
        <v>252</v>
      </c>
    </row>
    <row r="20" spans="2:30" s="146" customFormat="1" ht="15" customHeight="1" x14ac:dyDescent="0.4">
      <c r="B20" s="238"/>
      <c r="C20" s="239"/>
      <c r="E20" s="270" t="s">
        <v>71</v>
      </c>
      <c r="F20" s="245">
        <v>647</v>
      </c>
      <c r="G20" s="245">
        <v>200</v>
      </c>
      <c r="H20" s="245">
        <v>289</v>
      </c>
      <c r="I20" s="245">
        <v>264</v>
      </c>
      <c r="J20" s="245">
        <v>148</v>
      </c>
      <c r="K20" s="245">
        <v>182</v>
      </c>
      <c r="L20" s="245">
        <v>171</v>
      </c>
      <c r="M20" s="245">
        <v>246</v>
      </c>
      <c r="N20" s="245">
        <v>172</v>
      </c>
      <c r="O20" s="245">
        <v>280</v>
      </c>
      <c r="P20" s="245">
        <v>159</v>
      </c>
      <c r="Q20" s="245">
        <v>116</v>
      </c>
      <c r="R20" s="245">
        <v>146</v>
      </c>
      <c r="S20" s="245">
        <v>69</v>
      </c>
      <c r="T20" s="245">
        <v>48</v>
      </c>
      <c r="U20" s="245">
        <v>61</v>
      </c>
      <c r="V20" s="245">
        <v>97</v>
      </c>
      <c r="W20" s="245">
        <v>80</v>
      </c>
      <c r="X20" s="245">
        <v>74</v>
      </c>
      <c r="Y20" s="245">
        <v>56</v>
      </c>
      <c r="Z20" s="245">
        <v>63</v>
      </c>
      <c r="AA20" s="245">
        <v>63</v>
      </c>
      <c r="AB20" s="245">
        <v>106</v>
      </c>
      <c r="AC20" s="245">
        <v>110</v>
      </c>
      <c r="AD20" s="245">
        <v>55</v>
      </c>
    </row>
    <row r="21" spans="2:30" s="146" customFormat="1" ht="15" customHeight="1" x14ac:dyDescent="0.4">
      <c r="B21" s="238"/>
      <c r="C21" s="239"/>
      <c r="E21" s="243" t="s">
        <v>72</v>
      </c>
      <c r="F21" s="245">
        <v>15190</v>
      </c>
      <c r="G21" s="245">
        <v>3696</v>
      </c>
      <c r="H21" s="245">
        <v>7664</v>
      </c>
      <c r="I21" s="245">
        <v>6965</v>
      </c>
      <c r="J21" s="245">
        <v>2886</v>
      </c>
      <c r="K21" s="245">
        <v>5186</v>
      </c>
      <c r="L21" s="245">
        <v>3092</v>
      </c>
      <c r="M21" s="245">
        <v>7545</v>
      </c>
      <c r="N21" s="245">
        <v>2577</v>
      </c>
      <c r="O21" s="245">
        <v>5584</v>
      </c>
      <c r="P21" s="245">
        <v>3991</v>
      </c>
      <c r="Q21" s="245">
        <v>3685</v>
      </c>
      <c r="R21" s="245">
        <v>5626</v>
      </c>
      <c r="S21" s="245">
        <v>1216</v>
      </c>
      <c r="T21" s="245">
        <v>522</v>
      </c>
      <c r="U21" s="245">
        <v>540</v>
      </c>
      <c r="V21" s="245">
        <v>1295</v>
      </c>
      <c r="W21" s="245">
        <v>890</v>
      </c>
      <c r="X21" s="245">
        <v>790</v>
      </c>
      <c r="Y21" s="245">
        <v>675</v>
      </c>
      <c r="Z21" s="245">
        <v>709</v>
      </c>
      <c r="AA21" s="245">
        <v>817</v>
      </c>
      <c r="AB21" s="245">
        <v>1612</v>
      </c>
      <c r="AC21" s="245">
        <v>1423</v>
      </c>
      <c r="AD21" s="245">
        <v>1215</v>
      </c>
    </row>
    <row r="22" spans="2:30" s="146" customFormat="1" ht="15" customHeight="1" x14ac:dyDescent="0.4">
      <c r="B22" s="238"/>
      <c r="C22" s="239"/>
      <c r="E22" s="243" t="s">
        <v>73</v>
      </c>
      <c r="F22" s="245">
        <v>55466</v>
      </c>
      <c r="G22" s="245">
        <v>10914</v>
      </c>
      <c r="H22" s="245">
        <v>16715</v>
      </c>
      <c r="I22" s="245">
        <v>13138</v>
      </c>
      <c r="J22" s="245">
        <v>5726</v>
      </c>
      <c r="K22" s="245">
        <v>8764</v>
      </c>
      <c r="L22" s="245">
        <v>6091</v>
      </c>
      <c r="M22" s="245">
        <v>14052</v>
      </c>
      <c r="N22" s="245">
        <v>6010</v>
      </c>
      <c r="O22" s="245">
        <v>15395</v>
      </c>
      <c r="P22" s="245">
        <v>6247</v>
      </c>
      <c r="Q22" s="245">
        <v>4199</v>
      </c>
      <c r="R22" s="245">
        <v>4791</v>
      </c>
      <c r="S22" s="245">
        <v>935</v>
      </c>
      <c r="T22" s="245">
        <v>574</v>
      </c>
      <c r="U22" s="245">
        <v>646</v>
      </c>
      <c r="V22" s="245">
        <v>3320</v>
      </c>
      <c r="W22" s="245">
        <v>1387</v>
      </c>
      <c r="X22" s="245">
        <v>1695</v>
      </c>
      <c r="Y22" s="245">
        <v>936</v>
      </c>
      <c r="Z22" s="245">
        <v>939</v>
      </c>
      <c r="AA22" s="245">
        <v>572</v>
      </c>
      <c r="AB22" s="245">
        <v>3222</v>
      </c>
      <c r="AC22" s="245">
        <v>2362</v>
      </c>
      <c r="AD22" s="245">
        <v>505</v>
      </c>
    </row>
    <row r="23" spans="2:30" s="146" customFormat="1" ht="15" customHeight="1" x14ac:dyDescent="0.4">
      <c r="B23" s="238"/>
      <c r="C23" s="239"/>
      <c r="E23" s="243" t="s">
        <v>74</v>
      </c>
      <c r="F23" s="245">
        <v>14501</v>
      </c>
      <c r="G23" s="245">
        <v>2669</v>
      </c>
      <c r="H23" s="245">
        <v>4164</v>
      </c>
      <c r="I23" s="245">
        <v>5203</v>
      </c>
      <c r="J23" s="245">
        <v>1803</v>
      </c>
      <c r="K23" s="245">
        <v>2686</v>
      </c>
      <c r="L23" s="245">
        <v>1307</v>
      </c>
      <c r="M23" s="245">
        <v>3333</v>
      </c>
      <c r="N23" s="245">
        <v>1243</v>
      </c>
      <c r="O23" s="245">
        <v>3385</v>
      </c>
      <c r="P23" s="245">
        <v>2511</v>
      </c>
      <c r="Q23" s="245">
        <v>1200</v>
      </c>
      <c r="R23" s="245">
        <v>3030</v>
      </c>
      <c r="S23" s="245">
        <v>468</v>
      </c>
      <c r="T23" s="245">
        <v>229</v>
      </c>
      <c r="U23" s="245">
        <v>274</v>
      </c>
      <c r="V23" s="245">
        <v>695</v>
      </c>
      <c r="W23" s="245">
        <v>557</v>
      </c>
      <c r="X23" s="245">
        <v>736</v>
      </c>
      <c r="Y23" s="245">
        <v>230</v>
      </c>
      <c r="Z23" s="245">
        <v>292</v>
      </c>
      <c r="AA23" s="245">
        <v>270</v>
      </c>
      <c r="AB23" s="245">
        <v>999</v>
      </c>
      <c r="AC23" s="245">
        <v>958</v>
      </c>
      <c r="AD23" s="245">
        <v>376</v>
      </c>
    </row>
    <row r="24" spans="2:30" s="146" customFormat="1" ht="15" customHeight="1" x14ac:dyDescent="0.4">
      <c r="B24" s="238"/>
      <c r="C24" s="239"/>
      <c r="E24" s="270" t="s">
        <v>271</v>
      </c>
      <c r="F24" s="245">
        <v>725</v>
      </c>
      <c r="G24" s="245">
        <v>34</v>
      </c>
      <c r="H24" s="245">
        <v>132</v>
      </c>
      <c r="I24" s="245">
        <v>102</v>
      </c>
      <c r="J24" s="245">
        <v>29</v>
      </c>
      <c r="K24" s="245">
        <v>78</v>
      </c>
      <c r="L24" s="245">
        <v>20</v>
      </c>
      <c r="M24" s="245">
        <v>126</v>
      </c>
      <c r="N24" s="245">
        <v>0</v>
      </c>
      <c r="O24" s="245">
        <v>74</v>
      </c>
      <c r="P24" s="245">
        <v>22</v>
      </c>
      <c r="Q24" s="245">
        <v>28</v>
      </c>
      <c r="R24" s="245">
        <v>75</v>
      </c>
      <c r="S24" s="245">
        <v>15</v>
      </c>
      <c r="T24" s="245">
        <v>11</v>
      </c>
      <c r="U24" s="245">
        <v>0</v>
      </c>
      <c r="V24" s="245">
        <v>21</v>
      </c>
      <c r="W24" s="245">
        <v>8</v>
      </c>
      <c r="X24" s="245">
        <v>20</v>
      </c>
      <c r="Y24" s="245">
        <v>1</v>
      </c>
      <c r="Z24" s="245">
        <v>0</v>
      </c>
      <c r="AA24" s="245">
        <v>0</v>
      </c>
      <c r="AB24" s="245">
        <v>9</v>
      </c>
      <c r="AC24" s="245">
        <v>0</v>
      </c>
      <c r="AD24" s="245">
        <v>6</v>
      </c>
    </row>
    <row r="25" spans="2:30" s="146" customFormat="1" ht="15" customHeight="1" x14ac:dyDescent="0.4">
      <c r="B25" s="238"/>
      <c r="C25" s="239"/>
      <c r="E25" s="243" t="s">
        <v>76</v>
      </c>
      <c r="F25" s="245">
        <v>3069</v>
      </c>
      <c r="G25" s="245">
        <v>1450</v>
      </c>
      <c r="H25" s="245">
        <v>3895</v>
      </c>
      <c r="I25" s="245">
        <v>1390</v>
      </c>
      <c r="J25" s="245">
        <v>933</v>
      </c>
      <c r="K25" s="245">
        <v>1578</v>
      </c>
      <c r="L25" s="245">
        <v>754</v>
      </c>
      <c r="M25" s="245">
        <v>2653</v>
      </c>
      <c r="N25" s="245">
        <v>373</v>
      </c>
      <c r="O25" s="245">
        <v>3692</v>
      </c>
      <c r="P25" s="245">
        <v>1018</v>
      </c>
      <c r="Q25" s="245">
        <v>1192</v>
      </c>
      <c r="R25" s="245">
        <v>1196</v>
      </c>
      <c r="S25" s="245">
        <v>152</v>
      </c>
      <c r="T25" s="245">
        <v>209</v>
      </c>
      <c r="U25" s="245">
        <v>464</v>
      </c>
      <c r="V25" s="245">
        <v>618</v>
      </c>
      <c r="W25" s="245">
        <v>597</v>
      </c>
      <c r="X25" s="245">
        <v>329</v>
      </c>
      <c r="Y25" s="245">
        <v>190</v>
      </c>
      <c r="Z25" s="245">
        <v>137</v>
      </c>
      <c r="AA25" s="245">
        <v>638</v>
      </c>
      <c r="AB25" s="245">
        <v>1260</v>
      </c>
      <c r="AC25" s="245">
        <v>607</v>
      </c>
      <c r="AD25" s="245">
        <v>245</v>
      </c>
    </row>
    <row r="26" spans="2:30" s="146" customFormat="1" ht="15" customHeight="1" x14ac:dyDescent="0.4">
      <c r="B26" s="238"/>
      <c r="C26" s="239"/>
      <c r="E26" s="243" t="s">
        <v>77</v>
      </c>
      <c r="F26" s="245">
        <v>9563</v>
      </c>
      <c r="G26" s="245">
        <v>2137</v>
      </c>
      <c r="H26" s="245">
        <v>2435</v>
      </c>
      <c r="I26" s="245">
        <v>2164</v>
      </c>
      <c r="J26" s="245">
        <v>967</v>
      </c>
      <c r="K26" s="245">
        <v>1420</v>
      </c>
      <c r="L26" s="245">
        <v>1090</v>
      </c>
      <c r="M26" s="245">
        <v>1577</v>
      </c>
      <c r="N26" s="245">
        <v>410</v>
      </c>
      <c r="O26" s="245">
        <v>2158</v>
      </c>
      <c r="P26" s="245">
        <v>823</v>
      </c>
      <c r="Q26" s="245">
        <v>994</v>
      </c>
      <c r="R26" s="245">
        <v>995</v>
      </c>
      <c r="S26" s="245">
        <v>336</v>
      </c>
      <c r="T26" s="245">
        <v>91</v>
      </c>
      <c r="U26" s="245">
        <v>325</v>
      </c>
      <c r="V26" s="245">
        <v>738</v>
      </c>
      <c r="W26" s="245">
        <v>503</v>
      </c>
      <c r="X26" s="245">
        <v>361</v>
      </c>
      <c r="Y26" s="245">
        <v>191</v>
      </c>
      <c r="Z26" s="245">
        <v>72</v>
      </c>
      <c r="AA26" s="245">
        <v>242</v>
      </c>
      <c r="AB26" s="245">
        <v>737</v>
      </c>
      <c r="AC26" s="245">
        <v>323</v>
      </c>
      <c r="AD26" s="245">
        <v>430</v>
      </c>
    </row>
    <row r="27" spans="2:30" s="146" customFormat="1" ht="15" customHeight="1" x14ac:dyDescent="0.4">
      <c r="B27" s="238"/>
      <c r="C27" s="239"/>
      <c r="E27" s="243" t="s">
        <v>78</v>
      </c>
      <c r="F27" s="245">
        <v>17222</v>
      </c>
      <c r="G27" s="245">
        <v>3255</v>
      </c>
      <c r="H27" s="245">
        <v>7958</v>
      </c>
      <c r="I27" s="245">
        <v>4359</v>
      </c>
      <c r="J27" s="245">
        <v>1289</v>
      </c>
      <c r="K27" s="245">
        <v>2788</v>
      </c>
      <c r="L27" s="245">
        <v>2390</v>
      </c>
      <c r="M27" s="245">
        <v>8190</v>
      </c>
      <c r="N27" s="245">
        <v>1343</v>
      </c>
      <c r="O27" s="245">
        <v>4663</v>
      </c>
      <c r="P27" s="245">
        <v>2619</v>
      </c>
      <c r="Q27" s="245">
        <v>1602</v>
      </c>
      <c r="R27" s="245">
        <v>1802</v>
      </c>
      <c r="S27" s="245">
        <v>602</v>
      </c>
      <c r="T27" s="245">
        <v>258</v>
      </c>
      <c r="U27" s="245">
        <v>351</v>
      </c>
      <c r="V27" s="245">
        <v>948</v>
      </c>
      <c r="W27" s="245">
        <v>897</v>
      </c>
      <c r="X27" s="245">
        <v>511</v>
      </c>
      <c r="Y27" s="245">
        <v>413</v>
      </c>
      <c r="Z27" s="245">
        <v>356</v>
      </c>
      <c r="AA27" s="245">
        <v>235</v>
      </c>
      <c r="AB27" s="245">
        <v>1627</v>
      </c>
      <c r="AC27" s="245">
        <v>801</v>
      </c>
      <c r="AD27" s="245">
        <v>359</v>
      </c>
    </row>
    <row r="28" spans="2:30" s="146" customFormat="1" ht="15" customHeight="1" x14ac:dyDescent="0.4">
      <c r="B28" s="238"/>
      <c r="C28" s="239"/>
      <c r="E28" s="243" t="s">
        <v>79</v>
      </c>
      <c r="F28" s="245">
        <v>4442</v>
      </c>
      <c r="G28" s="245">
        <v>1159</v>
      </c>
      <c r="H28" s="245">
        <v>1723</v>
      </c>
      <c r="I28" s="245">
        <v>1256</v>
      </c>
      <c r="J28" s="245">
        <v>895</v>
      </c>
      <c r="K28" s="245">
        <v>1225</v>
      </c>
      <c r="L28" s="245">
        <v>831</v>
      </c>
      <c r="M28" s="245">
        <v>1934</v>
      </c>
      <c r="N28" s="245">
        <v>894</v>
      </c>
      <c r="O28" s="245">
        <v>1683</v>
      </c>
      <c r="P28" s="245">
        <v>1428</v>
      </c>
      <c r="Q28" s="245">
        <v>696</v>
      </c>
      <c r="R28" s="245">
        <v>756</v>
      </c>
      <c r="S28" s="245">
        <v>235</v>
      </c>
      <c r="T28" s="245">
        <v>136</v>
      </c>
      <c r="U28" s="245">
        <v>148</v>
      </c>
      <c r="V28" s="245">
        <v>575</v>
      </c>
      <c r="W28" s="245">
        <v>352</v>
      </c>
      <c r="X28" s="245">
        <v>296</v>
      </c>
      <c r="Y28" s="245">
        <v>224</v>
      </c>
      <c r="Z28" s="245">
        <v>155</v>
      </c>
      <c r="AA28" s="245">
        <v>163</v>
      </c>
      <c r="AB28" s="245">
        <v>515</v>
      </c>
      <c r="AC28" s="245">
        <v>403</v>
      </c>
      <c r="AD28" s="245">
        <v>167</v>
      </c>
    </row>
    <row r="29" spans="2:30" s="146" customFormat="1" ht="15" customHeight="1" x14ac:dyDescent="0.4">
      <c r="B29" s="238"/>
      <c r="C29" s="239"/>
      <c r="E29" s="243" t="s">
        <v>80</v>
      </c>
      <c r="F29" s="245">
        <v>15087</v>
      </c>
      <c r="G29" s="245">
        <v>3242</v>
      </c>
      <c r="H29" s="245">
        <v>4255</v>
      </c>
      <c r="I29" s="245">
        <v>3409</v>
      </c>
      <c r="J29" s="245">
        <v>1346</v>
      </c>
      <c r="K29" s="245">
        <v>2748</v>
      </c>
      <c r="L29" s="245">
        <v>1709</v>
      </c>
      <c r="M29" s="245">
        <v>6186</v>
      </c>
      <c r="N29" s="245">
        <v>1335</v>
      </c>
      <c r="O29" s="245">
        <v>5452</v>
      </c>
      <c r="P29" s="245">
        <v>1792</v>
      </c>
      <c r="Q29" s="245">
        <v>1655</v>
      </c>
      <c r="R29" s="245">
        <v>1490</v>
      </c>
      <c r="S29" s="245">
        <v>374</v>
      </c>
      <c r="T29" s="245">
        <v>223</v>
      </c>
      <c r="U29" s="245">
        <v>1185</v>
      </c>
      <c r="V29" s="245">
        <v>818</v>
      </c>
      <c r="W29" s="245">
        <v>496</v>
      </c>
      <c r="X29" s="245">
        <v>588</v>
      </c>
      <c r="Y29" s="245">
        <v>458</v>
      </c>
      <c r="Z29" s="245">
        <v>313</v>
      </c>
      <c r="AA29" s="245">
        <v>357</v>
      </c>
      <c r="AB29" s="245">
        <v>1361</v>
      </c>
      <c r="AC29" s="245">
        <v>736</v>
      </c>
      <c r="AD29" s="245">
        <v>258</v>
      </c>
    </row>
    <row r="30" spans="2:30" s="146" customFormat="1" ht="15" customHeight="1" x14ac:dyDescent="0.4">
      <c r="B30" s="238"/>
      <c r="C30" s="239"/>
      <c r="E30" s="270" t="s">
        <v>81</v>
      </c>
      <c r="F30" s="245">
        <v>172</v>
      </c>
      <c r="G30" s="245">
        <v>41</v>
      </c>
      <c r="H30" s="245">
        <v>32</v>
      </c>
      <c r="I30" s="245">
        <v>421</v>
      </c>
      <c r="J30" s="245">
        <v>23</v>
      </c>
      <c r="K30" s="245">
        <v>0</v>
      </c>
      <c r="L30" s="245">
        <v>316</v>
      </c>
      <c r="M30" s="245">
        <v>427</v>
      </c>
      <c r="N30" s="245">
        <v>9</v>
      </c>
      <c r="O30" s="245">
        <v>98</v>
      </c>
      <c r="P30" s="245">
        <v>517</v>
      </c>
      <c r="Q30" s="245">
        <v>107</v>
      </c>
      <c r="R30" s="245">
        <v>2</v>
      </c>
      <c r="S30" s="245">
        <v>36</v>
      </c>
      <c r="T30" s="245">
        <v>40</v>
      </c>
      <c r="U30" s="245">
        <v>0</v>
      </c>
      <c r="V30" s="245">
        <v>144</v>
      </c>
      <c r="W30" s="245">
        <v>45</v>
      </c>
      <c r="X30" s="245">
        <v>349</v>
      </c>
      <c r="Y30" s="245">
        <v>0</v>
      </c>
      <c r="Z30" s="245">
        <v>19</v>
      </c>
      <c r="AA30" s="245">
        <v>8</v>
      </c>
      <c r="AB30" s="245">
        <v>2</v>
      </c>
      <c r="AC30" s="245">
        <v>0</v>
      </c>
      <c r="AD30" s="245">
        <v>0</v>
      </c>
    </row>
    <row r="31" spans="2:30" s="146" customFormat="1" ht="15" customHeight="1" x14ac:dyDescent="0.4">
      <c r="B31" s="238"/>
      <c r="C31" s="239"/>
      <c r="E31" s="243" t="s">
        <v>272</v>
      </c>
      <c r="F31" s="245">
        <v>13734</v>
      </c>
      <c r="G31" s="245">
        <v>3547</v>
      </c>
      <c r="H31" s="245">
        <v>6716</v>
      </c>
      <c r="I31" s="245">
        <v>3876</v>
      </c>
      <c r="J31" s="245">
        <v>1583</v>
      </c>
      <c r="K31" s="245">
        <v>2928</v>
      </c>
      <c r="L31" s="245">
        <v>2043</v>
      </c>
      <c r="M31" s="245">
        <v>6668</v>
      </c>
      <c r="N31" s="245">
        <v>1831</v>
      </c>
      <c r="O31" s="245">
        <v>5569</v>
      </c>
      <c r="P31" s="245">
        <v>2590</v>
      </c>
      <c r="Q31" s="245">
        <v>1707</v>
      </c>
      <c r="R31" s="245">
        <v>2153</v>
      </c>
      <c r="S31" s="245">
        <v>587</v>
      </c>
      <c r="T31" s="245">
        <v>290</v>
      </c>
      <c r="U31" s="245">
        <v>346</v>
      </c>
      <c r="V31" s="245">
        <v>1182</v>
      </c>
      <c r="W31" s="245">
        <v>853</v>
      </c>
      <c r="X31" s="245">
        <v>655</v>
      </c>
      <c r="Y31" s="245">
        <v>510</v>
      </c>
      <c r="Z31" s="245">
        <v>343</v>
      </c>
      <c r="AA31" s="245">
        <v>343</v>
      </c>
      <c r="AB31" s="245">
        <v>1323</v>
      </c>
      <c r="AC31" s="245">
        <v>911</v>
      </c>
      <c r="AD31" s="245">
        <v>707</v>
      </c>
    </row>
    <row r="32" spans="2:30" s="146" customFormat="1" ht="15" customHeight="1" x14ac:dyDescent="0.4">
      <c r="B32" s="238"/>
      <c r="C32" s="239"/>
      <c r="E32" s="270" t="s">
        <v>83</v>
      </c>
      <c r="F32" s="245">
        <v>3</v>
      </c>
      <c r="G32" s="245">
        <v>0</v>
      </c>
      <c r="H32" s="245">
        <v>0</v>
      </c>
      <c r="I32" s="245">
        <v>0</v>
      </c>
      <c r="J32" s="245">
        <v>3</v>
      </c>
      <c r="K32" s="245">
        <v>15</v>
      </c>
      <c r="L32" s="245">
        <v>0</v>
      </c>
      <c r="M32" s="245">
        <v>1</v>
      </c>
      <c r="N32" s="245">
        <v>0</v>
      </c>
      <c r="O32" s="245">
        <v>0</v>
      </c>
      <c r="P32" s="245">
        <v>0</v>
      </c>
      <c r="Q32" s="245">
        <v>0</v>
      </c>
      <c r="R32" s="245">
        <v>0</v>
      </c>
      <c r="S32" s="245">
        <v>0</v>
      </c>
      <c r="T32" s="245">
        <v>0</v>
      </c>
      <c r="U32" s="245">
        <v>0</v>
      </c>
      <c r="V32" s="245">
        <v>0</v>
      </c>
      <c r="W32" s="245">
        <v>0</v>
      </c>
      <c r="X32" s="245">
        <v>0</v>
      </c>
      <c r="Y32" s="245">
        <v>0</v>
      </c>
      <c r="Z32" s="245">
        <v>0</v>
      </c>
      <c r="AA32" s="245">
        <v>0</v>
      </c>
      <c r="AB32" s="245">
        <v>0</v>
      </c>
      <c r="AC32" s="245">
        <v>0</v>
      </c>
      <c r="AD32" s="245">
        <v>0</v>
      </c>
    </row>
    <row r="33" spans="2:30" s="146" customFormat="1" ht="15" customHeight="1" x14ac:dyDescent="0.4">
      <c r="B33" s="238"/>
      <c r="C33" s="239"/>
      <c r="E33" s="270" t="s">
        <v>269</v>
      </c>
      <c r="F33" s="245" t="s">
        <v>273</v>
      </c>
      <c r="G33" s="245" t="s">
        <v>273</v>
      </c>
      <c r="H33" s="245" t="s">
        <v>273</v>
      </c>
      <c r="I33" s="245" t="s">
        <v>273</v>
      </c>
      <c r="J33" s="245" t="s">
        <v>268</v>
      </c>
      <c r="K33" s="245" t="s">
        <v>268</v>
      </c>
      <c r="L33" s="245" t="s">
        <v>268</v>
      </c>
      <c r="M33" s="245" t="s">
        <v>268</v>
      </c>
      <c r="N33" s="245" t="s">
        <v>268</v>
      </c>
      <c r="O33" s="245" t="s">
        <v>268</v>
      </c>
      <c r="P33" s="245" t="s">
        <v>268</v>
      </c>
      <c r="Q33" s="245" t="s">
        <v>268</v>
      </c>
      <c r="R33" s="245" t="s">
        <v>268</v>
      </c>
      <c r="S33" s="245" t="s">
        <v>268</v>
      </c>
      <c r="T33" s="245" t="s">
        <v>268</v>
      </c>
      <c r="U33" s="245" t="s">
        <v>268</v>
      </c>
      <c r="V33" s="245" t="s">
        <v>268</v>
      </c>
      <c r="W33" s="245" t="s">
        <v>268</v>
      </c>
      <c r="X33" s="245" t="s">
        <v>268</v>
      </c>
      <c r="Y33" s="245" t="s">
        <v>268</v>
      </c>
      <c r="Z33" s="245" t="s">
        <v>268</v>
      </c>
      <c r="AA33" s="245" t="s">
        <v>268</v>
      </c>
      <c r="AB33" s="245" t="s">
        <v>268</v>
      </c>
      <c r="AC33" s="245" t="s">
        <v>268</v>
      </c>
      <c r="AD33" s="245" t="s">
        <v>268</v>
      </c>
    </row>
    <row r="34" spans="2:30" s="146" customFormat="1" ht="15" customHeight="1" x14ac:dyDescent="0.4">
      <c r="B34" s="238"/>
      <c r="C34" s="239"/>
      <c r="E34" s="243"/>
      <c r="F34" s="245">
        <v>149823</v>
      </c>
      <c r="G34" s="245">
        <v>32344</v>
      </c>
      <c r="H34" s="245">
        <v>55977</v>
      </c>
      <c r="I34" s="245">
        <v>42548</v>
      </c>
      <c r="J34" s="245">
        <v>17631</v>
      </c>
      <c r="K34" s="245">
        <v>29596</v>
      </c>
      <c r="L34" s="245">
        <v>19816</v>
      </c>
      <c r="M34" s="245">
        <v>52937</v>
      </c>
      <c r="N34" s="245">
        <v>16197</v>
      </c>
      <c r="O34" s="245">
        <v>48033</v>
      </c>
      <c r="P34" s="245">
        <v>23717</v>
      </c>
      <c r="Q34" s="245">
        <v>17180</v>
      </c>
      <c r="R34" s="245">
        <v>22063</v>
      </c>
      <c r="S34" s="245">
        <v>5024</v>
      </c>
      <c r="T34" s="245">
        <v>2631</v>
      </c>
      <c r="U34" s="245">
        <v>4340</v>
      </c>
      <c r="V34" s="245">
        <v>10451</v>
      </c>
      <c r="W34" s="245">
        <v>6665</v>
      </c>
      <c r="X34" s="245">
        <v>6403</v>
      </c>
      <c r="Y34" s="245">
        <v>3885</v>
      </c>
      <c r="Z34" s="245">
        <v>3398</v>
      </c>
      <c r="AA34" s="245">
        <v>3708</v>
      </c>
      <c r="AB34" s="245">
        <v>12773</v>
      </c>
      <c r="AC34" s="245">
        <v>8634</v>
      </c>
      <c r="AD34" s="245">
        <v>4322</v>
      </c>
    </row>
    <row r="35" spans="2:30" s="146" customFormat="1" ht="15" customHeight="1" x14ac:dyDescent="0.4">
      <c r="B35" s="238"/>
      <c r="C35" s="239"/>
    </row>
  </sheetData>
  <sheetProtection algorithmName="SHA-512" hashValue="sP0DW6/Ynn7MLY/XbulrpheV7g59M4oksvLbwGcf62fa55JskQxBqiG6Mm5mHAcMivmaklktIzrpbvBpzbfupQ==" saltValue="HAnwu/gkuxRVJpnjQmuYFA=="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89" firstPageNumber="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85B25-4566-4DAB-8B18-A84713175692}">
  <sheetPr codeName="Sheet12"/>
  <dimension ref="B2:W11"/>
  <sheetViews>
    <sheetView view="pageBreakPreview" zoomScaleNormal="85" zoomScaleSheetLayoutView="100" workbookViewId="0"/>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13.25" style="1" customWidth="1"/>
    <col min="6" max="19" width="9.25" style="1" bestFit="1" customWidth="1"/>
    <col min="20" max="22" width="9.125" style="1" bestFit="1" customWidth="1"/>
    <col min="23" max="23" width="9.875" style="1" customWidth="1"/>
    <col min="24" max="16384" width="2.375" style="1"/>
  </cols>
  <sheetData>
    <row r="2" spans="2:23" s="16" customFormat="1" ht="30" customHeight="1" x14ac:dyDescent="0.4">
      <c r="B2" s="370">
        <v>1</v>
      </c>
      <c r="C2" s="370"/>
      <c r="E2" s="17" t="s">
        <v>358</v>
      </c>
    </row>
    <row r="3" spans="2:23" s="146" customFormat="1" ht="15" customHeight="1" x14ac:dyDescent="0.15">
      <c r="B3" s="238"/>
      <c r="C3" s="239"/>
      <c r="E3" s="240"/>
      <c r="F3" s="241"/>
      <c r="G3" s="241"/>
      <c r="H3" s="241"/>
      <c r="I3" s="241"/>
      <c r="J3" s="241"/>
      <c r="K3" s="241"/>
      <c r="L3" s="241"/>
      <c r="M3" s="241"/>
      <c r="N3" s="241"/>
      <c r="O3" s="241"/>
      <c r="P3" s="241"/>
      <c r="Q3" s="241"/>
      <c r="R3" s="241"/>
      <c r="S3" s="241"/>
      <c r="T3" s="241"/>
      <c r="U3" s="242"/>
      <c r="V3" s="242"/>
      <c r="W3" s="242" t="s">
        <v>134</v>
      </c>
    </row>
    <row r="4" spans="2:23" s="146" customFormat="1" ht="15" customHeight="1" x14ac:dyDescent="0.4">
      <c r="B4" s="238"/>
      <c r="C4" s="239"/>
      <c r="E4" s="243"/>
      <c r="F4" s="244" t="s">
        <v>144</v>
      </c>
      <c r="G4" s="244" t="s">
        <v>145</v>
      </c>
      <c r="H4" s="244" t="s">
        <v>146</v>
      </c>
      <c r="I4" s="244" t="s">
        <v>147</v>
      </c>
      <c r="J4" s="244" t="s">
        <v>148</v>
      </c>
      <c r="K4" s="244" t="s">
        <v>149</v>
      </c>
      <c r="L4" s="244" t="s">
        <v>150</v>
      </c>
      <c r="M4" s="244" t="s">
        <v>151</v>
      </c>
      <c r="N4" s="244" t="s">
        <v>152</v>
      </c>
      <c r="O4" s="244" t="s">
        <v>153</v>
      </c>
      <c r="P4" s="244" t="s">
        <v>154</v>
      </c>
      <c r="Q4" s="244" t="s">
        <v>155</v>
      </c>
      <c r="R4" s="244" t="s">
        <v>156</v>
      </c>
      <c r="S4" s="244" t="s">
        <v>157</v>
      </c>
      <c r="T4" s="244" t="s">
        <v>158</v>
      </c>
      <c r="U4" s="244" t="s">
        <v>159</v>
      </c>
      <c r="V4" s="244" t="s">
        <v>160</v>
      </c>
      <c r="W4" s="244" t="s">
        <v>161</v>
      </c>
    </row>
    <row r="5" spans="2:23" s="146" customFormat="1" ht="15" customHeight="1" x14ac:dyDescent="0.4">
      <c r="B5" s="238"/>
      <c r="C5" s="239"/>
      <c r="E5" s="243" t="s">
        <v>274</v>
      </c>
      <c r="F5" s="245">
        <v>32474</v>
      </c>
      <c r="G5" s="245">
        <v>31882</v>
      </c>
      <c r="H5" s="245">
        <v>33180</v>
      </c>
      <c r="I5" s="245">
        <v>32609</v>
      </c>
      <c r="J5" s="245">
        <v>34185</v>
      </c>
      <c r="K5" s="245">
        <v>36317</v>
      </c>
      <c r="L5" s="245">
        <v>38405</v>
      </c>
      <c r="M5" s="245">
        <v>39397</v>
      </c>
      <c r="N5" s="245">
        <v>39939</v>
      </c>
      <c r="O5" s="245">
        <v>44621</v>
      </c>
      <c r="P5" s="245">
        <v>46296</v>
      </c>
      <c r="Q5" s="245">
        <v>51545</v>
      </c>
      <c r="R5" s="245">
        <v>48817</v>
      </c>
      <c r="S5" s="245">
        <v>46624</v>
      </c>
      <c r="T5" s="245">
        <v>47492</v>
      </c>
      <c r="U5" s="245">
        <v>47069</v>
      </c>
      <c r="V5" s="245">
        <v>60264</v>
      </c>
      <c r="W5" s="245">
        <v>59844</v>
      </c>
    </row>
    <row r="6" spans="2:23" s="146" customFormat="1" ht="15" customHeight="1" x14ac:dyDescent="0.4">
      <c r="B6" s="238"/>
      <c r="C6" s="239"/>
      <c r="E6" s="243" t="s">
        <v>275</v>
      </c>
      <c r="F6" s="245">
        <v>33674</v>
      </c>
      <c r="G6" s="245">
        <v>32733</v>
      </c>
      <c r="H6" s="245">
        <v>33659</v>
      </c>
      <c r="I6" s="245">
        <v>37432</v>
      </c>
      <c r="J6" s="245">
        <v>37858</v>
      </c>
      <c r="K6" s="245">
        <v>39618</v>
      </c>
      <c r="L6" s="245">
        <v>41510</v>
      </c>
      <c r="M6" s="245">
        <v>41194</v>
      </c>
      <c r="N6" s="245">
        <v>40985</v>
      </c>
      <c r="O6" s="245">
        <v>44816</v>
      </c>
      <c r="P6" s="245">
        <v>42968</v>
      </c>
      <c r="Q6" s="245">
        <v>45157</v>
      </c>
      <c r="R6" s="245">
        <v>43953</v>
      </c>
      <c r="S6" s="245">
        <v>42811</v>
      </c>
      <c r="T6" s="245">
        <v>43174</v>
      </c>
      <c r="U6" s="245">
        <v>45144</v>
      </c>
      <c r="V6" s="245">
        <v>44399</v>
      </c>
      <c r="W6" s="245">
        <v>45980</v>
      </c>
    </row>
    <row r="7" spans="2:23" s="146" customFormat="1" ht="15" customHeight="1" x14ac:dyDescent="0.4">
      <c r="B7" s="238"/>
      <c r="C7" s="239"/>
      <c r="E7" s="243" t="s">
        <v>276</v>
      </c>
      <c r="F7" s="245">
        <v>36856</v>
      </c>
      <c r="G7" s="245">
        <v>37598</v>
      </c>
      <c r="H7" s="245">
        <v>38705</v>
      </c>
      <c r="I7" s="245">
        <v>39019</v>
      </c>
      <c r="J7" s="245">
        <v>39428</v>
      </c>
      <c r="K7" s="245">
        <v>51353</v>
      </c>
      <c r="L7" s="245">
        <v>50993</v>
      </c>
      <c r="M7" s="245">
        <v>49617</v>
      </c>
      <c r="N7" s="245">
        <v>51966</v>
      </c>
      <c r="O7" s="245">
        <v>51058</v>
      </c>
      <c r="P7" s="245">
        <v>53842</v>
      </c>
      <c r="Q7" s="245">
        <v>53203</v>
      </c>
      <c r="R7" s="245">
        <v>56346</v>
      </c>
      <c r="S7" s="245">
        <v>54374</v>
      </c>
      <c r="T7" s="245">
        <v>57771</v>
      </c>
      <c r="U7" s="245">
        <v>60346</v>
      </c>
      <c r="V7" s="245">
        <v>69425</v>
      </c>
      <c r="W7" s="245">
        <v>58760</v>
      </c>
    </row>
    <row r="8" spans="2:23" s="146" customFormat="1" ht="15" customHeight="1" x14ac:dyDescent="0.4">
      <c r="B8" s="238"/>
      <c r="C8" s="239"/>
      <c r="E8" s="243" t="s">
        <v>277</v>
      </c>
      <c r="F8" s="245">
        <v>18057</v>
      </c>
      <c r="G8" s="245">
        <v>18924</v>
      </c>
      <c r="H8" s="245">
        <v>18546</v>
      </c>
      <c r="I8" s="245">
        <v>18861</v>
      </c>
      <c r="J8" s="245">
        <v>20338</v>
      </c>
      <c r="K8" s="245">
        <v>22682</v>
      </c>
      <c r="L8" s="245">
        <v>22502</v>
      </c>
      <c r="M8" s="245">
        <v>23171</v>
      </c>
      <c r="N8" s="245">
        <v>22842</v>
      </c>
      <c r="O8" s="245">
        <v>22742</v>
      </c>
      <c r="P8" s="245">
        <v>22710</v>
      </c>
      <c r="Q8" s="245">
        <v>22532</v>
      </c>
      <c r="R8" s="245">
        <v>21952</v>
      </c>
      <c r="S8" s="245">
        <v>22166</v>
      </c>
      <c r="T8" s="245">
        <v>21601</v>
      </c>
      <c r="U8" s="245">
        <v>20674</v>
      </c>
      <c r="V8" s="245">
        <v>20684</v>
      </c>
      <c r="W8" s="245">
        <v>19977</v>
      </c>
    </row>
    <row r="9" spans="2:23" s="146" customFormat="1" ht="15" customHeight="1" x14ac:dyDescent="0.4">
      <c r="B9" s="238"/>
      <c r="C9" s="239"/>
      <c r="E9" s="243" t="s">
        <v>278</v>
      </c>
      <c r="F9" s="245">
        <v>32</v>
      </c>
      <c r="G9" s="245">
        <v>48</v>
      </c>
      <c r="H9" s="245">
        <v>265</v>
      </c>
      <c r="I9" s="245">
        <v>21</v>
      </c>
      <c r="J9" s="245">
        <v>10</v>
      </c>
      <c r="K9" s="245">
        <v>143</v>
      </c>
      <c r="L9" s="245">
        <v>297</v>
      </c>
      <c r="M9" s="245">
        <v>88</v>
      </c>
      <c r="N9" s="245">
        <v>205</v>
      </c>
      <c r="O9" s="245">
        <v>79</v>
      </c>
      <c r="P9" s="245">
        <v>42</v>
      </c>
      <c r="Q9" s="245">
        <v>21</v>
      </c>
      <c r="R9" s="245">
        <v>95</v>
      </c>
      <c r="S9" s="245">
        <v>46</v>
      </c>
      <c r="T9" s="245">
        <v>27</v>
      </c>
      <c r="U9" s="245">
        <v>82</v>
      </c>
      <c r="V9" s="245">
        <v>76</v>
      </c>
      <c r="W9" s="245">
        <v>40</v>
      </c>
    </row>
    <row r="10" spans="2:23" s="146" customFormat="1" ht="15" customHeight="1" x14ac:dyDescent="0.4">
      <c r="B10" s="238"/>
      <c r="C10" s="239"/>
      <c r="E10" s="243"/>
      <c r="F10" s="245">
        <v>121093</v>
      </c>
      <c r="G10" s="245">
        <v>121185</v>
      </c>
      <c r="H10" s="245">
        <v>124354</v>
      </c>
      <c r="I10" s="245">
        <v>127942</v>
      </c>
      <c r="J10" s="245">
        <v>131819</v>
      </c>
      <c r="K10" s="245">
        <v>150113</v>
      </c>
      <c r="L10" s="245">
        <v>153707</v>
      </c>
      <c r="M10" s="245">
        <v>153467</v>
      </c>
      <c r="N10" s="245">
        <v>155936</v>
      </c>
      <c r="O10" s="245">
        <v>163315</v>
      </c>
      <c r="P10" s="245">
        <v>165859</v>
      </c>
      <c r="Q10" s="245">
        <v>172459</v>
      </c>
      <c r="R10" s="245">
        <v>171163</v>
      </c>
      <c r="S10" s="245">
        <v>166021</v>
      </c>
      <c r="T10" s="245">
        <v>170065</v>
      </c>
      <c r="U10" s="245">
        <v>173315</v>
      </c>
      <c r="V10" s="245">
        <v>194848</v>
      </c>
      <c r="W10" s="245">
        <v>184601</v>
      </c>
    </row>
    <row r="11" spans="2:23" ht="15" customHeight="1" x14ac:dyDescent="0.4">
      <c r="E11" s="64"/>
      <c r="F11" s="65"/>
      <c r="G11" s="65"/>
      <c r="H11" s="65"/>
      <c r="I11" s="65"/>
      <c r="J11" s="65"/>
      <c r="K11" s="65"/>
      <c r="L11" s="65"/>
      <c r="M11" s="65"/>
      <c r="N11" s="65"/>
      <c r="O11" s="65"/>
      <c r="P11" s="65"/>
      <c r="Q11" s="65"/>
      <c r="R11" s="65"/>
      <c r="S11" s="65"/>
      <c r="T11" s="65"/>
      <c r="U11" s="65"/>
      <c r="V11" s="65"/>
      <c r="W11" s="65"/>
    </row>
  </sheetData>
  <sheetProtection algorithmName="SHA-512" hashValue="Glcw95G2xFhHmhOBiVwa3Y2IhvOdj+v0m2X9/d+ELpPiLOFl6WmwCYAkKTbZt6AuUBphLI4tO8DILCLRG3stNA==" saltValue="zdTUrQJVZ+tq8Tv5oi7OEw=="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9EB63-AFF2-4480-88F2-4C787F9BB425}">
  <sheetPr codeName="Sheet13"/>
  <dimension ref="B2:AD11"/>
  <sheetViews>
    <sheetView view="pageBreakPreview" zoomScaleNormal="85" zoomScaleSheetLayoutView="100" workbookViewId="0"/>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12.5" style="1" customWidth="1"/>
    <col min="6" max="12" width="7.125" style="1" bestFit="1" customWidth="1"/>
    <col min="13" max="13" width="11" style="1" bestFit="1" customWidth="1"/>
    <col min="14" max="15" width="7.125" style="1" bestFit="1" customWidth="1"/>
    <col min="16" max="16" width="9" style="1" bestFit="1" customWidth="1"/>
    <col min="17" max="17" width="8.875" style="1" bestFit="1" customWidth="1"/>
    <col min="18" max="19" width="7.125" style="1" bestFit="1" customWidth="1"/>
    <col min="20" max="20" width="11" style="1" bestFit="1" customWidth="1"/>
    <col min="21" max="23" width="7.125" style="1" bestFit="1" customWidth="1"/>
    <col min="24" max="25" width="9" style="1" bestFit="1" customWidth="1"/>
    <col min="26" max="29" width="7.125" style="1" bestFit="1" customWidth="1"/>
    <col min="30" max="30" width="10.5" style="1" customWidth="1"/>
    <col min="31" max="16384" width="2.375" style="1"/>
  </cols>
  <sheetData>
    <row r="2" spans="2:30" s="16" customFormat="1" ht="30" customHeight="1" x14ac:dyDescent="0.4">
      <c r="B2" s="370">
        <v>1</v>
      </c>
      <c r="C2" s="370"/>
      <c r="E2" s="17" t="s">
        <v>359</v>
      </c>
    </row>
    <row r="3" spans="2:30" s="146" customFormat="1" ht="15" customHeight="1" x14ac:dyDescent="0.15">
      <c r="B3" s="238"/>
      <c r="C3" s="239"/>
      <c r="E3" s="240"/>
      <c r="F3" s="241"/>
      <c r="G3" s="241"/>
      <c r="H3" s="241"/>
      <c r="I3" s="241"/>
      <c r="J3" s="241"/>
      <c r="K3" s="241"/>
      <c r="L3" s="241"/>
      <c r="M3" s="241"/>
      <c r="N3" s="241"/>
      <c r="O3" s="241"/>
      <c r="P3" s="241"/>
      <c r="Q3" s="241"/>
      <c r="R3" s="241"/>
      <c r="S3" s="241"/>
      <c r="T3" s="241"/>
      <c r="U3" s="242"/>
      <c r="V3" s="242"/>
      <c r="W3" s="242"/>
      <c r="X3" s="242"/>
      <c r="Y3" s="242"/>
      <c r="Z3" s="242"/>
      <c r="AA3" s="242"/>
      <c r="AB3" s="242"/>
      <c r="AC3" s="242"/>
      <c r="AD3" s="242" t="s">
        <v>134</v>
      </c>
    </row>
    <row r="4" spans="2:30" s="146" customFormat="1" ht="15" customHeight="1" x14ac:dyDescent="0.4">
      <c r="B4" s="238"/>
      <c r="C4" s="239"/>
      <c r="E4" s="243"/>
      <c r="F4" s="244" t="s">
        <v>228</v>
      </c>
      <c r="G4" s="244" t="s">
        <v>229</v>
      </c>
      <c r="H4" s="244" t="s">
        <v>230</v>
      </c>
      <c r="I4" s="244" t="s">
        <v>231</v>
      </c>
      <c r="J4" s="244" t="s">
        <v>232</v>
      </c>
      <c r="K4" s="244" t="s">
        <v>233</v>
      </c>
      <c r="L4" s="244" t="s">
        <v>234</v>
      </c>
      <c r="M4" s="244" t="s">
        <v>235</v>
      </c>
      <c r="N4" s="244" t="s">
        <v>236</v>
      </c>
      <c r="O4" s="244" t="s">
        <v>237</v>
      </c>
      <c r="P4" s="244" t="s">
        <v>238</v>
      </c>
      <c r="Q4" s="244" t="s">
        <v>239</v>
      </c>
      <c r="R4" s="244" t="s">
        <v>240</v>
      </c>
      <c r="S4" s="244" t="s">
        <v>241</v>
      </c>
      <c r="T4" s="244" t="s">
        <v>242</v>
      </c>
      <c r="U4" s="244" t="s">
        <v>243</v>
      </c>
      <c r="V4" s="244" t="s">
        <v>244</v>
      </c>
      <c r="W4" s="244" t="s">
        <v>245</v>
      </c>
      <c r="X4" s="244" t="s">
        <v>246</v>
      </c>
      <c r="Y4" s="244" t="s">
        <v>247</v>
      </c>
      <c r="Z4" s="244" t="s">
        <v>248</v>
      </c>
      <c r="AA4" s="244" t="s">
        <v>249</v>
      </c>
      <c r="AB4" s="244" t="s">
        <v>250</v>
      </c>
      <c r="AC4" s="244" t="s">
        <v>251</v>
      </c>
      <c r="AD4" s="244" t="s">
        <v>252</v>
      </c>
    </row>
    <row r="5" spans="2:30" s="146" customFormat="1" ht="15" customHeight="1" x14ac:dyDescent="0.4">
      <c r="B5" s="238"/>
      <c r="C5" s="239"/>
      <c r="E5" s="243" t="s">
        <v>274</v>
      </c>
      <c r="F5" s="245">
        <v>15086</v>
      </c>
      <c r="G5" s="245">
        <v>3260</v>
      </c>
      <c r="H5" s="245">
        <v>5585</v>
      </c>
      <c r="I5" s="245">
        <v>4212</v>
      </c>
      <c r="J5" s="245">
        <v>1954</v>
      </c>
      <c r="K5" s="245">
        <v>3683</v>
      </c>
      <c r="L5" s="245">
        <v>2171</v>
      </c>
      <c r="M5" s="245">
        <v>4918</v>
      </c>
      <c r="N5" s="245">
        <v>1939</v>
      </c>
      <c r="O5" s="245">
        <v>5096</v>
      </c>
      <c r="P5" s="245">
        <v>2049</v>
      </c>
      <c r="Q5" s="245">
        <v>1418</v>
      </c>
      <c r="R5" s="245">
        <v>1582</v>
      </c>
      <c r="S5" s="245">
        <v>388</v>
      </c>
      <c r="T5" s="245">
        <v>224</v>
      </c>
      <c r="U5" s="245">
        <v>332</v>
      </c>
      <c r="V5" s="245">
        <v>1224</v>
      </c>
      <c r="W5" s="245">
        <v>665</v>
      </c>
      <c r="X5" s="245">
        <v>765</v>
      </c>
      <c r="Y5" s="245">
        <v>401</v>
      </c>
      <c r="Z5" s="245">
        <v>350</v>
      </c>
      <c r="AA5" s="245">
        <v>223</v>
      </c>
      <c r="AB5" s="245">
        <v>1209</v>
      </c>
      <c r="AC5" s="245">
        <v>923</v>
      </c>
      <c r="AD5" s="245">
        <v>187</v>
      </c>
    </row>
    <row r="6" spans="2:30" s="146" customFormat="1" ht="15" customHeight="1" x14ac:dyDescent="0.4">
      <c r="B6" s="238"/>
      <c r="C6" s="239"/>
      <c r="E6" s="243" t="s">
        <v>275</v>
      </c>
      <c r="F6" s="245">
        <v>11815</v>
      </c>
      <c r="G6" s="245">
        <v>3004</v>
      </c>
      <c r="H6" s="245">
        <v>4241</v>
      </c>
      <c r="I6" s="245">
        <v>3573</v>
      </c>
      <c r="J6" s="245">
        <v>1608</v>
      </c>
      <c r="K6" s="245">
        <v>2077</v>
      </c>
      <c r="L6" s="245">
        <v>1480</v>
      </c>
      <c r="M6" s="245">
        <v>3499</v>
      </c>
      <c r="N6" s="245">
        <v>1256</v>
      </c>
      <c r="O6" s="245">
        <v>3518</v>
      </c>
      <c r="P6" s="245">
        <v>1957</v>
      </c>
      <c r="Q6" s="245">
        <v>1078</v>
      </c>
      <c r="R6" s="245">
        <v>1432</v>
      </c>
      <c r="S6" s="245">
        <v>348</v>
      </c>
      <c r="T6" s="245">
        <v>205</v>
      </c>
      <c r="U6" s="245">
        <v>211</v>
      </c>
      <c r="V6" s="245">
        <v>1063</v>
      </c>
      <c r="W6" s="245">
        <v>404</v>
      </c>
      <c r="X6" s="245">
        <v>637</v>
      </c>
      <c r="Y6" s="245">
        <v>304</v>
      </c>
      <c r="Z6" s="245">
        <v>297</v>
      </c>
      <c r="AA6" s="245">
        <v>171</v>
      </c>
      <c r="AB6" s="245">
        <v>966</v>
      </c>
      <c r="AC6" s="245">
        <v>683</v>
      </c>
      <c r="AD6" s="245">
        <v>152</v>
      </c>
    </row>
    <row r="7" spans="2:30" s="146" customFormat="1" ht="15" customHeight="1" x14ac:dyDescent="0.4">
      <c r="B7" s="238"/>
      <c r="C7" s="239"/>
      <c r="E7" s="243" t="s">
        <v>276</v>
      </c>
      <c r="F7" s="245">
        <v>19570</v>
      </c>
      <c r="G7" s="245">
        <v>3062</v>
      </c>
      <c r="H7" s="245">
        <v>5762</v>
      </c>
      <c r="I7" s="245">
        <v>4218</v>
      </c>
      <c r="J7" s="245">
        <v>1310</v>
      </c>
      <c r="K7" s="245">
        <v>2252</v>
      </c>
      <c r="L7" s="245">
        <v>1930</v>
      </c>
      <c r="M7" s="245">
        <v>4471</v>
      </c>
      <c r="N7" s="245">
        <v>1984</v>
      </c>
      <c r="O7" s="245">
        <v>5000</v>
      </c>
      <c r="P7" s="245">
        <v>1655</v>
      </c>
      <c r="Q7" s="245">
        <v>1479</v>
      </c>
      <c r="R7" s="245">
        <v>1331</v>
      </c>
      <c r="S7" s="245">
        <v>200</v>
      </c>
      <c r="T7" s="245">
        <v>145</v>
      </c>
      <c r="U7" s="245">
        <v>103</v>
      </c>
      <c r="V7" s="245">
        <v>1033</v>
      </c>
      <c r="W7" s="245">
        <v>318</v>
      </c>
      <c r="X7" s="245">
        <v>270</v>
      </c>
      <c r="Y7" s="245">
        <v>230</v>
      </c>
      <c r="Z7" s="245">
        <v>291</v>
      </c>
      <c r="AA7" s="245">
        <v>178</v>
      </c>
      <c r="AB7" s="245">
        <v>1047</v>
      </c>
      <c r="AC7" s="245">
        <v>756</v>
      </c>
      <c r="AD7" s="245">
        <v>165</v>
      </c>
    </row>
    <row r="8" spans="2:30" s="146" customFormat="1" ht="15" customHeight="1" x14ac:dyDescent="0.4">
      <c r="B8" s="238"/>
      <c r="C8" s="239"/>
      <c r="E8" s="243" t="s">
        <v>277</v>
      </c>
      <c r="F8" s="245">
        <v>8993</v>
      </c>
      <c r="G8" s="245">
        <v>1587</v>
      </c>
      <c r="H8" s="245">
        <v>1126</v>
      </c>
      <c r="I8" s="245">
        <v>1127</v>
      </c>
      <c r="J8" s="245">
        <v>855</v>
      </c>
      <c r="K8" s="245">
        <v>752</v>
      </c>
      <c r="L8" s="245">
        <v>509</v>
      </c>
      <c r="M8" s="245">
        <v>1164</v>
      </c>
      <c r="N8" s="245">
        <v>832</v>
      </c>
      <c r="O8" s="245">
        <v>1780</v>
      </c>
      <c r="P8" s="245">
        <v>586</v>
      </c>
      <c r="Q8" s="245">
        <v>222</v>
      </c>
      <c r="R8" s="245">
        <v>445</v>
      </c>
      <c r="S8" s="245">
        <v>0</v>
      </c>
      <c r="T8" s="245">
        <v>0</v>
      </c>
      <c r="U8" s="245">
        <v>0</v>
      </c>
      <c r="V8" s="245">
        <v>0</v>
      </c>
      <c r="W8" s="245">
        <v>0</v>
      </c>
      <c r="X8" s="245">
        <v>0</v>
      </c>
      <c r="Y8" s="245">
        <v>0</v>
      </c>
      <c r="Z8" s="245">
        <v>0</v>
      </c>
      <c r="AA8" s="245">
        <v>0</v>
      </c>
      <c r="AB8" s="245">
        <v>0</v>
      </c>
      <c r="AC8" s="245">
        <v>0</v>
      </c>
      <c r="AD8" s="245">
        <v>0</v>
      </c>
    </row>
    <row r="9" spans="2:30" s="146" customFormat="1" ht="15" customHeight="1" x14ac:dyDescent="0.4">
      <c r="B9" s="238"/>
      <c r="C9" s="239"/>
      <c r="E9" s="243" t="s">
        <v>278</v>
      </c>
      <c r="F9" s="245">
        <v>2</v>
      </c>
      <c r="G9" s="245">
        <v>0</v>
      </c>
      <c r="H9" s="245">
        <v>0</v>
      </c>
      <c r="I9" s="245">
        <v>7</v>
      </c>
      <c r="J9" s="245">
        <v>0</v>
      </c>
      <c r="K9" s="245">
        <v>0</v>
      </c>
      <c r="L9" s="245">
        <v>1</v>
      </c>
      <c r="M9" s="245">
        <v>0</v>
      </c>
      <c r="N9" s="245">
        <v>0</v>
      </c>
      <c r="O9" s="245">
        <v>1</v>
      </c>
      <c r="P9" s="245">
        <v>1</v>
      </c>
      <c r="Q9" s="245">
        <v>1</v>
      </c>
      <c r="R9" s="245">
        <v>1</v>
      </c>
      <c r="S9" s="245">
        <v>0</v>
      </c>
      <c r="T9" s="245">
        <v>0</v>
      </c>
      <c r="U9" s="245">
        <v>0</v>
      </c>
      <c r="V9" s="245">
        <v>0</v>
      </c>
      <c r="W9" s="245">
        <v>0</v>
      </c>
      <c r="X9" s="245">
        <v>23</v>
      </c>
      <c r="Y9" s="245">
        <v>0</v>
      </c>
      <c r="Z9" s="245">
        <v>0</v>
      </c>
      <c r="AA9" s="245">
        <v>0</v>
      </c>
      <c r="AB9" s="245">
        <v>0</v>
      </c>
      <c r="AC9" s="245">
        <v>0</v>
      </c>
      <c r="AD9" s="245">
        <v>0</v>
      </c>
    </row>
    <row r="10" spans="2:30" s="146" customFormat="1" ht="15" customHeight="1" x14ac:dyDescent="0.4">
      <c r="B10" s="238"/>
      <c r="C10" s="239"/>
      <c r="E10" s="243"/>
      <c r="F10" s="245">
        <v>55466</v>
      </c>
      <c r="G10" s="245">
        <v>10914</v>
      </c>
      <c r="H10" s="245">
        <v>16715</v>
      </c>
      <c r="I10" s="245">
        <v>13138</v>
      </c>
      <c r="J10" s="245">
        <v>5726</v>
      </c>
      <c r="K10" s="245">
        <v>8764</v>
      </c>
      <c r="L10" s="245">
        <v>6091</v>
      </c>
      <c r="M10" s="245">
        <v>14052</v>
      </c>
      <c r="N10" s="245">
        <v>6010</v>
      </c>
      <c r="O10" s="245">
        <v>15395</v>
      </c>
      <c r="P10" s="245">
        <v>6247</v>
      </c>
      <c r="Q10" s="245">
        <v>4199</v>
      </c>
      <c r="R10" s="245">
        <v>4791</v>
      </c>
      <c r="S10" s="245">
        <v>935</v>
      </c>
      <c r="T10" s="245">
        <v>574</v>
      </c>
      <c r="U10" s="245">
        <v>646</v>
      </c>
      <c r="V10" s="245">
        <v>3320</v>
      </c>
      <c r="W10" s="245">
        <v>1387</v>
      </c>
      <c r="X10" s="245">
        <v>1695</v>
      </c>
      <c r="Y10" s="245">
        <v>936</v>
      </c>
      <c r="Z10" s="245">
        <v>939</v>
      </c>
      <c r="AA10" s="245">
        <v>572</v>
      </c>
      <c r="AB10" s="245">
        <v>3222</v>
      </c>
      <c r="AC10" s="245">
        <v>2362</v>
      </c>
      <c r="AD10" s="245">
        <v>505</v>
      </c>
    </row>
    <row r="11" spans="2:30" ht="15" customHeight="1" x14ac:dyDescent="0.4">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row>
  </sheetData>
  <sheetProtection algorithmName="SHA-512" hashValue="zwoilTaT8PWx8qXgjqbFeRU9dlKXRi26gBRS9H6n/bVfWH/OgXnGg3dozKB3i54sdVcHN1W06J52N1W+2zdtzA==" saltValue="tBAzjFd1sSEQI0N/XsfRsw=="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7B7DA-BF12-4C4A-8E6F-77284BD1D447}">
  <sheetPr codeName="Sheet14"/>
  <dimension ref="B2:AD21"/>
  <sheetViews>
    <sheetView view="pageBreakPreview" zoomScaleNormal="85" zoomScaleSheetLayoutView="100" workbookViewId="0"/>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13.875" style="1" customWidth="1"/>
    <col min="6" max="12" width="7.125" style="1" bestFit="1" customWidth="1"/>
    <col min="13" max="13" width="11" style="1" bestFit="1" customWidth="1"/>
    <col min="14" max="15" width="7.125" style="1" bestFit="1" customWidth="1"/>
    <col min="16" max="16" width="9" style="1" bestFit="1" customWidth="1"/>
    <col min="17" max="17" width="8.875" style="1" bestFit="1" customWidth="1"/>
    <col min="18" max="19" width="7.125" style="1" bestFit="1" customWidth="1"/>
    <col min="20" max="20" width="11" style="1" bestFit="1" customWidth="1"/>
    <col min="21" max="23" width="7.125" style="1" bestFit="1" customWidth="1"/>
    <col min="24" max="25" width="9" style="1" bestFit="1" customWidth="1"/>
    <col min="26" max="29" width="7.125" style="1" bestFit="1" customWidth="1"/>
    <col min="30" max="30" width="9.5" style="1" customWidth="1"/>
    <col min="31" max="16384" width="2.375" style="1"/>
  </cols>
  <sheetData>
    <row r="2" spans="2:30" s="16" customFormat="1" ht="30" customHeight="1" x14ac:dyDescent="0.4">
      <c r="B2" s="370">
        <v>1</v>
      </c>
      <c r="C2" s="370"/>
      <c r="E2" s="17" t="s">
        <v>360</v>
      </c>
    </row>
    <row r="3" spans="2:30" ht="15" customHeight="1" x14ac:dyDescent="0.4">
      <c r="E3" s="24"/>
      <c r="F3"/>
      <c r="G3"/>
      <c r="H3"/>
      <c r="I3"/>
      <c r="J3"/>
      <c r="K3"/>
      <c r="L3"/>
      <c r="M3"/>
      <c r="N3"/>
      <c r="O3"/>
      <c r="P3"/>
      <c r="Q3"/>
      <c r="R3"/>
      <c r="S3"/>
      <c r="T3"/>
      <c r="U3" s="25"/>
      <c r="V3" s="25"/>
      <c r="W3" s="25"/>
      <c r="X3" s="25"/>
      <c r="Y3" s="25"/>
      <c r="Z3" s="25"/>
      <c r="AA3" s="25"/>
      <c r="AB3" s="25"/>
      <c r="AC3" s="25"/>
      <c r="AD3" s="25" t="s">
        <v>134</v>
      </c>
    </row>
    <row r="4" spans="2:30" s="146" customFormat="1" ht="15" customHeight="1" x14ac:dyDescent="0.4">
      <c r="B4" s="238"/>
      <c r="C4" s="239"/>
      <c r="E4" s="243"/>
      <c r="F4" s="244" t="s">
        <v>228</v>
      </c>
      <c r="G4" s="244" t="s">
        <v>229</v>
      </c>
      <c r="H4" s="244" t="s">
        <v>230</v>
      </c>
      <c r="I4" s="244" t="s">
        <v>231</v>
      </c>
      <c r="J4" s="244" t="s">
        <v>232</v>
      </c>
      <c r="K4" s="244" t="s">
        <v>233</v>
      </c>
      <c r="L4" s="244" t="s">
        <v>234</v>
      </c>
      <c r="M4" s="244" t="s">
        <v>235</v>
      </c>
      <c r="N4" s="244" t="s">
        <v>236</v>
      </c>
      <c r="O4" s="244" t="s">
        <v>237</v>
      </c>
      <c r="P4" s="244" t="s">
        <v>238</v>
      </c>
      <c r="Q4" s="244" t="s">
        <v>239</v>
      </c>
      <c r="R4" s="244" t="s">
        <v>240</v>
      </c>
      <c r="S4" s="244" t="s">
        <v>241</v>
      </c>
      <c r="T4" s="244" t="s">
        <v>242</v>
      </c>
      <c r="U4" s="244" t="s">
        <v>243</v>
      </c>
      <c r="V4" s="244" t="s">
        <v>244</v>
      </c>
      <c r="W4" s="244" t="s">
        <v>245</v>
      </c>
      <c r="X4" s="244" t="s">
        <v>246</v>
      </c>
      <c r="Y4" s="244" t="s">
        <v>247</v>
      </c>
      <c r="Z4" s="244" t="s">
        <v>248</v>
      </c>
      <c r="AA4" s="244" t="s">
        <v>249</v>
      </c>
      <c r="AB4" s="244" t="s">
        <v>250</v>
      </c>
      <c r="AC4" s="244" t="s">
        <v>251</v>
      </c>
      <c r="AD4" s="244" t="s">
        <v>252</v>
      </c>
    </row>
    <row r="5" spans="2:30" s="146" customFormat="1" ht="15" customHeight="1" x14ac:dyDescent="0.4">
      <c r="B5" s="238"/>
      <c r="C5" s="239"/>
      <c r="E5" s="243" t="s">
        <v>274</v>
      </c>
      <c r="F5" s="245">
        <v>15086</v>
      </c>
      <c r="G5" s="245">
        <v>3260</v>
      </c>
      <c r="H5" s="245">
        <v>5585</v>
      </c>
      <c r="I5" s="245">
        <v>4212</v>
      </c>
      <c r="J5" s="245">
        <v>1954</v>
      </c>
      <c r="K5" s="245">
        <v>3683</v>
      </c>
      <c r="L5" s="245">
        <v>2171</v>
      </c>
      <c r="M5" s="245">
        <v>4918</v>
      </c>
      <c r="N5" s="245">
        <v>1939</v>
      </c>
      <c r="O5" s="245">
        <v>5096</v>
      </c>
      <c r="P5" s="245">
        <v>2049</v>
      </c>
      <c r="Q5" s="245">
        <v>1418</v>
      </c>
      <c r="R5" s="245">
        <v>1582</v>
      </c>
      <c r="S5" s="245">
        <v>388</v>
      </c>
      <c r="T5" s="245">
        <v>224</v>
      </c>
      <c r="U5" s="245">
        <v>332</v>
      </c>
      <c r="V5" s="245">
        <v>1224</v>
      </c>
      <c r="W5" s="245">
        <v>665</v>
      </c>
      <c r="X5" s="245">
        <v>765</v>
      </c>
      <c r="Y5" s="245">
        <v>401</v>
      </c>
      <c r="Z5" s="245">
        <v>350</v>
      </c>
      <c r="AA5" s="245">
        <v>223</v>
      </c>
      <c r="AB5" s="245">
        <v>1209</v>
      </c>
      <c r="AC5" s="245">
        <v>923</v>
      </c>
      <c r="AD5" s="245">
        <v>187</v>
      </c>
    </row>
    <row r="6" spans="2:30" s="146" customFormat="1" ht="15" customHeight="1" x14ac:dyDescent="0.4">
      <c r="B6" s="238"/>
      <c r="C6" s="239"/>
      <c r="E6" s="243" t="s">
        <v>275</v>
      </c>
      <c r="F6" s="245">
        <v>11815</v>
      </c>
      <c r="G6" s="245">
        <v>3004</v>
      </c>
      <c r="H6" s="245">
        <v>4241</v>
      </c>
      <c r="I6" s="245">
        <v>3573</v>
      </c>
      <c r="J6" s="245">
        <v>1608</v>
      </c>
      <c r="K6" s="245">
        <v>2077</v>
      </c>
      <c r="L6" s="245">
        <v>1480</v>
      </c>
      <c r="M6" s="245">
        <v>3499</v>
      </c>
      <c r="N6" s="245">
        <v>1256</v>
      </c>
      <c r="O6" s="245">
        <v>3518</v>
      </c>
      <c r="P6" s="245">
        <v>1957</v>
      </c>
      <c r="Q6" s="245">
        <v>1078</v>
      </c>
      <c r="R6" s="245">
        <v>1432</v>
      </c>
      <c r="S6" s="245">
        <v>348</v>
      </c>
      <c r="T6" s="245">
        <v>205</v>
      </c>
      <c r="U6" s="245">
        <v>211</v>
      </c>
      <c r="V6" s="245">
        <v>1063</v>
      </c>
      <c r="W6" s="245">
        <v>404</v>
      </c>
      <c r="X6" s="245">
        <v>637</v>
      </c>
      <c r="Y6" s="245">
        <v>304</v>
      </c>
      <c r="Z6" s="245">
        <v>297</v>
      </c>
      <c r="AA6" s="245">
        <v>171</v>
      </c>
      <c r="AB6" s="245">
        <v>966</v>
      </c>
      <c r="AC6" s="245">
        <v>683</v>
      </c>
      <c r="AD6" s="245">
        <v>152</v>
      </c>
    </row>
    <row r="7" spans="2:30" s="146" customFormat="1" ht="15" customHeight="1" x14ac:dyDescent="0.4">
      <c r="B7" s="238"/>
      <c r="C7" s="239"/>
      <c r="E7" s="243" t="s">
        <v>276</v>
      </c>
      <c r="F7" s="245">
        <v>19570</v>
      </c>
      <c r="G7" s="245">
        <v>3062</v>
      </c>
      <c r="H7" s="245">
        <v>5762</v>
      </c>
      <c r="I7" s="245">
        <v>4218</v>
      </c>
      <c r="J7" s="245">
        <v>1310</v>
      </c>
      <c r="K7" s="245">
        <v>2252</v>
      </c>
      <c r="L7" s="245">
        <v>1930</v>
      </c>
      <c r="M7" s="245">
        <v>4471</v>
      </c>
      <c r="N7" s="245">
        <v>1984</v>
      </c>
      <c r="O7" s="245">
        <v>5000</v>
      </c>
      <c r="P7" s="245">
        <v>1655</v>
      </c>
      <c r="Q7" s="245">
        <v>1479</v>
      </c>
      <c r="R7" s="245">
        <v>1331</v>
      </c>
      <c r="S7" s="245">
        <v>200</v>
      </c>
      <c r="T7" s="245">
        <v>145</v>
      </c>
      <c r="U7" s="245">
        <v>103</v>
      </c>
      <c r="V7" s="245">
        <v>1033</v>
      </c>
      <c r="W7" s="245">
        <v>318</v>
      </c>
      <c r="X7" s="245">
        <v>270</v>
      </c>
      <c r="Y7" s="245">
        <v>230</v>
      </c>
      <c r="Z7" s="245">
        <v>291</v>
      </c>
      <c r="AA7" s="245">
        <v>178</v>
      </c>
      <c r="AB7" s="245">
        <v>1047</v>
      </c>
      <c r="AC7" s="245">
        <v>756</v>
      </c>
      <c r="AD7" s="245">
        <v>165</v>
      </c>
    </row>
    <row r="8" spans="2:30" s="146" customFormat="1" ht="15" customHeight="1" x14ac:dyDescent="0.4">
      <c r="B8" s="238"/>
      <c r="C8" s="239"/>
      <c r="E8" s="243" t="s">
        <v>277</v>
      </c>
      <c r="F8" s="245">
        <v>8993</v>
      </c>
      <c r="G8" s="245">
        <v>1587</v>
      </c>
      <c r="H8" s="245">
        <v>1126</v>
      </c>
      <c r="I8" s="245">
        <v>1127</v>
      </c>
      <c r="J8" s="245">
        <v>855</v>
      </c>
      <c r="K8" s="245">
        <v>752</v>
      </c>
      <c r="L8" s="245">
        <v>509</v>
      </c>
      <c r="M8" s="245">
        <v>1164</v>
      </c>
      <c r="N8" s="245">
        <v>832</v>
      </c>
      <c r="O8" s="245">
        <v>1780</v>
      </c>
      <c r="P8" s="245">
        <v>586</v>
      </c>
      <c r="Q8" s="245">
        <v>222</v>
      </c>
      <c r="R8" s="245">
        <v>445</v>
      </c>
      <c r="S8" s="245">
        <v>0</v>
      </c>
      <c r="T8" s="245">
        <v>0</v>
      </c>
      <c r="U8" s="245">
        <v>0</v>
      </c>
      <c r="V8" s="245">
        <v>0</v>
      </c>
      <c r="W8" s="245">
        <v>0</v>
      </c>
      <c r="X8" s="245">
        <v>0</v>
      </c>
      <c r="Y8" s="245">
        <v>0</v>
      </c>
      <c r="Z8" s="245">
        <v>0</v>
      </c>
      <c r="AA8" s="245">
        <v>0</v>
      </c>
      <c r="AB8" s="245">
        <v>0</v>
      </c>
      <c r="AC8" s="245">
        <v>0</v>
      </c>
      <c r="AD8" s="245">
        <v>0</v>
      </c>
    </row>
    <row r="9" spans="2:30" s="146" customFormat="1" ht="15" customHeight="1" x14ac:dyDescent="0.4">
      <c r="B9" s="238"/>
      <c r="C9" s="239"/>
      <c r="E9" s="243" t="s">
        <v>278</v>
      </c>
      <c r="F9" s="245">
        <v>2</v>
      </c>
      <c r="G9" s="245">
        <v>0</v>
      </c>
      <c r="H9" s="245">
        <v>0</v>
      </c>
      <c r="I9" s="245">
        <v>7</v>
      </c>
      <c r="J9" s="245">
        <v>0</v>
      </c>
      <c r="K9" s="245">
        <v>0</v>
      </c>
      <c r="L9" s="245">
        <v>1</v>
      </c>
      <c r="M9" s="245">
        <v>0</v>
      </c>
      <c r="N9" s="245">
        <v>0</v>
      </c>
      <c r="O9" s="245">
        <v>1</v>
      </c>
      <c r="P9" s="245">
        <v>1</v>
      </c>
      <c r="Q9" s="245">
        <v>1</v>
      </c>
      <c r="R9" s="245">
        <v>1</v>
      </c>
      <c r="S9" s="245">
        <v>0</v>
      </c>
      <c r="T9" s="245">
        <v>0</v>
      </c>
      <c r="U9" s="245">
        <v>0</v>
      </c>
      <c r="V9" s="245">
        <v>0</v>
      </c>
      <c r="W9" s="245">
        <v>0</v>
      </c>
      <c r="X9" s="245">
        <v>23</v>
      </c>
      <c r="Y9" s="245">
        <v>0</v>
      </c>
      <c r="Z9" s="245">
        <v>0</v>
      </c>
      <c r="AA9" s="245">
        <v>0</v>
      </c>
      <c r="AB9" s="245">
        <v>0</v>
      </c>
      <c r="AC9" s="245">
        <v>0</v>
      </c>
      <c r="AD9" s="245">
        <v>0</v>
      </c>
    </row>
    <row r="10" spans="2:30" s="146" customFormat="1" ht="15" customHeight="1" x14ac:dyDescent="0.4">
      <c r="B10" s="238"/>
      <c r="C10" s="239"/>
      <c r="E10" s="243"/>
      <c r="F10" s="245">
        <v>55466</v>
      </c>
      <c r="G10" s="245">
        <v>10914</v>
      </c>
      <c r="H10" s="245">
        <v>16715</v>
      </c>
      <c r="I10" s="245">
        <v>13138</v>
      </c>
      <c r="J10" s="245">
        <v>5726</v>
      </c>
      <c r="K10" s="245">
        <v>8764</v>
      </c>
      <c r="L10" s="245">
        <v>6091</v>
      </c>
      <c r="M10" s="245">
        <v>14052</v>
      </c>
      <c r="N10" s="245">
        <v>6010</v>
      </c>
      <c r="O10" s="245">
        <v>15395</v>
      </c>
      <c r="P10" s="245">
        <v>6247</v>
      </c>
      <c r="Q10" s="245">
        <v>4199</v>
      </c>
      <c r="R10" s="245">
        <v>4791</v>
      </c>
      <c r="S10" s="245">
        <v>935</v>
      </c>
      <c r="T10" s="245">
        <v>574</v>
      </c>
      <c r="U10" s="245">
        <v>646</v>
      </c>
      <c r="V10" s="245">
        <v>3320</v>
      </c>
      <c r="W10" s="245">
        <v>1387</v>
      </c>
      <c r="X10" s="245">
        <v>1695</v>
      </c>
      <c r="Y10" s="245">
        <v>936</v>
      </c>
      <c r="Z10" s="245">
        <v>939</v>
      </c>
      <c r="AA10" s="245">
        <v>572</v>
      </c>
      <c r="AB10" s="245">
        <v>3222</v>
      </c>
      <c r="AC10" s="245">
        <v>2362</v>
      </c>
      <c r="AD10" s="245">
        <v>505</v>
      </c>
    </row>
    <row r="11" spans="2:30" ht="15" customHeight="1" x14ac:dyDescent="0.4">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row>
    <row r="12" spans="2:30" ht="15" customHeight="1" x14ac:dyDescent="0.4">
      <c r="E12" s="1" t="s">
        <v>396</v>
      </c>
    </row>
    <row r="13" spans="2:30" s="146" customFormat="1" ht="15" customHeight="1" x14ac:dyDescent="0.4">
      <c r="B13" s="238"/>
      <c r="C13" s="239"/>
      <c r="E13" s="243"/>
      <c r="F13" s="244" t="s">
        <v>228</v>
      </c>
      <c r="G13" s="244" t="s">
        <v>229</v>
      </c>
      <c r="H13" s="244" t="s">
        <v>230</v>
      </c>
      <c r="I13" s="244" t="s">
        <v>231</v>
      </c>
      <c r="J13" s="244" t="s">
        <v>232</v>
      </c>
      <c r="K13" s="244" t="s">
        <v>233</v>
      </c>
      <c r="L13" s="244" t="s">
        <v>234</v>
      </c>
      <c r="M13" s="244" t="s">
        <v>235</v>
      </c>
      <c r="N13" s="244" t="s">
        <v>236</v>
      </c>
      <c r="O13" s="244" t="s">
        <v>237</v>
      </c>
      <c r="P13" s="244" t="s">
        <v>238</v>
      </c>
      <c r="Q13" s="244" t="s">
        <v>239</v>
      </c>
      <c r="R13" s="244" t="s">
        <v>240</v>
      </c>
      <c r="S13" s="244" t="s">
        <v>241</v>
      </c>
      <c r="T13" s="244" t="s">
        <v>242</v>
      </c>
      <c r="U13" s="244" t="s">
        <v>243</v>
      </c>
      <c r="V13" s="244" t="s">
        <v>244</v>
      </c>
      <c r="W13" s="244" t="s">
        <v>245</v>
      </c>
      <c r="X13" s="244" t="s">
        <v>246</v>
      </c>
      <c r="Y13" s="244" t="s">
        <v>247</v>
      </c>
      <c r="Z13" s="244" t="s">
        <v>248</v>
      </c>
      <c r="AA13" s="244" t="s">
        <v>249</v>
      </c>
      <c r="AB13" s="244" t="s">
        <v>250</v>
      </c>
      <c r="AC13" s="244" t="s">
        <v>251</v>
      </c>
      <c r="AD13" s="244" t="s">
        <v>252</v>
      </c>
    </row>
    <row r="14" spans="2:30" s="146" customFormat="1" ht="15" customHeight="1" x14ac:dyDescent="0.4">
      <c r="B14" s="238"/>
      <c r="C14" s="239"/>
      <c r="E14" s="243" t="s">
        <v>274</v>
      </c>
      <c r="F14" s="320">
        <f>+ROUND(F5/F$10*100,1)</f>
        <v>27.2</v>
      </c>
      <c r="G14" s="320">
        <f t="shared" ref="G14:AD14" si="0">+ROUND(G5/G$10*100,1)</f>
        <v>29.9</v>
      </c>
      <c r="H14" s="320">
        <f t="shared" si="0"/>
        <v>33.4</v>
      </c>
      <c r="I14" s="320">
        <f t="shared" si="0"/>
        <v>32.1</v>
      </c>
      <c r="J14" s="320">
        <f t="shared" si="0"/>
        <v>34.1</v>
      </c>
      <c r="K14" s="320">
        <f t="shared" si="0"/>
        <v>42</v>
      </c>
      <c r="L14" s="320">
        <f t="shared" si="0"/>
        <v>35.6</v>
      </c>
      <c r="M14" s="320">
        <f t="shared" si="0"/>
        <v>35</v>
      </c>
      <c r="N14" s="320">
        <f t="shared" si="0"/>
        <v>32.299999999999997</v>
      </c>
      <c r="O14" s="320">
        <f t="shared" si="0"/>
        <v>33.1</v>
      </c>
      <c r="P14" s="320">
        <f t="shared" si="0"/>
        <v>32.799999999999997</v>
      </c>
      <c r="Q14" s="320">
        <f t="shared" si="0"/>
        <v>33.799999999999997</v>
      </c>
      <c r="R14" s="320">
        <f t="shared" si="0"/>
        <v>33</v>
      </c>
      <c r="S14" s="320">
        <f t="shared" si="0"/>
        <v>41.5</v>
      </c>
      <c r="T14" s="320">
        <f t="shared" si="0"/>
        <v>39</v>
      </c>
      <c r="U14" s="320">
        <f t="shared" si="0"/>
        <v>51.4</v>
      </c>
      <c r="V14" s="320">
        <f t="shared" si="0"/>
        <v>36.9</v>
      </c>
      <c r="W14" s="320">
        <f t="shared" si="0"/>
        <v>47.9</v>
      </c>
      <c r="X14" s="320">
        <f t="shared" si="0"/>
        <v>45.1</v>
      </c>
      <c r="Y14" s="320">
        <f t="shared" si="0"/>
        <v>42.8</v>
      </c>
      <c r="Z14" s="320">
        <f t="shared" si="0"/>
        <v>37.299999999999997</v>
      </c>
      <c r="AA14" s="320">
        <f t="shared" si="0"/>
        <v>39</v>
      </c>
      <c r="AB14" s="320">
        <f t="shared" si="0"/>
        <v>37.5</v>
      </c>
      <c r="AC14" s="320">
        <f t="shared" si="0"/>
        <v>39.1</v>
      </c>
      <c r="AD14" s="320">
        <f t="shared" si="0"/>
        <v>37</v>
      </c>
    </row>
    <row r="15" spans="2:30" s="146" customFormat="1" ht="15" customHeight="1" x14ac:dyDescent="0.4">
      <c r="B15" s="238"/>
      <c r="C15" s="239"/>
      <c r="E15" s="243" t="s">
        <v>275</v>
      </c>
      <c r="F15" s="320">
        <f t="shared" ref="F15:AD15" si="1">+ROUND(F6/F$10*100,1)</f>
        <v>21.3</v>
      </c>
      <c r="G15" s="320">
        <f t="shared" si="1"/>
        <v>27.5</v>
      </c>
      <c r="H15" s="320">
        <f t="shared" si="1"/>
        <v>25.4</v>
      </c>
      <c r="I15" s="320">
        <f t="shared" si="1"/>
        <v>27.2</v>
      </c>
      <c r="J15" s="320">
        <f t="shared" si="1"/>
        <v>28.1</v>
      </c>
      <c r="K15" s="320">
        <f t="shared" si="1"/>
        <v>23.7</v>
      </c>
      <c r="L15" s="320">
        <f t="shared" si="1"/>
        <v>24.3</v>
      </c>
      <c r="M15" s="320">
        <f t="shared" si="1"/>
        <v>24.9</v>
      </c>
      <c r="N15" s="320">
        <f t="shared" si="1"/>
        <v>20.9</v>
      </c>
      <c r="O15" s="320">
        <f t="shared" si="1"/>
        <v>22.9</v>
      </c>
      <c r="P15" s="320">
        <f t="shared" si="1"/>
        <v>31.3</v>
      </c>
      <c r="Q15" s="320">
        <f t="shared" si="1"/>
        <v>25.7</v>
      </c>
      <c r="R15" s="320">
        <f t="shared" si="1"/>
        <v>29.9</v>
      </c>
      <c r="S15" s="320">
        <f t="shared" si="1"/>
        <v>37.200000000000003</v>
      </c>
      <c r="T15" s="320">
        <f t="shared" si="1"/>
        <v>35.700000000000003</v>
      </c>
      <c r="U15" s="320">
        <f t="shared" si="1"/>
        <v>32.700000000000003</v>
      </c>
      <c r="V15" s="320">
        <f t="shared" si="1"/>
        <v>32</v>
      </c>
      <c r="W15" s="320">
        <f t="shared" si="1"/>
        <v>29.1</v>
      </c>
      <c r="X15" s="320">
        <f t="shared" si="1"/>
        <v>37.6</v>
      </c>
      <c r="Y15" s="320">
        <f t="shared" si="1"/>
        <v>32.5</v>
      </c>
      <c r="Z15" s="320">
        <f t="shared" si="1"/>
        <v>31.6</v>
      </c>
      <c r="AA15" s="320">
        <f t="shared" si="1"/>
        <v>29.9</v>
      </c>
      <c r="AB15" s="320">
        <f t="shared" si="1"/>
        <v>30</v>
      </c>
      <c r="AC15" s="320">
        <f t="shared" si="1"/>
        <v>28.9</v>
      </c>
      <c r="AD15" s="320">
        <f t="shared" si="1"/>
        <v>30.1</v>
      </c>
    </row>
    <row r="16" spans="2:30" s="146" customFormat="1" ht="15" customHeight="1" x14ac:dyDescent="0.4">
      <c r="B16" s="238"/>
      <c r="C16" s="239"/>
      <c r="E16" s="243" t="s">
        <v>276</v>
      </c>
      <c r="F16" s="320">
        <f t="shared" ref="F16:AD16" si="2">+ROUND(F7/F$10*100,1)</f>
        <v>35.299999999999997</v>
      </c>
      <c r="G16" s="320">
        <f t="shared" si="2"/>
        <v>28.1</v>
      </c>
      <c r="H16" s="320">
        <f t="shared" si="2"/>
        <v>34.5</v>
      </c>
      <c r="I16" s="320">
        <f t="shared" si="2"/>
        <v>32.1</v>
      </c>
      <c r="J16" s="320">
        <f t="shared" si="2"/>
        <v>22.9</v>
      </c>
      <c r="K16" s="320">
        <f t="shared" si="2"/>
        <v>25.7</v>
      </c>
      <c r="L16" s="320">
        <f t="shared" si="2"/>
        <v>31.7</v>
      </c>
      <c r="M16" s="320">
        <f t="shared" si="2"/>
        <v>31.8</v>
      </c>
      <c r="N16" s="320">
        <f t="shared" si="2"/>
        <v>33</v>
      </c>
      <c r="O16" s="320">
        <f t="shared" si="2"/>
        <v>32.5</v>
      </c>
      <c r="P16" s="320">
        <f t="shared" si="2"/>
        <v>26.5</v>
      </c>
      <c r="Q16" s="320">
        <f t="shared" si="2"/>
        <v>35.200000000000003</v>
      </c>
      <c r="R16" s="320">
        <f t="shared" si="2"/>
        <v>27.8</v>
      </c>
      <c r="S16" s="320">
        <f t="shared" si="2"/>
        <v>21.4</v>
      </c>
      <c r="T16" s="320">
        <f t="shared" si="2"/>
        <v>25.3</v>
      </c>
      <c r="U16" s="320">
        <f t="shared" si="2"/>
        <v>15.9</v>
      </c>
      <c r="V16" s="320">
        <f t="shared" si="2"/>
        <v>31.1</v>
      </c>
      <c r="W16" s="320">
        <f t="shared" si="2"/>
        <v>22.9</v>
      </c>
      <c r="X16" s="320">
        <f t="shared" si="2"/>
        <v>15.9</v>
      </c>
      <c r="Y16" s="320">
        <f t="shared" si="2"/>
        <v>24.6</v>
      </c>
      <c r="Z16" s="320">
        <f t="shared" si="2"/>
        <v>31</v>
      </c>
      <c r="AA16" s="320">
        <f t="shared" si="2"/>
        <v>31.1</v>
      </c>
      <c r="AB16" s="320">
        <f t="shared" si="2"/>
        <v>32.5</v>
      </c>
      <c r="AC16" s="320">
        <f t="shared" si="2"/>
        <v>32</v>
      </c>
      <c r="AD16" s="320">
        <f t="shared" si="2"/>
        <v>32.700000000000003</v>
      </c>
    </row>
    <row r="17" spans="2:30" s="146" customFormat="1" ht="15" customHeight="1" x14ac:dyDescent="0.4">
      <c r="B17" s="238"/>
      <c r="C17" s="239"/>
      <c r="E17" s="243" t="s">
        <v>277</v>
      </c>
      <c r="F17" s="320">
        <f t="shared" ref="F17:AD17" si="3">+ROUND(F8/F$10*100,1)</f>
        <v>16.2</v>
      </c>
      <c r="G17" s="320">
        <f t="shared" si="3"/>
        <v>14.5</v>
      </c>
      <c r="H17" s="320">
        <f t="shared" si="3"/>
        <v>6.7</v>
      </c>
      <c r="I17" s="320">
        <f t="shared" si="3"/>
        <v>8.6</v>
      </c>
      <c r="J17" s="320">
        <f t="shared" si="3"/>
        <v>14.9</v>
      </c>
      <c r="K17" s="320">
        <f t="shared" si="3"/>
        <v>8.6</v>
      </c>
      <c r="L17" s="320">
        <f t="shared" si="3"/>
        <v>8.4</v>
      </c>
      <c r="M17" s="320">
        <f t="shared" si="3"/>
        <v>8.3000000000000007</v>
      </c>
      <c r="N17" s="320">
        <f t="shared" si="3"/>
        <v>13.8</v>
      </c>
      <c r="O17" s="320">
        <f t="shared" si="3"/>
        <v>11.6</v>
      </c>
      <c r="P17" s="320">
        <f t="shared" si="3"/>
        <v>9.4</v>
      </c>
      <c r="Q17" s="320">
        <f t="shared" si="3"/>
        <v>5.3</v>
      </c>
      <c r="R17" s="320">
        <f t="shared" si="3"/>
        <v>9.3000000000000007</v>
      </c>
      <c r="S17" s="320">
        <f t="shared" si="3"/>
        <v>0</v>
      </c>
      <c r="T17" s="320">
        <f t="shared" si="3"/>
        <v>0</v>
      </c>
      <c r="U17" s="320">
        <f t="shared" si="3"/>
        <v>0</v>
      </c>
      <c r="V17" s="320">
        <f t="shared" si="3"/>
        <v>0</v>
      </c>
      <c r="W17" s="320">
        <f t="shared" si="3"/>
        <v>0</v>
      </c>
      <c r="X17" s="320">
        <f t="shared" si="3"/>
        <v>0</v>
      </c>
      <c r="Y17" s="320">
        <f t="shared" si="3"/>
        <v>0</v>
      </c>
      <c r="Z17" s="320">
        <f t="shared" si="3"/>
        <v>0</v>
      </c>
      <c r="AA17" s="320">
        <f t="shared" si="3"/>
        <v>0</v>
      </c>
      <c r="AB17" s="320">
        <f t="shared" si="3"/>
        <v>0</v>
      </c>
      <c r="AC17" s="320">
        <f t="shared" si="3"/>
        <v>0</v>
      </c>
      <c r="AD17" s="320">
        <f t="shared" si="3"/>
        <v>0</v>
      </c>
    </row>
    <row r="18" spans="2:30" s="146" customFormat="1" ht="15" customHeight="1" x14ac:dyDescent="0.4">
      <c r="B18" s="238"/>
      <c r="C18" s="239"/>
      <c r="E18" s="243" t="s">
        <v>278</v>
      </c>
      <c r="F18" s="320">
        <f t="shared" ref="F18:AD18" si="4">+ROUND(F9/F$10*100,1)</f>
        <v>0</v>
      </c>
      <c r="G18" s="320">
        <f t="shared" si="4"/>
        <v>0</v>
      </c>
      <c r="H18" s="320">
        <f t="shared" si="4"/>
        <v>0</v>
      </c>
      <c r="I18" s="320">
        <f t="shared" si="4"/>
        <v>0.1</v>
      </c>
      <c r="J18" s="320">
        <f t="shared" si="4"/>
        <v>0</v>
      </c>
      <c r="K18" s="320">
        <f t="shared" si="4"/>
        <v>0</v>
      </c>
      <c r="L18" s="320">
        <f t="shared" si="4"/>
        <v>0</v>
      </c>
      <c r="M18" s="320">
        <f t="shared" si="4"/>
        <v>0</v>
      </c>
      <c r="N18" s="320">
        <f t="shared" si="4"/>
        <v>0</v>
      </c>
      <c r="O18" s="320">
        <f t="shared" si="4"/>
        <v>0</v>
      </c>
      <c r="P18" s="320">
        <f t="shared" si="4"/>
        <v>0</v>
      </c>
      <c r="Q18" s="320">
        <f t="shared" si="4"/>
        <v>0</v>
      </c>
      <c r="R18" s="320">
        <f t="shared" si="4"/>
        <v>0</v>
      </c>
      <c r="S18" s="320">
        <f t="shared" si="4"/>
        <v>0</v>
      </c>
      <c r="T18" s="320">
        <f t="shared" si="4"/>
        <v>0</v>
      </c>
      <c r="U18" s="320">
        <f t="shared" si="4"/>
        <v>0</v>
      </c>
      <c r="V18" s="320">
        <f t="shared" si="4"/>
        <v>0</v>
      </c>
      <c r="W18" s="320">
        <f t="shared" si="4"/>
        <v>0</v>
      </c>
      <c r="X18" s="320">
        <f t="shared" si="4"/>
        <v>1.4</v>
      </c>
      <c r="Y18" s="320">
        <f t="shared" si="4"/>
        <v>0</v>
      </c>
      <c r="Z18" s="320">
        <f t="shared" si="4"/>
        <v>0</v>
      </c>
      <c r="AA18" s="320">
        <f t="shared" si="4"/>
        <v>0</v>
      </c>
      <c r="AB18" s="320">
        <f t="shared" si="4"/>
        <v>0</v>
      </c>
      <c r="AC18" s="320">
        <f t="shared" si="4"/>
        <v>0</v>
      </c>
      <c r="AD18" s="320">
        <f t="shared" si="4"/>
        <v>0</v>
      </c>
    </row>
    <row r="19" spans="2:30" s="146" customFormat="1" ht="15" customHeight="1" x14ac:dyDescent="0.4">
      <c r="B19" s="238"/>
      <c r="C19" s="239"/>
      <c r="E19" s="243"/>
      <c r="F19" s="320">
        <v>100</v>
      </c>
      <c r="G19" s="320">
        <v>100</v>
      </c>
      <c r="H19" s="320">
        <v>100</v>
      </c>
      <c r="I19" s="320">
        <v>100</v>
      </c>
      <c r="J19" s="320">
        <v>100</v>
      </c>
      <c r="K19" s="320">
        <v>100</v>
      </c>
      <c r="L19" s="320">
        <v>100</v>
      </c>
      <c r="M19" s="320">
        <v>100</v>
      </c>
      <c r="N19" s="320">
        <v>100</v>
      </c>
      <c r="O19" s="320">
        <v>100</v>
      </c>
      <c r="P19" s="320">
        <v>100</v>
      </c>
      <c r="Q19" s="320">
        <v>100</v>
      </c>
      <c r="R19" s="320">
        <v>100</v>
      </c>
      <c r="S19" s="320">
        <v>100</v>
      </c>
      <c r="T19" s="320">
        <v>100</v>
      </c>
      <c r="U19" s="320">
        <v>100</v>
      </c>
      <c r="V19" s="320">
        <v>100</v>
      </c>
      <c r="W19" s="320">
        <v>100</v>
      </c>
      <c r="X19" s="320">
        <v>100</v>
      </c>
      <c r="Y19" s="320">
        <v>100</v>
      </c>
      <c r="Z19" s="320">
        <v>100</v>
      </c>
      <c r="AA19" s="320">
        <v>100</v>
      </c>
      <c r="AB19" s="320">
        <v>100</v>
      </c>
      <c r="AC19" s="320">
        <v>100</v>
      </c>
      <c r="AD19" s="320">
        <v>100</v>
      </c>
    </row>
    <row r="20" spans="2:30" s="146" customFormat="1" ht="15" customHeight="1" x14ac:dyDescent="0.4">
      <c r="B20" s="238"/>
      <c r="C20" s="239"/>
      <c r="E20" s="268"/>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row>
    <row r="21" spans="2:30" s="333" customFormat="1" ht="15" customHeight="1" x14ac:dyDescent="0.4">
      <c r="B21" s="331"/>
      <c r="C21" s="332"/>
      <c r="E21" s="334" t="s">
        <v>397</v>
      </c>
      <c r="F21" s="335">
        <f>+SUM(F14:F18)</f>
        <v>100</v>
      </c>
      <c r="G21" s="335">
        <f t="shared" ref="G21:AD21" si="5">+SUM(G14:G18)</f>
        <v>100</v>
      </c>
      <c r="H21" s="335">
        <f t="shared" si="5"/>
        <v>100</v>
      </c>
      <c r="I21" s="335">
        <f t="shared" si="5"/>
        <v>100.1</v>
      </c>
      <c r="J21" s="335">
        <f t="shared" si="5"/>
        <v>100</v>
      </c>
      <c r="K21" s="335">
        <f t="shared" si="5"/>
        <v>100</v>
      </c>
      <c r="L21" s="335">
        <f t="shared" si="5"/>
        <v>100.00000000000001</v>
      </c>
      <c r="M21" s="335">
        <f t="shared" si="5"/>
        <v>100</v>
      </c>
      <c r="N21" s="335">
        <f t="shared" si="5"/>
        <v>99.999999999999986</v>
      </c>
      <c r="O21" s="335">
        <f t="shared" si="5"/>
        <v>100.1</v>
      </c>
      <c r="P21" s="335">
        <f t="shared" si="5"/>
        <v>100</v>
      </c>
      <c r="Q21" s="335">
        <f t="shared" si="5"/>
        <v>100</v>
      </c>
      <c r="R21" s="335">
        <f t="shared" si="5"/>
        <v>100</v>
      </c>
      <c r="S21" s="335">
        <f t="shared" si="5"/>
        <v>100.1</v>
      </c>
      <c r="T21" s="335">
        <f t="shared" si="5"/>
        <v>100</v>
      </c>
      <c r="U21" s="335">
        <f t="shared" si="5"/>
        <v>100</v>
      </c>
      <c r="V21" s="335">
        <f t="shared" si="5"/>
        <v>100</v>
      </c>
      <c r="W21" s="335">
        <f t="shared" si="5"/>
        <v>99.9</v>
      </c>
      <c r="X21" s="335">
        <f t="shared" si="5"/>
        <v>100.00000000000001</v>
      </c>
      <c r="Y21" s="335">
        <f t="shared" si="5"/>
        <v>99.9</v>
      </c>
      <c r="Z21" s="335">
        <f t="shared" si="5"/>
        <v>99.9</v>
      </c>
      <c r="AA21" s="335">
        <f t="shared" si="5"/>
        <v>100</v>
      </c>
      <c r="AB21" s="335">
        <f t="shared" si="5"/>
        <v>100</v>
      </c>
      <c r="AC21" s="335">
        <f t="shared" si="5"/>
        <v>100</v>
      </c>
      <c r="AD21" s="335">
        <f t="shared" si="5"/>
        <v>99.8</v>
      </c>
    </row>
  </sheetData>
  <sheetProtection algorithmName="SHA-512" hashValue="DvhNQEjz5Qfc3TPaL6P9+bL+9yWsAFV7F5/z4CDeWWG8uI0QqqH658jt5UpGdbiCaQaWIDt4Wm6fNwKsEr+iWg==" saltValue="DTJ3V5iFH6ax2fUnrX1u/A=="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B3353-58A9-4BCC-B798-68C3D786DC01}">
  <sheetPr codeName="Sheet15"/>
  <dimension ref="B2:AD13"/>
  <sheetViews>
    <sheetView view="pageBreakPreview" zoomScaleNormal="85" zoomScaleSheetLayoutView="100" workbookViewId="0"/>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14.25" style="1" customWidth="1"/>
    <col min="6" max="12" width="7.125" style="1" bestFit="1" customWidth="1"/>
    <col min="13" max="13" width="11" style="1" bestFit="1" customWidth="1"/>
    <col min="14" max="15" width="7.125" style="1" bestFit="1" customWidth="1"/>
    <col min="16" max="16" width="9" style="1" bestFit="1" customWidth="1"/>
    <col min="17" max="17" width="8.875" style="1" bestFit="1" customWidth="1"/>
    <col min="18" max="19" width="7.125" style="1" bestFit="1" customWidth="1"/>
    <col min="20" max="20" width="11" style="1" bestFit="1" customWidth="1"/>
    <col min="21" max="23" width="7.125" style="1" bestFit="1" customWidth="1"/>
    <col min="24" max="25" width="9" style="1" bestFit="1" customWidth="1"/>
    <col min="26" max="29" width="7.125" style="1" bestFit="1" customWidth="1"/>
    <col min="30" max="30" width="9.375" style="1" customWidth="1"/>
    <col min="31" max="16384" width="2.375" style="1"/>
  </cols>
  <sheetData>
    <row r="2" spans="2:30" s="16" customFormat="1" ht="30" customHeight="1" x14ac:dyDescent="0.4">
      <c r="B2" s="370">
        <v>1</v>
      </c>
      <c r="C2" s="370"/>
      <c r="E2" s="17" t="s">
        <v>361</v>
      </c>
    </row>
    <row r="3" spans="2:30" s="146" customFormat="1" ht="15" customHeight="1" x14ac:dyDescent="0.15">
      <c r="B3" s="238"/>
      <c r="C3" s="239"/>
      <c r="E3" s="240"/>
      <c r="F3" s="241"/>
      <c r="G3" s="241"/>
      <c r="H3" s="241"/>
      <c r="I3" s="241"/>
      <c r="J3" s="241"/>
      <c r="K3" s="241"/>
      <c r="L3" s="241"/>
      <c r="M3" s="241"/>
      <c r="N3" s="241"/>
      <c r="O3" s="241"/>
      <c r="P3" s="241"/>
      <c r="Q3" s="241"/>
      <c r="R3" s="241"/>
      <c r="S3" s="241"/>
      <c r="T3" s="241"/>
      <c r="U3" s="242"/>
      <c r="V3" s="242"/>
      <c r="W3" s="242"/>
      <c r="X3" s="242"/>
      <c r="Y3" s="242"/>
      <c r="Z3" s="242"/>
      <c r="AA3" s="242"/>
      <c r="AB3" s="242"/>
      <c r="AC3" s="242"/>
      <c r="AD3" s="242" t="s">
        <v>134</v>
      </c>
    </row>
    <row r="4" spans="2:30" s="146" customFormat="1" ht="15" customHeight="1" x14ac:dyDescent="0.4">
      <c r="B4" s="238"/>
      <c r="C4" s="239"/>
      <c r="E4" s="243"/>
      <c r="F4" s="244" t="s">
        <v>228</v>
      </c>
      <c r="G4" s="244" t="s">
        <v>229</v>
      </c>
      <c r="H4" s="244" t="s">
        <v>230</v>
      </c>
      <c r="I4" s="244" t="s">
        <v>231</v>
      </c>
      <c r="J4" s="244" t="s">
        <v>232</v>
      </c>
      <c r="K4" s="244" t="s">
        <v>233</v>
      </c>
      <c r="L4" s="244" t="s">
        <v>234</v>
      </c>
      <c r="M4" s="244" t="s">
        <v>235</v>
      </c>
      <c r="N4" s="244" t="s">
        <v>236</v>
      </c>
      <c r="O4" s="244" t="s">
        <v>237</v>
      </c>
      <c r="P4" s="244" t="s">
        <v>238</v>
      </c>
      <c r="Q4" s="244" t="s">
        <v>239</v>
      </c>
      <c r="R4" s="244" t="s">
        <v>240</v>
      </c>
      <c r="S4" s="244" t="s">
        <v>241</v>
      </c>
      <c r="T4" s="244" t="s">
        <v>242</v>
      </c>
      <c r="U4" s="244" t="s">
        <v>243</v>
      </c>
      <c r="V4" s="244" t="s">
        <v>244</v>
      </c>
      <c r="W4" s="244" t="s">
        <v>245</v>
      </c>
      <c r="X4" s="244" t="s">
        <v>246</v>
      </c>
      <c r="Y4" s="244" t="s">
        <v>247</v>
      </c>
      <c r="Z4" s="244" t="s">
        <v>248</v>
      </c>
      <c r="AA4" s="244" t="s">
        <v>249</v>
      </c>
      <c r="AB4" s="244" t="s">
        <v>250</v>
      </c>
      <c r="AC4" s="244" t="s">
        <v>251</v>
      </c>
      <c r="AD4" s="244" t="s">
        <v>252</v>
      </c>
    </row>
    <row r="5" spans="2:30" s="146" customFormat="1" ht="15" customHeight="1" x14ac:dyDescent="0.4">
      <c r="B5" s="238"/>
      <c r="C5" s="239"/>
      <c r="E5" s="243" t="s">
        <v>288</v>
      </c>
      <c r="F5" s="245">
        <v>2711</v>
      </c>
      <c r="G5" s="245">
        <v>537</v>
      </c>
      <c r="H5" s="245">
        <v>933</v>
      </c>
      <c r="I5" s="245">
        <v>651</v>
      </c>
      <c r="J5" s="245">
        <v>189</v>
      </c>
      <c r="K5" s="245">
        <v>385</v>
      </c>
      <c r="L5" s="245">
        <v>208</v>
      </c>
      <c r="M5" s="245">
        <v>2641</v>
      </c>
      <c r="N5" s="245">
        <v>195</v>
      </c>
      <c r="O5" s="245">
        <v>987</v>
      </c>
      <c r="P5" s="245">
        <v>231</v>
      </c>
      <c r="Q5" s="245">
        <v>215</v>
      </c>
      <c r="R5" s="245">
        <v>305</v>
      </c>
      <c r="S5" s="245">
        <v>39</v>
      </c>
      <c r="T5" s="245">
        <v>17</v>
      </c>
      <c r="U5" s="245">
        <v>47</v>
      </c>
      <c r="V5" s="245">
        <v>114</v>
      </c>
      <c r="W5" s="245">
        <v>113</v>
      </c>
      <c r="X5" s="245">
        <v>115</v>
      </c>
      <c r="Y5" s="245">
        <v>148</v>
      </c>
      <c r="Z5" s="245">
        <v>48</v>
      </c>
      <c r="AA5" s="245">
        <v>41</v>
      </c>
      <c r="AB5" s="245">
        <v>191</v>
      </c>
      <c r="AC5" s="245">
        <v>132</v>
      </c>
      <c r="AD5" s="245">
        <v>46</v>
      </c>
    </row>
    <row r="6" spans="2:30" s="146" customFormat="1" ht="15" customHeight="1" x14ac:dyDescent="0.4">
      <c r="B6" s="238"/>
      <c r="C6" s="239"/>
      <c r="E6" s="243" t="s">
        <v>289</v>
      </c>
      <c r="F6" s="245">
        <v>1830</v>
      </c>
      <c r="G6" s="245">
        <v>430</v>
      </c>
      <c r="H6" s="245">
        <v>246</v>
      </c>
      <c r="I6" s="245">
        <v>395</v>
      </c>
      <c r="J6" s="245">
        <v>128</v>
      </c>
      <c r="K6" s="245">
        <v>483</v>
      </c>
      <c r="L6" s="245">
        <v>129</v>
      </c>
      <c r="M6" s="245">
        <v>555</v>
      </c>
      <c r="N6" s="245">
        <v>107</v>
      </c>
      <c r="O6" s="245">
        <v>554</v>
      </c>
      <c r="P6" s="245">
        <v>150</v>
      </c>
      <c r="Q6" s="245">
        <v>175</v>
      </c>
      <c r="R6" s="245">
        <v>196</v>
      </c>
      <c r="S6" s="245">
        <v>19</v>
      </c>
      <c r="T6" s="245">
        <v>43</v>
      </c>
      <c r="U6" s="245">
        <v>31</v>
      </c>
      <c r="V6" s="245">
        <v>126</v>
      </c>
      <c r="W6" s="245">
        <v>82</v>
      </c>
      <c r="X6" s="245">
        <v>60</v>
      </c>
      <c r="Y6" s="245">
        <v>91</v>
      </c>
      <c r="Z6" s="245">
        <v>22</v>
      </c>
      <c r="AA6" s="245">
        <v>40</v>
      </c>
      <c r="AB6" s="245">
        <v>82</v>
      </c>
      <c r="AC6" s="245">
        <v>87</v>
      </c>
      <c r="AD6" s="245">
        <v>47</v>
      </c>
    </row>
    <row r="7" spans="2:30" s="146" customFormat="1" ht="15" customHeight="1" x14ac:dyDescent="0.4">
      <c r="B7" s="238"/>
      <c r="C7" s="239"/>
      <c r="E7" s="243" t="s">
        <v>290</v>
      </c>
      <c r="F7" s="245">
        <v>876</v>
      </c>
      <c r="G7" s="245">
        <v>0</v>
      </c>
      <c r="H7" s="245">
        <v>0</v>
      </c>
      <c r="I7" s="245">
        <v>0</v>
      </c>
      <c r="J7" s="245">
        <v>0</v>
      </c>
      <c r="K7" s="245">
        <v>0</v>
      </c>
      <c r="L7" s="245">
        <v>0</v>
      </c>
      <c r="M7" s="245">
        <v>0</v>
      </c>
      <c r="N7" s="245">
        <v>0</v>
      </c>
      <c r="O7" s="245">
        <v>0</v>
      </c>
      <c r="P7" s="245">
        <v>0</v>
      </c>
      <c r="Q7" s="245">
        <v>0</v>
      </c>
      <c r="R7" s="245">
        <v>0</v>
      </c>
      <c r="S7" s="245">
        <v>0</v>
      </c>
      <c r="T7" s="245">
        <v>0</v>
      </c>
      <c r="U7" s="245">
        <v>0</v>
      </c>
      <c r="V7" s="245">
        <v>0</v>
      </c>
      <c r="W7" s="245">
        <v>0</v>
      </c>
      <c r="X7" s="245">
        <v>0</v>
      </c>
      <c r="Y7" s="245">
        <v>0</v>
      </c>
      <c r="Z7" s="245">
        <v>0</v>
      </c>
      <c r="AA7" s="245">
        <v>0</v>
      </c>
      <c r="AB7" s="245">
        <v>0</v>
      </c>
      <c r="AC7" s="245">
        <v>0</v>
      </c>
      <c r="AD7" s="245">
        <v>0</v>
      </c>
    </row>
    <row r="8" spans="2:30" s="146" customFormat="1" ht="15" customHeight="1" x14ac:dyDescent="0.4">
      <c r="B8" s="238"/>
      <c r="C8" s="239"/>
      <c r="E8" s="243" t="s">
        <v>291</v>
      </c>
      <c r="F8" s="245">
        <v>2579</v>
      </c>
      <c r="G8" s="245">
        <v>848</v>
      </c>
      <c r="H8" s="245">
        <v>800</v>
      </c>
      <c r="I8" s="245">
        <v>643</v>
      </c>
      <c r="J8" s="245">
        <v>229</v>
      </c>
      <c r="K8" s="245">
        <v>545</v>
      </c>
      <c r="L8" s="245">
        <v>362</v>
      </c>
      <c r="M8" s="245">
        <v>859</v>
      </c>
      <c r="N8" s="245">
        <v>246</v>
      </c>
      <c r="O8" s="245">
        <v>1239</v>
      </c>
      <c r="P8" s="245">
        <v>597</v>
      </c>
      <c r="Q8" s="245">
        <v>534</v>
      </c>
      <c r="R8" s="245">
        <v>440</v>
      </c>
      <c r="S8" s="245">
        <v>147</v>
      </c>
      <c r="T8" s="245">
        <v>67</v>
      </c>
      <c r="U8" s="245">
        <v>67</v>
      </c>
      <c r="V8" s="245">
        <v>90</v>
      </c>
      <c r="W8" s="245">
        <v>126</v>
      </c>
      <c r="X8" s="245">
        <v>116</v>
      </c>
      <c r="Y8" s="245">
        <v>114</v>
      </c>
      <c r="Z8" s="245">
        <v>59</v>
      </c>
      <c r="AA8" s="245">
        <v>76</v>
      </c>
      <c r="AB8" s="245">
        <v>262</v>
      </c>
      <c r="AC8" s="245">
        <v>152</v>
      </c>
      <c r="AD8" s="245">
        <v>32</v>
      </c>
    </row>
    <row r="9" spans="2:30" s="146" customFormat="1" ht="15" customHeight="1" x14ac:dyDescent="0.4">
      <c r="B9" s="238"/>
      <c r="C9" s="239"/>
      <c r="E9" s="243" t="s">
        <v>292</v>
      </c>
      <c r="F9" s="245">
        <v>2746</v>
      </c>
      <c r="G9" s="245">
        <v>698</v>
      </c>
      <c r="H9" s="245">
        <v>1247</v>
      </c>
      <c r="I9" s="245">
        <v>1158</v>
      </c>
      <c r="J9" s="245">
        <v>319</v>
      </c>
      <c r="K9" s="245">
        <v>741</v>
      </c>
      <c r="L9" s="245">
        <v>703</v>
      </c>
      <c r="M9" s="245">
        <v>1280</v>
      </c>
      <c r="N9" s="245">
        <v>349</v>
      </c>
      <c r="O9" s="245">
        <v>2106</v>
      </c>
      <c r="P9" s="245">
        <v>428</v>
      </c>
      <c r="Q9" s="245">
        <v>489</v>
      </c>
      <c r="R9" s="245">
        <v>340</v>
      </c>
      <c r="S9" s="245">
        <v>60</v>
      </c>
      <c r="T9" s="245">
        <v>44</v>
      </c>
      <c r="U9" s="245">
        <v>84</v>
      </c>
      <c r="V9" s="245">
        <v>269</v>
      </c>
      <c r="W9" s="245">
        <v>84</v>
      </c>
      <c r="X9" s="245">
        <v>127</v>
      </c>
      <c r="Y9" s="245">
        <v>57</v>
      </c>
      <c r="Z9" s="245">
        <v>61</v>
      </c>
      <c r="AA9" s="245">
        <v>84</v>
      </c>
      <c r="AB9" s="245">
        <v>415</v>
      </c>
      <c r="AC9" s="245">
        <v>188</v>
      </c>
      <c r="AD9" s="245">
        <v>51</v>
      </c>
    </row>
    <row r="10" spans="2:30" s="146" customFormat="1" ht="15" customHeight="1" x14ac:dyDescent="0.4">
      <c r="B10" s="238"/>
      <c r="C10" s="239"/>
      <c r="E10" s="243" t="s">
        <v>293</v>
      </c>
      <c r="F10" s="245">
        <v>3122</v>
      </c>
      <c r="G10" s="245">
        <v>730</v>
      </c>
      <c r="H10" s="245">
        <v>1029</v>
      </c>
      <c r="I10" s="245">
        <v>530</v>
      </c>
      <c r="J10" s="245">
        <v>422</v>
      </c>
      <c r="K10" s="245">
        <v>393</v>
      </c>
      <c r="L10" s="245">
        <v>253</v>
      </c>
      <c r="M10" s="245">
        <v>851</v>
      </c>
      <c r="N10" s="245">
        <v>343</v>
      </c>
      <c r="O10" s="245">
        <v>566</v>
      </c>
      <c r="P10" s="245">
        <v>386</v>
      </c>
      <c r="Q10" s="245">
        <v>242</v>
      </c>
      <c r="R10" s="245">
        <v>209</v>
      </c>
      <c r="S10" s="245">
        <v>105</v>
      </c>
      <c r="T10" s="245">
        <v>53</v>
      </c>
      <c r="U10" s="245">
        <v>913</v>
      </c>
      <c r="V10" s="245">
        <v>219</v>
      </c>
      <c r="W10" s="245">
        <v>91</v>
      </c>
      <c r="X10" s="245">
        <v>169</v>
      </c>
      <c r="Y10" s="245">
        <v>49</v>
      </c>
      <c r="Z10" s="245">
        <v>114</v>
      </c>
      <c r="AA10" s="245">
        <v>100</v>
      </c>
      <c r="AB10" s="245">
        <v>271</v>
      </c>
      <c r="AC10" s="245">
        <v>177</v>
      </c>
      <c r="AD10" s="245">
        <v>82</v>
      </c>
    </row>
    <row r="11" spans="2:30" s="146" customFormat="1" ht="15" customHeight="1" x14ac:dyDescent="0.4">
      <c r="B11" s="238"/>
      <c r="C11" s="239"/>
      <c r="E11" s="243" t="s">
        <v>221</v>
      </c>
      <c r="F11" s="245">
        <v>1222</v>
      </c>
      <c r="G11" s="245">
        <v>0</v>
      </c>
      <c r="H11" s="245">
        <v>0</v>
      </c>
      <c r="I11" s="245">
        <v>33</v>
      </c>
      <c r="J11" s="245">
        <v>59</v>
      </c>
      <c r="K11" s="245">
        <v>201</v>
      </c>
      <c r="L11" s="245">
        <v>53</v>
      </c>
      <c r="M11" s="245">
        <v>0</v>
      </c>
      <c r="N11" s="245">
        <v>95</v>
      </c>
      <c r="O11" s="245">
        <v>0</v>
      </c>
      <c r="P11" s="245">
        <v>0</v>
      </c>
      <c r="Q11" s="245">
        <v>0</v>
      </c>
      <c r="R11" s="245">
        <v>0</v>
      </c>
      <c r="S11" s="245">
        <v>4</v>
      </c>
      <c r="T11" s="245">
        <v>0</v>
      </c>
      <c r="U11" s="245">
        <v>44</v>
      </c>
      <c r="V11" s="245">
        <v>0</v>
      </c>
      <c r="W11" s="245">
        <v>0</v>
      </c>
      <c r="X11" s="245">
        <v>0</v>
      </c>
      <c r="Y11" s="245">
        <v>0</v>
      </c>
      <c r="Z11" s="245">
        <v>8</v>
      </c>
      <c r="AA11" s="245">
        <v>16</v>
      </c>
      <c r="AB11" s="245">
        <v>140</v>
      </c>
      <c r="AC11" s="245">
        <v>0</v>
      </c>
      <c r="AD11" s="245">
        <v>0</v>
      </c>
    </row>
    <row r="12" spans="2:30" s="146" customFormat="1" ht="15" customHeight="1" x14ac:dyDescent="0.4">
      <c r="B12" s="238"/>
      <c r="C12" s="239"/>
      <c r="E12" s="243"/>
      <c r="F12" s="245">
        <v>15087</v>
      </c>
      <c r="G12" s="245">
        <v>3242</v>
      </c>
      <c r="H12" s="245">
        <v>4255</v>
      </c>
      <c r="I12" s="245">
        <v>3409</v>
      </c>
      <c r="J12" s="245">
        <v>1346</v>
      </c>
      <c r="K12" s="245">
        <v>2748</v>
      </c>
      <c r="L12" s="245">
        <v>1709</v>
      </c>
      <c r="M12" s="245">
        <v>6186</v>
      </c>
      <c r="N12" s="245">
        <v>1335</v>
      </c>
      <c r="O12" s="245">
        <v>5452</v>
      </c>
      <c r="P12" s="245">
        <v>1792</v>
      </c>
      <c r="Q12" s="245">
        <v>1655</v>
      </c>
      <c r="R12" s="245">
        <v>1490</v>
      </c>
      <c r="S12" s="245">
        <v>374</v>
      </c>
      <c r="T12" s="245">
        <v>223</v>
      </c>
      <c r="U12" s="245">
        <v>1185</v>
      </c>
      <c r="V12" s="245">
        <v>818</v>
      </c>
      <c r="W12" s="245">
        <v>496</v>
      </c>
      <c r="X12" s="245">
        <v>588</v>
      </c>
      <c r="Y12" s="245">
        <v>458</v>
      </c>
      <c r="Z12" s="245">
        <v>313</v>
      </c>
      <c r="AA12" s="245">
        <v>357</v>
      </c>
      <c r="AB12" s="245">
        <v>1361</v>
      </c>
      <c r="AC12" s="245">
        <v>736</v>
      </c>
      <c r="AD12" s="245">
        <v>258</v>
      </c>
    </row>
    <row r="13" spans="2:30" ht="15" customHeight="1" x14ac:dyDescent="0.4">
      <c r="E13" s="64"/>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row>
  </sheetData>
  <sheetProtection algorithmName="SHA-512" hashValue="T2ZLtBdqlznrtvYspgp+KozgMoZO/lUD0QXpUIypYZvDMPKYyFKhJwYZv4C8Qqtqm9Grj9bCkcpWwlVBxd/+Sg==" saltValue="aexF+j+1zA/yyCPLPuoLqg=="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17A9D-765A-456D-A173-900DDE80B7EC}">
  <sheetPr codeName="Sheet16"/>
  <dimension ref="B2:AD25"/>
  <sheetViews>
    <sheetView view="pageBreakPreview" zoomScaleNormal="85" zoomScaleSheetLayoutView="100" workbookViewId="0"/>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14.5" style="1" customWidth="1"/>
    <col min="6" max="12" width="7.125" style="1" bestFit="1" customWidth="1"/>
    <col min="13" max="13" width="11" style="1" bestFit="1" customWidth="1"/>
    <col min="14" max="15" width="7.125" style="1" bestFit="1" customWidth="1"/>
    <col min="16" max="16" width="9" style="1" bestFit="1" customWidth="1"/>
    <col min="17" max="17" width="8.875" style="1" bestFit="1" customWidth="1"/>
    <col min="18" max="19" width="7.125" style="1" bestFit="1" customWidth="1"/>
    <col min="20" max="20" width="11" style="1" bestFit="1" customWidth="1"/>
    <col min="21" max="23" width="7.125" style="1" bestFit="1" customWidth="1"/>
    <col min="24" max="25" width="9" style="1" bestFit="1" customWidth="1"/>
    <col min="26" max="29" width="7.125" style="1" bestFit="1" customWidth="1"/>
    <col min="30" max="30" width="10.375" style="1" customWidth="1"/>
    <col min="31" max="16384" width="2.375" style="1"/>
  </cols>
  <sheetData>
    <row r="2" spans="2:30" s="16" customFormat="1" ht="30" customHeight="1" x14ac:dyDescent="0.4">
      <c r="B2" s="370">
        <v>1</v>
      </c>
      <c r="C2" s="370"/>
      <c r="E2" s="17" t="s">
        <v>362</v>
      </c>
    </row>
    <row r="3" spans="2:30" s="146" customFormat="1" ht="15" customHeight="1" x14ac:dyDescent="0.15">
      <c r="B3" s="238"/>
      <c r="C3" s="239"/>
      <c r="E3" s="240"/>
      <c r="F3" s="241"/>
      <c r="G3" s="241"/>
      <c r="H3" s="241"/>
      <c r="I3" s="241"/>
      <c r="J3" s="241"/>
      <c r="K3" s="241"/>
      <c r="L3" s="241"/>
      <c r="M3" s="241"/>
      <c r="N3" s="241"/>
      <c r="O3" s="241"/>
      <c r="P3" s="241"/>
      <c r="Q3" s="241"/>
      <c r="R3" s="241"/>
      <c r="S3" s="241"/>
      <c r="T3" s="241"/>
      <c r="U3" s="242"/>
      <c r="V3" s="242"/>
      <c r="W3" s="242"/>
      <c r="X3" s="242"/>
      <c r="Y3" s="242"/>
      <c r="Z3" s="242"/>
      <c r="AA3" s="242"/>
      <c r="AB3" s="242"/>
      <c r="AC3" s="242"/>
      <c r="AD3" s="242" t="s">
        <v>134</v>
      </c>
    </row>
    <row r="4" spans="2:30" s="146" customFormat="1" ht="15" customHeight="1" x14ac:dyDescent="0.4">
      <c r="B4" s="238"/>
      <c r="C4" s="239"/>
      <c r="E4" s="243"/>
      <c r="F4" s="244" t="s">
        <v>228</v>
      </c>
      <c r="G4" s="244" t="s">
        <v>229</v>
      </c>
      <c r="H4" s="244" t="s">
        <v>230</v>
      </c>
      <c r="I4" s="244" t="s">
        <v>231</v>
      </c>
      <c r="J4" s="244" t="s">
        <v>232</v>
      </c>
      <c r="K4" s="244" t="s">
        <v>233</v>
      </c>
      <c r="L4" s="244" t="s">
        <v>234</v>
      </c>
      <c r="M4" s="244" t="s">
        <v>235</v>
      </c>
      <c r="N4" s="244" t="s">
        <v>236</v>
      </c>
      <c r="O4" s="244" t="s">
        <v>237</v>
      </c>
      <c r="P4" s="244" t="s">
        <v>238</v>
      </c>
      <c r="Q4" s="244" t="s">
        <v>239</v>
      </c>
      <c r="R4" s="244" t="s">
        <v>240</v>
      </c>
      <c r="S4" s="244" t="s">
        <v>241</v>
      </c>
      <c r="T4" s="244" t="s">
        <v>242</v>
      </c>
      <c r="U4" s="244" t="s">
        <v>243</v>
      </c>
      <c r="V4" s="244" t="s">
        <v>244</v>
      </c>
      <c r="W4" s="244" t="s">
        <v>245</v>
      </c>
      <c r="X4" s="244" t="s">
        <v>246</v>
      </c>
      <c r="Y4" s="244" t="s">
        <v>247</v>
      </c>
      <c r="Z4" s="244" t="s">
        <v>248</v>
      </c>
      <c r="AA4" s="244" t="s">
        <v>249</v>
      </c>
      <c r="AB4" s="244" t="s">
        <v>250</v>
      </c>
      <c r="AC4" s="244" t="s">
        <v>251</v>
      </c>
      <c r="AD4" s="244" t="s">
        <v>252</v>
      </c>
    </row>
    <row r="5" spans="2:30" s="146" customFormat="1" ht="15" customHeight="1" x14ac:dyDescent="0.4">
      <c r="B5" s="238"/>
      <c r="C5" s="239"/>
      <c r="E5" s="243" t="s">
        <v>288</v>
      </c>
      <c r="F5" s="245">
        <v>2711</v>
      </c>
      <c r="G5" s="245">
        <v>537</v>
      </c>
      <c r="H5" s="245">
        <v>933</v>
      </c>
      <c r="I5" s="245">
        <v>651</v>
      </c>
      <c r="J5" s="245">
        <v>189</v>
      </c>
      <c r="K5" s="245">
        <v>385</v>
      </c>
      <c r="L5" s="245">
        <v>208</v>
      </c>
      <c r="M5" s="245">
        <v>2641</v>
      </c>
      <c r="N5" s="245">
        <v>195</v>
      </c>
      <c r="O5" s="245">
        <v>987</v>
      </c>
      <c r="P5" s="245">
        <v>231</v>
      </c>
      <c r="Q5" s="245">
        <v>215</v>
      </c>
      <c r="R5" s="245">
        <v>305</v>
      </c>
      <c r="S5" s="245">
        <v>39</v>
      </c>
      <c r="T5" s="245">
        <v>17</v>
      </c>
      <c r="U5" s="245">
        <v>47</v>
      </c>
      <c r="V5" s="245">
        <v>114</v>
      </c>
      <c r="W5" s="245">
        <v>113</v>
      </c>
      <c r="X5" s="245">
        <v>115</v>
      </c>
      <c r="Y5" s="245">
        <v>148</v>
      </c>
      <c r="Z5" s="245">
        <v>48</v>
      </c>
      <c r="AA5" s="245">
        <v>41</v>
      </c>
      <c r="AB5" s="245">
        <v>191</v>
      </c>
      <c r="AC5" s="245">
        <v>132</v>
      </c>
      <c r="AD5" s="245">
        <v>46</v>
      </c>
    </row>
    <row r="6" spans="2:30" s="146" customFormat="1" ht="15" customHeight="1" x14ac:dyDescent="0.4">
      <c r="B6" s="238"/>
      <c r="C6" s="239"/>
      <c r="E6" s="243" t="s">
        <v>289</v>
      </c>
      <c r="F6" s="245">
        <v>1830</v>
      </c>
      <c r="G6" s="245">
        <v>430</v>
      </c>
      <c r="H6" s="245">
        <v>246</v>
      </c>
      <c r="I6" s="245">
        <v>395</v>
      </c>
      <c r="J6" s="245">
        <v>128</v>
      </c>
      <c r="K6" s="245">
        <v>483</v>
      </c>
      <c r="L6" s="245">
        <v>129</v>
      </c>
      <c r="M6" s="245">
        <v>555</v>
      </c>
      <c r="N6" s="245">
        <v>107</v>
      </c>
      <c r="O6" s="245">
        <v>554</v>
      </c>
      <c r="P6" s="245">
        <v>150</v>
      </c>
      <c r="Q6" s="245">
        <v>175</v>
      </c>
      <c r="R6" s="245">
        <v>196</v>
      </c>
      <c r="S6" s="245">
        <v>19</v>
      </c>
      <c r="T6" s="245">
        <v>43</v>
      </c>
      <c r="U6" s="245">
        <v>31</v>
      </c>
      <c r="V6" s="245">
        <v>126</v>
      </c>
      <c r="W6" s="245">
        <v>82</v>
      </c>
      <c r="X6" s="245">
        <v>60</v>
      </c>
      <c r="Y6" s="245">
        <v>91</v>
      </c>
      <c r="Z6" s="245">
        <v>22</v>
      </c>
      <c r="AA6" s="245">
        <v>40</v>
      </c>
      <c r="AB6" s="245">
        <v>82</v>
      </c>
      <c r="AC6" s="245">
        <v>87</v>
      </c>
      <c r="AD6" s="245">
        <v>47</v>
      </c>
    </row>
    <row r="7" spans="2:30" s="146" customFormat="1" ht="15" customHeight="1" x14ac:dyDescent="0.4">
      <c r="B7" s="238"/>
      <c r="C7" s="239"/>
      <c r="E7" s="243" t="s">
        <v>290</v>
      </c>
      <c r="F7" s="245">
        <v>876</v>
      </c>
      <c r="G7" s="245">
        <v>0</v>
      </c>
      <c r="H7" s="245">
        <v>0</v>
      </c>
      <c r="I7" s="245">
        <v>0</v>
      </c>
      <c r="J7" s="245">
        <v>0</v>
      </c>
      <c r="K7" s="245">
        <v>0</v>
      </c>
      <c r="L7" s="245">
        <v>0</v>
      </c>
      <c r="M7" s="245">
        <v>0</v>
      </c>
      <c r="N7" s="245">
        <v>0</v>
      </c>
      <c r="O7" s="245">
        <v>0</v>
      </c>
      <c r="P7" s="245">
        <v>0</v>
      </c>
      <c r="Q7" s="245">
        <v>0</v>
      </c>
      <c r="R7" s="245">
        <v>0</v>
      </c>
      <c r="S7" s="245">
        <v>0</v>
      </c>
      <c r="T7" s="245">
        <v>0</v>
      </c>
      <c r="U7" s="245">
        <v>0</v>
      </c>
      <c r="V7" s="245">
        <v>0</v>
      </c>
      <c r="W7" s="245">
        <v>0</v>
      </c>
      <c r="X7" s="245">
        <v>0</v>
      </c>
      <c r="Y7" s="245">
        <v>0</v>
      </c>
      <c r="Z7" s="245">
        <v>0</v>
      </c>
      <c r="AA7" s="245">
        <v>0</v>
      </c>
      <c r="AB7" s="245">
        <v>0</v>
      </c>
      <c r="AC7" s="245">
        <v>0</v>
      </c>
      <c r="AD7" s="245">
        <v>0</v>
      </c>
    </row>
    <row r="8" spans="2:30" s="146" customFormat="1" ht="15" customHeight="1" x14ac:dyDescent="0.4">
      <c r="B8" s="238"/>
      <c r="C8" s="239"/>
      <c r="E8" s="243" t="s">
        <v>291</v>
      </c>
      <c r="F8" s="245">
        <v>2579</v>
      </c>
      <c r="G8" s="245">
        <v>848</v>
      </c>
      <c r="H8" s="245">
        <v>800</v>
      </c>
      <c r="I8" s="245">
        <v>643</v>
      </c>
      <c r="J8" s="245">
        <v>229</v>
      </c>
      <c r="K8" s="245">
        <v>545</v>
      </c>
      <c r="L8" s="245">
        <v>362</v>
      </c>
      <c r="M8" s="245">
        <v>859</v>
      </c>
      <c r="N8" s="245">
        <v>246</v>
      </c>
      <c r="O8" s="245">
        <v>1239</v>
      </c>
      <c r="P8" s="245">
        <v>597</v>
      </c>
      <c r="Q8" s="245">
        <v>534</v>
      </c>
      <c r="R8" s="245">
        <v>440</v>
      </c>
      <c r="S8" s="245">
        <v>147</v>
      </c>
      <c r="T8" s="245">
        <v>67</v>
      </c>
      <c r="U8" s="245">
        <v>67</v>
      </c>
      <c r="V8" s="245">
        <v>90</v>
      </c>
      <c r="W8" s="245">
        <v>126</v>
      </c>
      <c r="X8" s="245">
        <v>116</v>
      </c>
      <c r="Y8" s="245">
        <v>114</v>
      </c>
      <c r="Z8" s="245">
        <v>59</v>
      </c>
      <c r="AA8" s="245">
        <v>76</v>
      </c>
      <c r="AB8" s="245">
        <v>262</v>
      </c>
      <c r="AC8" s="245">
        <v>152</v>
      </c>
      <c r="AD8" s="245">
        <v>32</v>
      </c>
    </row>
    <row r="9" spans="2:30" s="146" customFormat="1" ht="15" customHeight="1" x14ac:dyDescent="0.4">
      <c r="B9" s="238"/>
      <c r="C9" s="239"/>
      <c r="E9" s="243" t="s">
        <v>292</v>
      </c>
      <c r="F9" s="245">
        <v>2746</v>
      </c>
      <c r="G9" s="245">
        <v>698</v>
      </c>
      <c r="H9" s="245">
        <v>1247</v>
      </c>
      <c r="I9" s="245">
        <v>1158</v>
      </c>
      <c r="J9" s="245">
        <v>319</v>
      </c>
      <c r="K9" s="245">
        <v>741</v>
      </c>
      <c r="L9" s="245">
        <v>703</v>
      </c>
      <c r="M9" s="245">
        <v>1280</v>
      </c>
      <c r="N9" s="245">
        <v>349</v>
      </c>
      <c r="O9" s="245">
        <v>2106</v>
      </c>
      <c r="P9" s="245">
        <v>428</v>
      </c>
      <c r="Q9" s="245">
        <v>489</v>
      </c>
      <c r="R9" s="245">
        <v>340</v>
      </c>
      <c r="S9" s="245">
        <v>60</v>
      </c>
      <c r="T9" s="245">
        <v>44</v>
      </c>
      <c r="U9" s="245">
        <v>84</v>
      </c>
      <c r="V9" s="245">
        <v>269</v>
      </c>
      <c r="W9" s="245">
        <v>84</v>
      </c>
      <c r="X9" s="245">
        <v>127</v>
      </c>
      <c r="Y9" s="245">
        <v>57</v>
      </c>
      <c r="Z9" s="245">
        <v>61</v>
      </c>
      <c r="AA9" s="245">
        <v>84</v>
      </c>
      <c r="AB9" s="245">
        <v>415</v>
      </c>
      <c r="AC9" s="245">
        <v>188</v>
      </c>
      <c r="AD9" s="245">
        <v>51</v>
      </c>
    </row>
    <row r="10" spans="2:30" s="146" customFormat="1" ht="15" customHeight="1" x14ac:dyDescent="0.4">
      <c r="B10" s="238"/>
      <c r="C10" s="239"/>
      <c r="E10" s="243" t="s">
        <v>293</v>
      </c>
      <c r="F10" s="245">
        <v>3122</v>
      </c>
      <c r="G10" s="245">
        <v>730</v>
      </c>
      <c r="H10" s="245">
        <v>1029</v>
      </c>
      <c r="I10" s="245">
        <v>530</v>
      </c>
      <c r="J10" s="245">
        <v>422</v>
      </c>
      <c r="K10" s="245">
        <v>393</v>
      </c>
      <c r="L10" s="245">
        <v>253</v>
      </c>
      <c r="M10" s="245">
        <v>851</v>
      </c>
      <c r="N10" s="245">
        <v>343</v>
      </c>
      <c r="O10" s="245">
        <v>566</v>
      </c>
      <c r="P10" s="245">
        <v>386</v>
      </c>
      <c r="Q10" s="245">
        <v>242</v>
      </c>
      <c r="R10" s="245">
        <v>209</v>
      </c>
      <c r="S10" s="245">
        <v>105</v>
      </c>
      <c r="T10" s="245">
        <v>53</v>
      </c>
      <c r="U10" s="245">
        <v>913</v>
      </c>
      <c r="V10" s="245">
        <v>219</v>
      </c>
      <c r="W10" s="245">
        <v>91</v>
      </c>
      <c r="X10" s="245">
        <v>169</v>
      </c>
      <c r="Y10" s="245">
        <v>49</v>
      </c>
      <c r="Z10" s="245">
        <v>114</v>
      </c>
      <c r="AA10" s="245">
        <v>100</v>
      </c>
      <c r="AB10" s="245">
        <v>271</v>
      </c>
      <c r="AC10" s="245">
        <v>177</v>
      </c>
      <c r="AD10" s="245">
        <v>82</v>
      </c>
    </row>
    <row r="11" spans="2:30" s="146" customFormat="1" ht="15" customHeight="1" x14ac:dyDescent="0.4">
      <c r="B11" s="238"/>
      <c r="C11" s="239"/>
      <c r="E11" s="243" t="s">
        <v>221</v>
      </c>
      <c r="F11" s="245">
        <v>1222</v>
      </c>
      <c r="G11" s="245">
        <v>0</v>
      </c>
      <c r="H11" s="245">
        <v>0</v>
      </c>
      <c r="I11" s="245">
        <v>33</v>
      </c>
      <c r="J11" s="245">
        <v>59</v>
      </c>
      <c r="K11" s="245">
        <v>201</v>
      </c>
      <c r="L11" s="245">
        <v>53</v>
      </c>
      <c r="M11" s="245">
        <v>0</v>
      </c>
      <c r="N11" s="245">
        <v>95</v>
      </c>
      <c r="O11" s="245">
        <v>0</v>
      </c>
      <c r="P11" s="245">
        <v>0</v>
      </c>
      <c r="Q11" s="245">
        <v>0</v>
      </c>
      <c r="R11" s="245">
        <v>0</v>
      </c>
      <c r="S11" s="245">
        <v>4</v>
      </c>
      <c r="T11" s="245">
        <v>0</v>
      </c>
      <c r="U11" s="245">
        <v>44</v>
      </c>
      <c r="V11" s="245">
        <v>0</v>
      </c>
      <c r="W11" s="245">
        <v>0</v>
      </c>
      <c r="X11" s="245">
        <v>0</v>
      </c>
      <c r="Y11" s="245">
        <v>0</v>
      </c>
      <c r="Z11" s="245">
        <v>8</v>
      </c>
      <c r="AA11" s="245">
        <v>16</v>
      </c>
      <c r="AB11" s="245">
        <v>140</v>
      </c>
      <c r="AC11" s="245">
        <v>0</v>
      </c>
      <c r="AD11" s="245">
        <v>0</v>
      </c>
    </row>
    <row r="12" spans="2:30" s="146" customFormat="1" ht="15" customHeight="1" x14ac:dyDescent="0.4">
      <c r="B12" s="238"/>
      <c r="C12" s="239"/>
      <c r="E12" s="243"/>
      <c r="F12" s="245">
        <v>15087</v>
      </c>
      <c r="G12" s="245">
        <v>3242</v>
      </c>
      <c r="H12" s="245">
        <v>4255</v>
      </c>
      <c r="I12" s="245">
        <v>3409</v>
      </c>
      <c r="J12" s="245">
        <v>1346</v>
      </c>
      <c r="K12" s="245">
        <v>2748</v>
      </c>
      <c r="L12" s="245">
        <v>1709</v>
      </c>
      <c r="M12" s="245">
        <v>6186</v>
      </c>
      <c r="N12" s="245">
        <v>1335</v>
      </c>
      <c r="O12" s="245">
        <v>5452</v>
      </c>
      <c r="P12" s="245">
        <v>1792</v>
      </c>
      <c r="Q12" s="245">
        <v>1655</v>
      </c>
      <c r="R12" s="245">
        <v>1490</v>
      </c>
      <c r="S12" s="245">
        <v>374</v>
      </c>
      <c r="T12" s="245">
        <v>223</v>
      </c>
      <c r="U12" s="245">
        <v>1185</v>
      </c>
      <c r="V12" s="245">
        <v>818</v>
      </c>
      <c r="W12" s="245">
        <v>496</v>
      </c>
      <c r="X12" s="245">
        <v>588</v>
      </c>
      <c r="Y12" s="245">
        <v>458</v>
      </c>
      <c r="Z12" s="245">
        <v>313</v>
      </c>
      <c r="AA12" s="245">
        <v>357</v>
      </c>
      <c r="AB12" s="245">
        <v>1361</v>
      </c>
      <c r="AC12" s="245">
        <v>736</v>
      </c>
      <c r="AD12" s="245">
        <v>258</v>
      </c>
    </row>
    <row r="13" spans="2:30" s="146" customFormat="1" ht="15" customHeight="1" x14ac:dyDescent="0.4">
      <c r="B13" s="238"/>
      <c r="C13" s="239"/>
      <c r="E13" s="268"/>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row>
    <row r="14" spans="2:30" ht="15" customHeight="1" x14ac:dyDescent="0.4">
      <c r="E14" s="1" t="s">
        <v>396</v>
      </c>
    </row>
    <row r="15" spans="2:30" s="146" customFormat="1" ht="15" customHeight="1" x14ac:dyDescent="0.4">
      <c r="B15" s="238"/>
      <c r="C15" s="239"/>
      <c r="E15" s="243"/>
      <c r="F15" s="244" t="s">
        <v>228</v>
      </c>
      <c r="G15" s="244" t="s">
        <v>229</v>
      </c>
      <c r="H15" s="244" t="s">
        <v>230</v>
      </c>
      <c r="I15" s="244" t="s">
        <v>231</v>
      </c>
      <c r="J15" s="244" t="s">
        <v>232</v>
      </c>
      <c r="K15" s="244" t="s">
        <v>233</v>
      </c>
      <c r="L15" s="244" t="s">
        <v>234</v>
      </c>
      <c r="M15" s="244" t="s">
        <v>235</v>
      </c>
      <c r="N15" s="244" t="s">
        <v>236</v>
      </c>
      <c r="O15" s="244" t="s">
        <v>237</v>
      </c>
      <c r="P15" s="244" t="s">
        <v>238</v>
      </c>
      <c r="Q15" s="244" t="s">
        <v>239</v>
      </c>
      <c r="R15" s="244" t="s">
        <v>240</v>
      </c>
      <c r="S15" s="244" t="s">
        <v>241</v>
      </c>
      <c r="T15" s="244" t="s">
        <v>242</v>
      </c>
      <c r="U15" s="244" t="s">
        <v>243</v>
      </c>
      <c r="V15" s="244" t="s">
        <v>244</v>
      </c>
      <c r="W15" s="244" t="s">
        <v>245</v>
      </c>
      <c r="X15" s="244" t="s">
        <v>246</v>
      </c>
      <c r="Y15" s="244" t="s">
        <v>247</v>
      </c>
      <c r="Z15" s="244" t="s">
        <v>248</v>
      </c>
      <c r="AA15" s="244" t="s">
        <v>249</v>
      </c>
      <c r="AB15" s="244" t="s">
        <v>250</v>
      </c>
      <c r="AC15" s="244" t="s">
        <v>251</v>
      </c>
      <c r="AD15" s="244" t="s">
        <v>252</v>
      </c>
    </row>
    <row r="16" spans="2:30" s="146" customFormat="1" ht="15" customHeight="1" x14ac:dyDescent="0.4">
      <c r="B16" s="238"/>
      <c r="C16" s="239"/>
      <c r="E16" s="243" t="s">
        <v>288</v>
      </c>
      <c r="F16" s="320">
        <f>+ROUND(F5/F$12*100,1)</f>
        <v>18</v>
      </c>
      <c r="G16" s="320">
        <f t="shared" ref="G16:AD16" si="0">+ROUND(G5/G$12*100,1)</f>
        <v>16.600000000000001</v>
      </c>
      <c r="H16" s="320">
        <f t="shared" si="0"/>
        <v>21.9</v>
      </c>
      <c r="I16" s="320">
        <f t="shared" si="0"/>
        <v>19.100000000000001</v>
      </c>
      <c r="J16" s="320">
        <f t="shared" si="0"/>
        <v>14</v>
      </c>
      <c r="K16" s="320">
        <f t="shared" si="0"/>
        <v>14</v>
      </c>
      <c r="L16" s="320">
        <f t="shared" si="0"/>
        <v>12.2</v>
      </c>
      <c r="M16" s="320">
        <f t="shared" si="0"/>
        <v>42.7</v>
      </c>
      <c r="N16" s="320">
        <f t="shared" si="0"/>
        <v>14.6</v>
      </c>
      <c r="O16" s="320">
        <f t="shared" si="0"/>
        <v>18.100000000000001</v>
      </c>
      <c r="P16" s="320">
        <f t="shared" si="0"/>
        <v>12.9</v>
      </c>
      <c r="Q16" s="320">
        <f t="shared" si="0"/>
        <v>13</v>
      </c>
      <c r="R16" s="320">
        <f t="shared" si="0"/>
        <v>20.5</v>
      </c>
      <c r="S16" s="320">
        <f t="shared" si="0"/>
        <v>10.4</v>
      </c>
      <c r="T16" s="320">
        <f t="shared" si="0"/>
        <v>7.6</v>
      </c>
      <c r="U16" s="320">
        <f t="shared" si="0"/>
        <v>4</v>
      </c>
      <c r="V16" s="320">
        <f t="shared" si="0"/>
        <v>13.9</v>
      </c>
      <c r="W16" s="320">
        <f t="shared" si="0"/>
        <v>22.8</v>
      </c>
      <c r="X16" s="320">
        <f t="shared" si="0"/>
        <v>19.600000000000001</v>
      </c>
      <c r="Y16" s="320">
        <f t="shared" si="0"/>
        <v>32.299999999999997</v>
      </c>
      <c r="Z16" s="320">
        <f t="shared" si="0"/>
        <v>15.3</v>
      </c>
      <c r="AA16" s="320">
        <f t="shared" si="0"/>
        <v>11.5</v>
      </c>
      <c r="AB16" s="320">
        <f t="shared" si="0"/>
        <v>14</v>
      </c>
      <c r="AC16" s="320">
        <f t="shared" si="0"/>
        <v>17.899999999999999</v>
      </c>
      <c r="AD16" s="320">
        <f t="shared" si="0"/>
        <v>17.8</v>
      </c>
    </row>
    <row r="17" spans="2:30" s="146" customFormat="1" ht="15" customHeight="1" x14ac:dyDescent="0.4">
      <c r="B17" s="238"/>
      <c r="C17" s="239"/>
      <c r="E17" s="243" t="s">
        <v>289</v>
      </c>
      <c r="F17" s="320">
        <f t="shared" ref="F17:AD17" si="1">+ROUND(F6/F$12*100,1)</f>
        <v>12.1</v>
      </c>
      <c r="G17" s="320">
        <f t="shared" si="1"/>
        <v>13.3</v>
      </c>
      <c r="H17" s="320">
        <f t="shared" si="1"/>
        <v>5.8</v>
      </c>
      <c r="I17" s="320">
        <f t="shared" si="1"/>
        <v>11.6</v>
      </c>
      <c r="J17" s="320">
        <f t="shared" si="1"/>
        <v>9.5</v>
      </c>
      <c r="K17" s="320">
        <f t="shared" si="1"/>
        <v>17.600000000000001</v>
      </c>
      <c r="L17" s="320">
        <f t="shared" si="1"/>
        <v>7.5</v>
      </c>
      <c r="M17" s="320">
        <f t="shared" si="1"/>
        <v>9</v>
      </c>
      <c r="N17" s="320">
        <f t="shared" si="1"/>
        <v>8</v>
      </c>
      <c r="O17" s="320">
        <f t="shared" si="1"/>
        <v>10.199999999999999</v>
      </c>
      <c r="P17" s="320">
        <f t="shared" si="1"/>
        <v>8.4</v>
      </c>
      <c r="Q17" s="320">
        <f t="shared" si="1"/>
        <v>10.6</v>
      </c>
      <c r="R17" s="320">
        <f t="shared" si="1"/>
        <v>13.2</v>
      </c>
      <c r="S17" s="320">
        <f t="shared" si="1"/>
        <v>5.0999999999999996</v>
      </c>
      <c r="T17" s="320">
        <f t="shared" si="1"/>
        <v>19.3</v>
      </c>
      <c r="U17" s="320">
        <f t="shared" si="1"/>
        <v>2.6</v>
      </c>
      <c r="V17" s="320">
        <f t="shared" si="1"/>
        <v>15.4</v>
      </c>
      <c r="W17" s="320">
        <f t="shared" si="1"/>
        <v>16.5</v>
      </c>
      <c r="X17" s="320">
        <f t="shared" si="1"/>
        <v>10.199999999999999</v>
      </c>
      <c r="Y17" s="320">
        <f t="shared" si="1"/>
        <v>19.899999999999999</v>
      </c>
      <c r="Z17" s="320">
        <f t="shared" si="1"/>
        <v>7</v>
      </c>
      <c r="AA17" s="320">
        <f t="shared" si="1"/>
        <v>11.2</v>
      </c>
      <c r="AB17" s="320">
        <f t="shared" si="1"/>
        <v>6</v>
      </c>
      <c r="AC17" s="320">
        <f t="shared" si="1"/>
        <v>11.8</v>
      </c>
      <c r="AD17" s="320">
        <f t="shared" si="1"/>
        <v>18.2</v>
      </c>
    </row>
    <row r="18" spans="2:30" s="146" customFormat="1" ht="15" customHeight="1" x14ac:dyDescent="0.4">
      <c r="B18" s="238"/>
      <c r="C18" s="239"/>
      <c r="E18" s="243" t="s">
        <v>290</v>
      </c>
      <c r="F18" s="320">
        <f t="shared" ref="F18:AD18" si="2">+ROUND(F7/F$12*100,1)</f>
        <v>5.8</v>
      </c>
      <c r="G18" s="320">
        <f t="shared" si="2"/>
        <v>0</v>
      </c>
      <c r="H18" s="320">
        <f t="shared" si="2"/>
        <v>0</v>
      </c>
      <c r="I18" s="320">
        <f t="shared" si="2"/>
        <v>0</v>
      </c>
      <c r="J18" s="320">
        <f t="shared" si="2"/>
        <v>0</v>
      </c>
      <c r="K18" s="320">
        <f t="shared" si="2"/>
        <v>0</v>
      </c>
      <c r="L18" s="320">
        <f t="shared" si="2"/>
        <v>0</v>
      </c>
      <c r="M18" s="320">
        <f t="shared" si="2"/>
        <v>0</v>
      </c>
      <c r="N18" s="320">
        <f t="shared" si="2"/>
        <v>0</v>
      </c>
      <c r="O18" s="320">
        <f t="shared" si="2"/>
        <v>0</v>
      </c>
      <c r="P18" s="320">
        <f t="shared" si="2"/>
        <v>0</v>
      </c>
      <c r="Q18" s="320">
        <f t="shared" si="2"/>
        <v>0</v>
      </c>
      <c r="R18" s="320">
        <f t="shared" si="2"/>
        <v>0</v>
      </c>
      <c r="S18" s="320">
        <f t="shared" si="2"/>
        <v>0</v>
      </c>
      <c r="T18" s="320">
        <f t="shared" si="2"/>
        <v>0</v>
      </c>
      <c r="U18" s="320">
        <f t="shared" si="2"/>
        <v>0</v>
      </c>
      <c r="V18" s="320">
        <f t="shared" si="2"/>
        <v>0</v>
      </c>
      <c r="W18" s="320">
        <f t="shared" si="2"/>
        <v>0</v>
      </c>
      <c r="X18" s="320">
        <f t="shared" si="2"/>
        <v>0</v>
      </c>
      <c r="Y18" s="320">
        <f t="shared" si="2"/>
        <v>0</v>
      </c>
      <c r="Z18" s="320">
        <f t="shared" si="2"/>
        <v>0</v>
      </c>
      <c r="AA18" s="320">
        <f t="shared" si="2"/>
        <v>0</v>
      </c>
      <c r="AB18" s="320">
        <f t="shared" si="2"/>
        <v>0</v>
      </c>
      <c r="AC18" s="320">
        <f t="shared" si="2"/>
        <v>0</v>
      </c>
      <c r="AD18" s="320">
        <f t="shared" si="2"/>
        <v>0</v>
      </c>
    </row>
    <row r="19" spans="2:30" s="146" customFormat="1" ht="15" customHeight="1" x14ac:dyDescent="0.4">
      <c r="B19" s="238"/>
      <c r="C19" s="239"/>
      <c r="E19" s="243" t="s">
        <v>291</v>
      </c>
      <c r="F19" s="320">
        <f t="shared" ref="F19:AD19" si="3">+ROUND(F8/F$12*100,1)</f>
        <v>17.100000000000001</v>
      </c>
      <c r="G19" s="320">
        <f t="shared" si="3"/>
        <v>26.2</v>
      </c>
      <c r="H19" s="320">
        <f t="shared" si="3"/>
        <v>18.8</v>
      </c>
      <c r="I19" s="320">
        <f t="shared" si="3"/>
        <v>18.899999999999999</v>
      </c>
      <c r="J19" s="320">
        <f t="shared" si="3"/>
        <v>17</v>
      </c>
      <c r="K19" s="320">
        <f t="shared" si="3"/>
        <v>19.8</v>
      </c>
      <c r="L19" s="320">
        <f t="shared" si="3"/>
        <v>21.2</v>
      </c>
      <c r="M19" s="320">
        <f t="shared" si="3"/>
        <v>13.9</v>
      </c>
      <c r="N19" s="320">
        <f t="shared" si="3"/>
        <v>18.399999999999999</v>
      </c>
      <c r="O19" s="320">
        <f t="shared" si="3"/>
        <v>22.7</v>
      </c>
      <c r="P19" s="320">
        <f t="shared" si="3"/>
        <v>33.299999999999997</v>
      </c>
      <c r="Q19" s="320">
        <f t="shared" si="3"/>
        <v>32.299999999999997</v>
      </c>
      <c r="R19" s="320">
        <f t="shared" si="3"/>
        <v>29.5</v>
      </c>
      <c r="S19" s="320">
        <f t="shared" si="3"/>
        <v>39.299999999999997</v>
      </c>
      <c r="T19" s="320">
        <f t="shared" si="3"/>
        <v>30</v>
      </c>
      <c r="U19" s="320">
        <f t="shared" si="3"/>
        <v>5.7</v>
      </c>
      <c r="V19" s="320">
        <f t="shared" si="3"/>
        <v>11</v>
      </c>
      <c r="W19" s="320">
        <f t="shared" si="3"/>
        <v>25.4</v>
      </c>
      <c r="X19" s="320">
        <f t="shared" si="3"/>
        <v>19.7</v>
      </c>
      <c r="Y19" s="320">
        <f t="shared" si="3"/>
        <v>24.9</v>
      </c>
      <c r="Z19" s="320">
        <f t="shared" si="3"/>
        <v>18.8</v>
      </c>
      <c r="AA19" s="320">
        <f t="shared" si="3"/>
        <v>21.3</v>
      </c>
      <c r="AB19" s="320">
        <f t="shared" si="3"/>
        <v>19.3</v>
      </c>
      <c r="AC19" s="320">
        <f t="shared" si="3"/>
        <v>20.7</v>
      </c>
      <c r="AD19" s="320">
        <f t="shared" si="3"/>
        <v>12.4</v>
      </c>
    </row>
    <row r="20" spans="2:30" s="146" customFormat="1" ht="15" customHeight="1" x14ac:dyDescent="0.4">
      <c r="B20" s="238"/>
      <c r="C20" s="239"/>
      <c r="E20" s="243" t="s">
        <v>292</v>
      </c>
      <c r="F20" s="320">
        <f t="shared" ref="F20:AD20" si="4">+ROUND(F9/F$12*100,1)</f>
        <v>18.2</v>
      </c>
      <c r="G20" s="320">
        <f t="shared" si="4"/>
        <v>21.5</v>
      </c>
      <c r="H20" s="320">
        <f t="shared" si="4"/>
        <v>29.3</v>
      </c>
      <c r="I20" s="320">
        <f t="shared" si="4"/>
        <v>34</v>
      </c>
      <c r="J20" s="320">
        <f t="shared" si="4"/>
        <v>23.7</v>
      </c>
      <c r="K20" s="320">
        <f t="shared" si="4"/>
        <v>27</v>
      </c>
      <c r="L20" s="320">
        <f t="shared" si="4"/>
        <v>41.1</v>
      </c>
      <c r="M20" s="320">
        <f t="shared" si="4"/>
        <v>20.7</v>
      </c>
      <c r="N20" s="320">
        <f t="shared" si="4"/>
        <v>26.1</v>
      </c>
      <c r="O20" s="320">
        <f t="shared" si="4"/>
        <v>38.6</v>
      </c>
      <c r="P20" s="320">
        <f t="shared" si="4"/>
        <v>23.9</v>
      </c>
      <c r="Q20" s="320">
        <f t="shared" si="4"/>
        <v>29.5</v>
      </c>
      <c r="R20" s="320">
        <f t="shared" si="4"/>
        <v>22.8</v>
      </c>
      <c r="S20" s="320">
        <f t="shared" si="4"/>
        <v>16</v>
      </c>
      <c r="T20" s="320">
        <f t="shared" si="4"/>
        <v>19.7</v>
      </c>
      <c r="U20" s="320">
        <f t="shared" si="4"/>
        <v>7.1</v>
      </c>
      <c r="V20" s="320">
        <f t="shared" si="4"/>
        <v>32.9</v>
      </c>
      <c r="W20" s="320">
        <f t="shared" si="4"/>
        <v>16.899999999999999</v>
      </c>
      <c r="X20" s="320">
        <f t="shared" si="4"/>
        <v>21.6</v>
      </c>
      <c r="Y20" s="320">
        <f t="shared" si="4"/>
        <v>12.4</v>
      </c>
      <c r="Z20" s="320">
        <f t="shared" si="4"/>
        <v>19.5</v>
      </c>
      <c r="AA20" s="320">
        <f t="shared" si="4"/>
        <v>23.5</v>
      </c>
      <c r="AB20" s="320">
        <f t="shared" si="4"/>
        <v>30.5</v>
      </c>
      <c r="AC20" s="320">
        <f t="shared" si="4"/>
        <v>25.5</v>
      </c>
      <c r="AD20" s="320">
        <f t="shared" si="4"/>
        <v>19.8</v>
      </c>
    </row>
    <row r="21" spans="2:30" s="146" customFormat="1" ht="15" customHeight="1" x14ac:dyDescent="0.4">
      <c r="B21" s="238"/>
      <c r="C21" s="239"/>
      <c r="E21" s="243" t="s">
        <v>293</v>
      </c>
      <c r="F21" s="320">
        <f t="shared" ref="F21:AD21" si="5">+ROUND(F10/F$12*100,1)</f>
        <v>20.7</v>
      </c>
      <c r="G21" s="320">
        <f t="shared" si="5"/>
        <v>22.5</v>
      </c>
      <c r="H21" s="320">
        <f t="shared" si="5"/>
        <v>24.2</v>
      </c>
      <c r="I21" s="320">
        <f t="shared" si="5"/>
        <v>15.5</v>
      </c>
      <c r="J21" s="320">
        <f t="shared" si="5"/>
        <v>31.4</v>
      </c>
      <c r="K21" s="320">
        <f t="shared" si="5"/>
        <v>14.3</v>
      </c>
      <c r="L21" s="320">
        <f t="shared" si="5"/>
        <v>14.8</v>
      </c>
      <c r="M21" s="320">
        <f t="shared" si="5"/>
        <v>13.8</v>
      </c>
      <c r="N21" s="320">
        <f t="shared" si="5"/>
        <v>25.7</v>
      </c>
      <c r="O21" s="320">
        <f t="shared" si="5"/>
        <v>10.4</v>
      </c>
      <c r="P21" s="320">
        <f t="shared" si="5"/>
        <v>21.5</v>
      </c>
      <c r="Q21" s="320">
        <f t="shared" si="5"/>
        <v>14.6</v>
      </c>
      <c r="R21" s="320">
        <f t="shared" si="5"/>
        <v>14</v>
      </c>
      <c r="S21" s="320">
        <f t="shared" si="5"/>
        <v>28.1</v>
      </c>
      <c r="T21" s="320">
        <f t="shared" si="5"/>
        <v>23.8</v>
      </c>
      <c r="U21" s="320">
        <f t="shared" si="5"/>
        <v>77</v>
      </c>
      <c r="V21" s="320">
        <f t="shared" si="5"/>
        <v>26.8</v>
      </c>
      <c r="W21" s="320">
        <f t="shared" si="5"/>
        <v>18.3</v>
      </c>
      <c r="X21" s="320">
        <f t="shared" si="5"/>
        <v>28.7</v>
      </c>
      <c r="Y21" s="320">
        <f t="shared" si="5"/>
        <v>10.7</v>
      </c>
      <c r="Z21" s="320">
        <f t="shared" si="5"/>
        <v>36.4</v>
      </c>
      <c r="AA21" s="320">
        <f t="shared" si="5"/>
        <v>28</v>
      </c>
      <c r="AB21" s="320">
        <f t="shared" si="5"/>
        <v>19.899999999999999</v>
      </c>
      <c r="AC21" s="320">
        <f t="shared" si="5"/>
        <v>24</v>
      </c>
      <c r="AD21" s="320">
        <f t="shared" si="5"/>
        <v>31.8</v>
      </c>
    </row>
    <row r="22" spans="2:30" s="146" customFormat="1" ht="15" customHeight="1" x14ac:dyDescent="0.4">
      <c r="B22" s="238"/>
      <c r="C22" s="239"/>
      <c r="E22" s="243" t="s">
        <v>221</v>
      </c>
      <c r="F22" s="320">
        <f t="shared" ref="F22:AD22" si="6">+ROUND(F11/F$12*100,1)</f>
        <v>8.1</v>
      </c>
      <c r="G22" s="320">
        <f t="shared" si="6"/>
        <v>0</v>
      </c>
      <c r="H22" s="320">
        <f t="shared" si="6"/>
        <v>0</v>
      </c>
      <c r="I22" s="320">
        <f t="shared" si="6"/>
        <v>1</v>
      </c>
      <c r="J22" s="320">
        <f t="shared" si="6"/>
        <v>4.4000000000000004</v>
      </c>
      <c r="K22" s="320">
        <f t="shared" si="6"/>
        <v>7.3</v>
      </c>
      <c r="L22" s="320">
        <f t="shared" si="6"/>
        <v>3.1</v>
      </c>
      <c r="M22" s="320">
        <f t="shared" si="6"/>
        <v>0</v>
      </c>
      <c r="N22" s="320">
        <f t="shared" si="6"/>
        <v>7.1</v>
      </c>
      <c r="O22" s="320">
        <f t="shared" si="6"/>
        <v>0</v>
      </c>
      <c r="P22" s="320">
        <f t="shared" si="6"/>
        <v>0</v>
      </c>
      <c r="Q22" s="320">
        <f t="shared" si="6"/>
        <v>0</v>
      </c>
      <c r="R22" s="320">
        <f t="shared" si="6"/>
        <v>0</v>
      </c>
      <c r="S22" s="320">
        <f t="shared" si="6"/>
        <v>1.1000000000000001</v>
      </c>
      <c r="T22" s="320">
        <f t="shared" si="6"/>
        <v>0</v>
      </c>
      <c r="U22" s="320">
        <f t="shared" si="6"/>
        <v>3.7</v>
      </c>
      <c r="V22" s="320">
        <f t="shared" si="6"/>
        <v>0</v>
      </c>
      <c r="W22" s="320">
        <f t="shared" si="6"/>
        <v>0</v>
      </c>
      <c r="X22" s="320">
        <f t="shared" si="6"/>
        <v>0</v>
      </c>
      <c r="Y22" s="320">
        <f t="shared" si="6"/>
        <v>0</v>
      </c>
      <c r="Z22" s="320">
        <f t="shared" si="6"/>
        <v>2.6</v>
      </c>
      <c r="AA22" s="320">
        <f t="shared" si="6"/>
        <v>4.5</v>
      </c>
      <c r="AB22" s="320">
        <f t="shared" si="6"/>
        <v>10.3</v>
      </c>
      <c r="AC22" s="320">
        <f t="shared" si="6"/>
        <v>0</v>
      </c>
      <c r="AD22" s="320">
        <f t="shared" si="6"/>
        <v>0</v>
      </c>
    </row>
    <row r="23" spans="2:30" s="146" customFormat="1" ht="15" customHeight="1" x14ac:dyDescent="0.4">
      <c r="B23" s="238"/>
      <c r="C23" s="239"/>
      <c r="E23" s="243"/>
      <c r="F23" s="320">
        <v>100</v>
      </c>
      <c r="G23" s="320">
        <v>100</v>
      </c>
      <c r="H23" s="320">
        <v>100</v>
      </c>
      <c r="I23" s="320">
        <v>100</v>
      </c>
      <c r="J23" s="320">
        <v>100</v>
      </c>
      <c r="K23" s="320">
        <v>100</v>
      </c>
      <c r="L23" s="320">
        <v>100</v>
      </c>
      <c r="M23" s="320">
        <v>100</v>
      </c>
      <c r="N23" s="320">
        <v>100</v>
      </c>
      <c r="O23" s="320">
        <v>100</v>
      </c>
      <c r="P23" s="320">
        <v>100</v>
      </c>
      <c r="Q23" s="320">
        <v>100</v>
      </c>
      <c r="R23" s="320">
        <v>100</v>
      </c>
      <c r="S23" s="320">
        <v>100</v>
      </c>
      <c r="T23" s="320">
        <v>100</v>
      </c>
      <c r="U23" s="320">
        <v>100</v>
      </c>
      <c r="V23" s="320">
        <v>100</v>
      </c>
      <c r="W23" s="320">
        <v>100</v>
      </c>
      <c r="X23" s="320">
        <v>100</v>
      </c>
      <c r="Y23" s="320">
        <v>100</v>
      </c>
      <c r="Z23" s="320">
        <v>100</v>
      </c>
      <c r="AA23" s="320">
        <v>100</v>
      </c>
      <c r="AB23" s="320">
        <v>100</v>
      </c>
      <c r="AC23" s="320">
        <v>100</v>
      </c>
      <c r="AD23" s="320">
        <v>100</v>
      </c>
    </row>
    <row r="24" spans="2:30" s="146" customFormat="1" ht="15" customHeight="1" x14ac:dyDescent="0.4">
      <c r="B24" s="238"/>
      <c r="C24" s="239"/>
      <c r="E24" s="268"/>
      <c r="F24" s="269"/>
      <c r="G24" s="269"/>
      <c r="H24" s="269"/>
      <c r="I24" s="269"/>
      <c r="J24" s="269"/>
      <c r="K24" s="269"/>
      <c r="L24" s="269"/>
      <c r="M24" s="269"/>
      <c r="N24" s="269"/>
      <c r="O24" s="269"/>
      <c r="P24" s="269"/>
      <c r="Q24" s="269"/>
      <c r="R24" s="269"/>
      <c r="S24" s="269"/>
      <c r="T24" s="269"/>
      <c r="U24" s="269"/>
      <c r="V24" s="269"/>
      <c r="W24" s="269"/>
      <c r="X24" s="269"/>
      <c r="Y24" s="269"/>
      <c r="Z24" s="269"/>
      <c r="AA24" s="269"/>
      <c r="AB24" s="269"/>
      <c r="AC24" s="269"/>
      <c r="AD24" s="269"/>
    </row>
    <row r="25" spans="2:30" ht="15" customHeight="1" x14ac:dyDescent="0.4">
      <c r="E25" s="334" t="s">
        <v>397</v>
      </c>
      <c r="F25" s="335">
        <f>+SUM(F16:F22)</f>
        <v>100</v>
      </c>
      <c r="G25" s="335">
        <f t="shared" ref="G25:AD25" si="7">+SUM(G16:G22)</f>
        <v>100.1</v>
      </c>
      <c r="H25" s="335">
        <f t="shared" si="7"/>
        <v>100</v>
      </c>
      <c r="I25" s="335">
        <f t="shared" si="7"/>
        <v>100.1</v>
      </c>
      <c r="J25" s="335">
        <f t="shared" si="7"/>
        <v>100</v>
      </c>
      <c r="K25" s="335">
        <f t="shared" si="7"/>
        <v>100</v>
      </c>
      <c r="L25" s="335">
        <f t="shared" si="7"/>
        <v>99.899999999999991</v>
      </c>
      <c r="M25" s="335">
        <f t="shared" si="7"/>
        <v>100.10000000000001</v>
      </c>
      <c r="N25" s="335">
        <f t="shared" si="7"/>
        <v>99.899999999999991</v>
      </c>
      <c r="O25" s="335">
        <f t="shared" si="7"/>
        <v>100</v>
      </c>
      <c r="P25" s="335">
        <f t="shared" si="7"/>
        <v>100</v>
      </c>
      <c r="Q25" s="335">
        <f t="shared" si="7"/>
        <v>100</v>
      </c>
      <c r="R25" s="335">
        <f t="shared" si="7"/>
        <v>100</v>
      </c>
      <c r="S25" s="335">
        <f t="shared" si="7"/>
        <v>100</v>
      </c>
      <c r="T25" s="335">
        <f t="shared" si="7"/>
        <v>100.39999999999999</v>
      </c>
      <c r="U25" s="335">
        <f t="shared" si="7"/>
        <v>100.10000000000001</v>
      </c>
      <c r="V25" s="335">
        <f t="shared" si="7"/>
        <v>99.999999999999986</v>
      </c>
      <c r="W25" s="335">
        <f t="shared" si="7"/>
        <v>99.899999999999991</v>
      </c>
      <c r="X25" s="335">
        <f t="shared" si="7"/>
        <v>99.8</v>
      </c>
      <c r="Y25" s="335">
        <f t="shared" si="7"/>
        <v>100.2</v>
      </c>
      <c r="Z25" s="335">
        <f t="shared" si="7"/>
        <v>99.6</v>
      </c>
      <c r="AA25" s="335">
        <f t="shared" si="7"/>
        <v>100</v>
      </c>
      <c r="AB25" s="335">
        <f t="shared" si="7"/>
        <v>99.999999999999986</v>
      </c>
      <c r="AC25" s="335">
        <f t="shared" si="7"/>
        <v>99.9</v>
      </c>
      <c r="AD25" s="335">
        <f t="shared" si="7"/>
        <v>100</v>
      </c>
    </row>
  </sheetData>
  <sheetProtection algorithmName="SHA-512" hashValue="hgQdzWkFlccrGg40xpZ3PJGAHrrNxSm8/d7qzpPkqHC41M/5GblOdrD+f/VLRNEXMcBPAaZCKD+RnCt4T1EgoQ==" saltValue="flIGxm0Ao8PWUAzR3mLXvQ=="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8E0B2-69EF-4B54-A1C0-7C089EF2A9A2}">
  <sheetPr codeName="Sheet17"/>
  <dimension ref="B2:AD10"/>
  <sheetViews>
    <sheetView view="pageBreakPreview" zoomScaleNormal="85" zoomScaleSheetLayoutView="100" workbookViewId="0"/>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15.875" style="1" customWidth="1"/>
    <col min="6" max="12" width="7.125" style="1" bestFit="1" customWidth="1"/>
    <col min="13" max="13" width="11" style="1" bestFit="1" customWidth="1"/>
    <col min="14" max="15" width="7.125" style="1" bestFit="1" customWidth="1"/>
    <col min="16" max="16" width="9" style="1" bestFit="1" customWidth="1"/>
    <col min="17" max="17" width="8.875" style="1" bestFit="1" customWidth="1"/>
    <col min="18" max="19" width="7.125" style="1" bestFit="1" customWidth="1"/>
    <col min="20" max="20" width="11" style="1" bestFit="1" customWidth="1"/>
    <col min="21" max="23" width="7.125" style="1" bestFit="1" customWidth="1"/>
    <col min="24" max="25" width="9" style="1" bestFit="1" customWidth="1"/>
    <col min="26" max="29" width="7.125" style="1" bestFit="1" customWidth="1"/>
    <col min="30" max="30" width="9.375" style="1" customWidth="1"/>
    <col min="31" max="16384" width="2.375" style="1"/>
  </cols>
  <sheetData>
    <row r="2" spans="2:30" s="16" customFormat="1" ht="30" customHeight="1" x14ac:dyDescent="0.4">
      <c r="B2" s="370">
        <v>1</v>
      </c>
      <c r="C2" s="370"/>
      <c r="E2" s="17" t="s">
        <v>363</v>
      </c>
    </row>
    <row r="3" spans="2:30" s="146" customFormat="1" ht="15" customHeight="1" x14ac:dyDescent="0.15">
      <c r="B3" s="238"/>
      <c r="C3" s="239"/>
      <c r="E3" s="240"/>
      <c r="F3" s="241"/>
      <c r="G3" s="241"/>
      <c r="H3" s="241"/>
      <c r="I3" s="241"/>
      <c r="J3" s="241"/>
      <c r="K3" s="241"/>
      <c r="L3" s="241"/>
      <c r="M3" s="241"/>
      <c r="N3" s="241"/>
      <c r="O3" s="241"/>
      <c r="P3" s="241"/>
      <c r="Q3" s="241"/>
      <c r="R3" s="241"/>
      <c r="S3" s="241"/>
      <c r="T3" s="241"/>
      <c r="U3" s="242"/>
      <c r="V3" s="242"/>
      <c r="W3" s="242"/>
      <c r="X3" s="242"/>
      <c r="Y3" s="242"/>
      <c r="Z3" s="242"/>
      <c r="AA3" s="242"/>
      <c r="AB3" s="242"/>
      <c r="AC3" s="242"/>
      <c r="AD3" s="242" t="s">
        <v>134</v>
      </c>
    </row>
    <row r="4" spans="2:30" s="146" customFormat="1" ht="15" customHeight="1" x14ac:dyDescent="0.4">
      <c r="B4" s="238"/>
      <c r="C4" s="239"/>
      <c r="E4" s="243"/>
      <c r="F4" s="244" t="s">
        <v>228</v>
      </c>
      <c r="G4" s="244" t="s">
        <v>229</v>
      </c>
      <c r="H4" s="244" t="s">
        <v>230</v>
      </c>
      <c r="I4" s="244" t="s">
        <v>231</v>
      </c>
      <c r="J4" s="244" t="s">
        <v>232</v>
      </c>
      <c r="K4" s="244" t="s">
        <v>233</v>
      </c>
      <c r="L4" s="244" t="s">
        <v>234</v>
      </c>
      <c r="M4" s="244" t="s">
        <v>235</v>
      </c>
      <c r="N4" s="244" t="s">
        <v>236</v>
      </c>
      <c r="O4" s="244" t="s">
        <v>237</v>
      </c>
      <c r="P4" s="244" t="s">
        <v>238</v>
      </c>
      <c r="Q4" s="244" t="s">
        <v>239</v>
      </c>
      <c r="R4" s="244" t="s">
        <v>240</v>
      </c>
      <c r="S4" s="244" t="s">
        <v>241</v>
      </c>
      <c r="T4" s="244" t="s">
        <v>242</v>
      </c>
      <c r="U4" s="244" t="s">
        <v>243</v>
      </c>
      <c r="V4" s="244" t="s">
        <v>244</v>
      </c>
      <c r="W4" s="244" t="s">
        <v>245</v>
      </c>
      <c r="X4" s="244" t="s">
        <v>246</v>
      </c>
      <c r="Y4" s="244" t="s">
        <v>247</v>
      </c>
      <c r="Z4" s="244" t="s">
        <v>248</v>
      </c>
      <c r="AA4" s="244" t="s">
        <v>249</v>
      </c>
      <c r="AB4" s="244" t="s">
        <v>250</v>
      </c>
      <c r="AC4" s="244" t="s">
        <v>251</v>
      </c>
      <c r="AD4" s="244" t="s">
        <v>252</v>
      </c>
    </row>
    <row r="5" spans="2:30" s="146" customFormat="1" ht="15" customHeight="1" x14ac:dyDescent="0.4">
      <c r="B5" s="238"/>
      <c r="C5" s="239"/>
      <c r="E5" s="243" t="s">
        <v>294</v>
      </c>
      <c r="F5" s="245">
        <v>5693</v>
      </c>
      <c r="G5" s="245">
        <v>1622</v>
      </c>
      <c r="H5" s="245">
        <v>4249</v>
      </c>
      <c r="I5" s="245">
        <v>2335</v>
      </c>
      <c r="J5" s="245">
        <v>603</v>
      </c>
      <c r="K5" s="245">
        <v>1849</v>
      </c>
      <c r="L5" s="245">
        <v>1161</v>
      </c>
      <c r="M5" s="245">
        <v>3225</v>
      </c>
      <c r="N5" s="245">
        <v>723</v>
      </c>
      <c r="O5" s="245">
        <v>2756</v>
      </c>
      <c r="P5" s="245">
        <v>1623</v>
      </c>
      <c r="Q5" s="245">
        <v>698</v>
      </c>
      <c r="R5" s="245">
        <v>1108</v>
      </c>
      <c r="S5" s="245">
        <v>369</v>
      </c>
      <c r="T5" s="245">
        <v>173</v>
      </c>
      <c r="U5" s="245">
        <v>179</v>
      </c>
      <c r="V5" s="245">
        <v>353</v>
      </c>
      <c r="W5" s="245">
        <v>452</v>
      </c>
      <c r="X5" s="245">
        <v>256</v>
      </c>
      <c r="Y5" s="245">
        <v>198</v>
      </c>
      <c r="Z5" s="245">
        <v>170</v>
      </c>
      <c r="AA5" s="245">
        <v>148</v>
      </c>
      <c r="AB5" s="245">
        <v>1233</v>
      </c>
      <c r="AC5" s="245">
        <v>607</v>
      </c>
      <c r="AD5" s="245">
        <v>272</v>
      </c>
    </row>
    <row r="6" spans="2:30" s="146" customFormat="1" ht="15" customHeight="1" x14ac:dyDescent="0.4">
      <c r="B6" s="238"/>
      <c r="C6" s="239"/>
      <c r="E6" s="243" t="s">
        <v>295</v>
      </c>
      <c r="F6" s="245">
        <v>9434</v>
      </c>
      <c r="G6" s="245">
        <v>1204</v>
      </c>
      <c r="H6" s="245">
        <v>3231</v>
      </c>
      <c r="I6" s="245">
        <v>1505</v>
      </c>
      <c r="J6" s="245">
        <v>585</v>
      </c>
      <c r="K6" s="245">
        <v>805</v>
      </c>
      <c r="L6" s="245">
        <v>678</v>
      </c>
      <c r="M6" s="245">
        <v>3901</v>
      </c>
      <c r="N6" s="245">
        <v>496</v>
      </c>
      <c r="O6" s="245">
        <v>1510</v>
      </c>
      <c r="P6" s="245">
        <v>670</v>
      </c>
      <c r="Q6" s="245">
        <v>828</v>
      </c>
      <c r="R6" s="245">
        <v>458</v>
      </c>
      <c r="S6" s="245">
        <v>133</v>
      </c>
      <c r="T6" s="245">
        <v>34</v>
      </c>
      <c r="U6" s="245">
        <v>116</v>
      </c>
      <c r="V6" s="245">
        <v>418</v>
      </c>
      <c r="W6" s="245">
        <v>345</v>
      </c>
      <c r="X6" s="245">
        <v>230</v>
      </c>
      <c r="Y6" s="245">
        <v>166</v>
      </c>
      <c r="Z6" s="245">
        <v>146</v>
      </c>
      <c r="AA6" s="245">
        <v>23</v>
      </c>
      <c r="AB6" s="245">
        <v>161</v>
      </c>
      <c r="AC6" s="245">
        <v>126</v>
      </c>
      <c r="AD6" s="245">
        <v>18</v>
      </c>
    </row>
    <row r="7" spans="2:30" s="146" customFormat="1" ht="15" customHeight="1" x14ac:dyDescent="0.4">
      <c r="B7" s="238"/>
      <c r="C7" s="239"/>
      <c r="E7" s="243" t="s">
        <v>296</v>
      </c>
      <c r="F7" s="245">
        <v>1023</v>
      </c>
      <c r="G7" s="245">
        <v>259</v>
      </c>
      <c r="H7" s="245">
        <v>329</v>
      </c>
      <c r="I7" s="245">
        <v>276</v>
      </c>
      <c r="J7" s="245">
        <v>39</v>
      </c>
      <c r="K7" s="245">
        <v>62</v>
      </c>
      <c r="L7" s="245">
        <v>455</v>
      </c>
      <c r="M7" s="245">
        <v>677</v>
      </c>
      <c r="N7" s="245">
        <v>44</v>
      </c>
      <c r="O7" s="245">
        <v>163</v>
      </c>
      <c r="P7" s="245">
        <v>192</v>
      </c>
      <c r="Q7" s="245">
        <v>59</v>
      </c>
      <c r="R7" s="245">
        <v>67</v>
      </c>
      <c r="S7" s="245">
        <v>52</v>
      </c>
      <c r="T7" s="245">
        <v>21</v>
      </c>
      <c r="U7" s="245">
        <v>14</v>
      </c>
      <c r="V7" s="245">
        <v>88</v>
      </c>
      <c r="W7" s="245">
        <v>33</v>
      </c>
      <c r="X7" s="245">
        <v>18</v>
      </c>
      <c r="Y7" s="245">
        <v>27</v>
      </c>
      <c r="Z7" s="245">
        <v>34</v>
      </c>
      <c r="AA7" s="245">
        <v>48</v>
      </c>
      <c r="AB7" s="245">
        <v>78</v>
      </c>
      <c r="AC7" s="245">
        <v>31</v>
      </c>
      <c r="AD7" s="245">
        <v>58</v>
      </c>
    </row>
    <row r="8" spans="2:30" s="146" customFormat="1" ht="15" customHeight="1" x14ac:dyDescent="0.4">
      <c r="B8" s="238"/>
      <c r="C8" s="239"/>
      <c r="E8" s="243" t="s">
        <v>221</v>
      </c>
      <c r="F8" s="245">
        <v>1073</v>
      </c>
      <c r="G8" s="245">
        <v>170</v>
      </c>
      <c r="H8" s="245">
        <v>149</v>
      </c>
      <c r="I8" s="245">
        <v>243</v>
      </c>
      <c r="J8" s="245">
        <v>62</v>
      </c>
      <c r="K8" s="245">
        <v>72</v>
      </c>
      <c r="L8" s="245">
        <v>96</v>
      </c>
      <c r="M8" s="245">
        <v>387</v>
      </c>
      <c r="N8" s="245">
        <v>80</v>
      </c>
      <c r="O8" s="245">
        <v>235</v>
      </c>
      <c r="P8" s="245">
        <v>134</v>
      </c>
      <c r="Q8" s="245">
        <v>17</v>
      </c>
      <c r="R8" s="245">
        <v>170</v>
      </c>
      <c r="S8" s="245">
        <v>49</v>
      </c>
      <c r="T8" s="245">
        <v>30</v>
      </c>
      <c r="U8" s="245">
        <v>43</v>
      </c>
      <c r="V8" s="245">
        <v>89</v>
      </c>
      <c r="W8" s="245">
        <v>67</v>
      </c>
      <c r="X8" s="245">
        <v>8</v>
      </c>
      <c r="Y8" s="245">
        <v>22</v>
      </c>
      <c r="Z8" s="245">
        <v>6</v>
      </c>
      <c r="AA8" s="245">
        <v>16</v>
      </c>
      <c r="AB8" s="245">
        <v>155</v>
      </c>
      <c r="AC8" s="245">
        <v>36</v>
      </c>
      <c r="AD8" s="245">
        <v>10</v>
      </c>
    </row>
    <row r="9" spans="2:30" s="146" customFormat="1" ht="15" customHeight="1" x14ac:dyDescent="0.4">
      <c r="B9" s="238"/>
      <c r="C9" s="239"/>
      <c r="E9" s="243"/>
      <c r="F9" s="245">
        <v>17222</v>
      </c>
      <c r="G9" s="245">
        <v>3255</v>
      </c>
      <c r="H9" s="245">
        <v>7958</v>
      </c>
      <c r="I9" s="245">
        <v>4359</v>
      </c>
      <c r="J9" s="245">
        <v>1289</v>
      </c>
      <c r="K9" s="245">
        <v>2788</v>
      </c>
      <c r="L9" s="245">
        <v>2390</v>
      </c>
      <c r="M9" s="245">
        <v>8190</v>
      </c>
      <c r="N9" s="245">
        <v>1343</v>
      </c>
      <c r="O9" s="245">
        <v>4663</v>
      </c>
      <c r="P9" s="245">
        <v>2619</v>
      </c>
      <c r="Q9" s="245">
        <v>1602</v>
      </c>
      <c r="R9" s="245">
        <v>1802</v>
      </c>
      <c r="S9" s="245">
        <v>602</v>
      </c>
      <c r="T9" s="245">
        <v>258</v>
      </c>
      <c r="U9" s="245">
        <v>351</v>
      </c>
      <c r="V9" s="245">
        <v>948</v>
      </c>
      <c r="W9" s="245">
        <v>897</v>
      </c>
      <c r="X9" s="245">
        <v>511</v>
      </c>
      <c r="Y9" s="245">
        <v>413</v>
      </c>
      <c r="Z9" s="245">
        <v>356</v>
      </c>
      <c r="AA9" s="245">
        <v>235</v>
      </c>
      <c r="AB9" s="245">
        <v>1627</v>
      </c>
      <c r="AC9" s="245">
        <v>801</v>
      </c>
      <c r="AD9" s="245">
        <v>359</v>
      </c>
    </row>
    <row r="10" spans="2:30" s="146" customFormat="1" ht="15" customHeight="1" x14ac:dyDescent="0.4">
      <c r="B10" s="238"/>
      <c r="C10" s="239"/>
      <c r="E10" s="268"/>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row>
  </sheetData>
  <sheetProtection algorithmName="SHA-512" hashValue="/Zv35d6bBnrjk44+Q9fPjihGZd4Bliri604bCeDqidLItUAJ8Tb8Avp1zY1W+KdAdaYXT7R0PCtEIqPqTPQ4UQ==" saltValue="Ul7cPcnCPpHKI2be9S987Q=="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516E3-B6B4-4676-97B8-20BEB97FBDBC}">
  <sheetPr codeName="Sheet18"/>
  <dimension ref="B2:AD19"/>
  <sheetViews>
    <sheetView view="pageBreakPreview" zoomScaleNormal="85" zoomScaleSheetLayoutView="100" workbookViewId="0"/>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14.75" style="1" customWidth="1"/>
    <col min="6" max="12" width="7.125" style="1" bestFit="1" customWidth="1"/>
    <col min="13" max="13" width="11" style="1" bestFit="1" customWidth="1"/>
    <col min="14" max="15" width="7.125" style="1" bestFit="1" customWidth="1"/>
    <col min="16" max="16" width="9" style="1" bestFit="1" customWidth="1"/>
    <col min="17" max="17" width="8.875" style="1" bestFit="1" customWidth="1"/>
    <col min="18" max="19" width="7.125" style="1" bestFit="1" customWidth="1"/>
    <col min="20" max="20" width="11" style="1" bestFit="1" customWidth="1"/>
    <col min="21" max="23" width="7.125" style="1" bestFit="1" customWidth="1"/>
    <col min="24" max="25" width="9" style="1" bestFit="1" customWidth="1"/>
    <col min="26" max="29" width="7.125" style="1" bestFit="1" customWidth="1"/>
    <col min="30" max="30" width="10.625" style="1" customWidth="1"/>
    <col min="31" max="16384" width="2.375" style="1"/>
  </cols>
  <sheetData>
    <row r="2" spans="2:30" s="16" customFormat="1" ht="30" customHeight="1" x14ac:dyDescent="0.4">
      <c r="B2" s="370">
        <v>1</v>
      </c>
      <c r="C2" s="370"/>
      <c r="E2" s="17" t="s">
        <v>364</v>
      </c>
    </row>
    <row r="3" spans="2:30" s="146" customFormat="1" ht="15" customHeight="1" x14ac:dyDescent="0.15">
      <c r="B3" s="238"/>
      <c r="C3" s="239"/>
      <c r="E3" s="240"/>
      <c r="F3" s="241"/>
      <c r="G3" s="241"/>
      <c r="H3" s="241"/>
      <c r="I3" s="241"/>
      <c r="J3" s="241"/>
      <c r="K3" s="241"/>
      <c r="L3" s="241"/>
      <c r="M3" s="241"/>
      <c r="N3" s="241"/>
      <c r="O3" s="241"/>
      <c r="P3" s="241"/>
      <c r="Q3" s="241"/>
      <c r="R3" s="241"/>
      <c r="S3" s="241"/>
      <c r="T3" s="241"/>
      <c r="U3" s="242"/>
      <c r="V3" s="242"/>
      <c r="W3" s="242"/>
      <c r="X3" s="242"/>
      <c r="Y3" s="242"/>
      <c r="Z3" s="242"/>
      <c r="AA3" s="242"/>
      <c r="AB3" s="242"/>
      <c r="AC3" s="242"/>
      <c r="AD3" s="242" t="s">
        <v>134</v>
      </c>
    </row>
    <row r="4" spans="2:30" s="146" customFormat="1" ht="15" customHeight="1" x14ac:dyDescent="0.4">
      <c r="B4" s="238"/>
      <c r="C4" s="239"/>
      <c r="E4" s="243"/>
      <c r="F4" s="244" t="s">
        <v>228</v>
      </c>
      <c r="G4" s="244" t="s">
        <v>229</v>
      </c>
      <c r="H4" s="244" t="s">
        <v>230</v>
      </c>
      <c r="I4" s="244" t="s">
        <v>231</v>
      </c>
      <c r="J4" s="244" t="s">
        <v>232</v>
      </c>
      <c r="K4" s="244" t="s">
        <v>233</v>
      </c>
      <c r="L4" s="244" t="s">
        <v>234</v>
      </c>
      <c r="M4" s="244" t="s">
        <v>235</v>
      </c>
      <c r="N4" s="244" t="s">
        <v>236</v>
      </c>
      <c r="O4" s="244" t="s">
        <v>237</v>
      </c>
      <c r="P4" s="244" t="s">
        <v>238</v>
      </c>
      <c r="Q4" s="244" t="s">
        <v>239</v>
      </c>
      <c r="R4" s="244" t="s">
        <v>240</v>
      </c>
      <c r="S4" s="244" t="s">
        <v>241</v>
      </c>
      <c r="T4" s="244" t="s">
        <v>242</v>
      </c>
      <c r="U4" s="244" t="s">
        <v>243</v>
      </c>
      <c r="V4" s="244" t="s">
        <v>244</v>
      </c>
      <c r="W4" s="244" t="s">
        <v>245</v>
      </c>
      <c r="X4" s="244" t="s">
        <v>246</v>
      </c>
      <c r="Y4" s="244" t="s">
        <v>247</v>
      </c>
      <c r="Z4" s="244" t="s">
        <v>248</v>
      </c>
      <c r="AA4" s="244" t="s">
        <v>249</v>
      </c>
      <c r="AB4" s="244" t="s">
        <v>250</v>
      </c>
      <c r="AC4" s="244" t="s">
        <v>251</v>
      </c>
      <c r="AD4" s="244" t="s">
        <v>252</v>
      </c>
    </row>
    <row r="5" spans="2:30" s="146" customFormat="1" ht="15" customHeight="1" x14ac:dyDescent="0.4">
      <c r="B5" s="238"/>
      <c r="C5" s="239"/>
      <c r="E5" s="243" t="s">
        <v>294</v>
      </c>
      <c r="F5" s="245">
        <v>5693</v>
      </c>
      <c r="G5" s="245">
        <v>1622</v>
      </c>
      <c r="H5" s="245">
        <v>4249</v>
      </c>
      <c r="I5" s="245">
        <v>2335</v>
      </c>
      <c r="J5" s="245">
        <v>603</v>
      </c>
      <c r="K5" s="245">
        <v>1849</v>
      </c>
      <c r="L5" s="245">
        <v>1161</v>
      </c>
      <c r="M5" s="245">
        <v>3225</v>
      </c>
      <c r="N5" s="245">
        <v>723</v>
      </c>
      <c r="O5" s="245">
        <v>2756</v>
      </c>
      <c r="P5" s="245">
        <v>1623</v>
      </c>
      <c r="Q5" s="245">
        <v>698</v>
      </c>
      <c r="R5" s="245">
        <v>1108</v>
      </c>
      <c r="S5" s="245">
        <v>369</v>
      </c>
      <c r="T5" s="245">
        <v>173</v>
      </c>
      <c r="U5" s="245">
        <v>179</v>
      </c>
      <c r="V5" s="245">
        <v>353</v>
      </c>
      <c r="W5" s="245">
        <v>452</v>
      </c>
      <c r="X5" s="245">
        <v>256</v>
      </c>
      <c r="Y5" s="245">
        <v>198</v>
      </c>
      <c r="Z5" s="245">
        <v>170</v>
      </c>
      <c r="AA5" s="245">
        <v>148</v>
      </c>
      <c r="AB5" s="245">
        <v>1233</v>
      </c>
      <c r="AC5" s="245">
        <v>607</v>
      </c>
      <c r="AD5" s="245">
        <v>272</v>
      </c>
    </row>
    <row r="6" spans="2:30" s="146" customFormat="1" ht="15" customHeight="1" x14ac:dyDescent="0.4">
      <c r="B6" s="238"/>
      <c r="C6" s="239"/>
      <c r="E6" s="243" t="s">
        <v>295</v>
      </c>
      <c r="F6" s="245">
        <v>9434</v>
      </c>
      <c r="G6" s="245">
        <v>1204</v>
      </c>
      <c r="H6" s="245">
        <v>3231</v>
      </c>
      <c r="I6" s="245">
        <v>1505</v>
      </c>
      <c r="J6" s="245">
        <v>585</v>
      </c>
      <c r="K6" s="245">
        <v>805</v>
      </c>
      <c r="L6" s="245">
        <v>678</v>
      </c>
      <c r="M6" s="245">
        <v>3901</v>
      </c>
      <c r="N6" s="245">
        <v>496</v>
      </c>
      <c r="O6" s="245">
        <v>1510</v>
      </c>
      <c r="P6" s="245">
        <v>670</v>
      </c>
      <c r="Q6" s="245">
        <v>828</v>
      </c>
      <c r="R6" s="245">
        <v>458</v>
      </c>
      <c r="S6" s="245">
        <v>133</v>
      </c>
      <c r="T6" s="245">
        <v>34</v>
      </c>
      <c r="U6" s="245">
        <v>116</v>
      </c>
      <c r="V6" s="245">
        <v>418</v>
      </c>
      <c r="W6" s="245">
        <v>345</v>
      </c>
      <c r="X6" s="245">
        <v>230</v>
      </c>
      <c r="Y6" s="245">
        <v>166</v>
      </c>
      <c r="Z6" s="245">
        <v>146</v>
      </c>
      <c r="AA6" s="245">
        <v>23</v>
      </c>
      <c r="AB6" s="245">
        <v>161</v>
      </c>
      <c r="AC6" s="245">
        <v>126</v>
      </c>
      <c r="AD6" s="245">
        <v>18</v>
      </c>
    </row>
    <row r="7" spans="2:30" s="146" customFormat="1" ht="15" customHeight="1" x14ac:dyDescent="0.4">
      <c r="B7" s="238"/>
      <c r="C7" s="239"/>
      <c r="E7" s="243" t="s">
        <v>296</v>
      </c>
      <c r="F7" s="245">
        <v>1023</v>
      </c>
      <c r="G7" s="245">
        <v>259</v>
      </c>
      <c r="H7" s="245">
        <v>329</v>
      </c>
      <c r="I7" s="245">
        <v>276</v>
      </c>
      <c r="J7" s="245">
        <v>39</v>
      </c>
      <c r="K7" s="245">
        <v>62</v>
      </c>
      <c r="L7" s="245">
        <v>455</v>
      </c>
      <c r="M7" s="245">
        <v>677</v>
      </c>
      <c r="N7" s="245">
        <v>44</v>
      </c>
      <c r="O7" s="245">
        <v>163</v>
      </c>
      <c r="P7" s="245">
        <v>192</v>
      </c>
      <c r="Q7" s="245">
        <v>59</v>
      </c>
      <c r="R7" s="245">
        <v>67</v>
      </c>
      <c r="S7" s="245">
        <v>52</v>
      </c>
      <c r="T7" s="245">
        <v>21</v>
      </c>
      <c r="U7" s="245">
        <v>14</v>
      </c>
      <c r="V7" s="245">
        <v>88</v>
      </c>
      <c r="W7" s="245">
        <v>33</v>
      </c>
      <c r="X7" s="245">
        <v>18</v>
      </c>
      <c r="Y7" s="245">
        <v>27</v>
      </c>
      <c r="Z7" s="245">
        <v>34</v>
      </c>
      <c r="AA7" s="245">
        <v>48</v>
      </c>
      <c r="AB7" s="245">
        <v>78</v>
      </c>
      <c r="AC7" s="245">
        <v>31</v>
      </c>
      <c r="AD7" s="245">
        <v>58</v>
      </c>
    </row>
    <row r="8" spans="2:30" s="146" customFormat="1" ht="15" customHeight="1" x14ac:dyDescent="0.4">
      <c r="B8" s="238"/>
      <c r="C8" s="239"/>
      <c r="E8" s="243" t="s">
        <v>221</v>
      </c>
      <c r="F8" s="245">
        <v>1073</v>
      </c>
      <c r="G8" s="245">
        <v>170</v>
      </c>
      <c r="H8" s="245">
        <v>149</v>
      </c>
      <c r="I8" s="245">
        <v>243</v>
      </c>
      <c r="J8" s="245">
        <v>62</v>
      </c>
      <c r="K8" s="245">
        <v>72</v>
      </c>
      <c r="L8" s="245">
        <v>96</v>
      </c>
      <c r="M8" s="245">
        <v>387</v>
      </c>
      <c r="N8" s="245">
        <v>80</v>
      </c>
      <c r="O8" s="245">
        <v>235</v>
      </c>
      <c r="P8" s="245">
        <v>134</v>
      </c>
      <c r="Q8" s="245">
        <v>17</v>
      </c>
      <c r="R8" s="245">
        <v>170</v>
      </c>
      <c r="S8" s="245">
        <v>49</v>
      </c>
      <c r="T8" s="245">
        <v>30</v>
      </c>
      <c r="U8" s="245">
        <v>43</v>
      </c>
      <c r="V8" s="245">
        <v>89</v>
      </c>
      <c r="W8" s="245">
        <v>67</v>
      </c>
      <c r="X8" s="245">
        <v>8</v>
      </c>
      <c r="Y8" s="245">
        <v>22</v>
      </c>
      <c r="Z8" s="245">
        <v>6</v>
      </c>
      <c r="AA8" s="245">
        <v>16</v>
      </c>
      <c r="AB8" s="245">
        <v>155</v>
      </c>
      <c r="AC8" s="245">
        <v>36</v>
      </c>
      <c r="AD8" s="245">
        <v>10</v>
      </c>
    </row>
    <row r="9" spans="2:30" s="146" customFormat="1" ht="15" customHeight="1" x14ac:dyDescent="0.4">
      <c r="B9" s="238"/>
      <c r="C9" s="239"/>
      <c r="E9" s="243"/>
      <c r="F9" s="245">
        <v>17222</v>
      </c>
      <c r="G9" s="245">
        <v>3255</v>
      </c>
      <c r="H9" s="245">
        <v>7958</v>
      </c>
      <c r="I9" s="245">
        <v>4359</v>
      </c>
      <c r="J9" s="245">
        <v>1289</v>
      </c>
      <c r="K9" s="245">
        <v>2788</v>
      </c>
      <c r="L9" s="245">
        <v>2390</v>
      </c>
      <c r="M9" s="245">
        <v>8190</v>
      </c>
      <c r="N9" s="245">
        <v>1343</v>
      </c>
      <c r="O9" s="245">
        <v>4663</v>
      </c>
      <c r="P9" s="245">
        <v>2619</v>
      </c>
      <c r="Q9" s="245">
        <v>1602</v>
      </c>
      <c r="R9" s="245">
        <v>1802</v>
      </c>
      <c r="S9" s="245">
        <v>602</v>
      </c>
      <c r="T9" s="245">
        <v>258</v>
      </c>
      <c r="U9" s="245">
        <v>351</v>
      </c>
      <c r="V9" s="245">
        <v>948</v>
      </c>
      <c r="W9" s="245">
        <v>897</v>
      </c>
      <c r="X9" s="245">
        <v>511</v>
      </c>
      <c r="Y9" s="245">
        <v>413</v>
      </c>
      <c r="Z9" s="245">
        <v>356</v>
      </c>
      <c r="AA9" s="245">
        <v>235</v>
      </c>
      <c r="AB9" s="245">
        <v>1627</v>
      </c>
      <c r="AC9" s="245">
        <v>801</v>
      </c>
      <c r="AD9" s="245">
        <v>359</v>
      </c>
    </row>
    <row r="10" spans="2:30" s="146" customFormat="1" ht="15" customHeight="1" x14ac:dyDescent="0.4">
      <c r="B10" s="238"/>
      <c r="C10" s="239"/>
      <c r="E10" s="268"/>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row>
    <row r="11" spans="2:30" s="146" customFormat="1" ht="15" customHeight="1" x14ac:dyDescent="0.15">
      <c r="B11" s="238"/>
      <c r="C11" s="239"/>
      <c r="E11" s="240" t="s">
        <v>396</v>
      </c>
      <c r="F11" s="241"/>
      <c r="G11" s="241"/>
      <c r="H11" s="241"/>
      <c r="I11" s="241"/>
      <c r="J11" s="241"/>
      <c r="K11" s="241"/>
      <c r="L11" s="241"/>
      <c r="M11" s="241"/>
      <c r="N11" s="241"/>
      <c r="O11" s="241"/>
      <c r="P11" s="241"/>
      <c r="Q11" s="241"/>
      <c r="R11" s="241"/>
      <c r="S11" s="241"/>
      <c r="T11" s="241"/>
      <c r="U11" s="242"/>
      <c r="V11" s="242"/>
      <c r="W11" s="242"/>
      <c r="X11" s="242"/>
      <c r="Y11" s="242"/>
      <c r="Z11" s="242"/>
      <c r="AA11" s="242"/>
      <c r="AB11" s="242"/>
      <c r="AC11" s="242"/>
      <c r="AD11" s="242" t="s">
        <v>134</v>
      </c>
    </row>
    <row r="12" spans="2:30" s="146" customFormat="1" ht="15" customHeight="1" x14ac:dyDescent="0.4">
      <c r="B12" s="238"/>
      <c r="C12" s="239"/>
      <c r="E12" s="243"/>
      <c r="F12" s="244" t="s">
        <v>228</v>
      </c>
      <c r="G12" s="244" t="s">
        <v>229</v>
      </c>
      <c r="H12" s="244" t="s">
        <v>230</v>
      </c>
      <c r="I12" s="244" t="s">
        <v>231</v>
      </c>
      <c r="J12" s="244" t="s">
        <v>232</v>
      </c>
      <c r="K12" s="244" t="s">
        <v>233</v>
      </c>
      <c r="L12" s="244" t="s">
        <v>234</v>
      </c>
      <c r="M12" s="244" t="s">
        <v>235</v>
      </c>
      <c r="N12" s="244" t="s">
        <v>236</v>
      </c>
      <c r="O12" s="244" t="s">
        <v>237</v>
      </c>
      <c r="P12" s="244" t="s">
        <v>238</v>
      </c>
      <c r="Q12" s="244" t="s">
        <v>239</v>
      </c>
      <c r="R12" s="244" t="s">
        <v>240</v>
      </c>
      <c r="S12" s="244" t="s">
        <v>241</v>
      </c>
      <c r="T12" s="244" t="s">
        <v>242</v>
      </c>
      <c r="U12" s="244" t="s">
        <v>243</v>
      </c>
      <c r="V12" s="244" t="s">
        <v>244</v>
      </c>
      <c r="W12" s="244" t="s">
        <v>245</v>
      </c>
      <c r="X12" s="244" t="s">
        <v>246</v>
      </c>
      <c r="Y12" s="244" t="s">
        <v>247</v>
      </c>
      <c r="Z12" s="244" t="s">
        <v>248</v>
      </c>
      <c r="AA12" s="244" t="s">
        <v>249</v>
      </c>
      <c r="AB12" s="244" t="s">
        <v>250</v>
      </c>
      <c r="AC12" s="244" t="s">
        <v>251</v>
      </c>
      <c r="AD12" s="244" t="s">
        <v>252</v>
      </c>
    </row>
    <row r="13" spans="2:30" s="146" customFormat="1" ht="15" customHeight="1" x14ac:dyDescent="0.4">
      <c r="B13" s="238"/>
      <c r="C13" s="239"/>
      <c r="E13" s="243" t="s">
        <v>294</v>
      </c>
      <c r="F13" s="320">
        <f>+ROUND(F5/F$9*100,1)</f>
        <v>33.1</v>
      </c>
      <c r="G13" s="320">
        <f t="shared" ref="G13:AD13" si="0">+ROUND(G5/G$9*100,1)</f>
        <v>49.8</v>
      </c>
      <c r="H13" s="320">
        <f t="shared" si="0"/>
        <v>53.4</v>
      </c>
      <c r="I13" s="320">
        <f t="shared" si="0"/>
        <v>53.6</v>
      </c>
      <c r="J13" s="320">
        <f t="shared" si="0"/>
        <v>46.8</v>
      </c>
      <c r="K13" s="320">
        <f t="shared" si="0"/>
        <v>66.3</v>
      </c>
      <c r="L13" s="320">
        <f t="shared" si="0"/>
        <v>48.6</v>
      </c>
      <c r="M13" s="320">
        <f t="shared" si="0"/>
        <v>39.4</v>
      </c>
      <c r="N13" s="320">
        <f t="shared" si="0"/>
        <v>53.8</v>
      </c>
      <c r="O13" s="320">
        <f t="shared" si="0"/>
        <v>59.1</v>
      </c>
      <c r="P13" s="320">
        <f t="shared" si="0"/>
        <v>62</v>
      </c>
      <c r="Q13" s="320">
        <f t="shared" si="0"/>
        <v>43.6</v>
      </c>
      <c r="R13" s="320">
        <f t="shared" si="0"/>
        <v>61.5</v>
      </c>
      <c r="S13" s="320">
        <f t="shared" si="0"/>
        <v>61.3</v>
      </c>
      <c r="T13" s="320">
        <f t="shared" si="0"/>
        <v>67.099999999999994</v>
      </c>
      <c r="U13" s="320">
        <f t="shared" si="0"/>
        <v>51</v>
      </c>
      <c r="V13" s="320">
        <f t="shared" si="0"/>
        <v>37.200000000000003</v>
      </c>
      <c r="W13" s="320">
        <f t="shared" si="0"/>
        <v>50.4</v>
      </c>
      <c r="X13" s="320">
        <f t="shared" si="0"/>
        <v>50.1</v>
      </c>
      <c r="Y13" s="320">
        <f t="shared" si="0"/>
        <v>47.9</v>
      </c>
      <c r="Z13" s="320">
        <f t="shared" si="0"/>
        <v>47.8</v>
      </c>
      <c r="AA13" s="320">
        <f t="shared" si="0"/>
        <v>63</v>
      </c>
      <c r="AB13" s="320">
        <f t="shared" si="0"/>
        <v>75.8</v>
      </c>
      <c r="AC13" s="320">
        <f t="shared" si="0"/>
        <v>75.8</v>
      </c>
      <c r="AD13" s="320">
        <f t="shared" si="0"/>
        <v>75.8</v>
      </c>
    </row>
    <row r="14" spans="2:30" s="146" customFormat="1" ht="15" customHeight="1" x14ac:dyDescent="0.4">
      <c r="B14" s="238"/>
      <c r="C14" s="239"/>
      <c r="E14" s="243" t="s">
        <v>295</v>
      </c>
      <c r="F14" s="320">
        <f t="shared" ref="F14:AD14" si="1">+ROUND(F6/F$9*100,1)</f>
        <v>54.8</v>
      </c>
      <c r="G14" s="320">
        <f t="shared" si="1"/>
        <v>37</v>
      </c>
      <c r="H14" s="320">
        <f t="shared" si="1"/>
        <v>40.6</v>
      </c>
      <c r="I14" s="320">
        <f t="shared" si="1"/>
        <v>34.5</v>
      </c>
      <c r="J14" s="320">
        <f t="shared" si="1"/>
        <v>45.4</v>
      </c>
      <c r="K14" s="320">
        <f t="shared" si="1"/>
        <v>28.9</v>
      </c>
      <c r="L14" s="320">
        <f t="shared" si="1"/>
        <v>28.4</v>
      </c>
      <c r="M14" s="320">
        <f t="shared" si="1"/>
        <v>47.6</v>
      </c>
      <c r="N14" s="320">
        <f t="shared" si="1"/>
        <v>36.9</v>
      </c>
      <c r="O14" s="320">
        <f t="shared" si="1"/>
        <v>32.4</v>
      </c>
      <c r="P14" s="320">
        <f t="shared" si="1"/>
        <v>25.6</v>
      </c>
      <c r="Q14" s="320">
        <f t="shared" si="1"/>
        <v>51.7</v>
      </c>
      <c r="R14" s="320">
        <f t="shared" si="1"/>
        <v>25.4</v>
      </c>
      <c r="S14" s="320">
        <f t="shared" si="1"/>
        <v>22.1</v>
      </c>
      <c r="T14" s="320">
        <f t="shared" si="1"/>
        <v>13.2</v>
      </c>
      <c r="U14" s="320">
        <f t="shared" si="1"/>
        <v>33</v>
      </c>
      <c r="V14" s="320">
        <f t="shared" si="1"/>
        <v>44.1</v>
      </c>
      <c r="W14" s="320">
        <f t="shared" si="1"/>
        <v>38.5</v>
      </c>
      <c r="X14" s="320">
        <f t="shared" si="1"/>
        <v>45</v>
      </c>
      <c r="Y14" s="320">
        <f t="shared" si="1"/>
        <v>40.200000000000003</v>
      </c>
      <c r="Z14" s="320">
        <f t="shared" si="1"/>
        <v>41</v>
      </c>
      <c r="AA14" s="320">
        <f t="shared" si="1"/>
        <v>9.8000000000000007</v>
      </c>
      <c r="AB14" s="320">
        <f t="shared" si="1"/>
        <v>9.9</v>
      </c>
      <c r="AC14" s="320">
        <f t="shared" si="1"/>
        <v>15.7</v>
      </c>
      <c r="AD14" s="320">
        <f t="shared" si="1"/>
        <v>5</v>
      </c>
    </row>
    <row r="15" spans="2:30" s="146" customFormat="1" ht="15" customHeight="1" x14ac:dyDescent="0.4">
      <c r="B15" s="238"/>
      <c r="C15" s="239"/>
      <c r="E15" s="243" t="s">
        <v>296</v>
      </c>
      <c r="F15" s="320">
        <f t="shared" ref="F15:AD15" si="2">+ROUND(F7/F$9*100,1)</f>
        <v>5.9</v>
      </c>
      <c r="G15" s="320">
        <f t="shared" si="2"/>
        <v>8</v>
      </c>
      <c r="H15" s="320">
        <f t="shared" si="2"/>
        <v>4.0999999999999996</v>
      </c>
      <c r="I15" s="320">
        <f t="shared" si="2"/>
        <v>6.3</v>
      </c>
      <c r="J15" s="320">
        <f t="shared" si="2"/>
        <v>3</v>
      </c>
      <c r="K15" s="320">
        <f t="shared" si="2"/>
        <v>2.2000000000000002</v>
      </c>
      <c r="L15" s="320">
        <f t="shared" si="2"/>
        <v>19</v>
      </c>
      <c r="M15" s="320">
        <f t="shared" si="2"/>
        <v>8.3000000000000007</v>
      </c>
      <c r="N15" s="320">
        <f t="shared" si="2"/>
        <v>3.3</v>
      </c>
      <c r="O15" s="320">
        <f t="shared" si="2"/>
        <v>3.5</v>
      </c>
      <c r="P15" s="320">
        <f t="shared" si="2"/>
        <v>7.3</v>
      </c>
      <c r="Q15" s="320">
        <f t="shared" si="2"/>
        <v>3.7</v>
      </c>
      <c r="R15" s="320">
        <f t="shared" si="2"/>
        <v>3.7</v>
      </c>
      <c r="S15" s="320">
        <f t="shared" si="2"/>
        <v>8.6</v>
      </c>
      <c r="T15" s="320">
        <f t="shared" si="2"/>
        <v>8.1</v>
      </c>
      <c r="U15" s="320">
        <f t="shared" si="2"/>
        <v>4</v>
      </c>
      <c r="V15" s="320">
        <f t="shared" si="2"/>
        <v>9.3000000000000007</v>
      </c>
      <c r="W15" s="320">
        <f t="shared" si="2"/>
        <v>3.7</v>
      </c>
      <c r="X15" s="320">
        <f t="shared" si="2"/>
        <v>3.5</v>
      </c>
      <c r="Y15" s="320">
        <f t="shared" si="2"/>
        <v>6.5</v>
      </c>
      <c r="Z15" s="320">
        <f t="shared" si="2"/>
        <v>9.6</v>
      </c>
      <c r="AA15" s="320">
        <f t="shared" si="2"/>
        <v>20.399999999999999</v>
      </c>
      <c r="AB15" s="320">
        <f t="shared" si="2"/>
        <v>4.8</v>
      </c>
      <c r="AC15" s="320">
        <f t="shared" si="2"/>
        <v>3.9</v>
      </c>
      <c r="AD15" s="320">
        <f t="shared" si="2"/>
        <v>16.2</v>
      </c>
    </row>
    <row r="16" spans="2:30" s="146" customFormat="1" ht="15" customHeight="1" x14ac:dyDescent="0.4">
      <c r="B16" s="238"/>
      <c r="C16" s="239"/>
      <c r="E16" s="243" t="s">
        <v>221</v>
      </c>
      <c r="F16" s="320">
        <f t="shared" ref="F16:AD16" si="3">+ROUND(F8/F$9*100,1)</f>
        <v>6.2</v>
      </c>
      <c r="G16" s="320">
        <f t="shared" si="3"/>
        <v>5.2</v>
      </c>
      <c r="H16" s="320">
        <f t="shared" si="3"/>
        <v>1.9</v>
      </c>
      <c r="I16" s="320">
        <f t="shared" si="3"/>
        <v>5.6</v>
      </c>
      <c r="J16" s="320">
        <f t="shared" si="3"/>
        <v>4.8</v>
      </c>
      <c r="K16" s="320">
        <f t="shared" si="3"/>
        <v>2.6</v>
      </c>
      <c r="L16" s="320">
        <f t="shared" si="3"/>
        <v>4</v>
      </c>
      <c r="M16" s="320">
        <f t="shared" si="3"/>
        <v>4.7</v>
      </c>
      <c r="N16" s="320">
        <f t="shared" si="3"/>
        <v>6</v>
      </c>
      <c r="O16" s="320">
        <f t="shared" si="3"/>
        <v>5</v>
      </c>
      <c r="P16" s="320">
        <f t="shared" si="3"/>
        <v>5.0999999999999996</v>
      </c>
      <c r="Q16" s="320">
        <f t="shared" si="3"/>
        <v>1.1000000000000001</v>
      </c>
      <c r="R16" s="320">
        <f t="shared" si="3"/>
        <v>9.4</v>
      </c>
      <c r="S16" s="320">
        <f t="shared" si="3"/>
        <v>8.1</v>
      </c>
      <c r="T16" s="320">
        <f t="shared" si="3"/>
        <v>11.6</v>
      </c>
      <c r="U16" s="320">
        <f t="shared" si="3"/>
        <v>12.3</v>
      </c>
      <c r="V16" s="320">
        <f t="shared" si="3"/>
        <v>9.4</v>
      </c>
      <c r="W16" s="320">
        <f t="shared" si="3"/>
        <v>7.5</v>
      </c>
      <c r="X16" s="320">
        <f t="shared" si="3"/>
        <v>1.6</v>
      </c>
      <c r="Y16" s="320">
        <f t="shared" si="3"/>
        <v>5.3</v>
      </c>
      <c r="Z16" s="320">
        <f t="shared" si="3"/>
        <v>1.7</v>
      </c>
      <c r="AA16" s="320">
        <f t="shared" si="3"/>
        <v>6.8</v>
      </c>
      <c r="AB16" s="320">
        <f t="shared" si="3"/>
        <v>9.5</v>
      </c>
      <c r="AC16" s="320">
        <f t="shared" si="3"/>
        <v>4.5</v>
      </c>
      <c r="AD16" s="320">
        <f t="shared" si="3"/>
        <v>2.8</v>
      </c>
    </row>
    <row r="17" spans="2:30" s="146" customFormat="1" ht="15" customHeight="1" x14ac:dyDescent="0.4">
      <c r="B17" s="238"/>
      <c r="C17" s="239"/>
      <c r="E17" s="243"/>
      <c r="F17" s="320">
        <v>100</v>
      </c>
      <c r="G17" s="320">
        <v>100</v>
      </c>
      <c r="H17" s="320">
        <v>100</v>
      </c>
      <c r="I17" s="320">
        <v>100</v>
      </c>
      <c r="J17" s="320">
        <v>100</v>
      </c>
      <c r="K17" s="320">
        <v>100</v>
      </c>
      <c r="L17" s="320">
        <v>100</v>
      </c>
      <c r="M17" s="320">
        <v>100</v>
      </c>
      <c r="N17" s="320">
        <v>100</v>
      </c>
      <c r="O17" s="320">
        <v>100</v>
      </c>
      <c r="P17" s="320">
        <v>100</v>
      </c>
      <c r="Q17" s="320">
        <v>100</v>
      </c>
      <c r="R17" s="320">
        <v>100</v>
      </c>
      <c r="S17" s="320">
        <v>100</v>
      </c>
      <c r="T17" s="320">
        <v>100</v>
      </c>
      <c r="U17" s="320">
        <v>100</v>
      </c>
      <c r="V17" s="320">
        <v>100</v>
      </c>
      <c r="W17" s="320">
        <v>100</v>
      </c>
      <c r="X17" s="320">
        <v>100</v>
      </c>
      <c r="Y17" s="320">
        <v>100</v>
      </c>
      <c r="Z17" s="320">
        <v>100</v>
      </c>
      <c r="AA17" s="320">
        <v>100</v>
      </c>
      <c r="AB17" s="320">
        <v>100</v>
      </c>
      <c r="AC17" s="320">
        <v>100</v>
      </c>
      <c r="AD17" s="320">
        <v>100</v>
      </c>
    </row>
    <row r="19" spans="2:30" ht="15" customHeight="1" x14ac:dyDescent="0.4">
      <c r="E19" s="334" t="s">
        <v>397</v>
      </c>
      <c r="F19" s="335">
        <f>+SUM(F13:F16)</f>
        <v>100.00000000000001</v>
      </c>
      <c r="G19" s="335">
        <f t="shared" ref="G19:AD19" si="4">+SUM(G13:G16)</f>
        <v>100</v>
      </c>
      <c r="H19" s="335">
        <f t="shared" si="4"/>
        <v>100</v>
      </c>
      <c r="I19" s="335">
        <f t="shared" si="4"/>
        <v>99.999999999999986</v>
      </c>
      <c r="J19" s="335">
        <f t="shared" si="4"/>
        <v>99.999999999999986</v>
      </c>
      <c r="K19" s="335">
        <f t="shared" si="4"/>
        <v>99.999999999999986</v>
      </c>
      <c r="L19" s="335">
        <f t="shared" si="4"/>
        <v>100</v>
      </c>
      <c r="M19" s="335">
        <f t="shared" si="4"/>
        <v>100</v>
      </c>
      <c r="N19" s="335">
        <f t="shared" si="4"/>
        <v>99.999999999999986</v>
      </c>
      <c r="O19" s="335">
        <f t="shared" si="4"/>
        <v>100</v>
      </c>
      <c r="P19" s="335">
        <f t="shared" si="4"/>
        <v>99.999999999999986</v>
      </c>
      <c r="Q19" s="335">
        <f t="shared" si="4"/>
        <v>100.10000000000001</v>
      </c>
      <c r="R19" s="335">
        <f t="shared" si="4"/>
        <v>100.00000000000001</v>
      </c>
      <c r="S19" s="335">
        <f t="shared" si="4"/>
        <v>100.1</v>
      </c>
      <c r="T19" s="335">
        <f t="shared" si="4"/>
        <v>99.999999999999986</v>
      </c>
      <c r="U19" s="335">
        <f t="shared" si="4"/>
        <v>100.3</v>
      </c>
      <c r="V19" s="335">
        <f t="shared" si="4"/>
        <v>100.00000000000001</v>
      </c>
      <c r="W19" s="335">
        <f t="shared" si="4"/>
        <v>100.10000000000001</v>
      </c>
      <c r="X19" s="335">
        <f t="shared" si="4"/>
        <v>100.19999999999999</v>
      </c>
      <c r="Y19" s="335">
        <f t="shared" si="4"/>
        <v>99.899999999999991</v>
      </c>
      <c r="Z19" s="335">
        <f t="shared" si="4"/>
        <v>100.1</v>
      </c>
      <c r="AA19" s="335">
        <f t="shared" si="4"/>
        <v>99.999999999999986</v>
      </c>
      <c r="AB19" s="335">
        <f t="shared" si="4"/>
        <v>100</v>
      </c>
      <c r="AC19" s="335">
        <f t="shared" si="4"/>
        <v>99.9</v>
      </c>
      <c r="AD19" s="335">
        <f t="shared" si="4"/>
        <v>99.8</v>
      </c>
    </row>
  </sheetData>
  <sheetProtection algorithmName="SHA-512" hashValue="cFUPB9kvk2fzMFUcdpjL3a/zHPY58e5D/i7g8Wv3chALwiT8trxJeyvKkeha5COTtNM2ccwiCcb1mi1VQ0S/Vg==" saltValue="xhjq2cbtArnpVZvmCXf24w=="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0D473-0673-40F8-A874-AD15633ABC8E}">
  <sheetPr codeName="Sheet4"/>
  <dimension ref="A1:BO27"/>
  <sheetViews>
    <sheetView view="pageBreakPreview" zoomScaleNormal="100" zoomScaleSheetLayoutView="100" workbookViewId="0">
      <selection sqref="A1:N3"/>
    </sheetView>
  </sheetViews>
  <sheetFormatPr defaultColWidth="2.375" defaultRowHeight="15" customHeight="1" x14ac:dyDescent="0.4"/>
  <cols>
    <col min="1" max="5" width="2.375" style="1" bestFit="1" customWidth="1"/>
    <col min="6" max="6" width="13" style="1" bestFit="1" customWidth="1"/>
    <col min="7" max="8" width="2.375" style="1" bestFit="1" customWidth="1"/>
    <col min="9" max="9" width="12.625" style="1" customWidth="1"/>
    <col min="10" max="10" width="9.625" style="1" customWidth="1"/>
    <col min="11" max="11" width="12.625" style="1" customWidth="1"/>
    <col min="12" max="13" width="9.625" style="1" customWidth="1"/>
    <col min="14" max="19" width="2.375" style="1" bestFit="1" customWidth="1"/>
    <col min="20" max="20" width="10.5" style="1" bestFit="1" customWidth="1"/>
    <col min="21" max="21" width="7.5" style="1" bestFit="1" customWidth="1"/>
    <col min="22" max="22" width="8.5" style="1" bestFit="1" customWidth="1"/>
    <col min="23" max="23" width="7.5" style="1" bestFit="1" customWidth="1"/>
    <col min="24" max="25" width="9" style="1" bestFit="1" customWidth="1"/>
    <col min="26" max="26" width="7.5" style="1" bestFit="1" customWidth="1"/>
    <col min="27" max="27" width="11" style="1" bestFit="1" customWidth="1"/>
    <col min="28" max="28" width="9" style="1" bestFit="1" customWidth="1"/>
    <col min="29" max="31" width="7.5" style="1" bestFit="1" customWidth="1"/>
    <col min="32" max="32" width="9.5" style="1" bestFit="1" customWidth="1"/>
    <col min="33" max="33" width="2.375" style="1" bestFit="1" customWidth="1"/>
    <col min="34" max="34" width="9.5" style="1" bestFit="1" customWidth="1"/>
    <col min="35" max="35" width="2.375" style="1" bestFit="1" customWidth="1"/>
    <col min="36" max="36" width="12.25" style="1" bestFit="1" customWidth="1"/>
    <col min="37" max="50" width="8" style="1" customWidth="1"/>
    <col min="51" max="16384" width="2.375" style="1"/>
  </cols>
  <sheetData>
    <row r="1" spans="1:67" ht="15" customHeight="1" x14ac:dyDescent="0.4">
      <c r="A1" s="369" t="s">
        <v>301</v>
      </c>
      <c r="B1" s="369"/>
      <c r="C1" s="369"/>
      <c r="D1" s="369"/>
      <c r="E1" s="369"/>
      <c r="F1" s="369"/>
      <c r="G1" s="369"/>
      <c r="H1" s="369"/>
      <c r="I1" s="369"/>
      <c r="J1" s="369"/>
      <c r="K1" s="369"/>
      <c r="L1" s="369"/>
      <c r="M1" s="369"/>
      <c r="N1" s="369"/>
      <c r="O1" s="432"/>
      <c r="P1" s="432"/>
      <c r="R1" s="7"/>
      <c r="S1" s="8"/>
    </row>
    <row r="2" spans="1:67" ht="15" customHeight="1" x14ac:dyDescent="0.4">
      <c r="A2" s="369"/>
      <c r="B2" s="369"/>
      <c r="C2" s="369"/>
      <c r="D2" s="369"/>
      <c r="E2" s="369"/>
      <c r="F2" s="369"/>
      <c r="G2" s="369"/>
      <c r="H2" s="369"/>
      <c r="I2" s="369"/>
      <c r="J2" s="369"/>
      <c r="K2" s="369"/>
      <c r="L2" s="369"/>
      <c r="M2" s="369"/>
      <c r="N2" s="369"/>
      <c r="O2" s="432"/>
      <c r="P2" s="432"/>
      <c r="R2" s="7"/>
      <c r="S2" s="8"/>
    </row>
    <row r="3" spans="1:67" ht="15" customHeight="1" x14ac:dyDescent="0.4">
      <c r="A3" s="369"/>
      <c r="B3" s="369"/>
      <c r="C3" s="369"/>
      <c r="D3" s="369"/>
      <c r="E3" s="369"/>
      <c r="F3" s="369"/>
      <c r="G3" s="369"/>
      <c r="H3" s="369"/>
      <c r="I3" s="369"/>
      <c r="J3" s="369"/>
      <c r="K3" s="369"/>
      <c r="L3" s="369"/>
      <c r="M3" s="369"/>
      <c r="N3" s="369"/>
      <c r="O3" s="432"/>
      <c r="P3" s="432"/>
      <c r="R3" s="7"/>
      <c r="S3" s="8"/>
    </row>
    <row r="4" spans="1:67" ht="15" customHeight="1" x14ac:dyDescent="0.4">
      <c r="A4" s="13"/>
      <c r="B4" s="13"/>
      <c r="C4" s="13"/>
      <c r="D4" s="13"/>
      <c r="E4" s="13"/>
      <c r="F4" s="13"/>
      <c r="G4" s="13"/>
      <c r="H4" s="13"/>
      <c r="I4" s="13"/>
      <c r="J4" s="13"/>
      <c r="K4" s="13"/>
      <c r="L4" s="13"/>
      <c r="M4" s="13"/>
      <c r="N4" s="13"/>
      <c r="O4" s="13"/>
      <c r="P4" s="13"/>
      <c r="R4" s="7"/>
      <c r="S4" s="8"/>
    </row>
    <row r="5" spans="1:67" s="16" customFormat="1" ht="30" customHeight="1" x14ac:dyDescent="0.4">
      <c r="B5" s="370">
        <v>2</v>
      </c>
      <c r="C5" s="370"/>
      <c r="E5" s="17" t="s">
        <v>299</v>
      </c>
    </row>
    <row r="6" spans="1:67" s="146" customFormat="1" ht="15" customHeight="1" x14ac:dyDescent="0.4">
      <c r="M6" s="145" t="s">
        <v>37</v>
      </c>
      <c r="N6" s="109"/>
      <c r="O6" s="109"/>
      <c r="P6" s="162"/>
      <c r="S6" s="239"/>
    </row>
    <row r="7" spans="1:67" s="146" customFormat="1" ht="15.95" customHeight="1" x14ac:dyDescent="0.4">
      <c r="D7" s="390" t="s">
        <v>60</v>
      </c>
      <c r="E7" s="390"/>
      <c r="F7" s="390"/>
      <c r="G7" s="390"/>
      <c r="H7" s="390"/>
      <c r="I7" s="144" t="s">
        <v>139</v>
      </c>
      <c r="J7" s="144" t="s">
        <v>38</v>
      </c>
      <c r="K7" s="144" t="s">
        <v>31</v>
      </c>
      <c r="L7" s="144" t="s">
        <v>132</v>
      </c>
      <c r="M7" s="144" t="s">
        <v>39</v>
      </c>
      <c r="N7" s="271"/>
      <c r="O7" s="271"/>
      <c r="P7" s="271"/>
      <c r="Q7" s="168"/>
      <c r="R7" s="168"/>
      <c r="AL7" s="146" t="s">
        <v>53</v>
      </c>
    </row>
    <row r="8" spans="1:67" s="146" customFormat="1" ht="15.95" customHeight="1" x14ac:dyDescent="0.4">
      <c r="D8" s="392" t="s">
        <v>57</v>
      </c>
      <c r="E8" s="393"/>
      <c r="F8" s="393"/>
      <c r="G8" s="393"/>
      <c r="H8" s="394"/>
      <c r="I8" s="278">
        <v>257662</v>
      </c>
      <c r="J8" s="279">
        <f>+ROUND(I8/$I$25*100,1)</f>
        <v>42.9</v>
      </c>
      <c r="K8" s="278">
        <v>271261</v>
      </c>
      <c r="L8" s="280">
        <f>+I8-K8</f>
        <v>-13599</v>
      </c>
      <c r="M8" s="281">
        <f>+ROUND(L8/K8*100,1)</f>
        <v>-5</v>
      </c>
      <c r="N8" s="272"/>
      <c r="O8" s="272"/>
      <c r="P8" s="272"/>
      <c r="Q8" s="273"/>
      <c r="R8" s="273"/>
    </row>
    <row r="9" spans="1:67" s="146" customFormat="1" ht="15.95" customHeight="1" x14ac:dyDescent="0.4">
      <c r="D9" s="282"/>
      <c r="E9" s="381" t="s">
        <v>54</v>
      </c>
      <c r="F9" s="382"/>
      <c r="G9" s="382"/>
      <c r="H9" s="383"/>
      <c r="I9" s="167">
        <v>86484</v>
      </c>
      <c r="J9" s="283">
        <f>+ROUND(I9/$I$25*100,1)</f>
        <v>14.4</v>
      </c>
      <c r="K9" s="167">
        <v>88652</v>
      </c>
      <c r="L9" s="284">
        <f t="shared" ref="L9:L25" si="0">+I9-K9</f>
        <v>-2168</v>
      </c>
      <c r="M9" s="285">
        <f t="shared" ref="M9:M25" si="1">+ROUND(L9/K9*100,1)</f>
        <v>-2.4</v>
      </c>
      <c r="N9" s="272"/>
      <c r="O9" s="272"/>
      <c r="P9" s="272"/>
      <c r="Q9" s="273"/>
      <c r="R9" s="273"/>
    </row>
    <row r="10" spans="1:67" s="146" customFormat="1" ht="15.95" customHeight="1" x14ac:dyDescent="0.4">
      <c r="D10" s="282"/>
      <c r="E10" s="384" t="s">
        <v>55</v>
      </c>
      <c r="F10" s="385"/>
      <c r="G10" s="385"/>
      <c r="H10" s="386"/>
      <c r="I10" s="164">
        <v>108182</v>
      </c>
      <c r="J10" s="286">
        <f t="shared" ref="J10:J24" si="2">+ROUND(I10/$I$25*100,1)</f>
        <v>18</v>
      </c>
      <c r="K10" s="164">
        <v>120674</v>
      </c>
      <c r="L10" s="287">
        <f t="shared" si="0"/>
        <v>-12492</v>
      </c>
      <c r="M10" s="288">
        <f t="shared" si="1"/>
        <v>-10.4</v>
      </c>
      <c r="N10" s="272"/>
      <c r="O10" s="272"/>
      <c r="P10" s="272"/>
      <c r="Q10" s="274"/>
      <c r="R10" s="274"/>
    </row>
    <row r="11" spans="1:67" s="146" customFormat="1" ht="15.95" customHeight="1" x14ac:dyDescent="0.4">
      <c r="D11" s="147"/>
      <c r="E11" s="395" t="s">
        <v>56</v>
      </c>
      <c r="F11" s="396"/>
      <c r="G11" s="396"/>
      <c r="H11" s="397"/>
      <c r="I11" s="165">
        <v>62996</v>
      </c>
      <c r="J11" s="289">
        <f t="shared" si="2"/>
        <v>10.5</v>
      </c>
      <c r="K11" s="165">
        <v>61935</v>
      </c>
      <c r="L11" s="290">
        <f t="shared" si="0"/>
        <v>1061</v>
      </c>
      <c r="M11" s="291">
        <f t="shared" si="1"/>
        <v>1.7</v>
      </c>
      <c r="N11" s="272"/>
      <c r="O11" s="272"/>
      <c r="P11" s="272"/>
      <c r="Q11" s="273"/>
      <c r="R11" s="274"/>
      <c r="S11" s="109"/>
      <c r="T11" s="109"/>
      <c r="U11" s="109"/>
      <c r="V11" s="109"/>
      <c r="W11" s="109"/>
      <c r="X11" s="109"/>
      <c r="Y11" s="109"/>
    </row>
    <row r="12" spans="1:67" s="146" customFormat="1" ht="15.95" customHeight="1" x14ac:dyDescent="0.4">
      <c r="D12" s="392" t="s">
        <v>58</v>
      </c>
      <c r="E12" s="393"/>
      <c r="F12" s="393"/>
      <c r="G12" s="393"/>
      <c r="H12" s="394"/>
      <c r="I12" s="278">
        <v>67000</v>
      </c>
      <c r="J12" s="279">
        <f t="shared" si="2"/>
        <v>11.2</v>
      </c>
      <c r="K12" s="278">
        <v>77138</v>
      </c>
      <c r="L12" s="280">
        <f t="shared" si="0"/>
        <v>-10138</v>
      </c>
      <c r="M12" s="281">
        <f t="shared" si="1"/>
        <v>-13.1</v>
      </c>
      <c r="N12" s="272"/>
      <c r="O12" s="272"/>
      <c r="P12" s="272"/>
      <c r="Q12" s="273"/>
      <c r="R12" s="274"/>
      <c r="S12" s="380"/>
      <c r="T12" s="380"/>
      <c r="U12" s="380"/>
      <c r="V12" s="380"/>
      <c r="W12" s="380"/>
      <c r="X12" s="380"/>
      <c r="Y12" s="109"/>
    </row>
    <row r="13" spans="1:67" s="146" customFormat="1" ht="15.95" customHeight="1" x14ac:dyDescent="0.4">
      <c r="D13" s="282"/>
      <c r="E13" s="392" t="s">
        <v>61</v>
      </c>
      <c r="F13" s="393"/>
      <c r="G13" s="393"/>
      <c r="H13" s="394"/>
      <c r="I13" s="278">
        <v>64192</v>
      </c>
      <c r="J13" s="279">
        <f t="shared" si="2"/>
        <v>10.7</v>
      </c>
      <c r="K13" s="278">
        <v>75736</v>
      </c>
      <c r="L13" s="280">
        <f t="shared" si="0"/>
        <v>-11544</v>
      </c>
      <c r="M13" s="281">
        <f t="shared" si="1"/>
        <v>-15.2</v>
      </c>
      <c r="N13" s="272"/>
      <c r="O13" s="272"/>
      <c r="P13" s="272"/>
      <c r="Q13" s="273"/>
      <c r="R13" s="274"/>
      <c r="S13" s="372"/>
      <c r="T13" s="372"/>
      <c r="U13" s="372"/>
      <c r="V13" s="372"/>
      <c r="W13" s="372"/>
      <c r="X13" s="372"/>
      <c r="Y13" s="109"/>
      <c r="Z13" s="109"/>
      <c r="AA13" s="109"/>
      <c r="AB13" s="109"/>
      <c r="AC13" s="275"/>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row>
    <row r="14" spans="1:67" s="146" customFormat="1" ht="15.95" customHeight="1" x14ac:dyDescent="0.4">
      <c r="D14" s="282"/>
      <c r="E14" s="292"/>
      <c r="F14" s="381" t="s">
        <v>62</v>
      </c>
      <c r="G14" s="382"/>
      <c r="H14" s="383"/>
      <c r="I14" s="167">
        <v>25777</v>
      </c>
      <c r="J14" s="283">
        <f t="shared" si="2"/>
        <v>4.3</v>
      </c>
      <c r="K14" s="167">
        <v>39499</v>
      </c>
      <c r="L14" s="284">
        <f t="shared" si="0"/>
        <v>-13722</v>
      </c>
      <c r="M14" s="285">
        <f t="shared" si="1"/>
        <v>-34.700000000000003</v>
      </c>
      <c r="N14" s="272"/>
      <c r="O14" s="272"/>
      <c r="P14" s="272"/>
      <c r="Q14" s="273"/>
      <c r="R14" s="274"/>
      <c r="S14" s="372"/>
      <c r="T14" s="372"/>
      <c r="U14" s="372"/>
      <c r="V14" s="372"/>
      <c r="W14" s="372"/>
      <c r="X14" s="372"/>
      <c r="Y14" s="109"/>
      <c r="Z14" s="109"/>
      <c r="AA14" s="109"/>
      <c r="AB14" s="109"/>
      <c r="AC14" s="275"/>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row>
    <row r="15" spans="1:67" s="146" customFormat="1" ht="15.95" customHeight="1" x14ac:dyDescent="0.4">
      <c r="D15" s="282"/>
      <c r="E15" s="293"/>
      <c r="F15" s="395" t="s">
        <v>63</v>
      </c>
      <c r="G15" s="396"/>
      <c r="H15" s="397"/>
      <c r="I15" s="165">
        <v>35116</v>
      </c>
      <c r="J15" s="289">
        <f t="shared" si="2"/>
        <v>5.9</v>
      </c>
      <c r="K15" s="165">
        <v>32914</v>
      </c>
      <c r="L15" s="290">
        <f t="shared" si="0"/>
        <v>2202</v>
      </c>
      <c r="M15" s="291">
        <f t="shared" si="1"/>
        <v>6.7</v>
      </c>
      <c r="N15" s="272"/>
      <c r="O15" s="272"/>
      <c r="P15" s="272"/>
      <c r="Q15" s="273"/>
      <c r="R15" s="274"/>
      <c r="S15" s="372"/>
      <c r="T15" s="372"/>
      <c r="U15" s="372"/>
      <c r="V15" s="372"/>
      <c r="W15" s="372"/>
      <c r="X15" s="372"/>
      <c r="Y15" s="109"/>
      <c r="Z15" s="109"/>
      <c r="AA15" s="109"/>
      <c r="AB15" s="109"/>
      <c r="AC15" s="275"/>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row>
    <row r="16" spans="1:67" s="146" customFormat="1" ht="15.95" customHeight="1" x14ac:dyDescent="0.4">
      <c r="D16" s="282"/>
      <c r="E16" s="392" t="s">
        <v>64</v>
      </c>
      <c r="F16" s="393"/>
      <c r="G16" s="393"/>
      <c r="H16" s="394"/>
      <c r="I16" s="278">
        <v>2808</v>
      </c>
      <c r="J16" s="279">
        <f t="shared" si="2"/>
        <v>0.5</v>
      </c>
      <c r="K16" s="278">
        <v>1402</v>
      </c>
      <c r="L16" s="280">
        <f t="shared" si="0"/>
        <v>1406</v>
      </c>
      <c r="M16" s="281">
        <f t="shared" si="1"/>
        <v>100.3</v>
      </c>
      <c r="N16" s="272"/>
      <c r="O16" s="272"/>
      <c r="P16" s="272"/>
      <c r="Q16" s="273"/>
      <c r="R16" s="274"/>
      <c r="S16" s="372"/>
      <c r="T16" s="372"/>
      <c r="U16" s="372"/>
      <c r="V16" s="372"/>
      <c r="W16" s="372"/>
      <c r="X16" s="372"/>
      <c r="Y16" s="109"/>
      <c r="Z16" s="109"/>
      <c r="AA16" s="109"/>
      <c r="AB16" s="109"/>
      <c r="AC16" s="275"/>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row>
    <row r="17" spans="4:67" s="146" customFormat="1" ht="15.95" customHeight="1" x14ac:dyDescent="0.4">
      <c r="D17" s="282"/>
      <c r="E17" s="292"/>
      <c r="F17" s="381" t="s">
        <v>62</v>
      </c>
      <c r="G17" s="382"/>
      <c r="H17" s="383"/>
      <c r="I17" s="167">
        <v>1432</v>
      </c>
      <c r="J17" s="283">
        <f t="shared" si="2"/>
        <v>0.2</v>
      </c>
      <c r="K17" s="167">
        <v>656</v>
      </c>
      <c r="L17" s="284">
        <f t="shared" si="0"/>
        <v>776</v>
      </c>
      <c r="M17" s="285">
        <f t="shared" si="1"/>
        <v>118.3</v>
      </c>
      <c r="N17" s="272"/>
      <c r="O17" s="272"/>
      <c r="P17" s="272"/>
      <c r="Q17" s="273"/>
      <c r="R17" s="274"/>
      <c r="S17" s="372"/>
      <c r="T17" s="372"/>
      <c r="U17" s="372"/>
      <c r="V17" s="372"/>
      <c r="W17" s="372"/>
      <c r="X17" s="372"/>
      <c r="Y17" s="109"/>
      <c r="Z17" s="109"/>
      <c r="AA17" s="109"/>
      <c r="AB17" s="271"/>
      <c r="AC17" s="275"/>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row>
    <row r="18" spans="4:67" s="146" customFormat="1" ht="15.95" customHeight="1" x14ac:dyDescent="0.4">
      <c r="D18" s="147"/>
      <c r="E18" s="293"/>
      <c r="F18" s="395" t="s">
        <v>63</v>
      </c>
      <c r="G18" s="396"/>
      <c r="H18" s="397"/>
      <c r="I18" s="165">
        <v>1375</v>
      </c>
      <c r="J18" s="289">
        <f t="shared" si="2"/>
        <v>0.2</v>
      </c>
      <c r="K18" s="165">
        <v>747</v>
      </c>
      <c r="L18" s="290">
        <f t="shared" si="0"/>
        <v>628</v>
      </c>
      <c r="M18" s="291">
        <f t="shared" si="1"/>
        <v>84.1</v>
      </c>
      <c r="N18" s="272"/>
      <c r="O18" s="272"/>
      <c r="P18" s="272"/>
      <c r="Q18" s="273"/>
      <c r="R18" s="274"/>
      <c r="S18" s="372"/>
      <c r="T18" s="372"/>
      <c r="U18" s="372"/>
      <c r="V18" s="372"/>
      <c r="W18" s="372"/>
      <c r="X18" s="372"/>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row>
    <row r="19" spans="4:67" s="146" customFormat="1" ht="15.95" customHeight="1" x14ac:dyDescent="0.4">
      <c r="D19" s="392" t="s">
        <v>59</v>
      </c>
      <c r="E19" s="393"/>
      <c r="F19" s="393"/>
      <c r="G19" s="393"/>
      <c r="H19" s="394"/>
      <c r="I19" s="278">
        <v>275436</v>
      </c>
      <c r="J19" s="279">
        <f t="shared" si="2"/>
        <v>45.9</v>
      </c>
      <c r="K19" s="278">
        <v>279257</v>
      </c>
      <c r="L19" s="280">
        <f t="shared" si="0"/>
        <v>-3821</v>
      </c>
      <c r="M19" s="281">
        <f t="shared" si="1"/>
        <v>-1.4</v>
      </c>
      <c r="N19" s="272"/>
      <c r="O19" s="272"/>
      <c r="P19" s="272"/>
      <c r="Q19" s="273"/>
      <c r="R19" s="274"/>
      <c r="S19" s="372"/>
      <c r="T19" s="372"/>
      <c r="U19" s="372"/>
      <c r="V19" s="372"/>
      <c r="W19" s="372"/>
      <c r="X19" s="372"/>
      <c r="Y19" s="109"/>
      <c r="Z19" s="109"/>
      <c r="AA19" s="109"/>
      <c r="AB19" s="373"/>
      <c r="AC19" s="373"/>
      <c r="AD19" s="373"/>
      <c r="AE19" s="373"/>
      <c r="AF19" s="373"/>
      <c r="AG19" s="373"/>
      <c r="AH19" s="373"/>
      <c r="AI19" s="373"/>
      <c r="AJ19" s="373"/>
      <c r="AK19" s="373"/>
      <c r="AL19" s="373"/>
      <c r="AM19" s="373"/>
      <c r="AN19" s="373"/>
      <c r="AO19" s="373"/>
      <c r="AP19" s="373"/>
      <c r="AQ19" s="373"/>
      <c r="AR19" s="373"/>
      <c r="AS19" s="373"/>
      <c r="AT19" s="373"/>
      <c r="AU19" s="373"/>
      <c r="AV19" s="373"/>
      <c r="AW19" s="373"/>
      <c r="AX19" s="271"/>
      <c r="AY19" s="271"/>
      <c r="AZ19" s="373"/>
      <c r="BA19" s="373"/>
      <c r="BB19" s="373"/>
      <c r="BC19" s="373"/>
      <c r="BD19" s="373"/>
      <c r="BE19" s="373"/>
      <c r="BF19" s="109"/>
      <c r="BG19" s="109"/>
      <c r="BH19" s="109"/>
      <c r="BI19" s="109"/>
    </row>
    <row r="20" spans="4:67" s="146" customFormat="1" ht="15.95" customHeight="1" x14ac:dyDescent="0.4">
      <c r="D20" s="282"/>
      <c r="E20" s="381" t="s">
        <v>65</v>
      </c>
      <c r="F20" s="382"/>
      <c r="G20" s="382"/>
      <c r="H20" s="383"/>
      <c r="I20" s="167">
        <v>83208</v>
      </c>
      <c r="J20" s="283">
        <f t="shared" si="2"/>
        <v>13.9</v>
      </c>
      <c r="K20" s="167">
        <v>79382</v>
      </c>
      <c r="L20" s="284">
        <f t="shared" si="0"/>
        <v>3826</v>
      </c>
      <c r="M20" s="285">
        <f t="shared" si="1"/>
        <v>4.8</v>
      </c>
      <c r="N20" s="272"/>
      <c r="O20" s="272"/>
      <c r="P20" s="272"/>
      <c r="Q20" s="273"/>
      <c r="R20" s="274"/>
      <c r="S20" s="372"/>
      <c r="T20" s="372"/>
      <c r="U20" s="372"/>
      <c r="V20" s="372"/>
      <c r="W20" s="372"/>
      <c r="X20" s="372"/>
      <c r="Y20" s="109"/>
      <c r="Z20" s="109"/>
      <c r="AA20" s="109"/>
      <c r="AB20" s="109"/>
      <c r="AC20" s="109"/>
      <c r="AD20" s="109"/>
      <c r="AE20" s="109"/>
      <c r="AF20" s="109"/>
      <c r="AG20" s="109"/>
      <c r="AH20" s="109"/>
      <c r="AI20" s="374"/>
      <c r="AJ20" s="374"/>
      <c r="AK20" s="374"/>
      <c r="AL20" s="374"/>
      <c r="AM20" s="374"/>
      <c r="AN20" s="374"/>
      <c r="AO20" s="375"/>
      <c r="AP20" s="375"/>
      <c r="AQ20" s="375"/>
      <c r="AR20" s="375"/>
      <c r="AS20" s="374"/>
      <c r="AT20" s="374"/>
      <c r="AU20" s="374"/>
      <c r="AV20" s="374"/>
      <c r="AW20" s="374"/>
      <c r="AX20" s="374"/>
      <c r="AY20" s="372"/>
      <c r="AZ20" s="372"/>
      <c r="BA20" s="372"/>
      <c r="BB20" s="372"/>
      <c r="BC20" s="372"/>
      <c r="BD20" s="274"/>
      <c r="BE20" s="274"/>
      <c r="BF20" s="372"/>
      <c r="BG20" s="372"/>
      <c r="BH20" s="372"/>
      <c r="BI20" s="372"/>
      <c r="BJ20" s="372"/>
      <c r="BK20" s="372"/>
      <c r="BL20" s="109"/>
      <c r="BM20" s="109"/>
      <c r="BN20" s="109"/>
      <c r="BO20" s="109"/>
    </row>
    <row r="21" spans="4:67" s="146" customFormat="1" ht="15.95" customHeight="1" x14ac:dyDescent="0.4">
      <c r="D21" s="282"/>
      <c r="E21" s="384" t="s">
        <v>66</v>
      </c>
      <c r="F21" s="385"/>
      <c r="G21" s="385"/>
      <c r="H21" s="386"/>
      <c r="I21" s="294">
        <v>15680</v>
      </c>
      <c r="J21" s="295">
        <f t="shared" si="2"/>
        <v>2.6</v>
      </c>
      <c r="K21" s="294">
        <v>20275</v>
      </c>
      <c r="L21" s="296">
        <f t="shared" si="0"/>
        <v>-4595</v>
      </c>
      <c r="M21" s="288">
        <f t="shared" si="1"/>
        <v>-22.7</v>
      </c>
      <c r="N21" s="272"/>
      <c r="O21" s="272"/>
      <c r="P21" s="272"/>
      <c r="Q21" s="273"/>
      <c r="R21" s="274"/>
      <c r="S21" s="372"/>
      <c r="T21" s="372"/>
      <c r="U21" s="372"/>
      <c r="V21" s="372"/>
      <c r="W21" s="372"/>
      <c r="X21" s="372"/>
      <c r="Y21" s="109"/>
      <c r="Z21" s="276"/>
      <c r="AA21" s="109"/>
      <c r="AB21" s="109"/>
      <c r="AC21" s="109"/>
      <c r="AD21" s="109"/>
      <c r="AE21" s="109"/>
      <c r="AF21" s="109"/>
      <c r="AG21" s="109"/>
      <c r="AH21" s="109"/>
      <c r="AI21" s="374"/>
      <c r="AJ21" s="374"/>
      <c r="AK21" s="374"/>
      <c r="AL21" s="374"/>
      <c r="AM21" s="374"/>
      <c r="AN21" s="374"/>
      <c r="AO21" s="375"/>
      <c r="AP21" s="375"/>
      <c r="AQ21" s="375"/>
      <c r="AR21" s="375"/>
      <c r="AS21" s="374"/>
      <c r="AT21" s="374"/>
      <c r="AU21" s="374"/>
      <c r="AV21" s="374"/>
      <c r="AW21" s="374"/>
      <c r="AX21" s="374"/>
      <c r="AY21" s="372"/>
      <c r="AZ21" s="372"/>
      <c r="BA21" s="372"/>
      <c r="BB21" s="372"/>
      <c r="BC21" s="372"/>
      <c r="BD21" s="274"/>
      <c r="BE21" s="274"/>
      <c r="BF21" s="372"/>
      <c r="BG21" s="372"/>
      <c r="BH21" s="372"/>
      <c r="BI21" s="372"/>
      <c r="BJ21" s="372"/>
      <c r="BK21" s="372"/>
      <c r="BL21" s="109"/>
      <c r="BM21" s="109"/>
      <c r="BN21" s="109"/>
      <c r="BO21" s="109"/>
    </row>
    <row r="22" spans="4:67" s="146" customFormat="1" ht="15.95" customHeight="1" x14ac:dyDescent="0.4">
      <c r="D22" s="282"/>
      <c r="E22" s="384" t="s">
        <v>67</v>
      </c>
      <c r="F22" s="385"/>
      <c r="G22" s="385"/>
      <c r="H22" s="386"/>
      <c r="I22" s="294">
        <v>84036</v>
      </c>
      <c r="J22" s="295">
        <f t="shared" si="2"/>
        <v>14</v>
      </c>
      <c r="K22" s="294">
        <v>81521</v>
      </c>
      <c r="L22" s="296">
        <f t="shared" si="0"/>
        <v>2515</v>
      </c>
      <c r="M22" s="288">
        <f t="shared" si="1"/>
        <v>3.1</v>
      </c>
      <c r="N22" s="272"/>
      <c r="O22" s="272"/>
      <c r="P22" s="272"/>
      <c r="Q22" s="273"/>
      <c r="R22" s="274"/>
      <c r="S22" s="372"/>
      <c r="T22" s="372"/>
      <c r="U22" s="372"/>
      <c r="V22" s="372"/>
      <c r="W22" s="372"/>
      <c r="X22" s="372"/>
      <c r="Y22" s="109"/>
      <c r="Z22" s="276"/>
      <c r="AA22" s="109"/>
      <c r="AB22" s="109"/>
      <c r="AC22" s="109"/>
      <c r="AD22" s="109"/>
      <c r="AE22" s="109"/>
      <c r="AF22" s="109"/>
      <c r="AG22" s="109"/>
      <c r="AH22" s="109"/>
      <c r="AI22" s="374"/>
      <c r="AJ22" s="374"/>
      <c r="AK22" s="374"/>
      <c r="AL22" s="374"/>
      <c r="AM22" s="374"/>
      <c r="AN22" s="374"/>
      <c r="AO22" s="375"/>
      <c r="AP22" s="375"/>
      <c r="AQ22" s="375"/>
      <c r="AR22" s="375"/>
      <c r="AS22" s="374"/>
      <c r="AT22" s="374"/>
      <c r="AU22" s="374"/>
      <c r="AV22" s="374"/>
      <c r="AW22" s="374"/>
      <c r="AX22" s="374"/>
      <c r="AY22" s="372"/>
      <c r="AZ22" s="372"/>
      <c r="BA22" s="372"/>
      <c r="BB22" s="372"/>
      <c r="BC22" s="372"/>
      <c r="BD22" s="274"/>
      <c r="BE22" s="274"/>
      <c r="BF22" s="372"/>
      <c r="BG22" s="372"/>
      <c r="BH22" s="372"/>
      <c r="BI22" s="372"/>
      <c r="BJ22" s="372"/>
      <c r="BK22" s="372"/>
      <c r="BL22" s="109"/>
      <c r="BM22" s="109"/>
      <c r="BN22" s="109"/>
      <c r="BO22" s="109"/>
    </row>
    <row r="23" spans="4:67" s="146" customFormat="1" ht="15.95" customHeight="1" x14ac:dyDescent="0.4">
      <c r="D23" s="282"/>
      <c r="E23" s="384" t="s">
        <v>68</v>
      </c>
      <c r="F23" s="385"/>
      <c r="G23" s="385"/>
      <c r="H23" s="386"/>
      <c r="I23" s="164">
        <v>23346</v>
      </c>
      <c r="J23" s="286">
        <f t="shared" si="2"/>
        <v>3.9</v>
      </c>
      <c r="K23" s="164">
        <v>29810</v>
      </c>
      <c r="L23" s="287">
        <f t="shared" si="0"/>
        <v>-6464</v>
      </c>
      <c r="M23" s="297">
        <f t="shared" si="1"/>
        <v>-21.7</v>
      </c>
      <c r="N23" s="277"/>
      <c r="O23" s="277"/>
      <c r="P23" s="277"/>
      <c r="Q23" s="273"/>
      <c r="R23" s="274"/>
      <c r="S23" s="372"/>
      <c r="T23" s="372"/>
      <c r="U23" s="372"/>
      <c r="V23" s="372"/>
      <c r="W23" s="372"/>
      <c r="X23" s="372"/>
      <c r="Y23" s="109"/>
      <c r="Z23" s="276"/>
      <c r="AA23" s="109"/>
      <c r="AB23" s="109"/>
      <c r="AC23" s="109"/>
      <c r="AD23" s="109"/>
      <c r="AE23" s="109"/>
      <c r="AF23" s="109"/>
      <c r="AG23" s="109"/>
      <c r="AH23" s="109"/>
      <c r="AI23" s="374"/>
      <c r="AJ23" s="374"/>
      <c r="AK23" s="374"/>
      <c r="AL23" s="374"/>
      <c r="AM23" s="374"/>
      <c r="AN23" s="374"/>
      <c r="AO23" s="375"/>
      <c r="AP23" s="375"/>
      <c r="AQ23" s="375"/>
      <c r="AR23" s="375"/>
      <c r="AS23" s="374"/>
      <c r="AT23" s="374"/>
      <c r="AU23" s="374"/>
      <c r="AV23" s="374"/>
      <c r="AW23" s="374"/>
      <c r="AX23" s="374"/>
      <c r="AY23" s="372"/>
      <c r="AZ23" s="372"/>
      <c r="BA23" s="372"/>
      <c r="BB23" s="372"/>
      <c r="BC23" s="372"/>
      <c r="BD23" s="274"/>
      <c r="BE23" s="274"/>
      <c r="BF23" s="376"/>
      <c r="BG23" s="376"/>
      <c r="BH23" s="372"/>
      <c r="BI23" s="372"/>
      <c r="BJ23" s="372"/>
      <c r="BK23" s="372"/>
      <c r="BL23" s="109"/>
      <c r="BM23" s="109"/>
      <c r="BN23" s="109"/>
      <c r="BO23" s="109"/>
    </row>
    <row r="24" spans="4:67" s="146" customFormat="1" ht="15.95" customHeight="1" thickBot="1" x14ac:dyDescent="0.45">
      <c r="D24" s="298"/>
      <c r="E24" s="387" t="s">
        <v>69</v>
      </c>
      <c r="F24" s="388"/>
      <c r="G24" s="388"/>
      <c r="H24" s="389"/>
      <c r="I24" s="299">
        <v>49965</v>
      </c>
      <c r="J24" s="300">
        <f t="shared" si="2"/>
        <v>8.3000000000000007</v>
      </c>
      <c r="K24" s="299">
        <v>49354</v>
      </c>
      <c r="L24" s="301">
        <f t="shared" si="0"/>
        <v>611</v>
      </c>
      <c r="M24" s="302">
        <f t="shared" si="1"/>
        <v>1.2</v>
      </c>
      <c r="N24" s="272"/>
      <c r="O24" s="272"/>
      <c r="P24" s="272"/>
      <c r="Q24" s="273"/>
      <c r="R24" s="274"/>
      <c r="S24" s="372"/>
      <c r="T24" s="372"/>
      <c r="U24" s="372"/>
      <c r="V24" s="372"/>
      <c r="W24" s="372"/>
      <c r="X24" s="372"/>
      <c r="Y24" s="109"/>
      <c r="Z24" s="276"/>
      <c r="AA24" s="109"/>
      <c r="AB24" s="109"/>
      <c r="AC24" s="109"/>
      <c r="AD24" s="109"/>
      <c r="AE24" s="109"/>
      <c r="AF24" s="109"/>
      <c r="AG24" s="109"/>
      <c r="AH24" s="109"/>
      <c r="AI24" s="374"/>
      <c r="AJ24" s="374"/>
      <c r="AK24" s="374"/>
      <c r="AL24" s="374"/>
      <c r="AM24" s="374"/>
      <c r="AN24" s="374"/>
      <c r="AO24" s="375"/>
      <c r="AP24" s="375"/>
      <c r="AQ24" s="375"/>
      <c r="AR24" s="375"/>
      <c r="AS24" s="374"/>
      <c r="AT24" s="374"/>
      <c r="AU24" s="374"/>
      <c r="AV24" s="374"/>
      <c r="AW24" s="374"/>
      <c r="AX24" s="374"/>
      <c r="AY24" s="372"/>
      <c r="AZ24" s="372"/>
      <c r="BA24" s="372"/>
      <c r="BB24" s="372"/>
      <c r="BC24" s="372"/>
      <c r="BD24" s="274"/>
      <c r="BE24" s="274"/>
      <c r="BF24" s="372"/>
      <c r="BG24" s="372"/>
      <c r="BH24" s="372"/>
      <c r="BI24" s="372"/>
      <c r="BJ24" s="372"/>
      <c r="BK24" s="372"/>
      <c r="BL24" s="109"/>
      <c r="BM24" s="109"/>
      <c r="BN24" s="109"/>
      <c r="BO24" s="109"/>
    </row>
    <row r="25" spans="4:67" s="146" customFormat="1" ht="15.95" customHeight="1" thickTop="1" x14ac:dyDescent="0.4">
      <c r="D25" s="391" t="s">
        <v>70</v>
      </c>
      <c r="E25" s="391"/>
      <c r="F25" s="391"/>
      <c r="G25" s="391"/>
      <c r="H25" s="391"/>
      <c r="I25" s="166">
        <v>600098</v>
      </c>
      <c r="J25" s="303">
        <v>100</v>
      </c>
      <c r="K25" s="166">
        <v>627657</v>
      </c>
      <c r="L25" s="304">
        <f t="shared" si="0"/>
        <v>-27559</v>
      </c>
      <c r="M25" s="305">
        <f t="shared" si="1"/>
        <v>-4.4000000000000004</v>
      </c>
      <c r="N25" s="272"/>
      <c r="O25" s="272"/>
      <c r="P25" s="272"/>
      <c r="Q25" s="273"/>
      <c r="R25" s="274"/>
      <c r="S25" s="372"/>
      <c r="T25" s="372"/>
      <c r="U25" s="372"/>
      <c r="V25" s="372"/>
      <c r="W25" s="372"/>
      <c r="X25" s="372"/>
      <c r="Y25" s="109"/>
      <c r="Z25" s="276"/>
      <c r="AA25" s="109"/>
      <c r="AB25" s="109"/>
      <c r="AC25" s="109"/>
      <c r="AD25" s="109"/>
      <c r="AE25" s="109"/>
      <c r="AF25" s="109"/>
      <c r="AG25" s="109"/>
      <c r="AH25" s="109"/>
      <c r="AI25" s="374"/>
      <c r="AJ25" s="374"/>
      <c r="AK25" s="374"/>
      <c r="AL25" s="374"/>
      <c r="AM25" s="374"/>
      <c r="AN25" s="374"/>
      <c r="AO25" s="375"/>
      <c r="AP25" s="375"/>
      <c r="AQ25" s="375"/>
      <c r="AR25" s="375"/>
      <c r="AS25" s="374"/>
      <c r="AT25" s="374"/>
      <c r="AU25" s="374"/>
      <c r="AV25" s="374"/>
      <c r="AW25" s="374"/>
      <c r="AX25" s="374"/>
      <c r="AY25" s="372"/>
      <c r="AZ25" s="372"/>
      <c r="BA25" s="372"/>
      <c r="BB25" s="372"/>
      <c r="BC25" s="372"/>
      <c r="BD25" s="274"/>
      <c r="BE25" s="274"/>
      <c r="BF25" s="372"/>
      <c r="BG25" s="372"/>
      <c r="BH25" s="372"/>
      <c r="BI25" s="372"/>
      <c r="BJ25" s="372"/>
      <c r="BK25" s="372"/>
      <c r="BL25" s="109"/>
      <c r="BM25" s="109"/>
      <c r="BN25" s="109"/>
      <c r="BO25" s="109"/>
    </row>
    <row r="26" spans="4:67" s="146" customFormat="1" ht="15" customHeight="1" x14ac:dyDescent="0.4">
      <c r="D26" s="163" t="s">
        <v>116</v>
      </c>
      <c r="N26" s="109"/>
      <c r="O26" s="109"/>
      <c r="P26" s="109"/>
      <c r="R26" s="109"/>
      <c r="S26" s="372"/>
      <c r="T26" s="372"/>
      <c r="U26" s="372"/>
      <c r="V26" s="372"/>
      <c r="W26" s="372"/>
      <c r="X26" s="372"/>
      <c r="Y26" s="109"/>
      <c r="Z26" s="276"/>
      <c r="AA26" s="109"/>
      <c r="AB26" s="109"/>
      <c r="AC26" s="109"/>
      <c r="AD26" s="109"/>
      <c r="AE26" s="109"/>
      <c r="AF26" s="109"/>
      <c r="AG26" s="109"/>
      <c r="AH26" s="109"/>
      <c r="AI26" s="374"/>
      <c r="AJ26" s="374"/>
      <c r="AK26" s="374"/>
      <c r="AL26" s="374"/>
      <c r="AM26" s="374"/>
      <c r="AN26" s="374"/>
      <c r="AO26" s="375"/>
      <c r="AP26" s="375"/>
      <c r="AQ26" s="375"/>
      <c r="AR26" s="375"/>
      <c r="AS26" s="374"/>
      <c r="AT26" s="374"/>
      <c r="AU26" s="374"/>
      <c r="AV26" s="374"/>
      <c r="AW26" s="374"/>
      <c r="AX26" s="374"/>
      <c r="AY26" s="372"/>
      <c r="AZ26" s="372"/>
      <c r="BA26" s="372"/>
      <c r="BB26" s="372"/>
      <c r="BC26" s="372"/>
      <c r="BD26" s="274"/>
      <c r="BE26" s="274"/>
      <c r="BF26" s="372"/>
      <c r="BG26" s="372"/>
      <c r="BH26" s="372"/>
      <c r="BI26" s="372"/>
      <c r="BJ26" s="372"/>
      <c r="BK26" s="372"/>
      <c r="BL26" s="109"/>
      <c r="BM26" s="109"/>
      <c r="BN26" s="109"/>
      <c r="BO26" s="109"/>
    </row>
    <row r="27" spans="4:67" ht="15" customHeight="1" x14ac:dyDescent="0.4">
      <c r="N27" s="3"/>
      <c r="O27" s="3"/>
      <c r="P27" s="3"/>
      <c r="R27" s="90"/>
      <c r="S27" s="90"/>
      <c r="T27" s="377"/>
      <c r="U27" s="377"/>
      <c r="V27" s="377"/>
      <c r="W27" s="377"/>
      <c r="X27" s="377"/>
      <c r="Y27" s="377"/>
      <c r="Z27" s="378"/>
      <c r="AA27" s="378"/>
      <c r="AB27" s="378"/>
      <c r="AC27" s="378"/>
      <c r="AD27" s="377"/>
      <c r="AE27" s="377"/>
      <c r="AF27" s="377"/>
      <c r="AG27" s="377"/>
      <c r="AH27" s="377"/>
      <c r="AI27" s="377"/>
      <c r="AJ27" s="379"/>
      <c r="AK27" s="379"/>
      <c r="AL27" s="379"/>
      <c r="AM27" s="379"/>
      <c r="AN27" s="379"/>
      <c r="AO27" s="12"/>
      <c r="AP27" s="12"/>
      <c r="AQ27" s="379"/>
      <c r="AR27" s="379"/>
      <c r="AS27" s="379"/>
      <c r="AT27" s="379"/>
      <c r="AU27" s="379"/>
      <c r="AV27" s="379"/>
      <c r="AW27" s="3"/>
      <c r="AX27" s="3"/>
      <c r="AY27" s="3"/>
      <c r="AZ27" s="3"/>
    </row>
  </sheetData>
  <sheetProtection algorithmName="SHA-512" hashValue="2NgP1mvnovWmtjd2wC3V0JdhTORm1pMfgL+zy6Ggw0uXu2O+hnIXR15t0EFIfS1nrmqRH+2URi41NrZDBLJ1Hw==" saltValue="RQdSmKgZ6V00afIyRzWU4w==" spinCount="100000" sheet="1" objects="1" scenarios="1"/>
  <mergeCells count="81">
    <mergeCell ref="A1:N3"/>
    <mergeCell ref="B5:C5"/>
    <mergeCell ref="D7:H7"/>
    <mergeCell ref="D25:H25"/>
    <mergeCell ref="D8:H8"/>
    <mergeCell ref="E9:H9"/>
    <mergeCell ref="E10:H10"/>
    <mergeCell ref="E11:H11"/>
    <mergeCell ref="D12:H12"/>
    <mergeCell ref="E13:H13"/>
    <mergeCell ref="F14:H14"/>
    <mergeCell ref="F15:H15"/>
    <mergeCell ref="E16:H16"/>
    <mergeCell ref="F17:H17"/>
    <mergeCell ref="F18:H18"/>
    <mergeCell ref="D19:H19"/>
    <mergeCell ref="E20:H20"/>
    <mergeCell ref="E21:H21"/>
    <mergeCell ref="E22:H22"/>
    <mergeCell ref="E23:H23"/>
    <mergeCell ref="E24:H24"/>
    <mergeCell ref="S25:X25"/>
    <mergeCell ref="S22:X22"/>
    <mergeCell ref="S23:X23"/>
    <mergeCell ref="S12:X12"/>
    <mergeCell ref="S13:X13"/>
    <mergeCell ref="S14:X14"/>
    <mergeCell ref="S15:X15"/>
    <mergeCell ref="S16:X16"/>
    <mergeCell ref="S17:X17"/>
    <mergeCell ref="S24:X24"/>
    <mergeCell ref="S21:X21"/>
    <mergeCell ref="S20:X20"/>
    <mergeCell ref="S18:X18"/>
    <mergeCell ref="S19:X19"/>
    <mergeCell ref="S26:X26"/>
    <mergeCell ref="AS26:AX26"/>
    <mergeCell ref="AY26:BC26"/>
    <mergeCell ref="BF26:BK26"/>
    <mergeCell ref="T27:Y27"/>
    <mergeCell ref="Z27:AC27"/>
    <mergeCell ref="AQ27:AV27"/>
    <mergeCell ref="AI26:AN26"/>
    <mergeCell ref="AO26:AR26"/>
    <mergeCell ref="AD27:AI27"/>
    <mergeCell ref="AJ27:AN27"/>
    <mergeCell ref="AS22:AX22"/>
    <mergeCell ref="AY22:BC22"/>
    <mergeCell ref="BF22:BK22"/>
    <mergeCell ref="BF21:BK21"/>
    <mergeCell ref="AI22:AN22"/>
    <mergeCell ref="AO22:AR22"/>
    <mergeCell ref="AI25:AN25"/>
    <mergeCell ref="AO25:AR25"/>
    <mergeCell ref="AS23:AX23"/>
    <mergeCell ref="AY23:BC23"/>
    <mergeCell ref="BF23:BK23"/>
    <mergeCell ref="AI24:AN24"/>
    <mergeCell ref="AO24:AR24"/>
    <mergeCell ref="AS25:AX25"/>
    <mergeCell ref="AY25:BC25"/>
    <mergeCell ref="BF25:BK25"/>
    <mergeCell ref="AI23:AN23"/>
    <mergeCell ref="AO23:AR23"/>
    <mergeCell ref="AS24:AX24"/>
    <mergeCell ref="AY24:BC24"/>
    <mergeCell ref="BF24:BK24"/>
    <mergeCell ref="AB19:AH19"/>
    <mergeCell ref="AI19:AN19"/>
    <mergeCell ref="AO19:AR19"/>
    <mergeCell ref="AS21:AX21"/>
    <mergeCell ref="AY21:BC21"/>
    <mergeCell ref="AS20:AX20"/>
    <mergeCell ref="AY20:BC20"/>
    <mergeCell ref="AI21:AN21"/>
    <mergeCell ref="AO21:AR21"/>
    <mergeCell ref="BF20:BK20"/>
    <mergeCell ref="AS19:AW19"/>
    <mergeCell ref="AZ19:BE19"/>
    <mergeCell ref="AI20:AN20"/>
    <mergeCell ref="AO20:AR20"/>
  </mergeCells>
  <phoneticPr fontId="2"/>
  <pageMargins left="0.7" right="0.7" top="0.75" bottom="0.75" header="0.3" footer="0.3"/>
  <pageSetup paperSize="9" scale="87" firstPageNumber="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29F7B-88E6-449B-8118-D2FBA7B335AD}">
  <sheetPr codeName="Sheet1"/>
  <dimension ref="A1:AA55"/>
  <sheetViews>
    <sheetView view="pageBreakPreview" zoomScaleNormal="100" zoomScaleSheetLayoutView="100" workbookViewId="0">
      <selection sqref="A1:I3"/>
    </sheetView>
  </sheetViews>
  <sheetFormatPr defaultColWidth="2.375" defaultRowHeight="15" customHeight="1" x14ac:dyDescent="0.4"/>
  <cols>
    <col min="1" max="3" width="2.125" style="146" customWidth="1"/>
    <col min="4" max="4" width="2.375" style="146" bestFit="1" customWidth="1"/>
    <col min="5" max="5" width="17.75" style="146" customWidth="1"/>
    <col min="6" max="7" width="18.375" style="146" bestFit="1" customWidth="1"/>
    <col min="8" max="8" width="17.75" style="146" bestFit="1" customWidth="1"/>
    <col min="9" max="9" width="18.75" style="146" bestFit="1" customWidth="1"/>
    <col min="10" max="27" width="2.375" style="146" bestFit="1" customWidth="1"/>
    <col min="28" max="16384" width="2.375" style="146"/>
  </cols>
  <sheetData>
    <row r="1" spans="1:27" s="159" customFormat="1" ht="15" customHeight="1" x14ac:dyDescent="0.4">
      <c r="A1" s="346" t="s">
        <v>117</v>
      </c>
      <c r="B1" s="346"/>
      <c r="C1" s="346"/>
      <c r="D1" s="346"/>
      <c r="E1" s="346"/>
      <c r="F1" s="346"/>
      <c r="G1" s="346"/>
      <c r="H1" s="346"/>
      <c r="I1" s="346"/>
      <c r="J1" s="430"/>
      <c r="K1" s="430"/>
      <c r="L1" s="430"/>
      <c r="M1" s="430"/>
      <c r="N1" s="430"/>
      <c r="O1" s="430"/>
      <c r="P1" s="430"/>
      <c r="Q1" s="430"/>
      <c r="R1" s="430"/>
      <c r="S1" s="430"/>
      <c r="T1" s="430"/>
      <c r="U1" s="430"/>
      <c r="V1" s="430"/>
      <c r="W1" s="430"/>
      <c r="X1" s="430"/>
      <c r="Y1" s="430"/>
      <c r="Z1" s="430"/>
      <c r="AA1" s="430"/>
    </row>
    <row r="2" spans="1:27" s="159" customFormat="1" ht="15" customHeight="1" x14ac:dyDescent="0.4">
      <c r="A2" s="346"/>
      <c r="B2" s="346"/>
      <c r="C2" s="346"/>
      <c r="D2" s="346"/>
      <c r="E2" s="346"/>
      <c r="F2" s="346"/>
      <c r="G2" s="346"/>
      <c r="H2" s="346"/>
      <c r="I2" s="346"/>
      <c r="J2" s="430"/>
      <c r="K2" s="430"/>
      <c r="L2" s="430"/>
      <c r="M2" s="430"/>
      <c r="N2" s="430"/>
      <c r="O2" s="430"/>
      <c r="P2" s="430"/>
      <c r="Q2" s="430"/>
      <c r="R2" s="430"/>
      <c r="S2" s="430"/>
      <c r="T2" s="430"/>
      <c r="U2" s="430"/>
      <c r="V2" s="430"/>
      <c r="W2" s="430"/>
      <c r="X2" s="430"/>
      <c r="Y2" s="430"/>
      <c r="Z2" s="430"/>
      <c r="AA2" s="430"/>
    </row>
    <row r="3" spans="1:27" s="159" customFormat="1" ht="15" customHeight="1" x14ac:dyDescent="0.4">
      <c r="A3" s="346"/>
      <c r="B3" s="346"/>
      <c r="C3" s="346"/>
      <c r="D3" s="346"/>
      <c r="E3" s="346"/>
      <c r="F3" s="346"/>
      <c r="G3" s="346"/>
      <c r="H3" s="346"/>
      <c r="I3" s="346"/>
      <c r="J3" s="430"/>
      <c r="K3" s="430"/>
      <c r="L3" s="430"/>
      <c r="M3" s="430"/>
      <c r="N3" s="430"/>
      <c r="O3" s="430"/>
      <c r="P3" s="430"/>
      <c r="Q3" s="430"/>
      <c r="R3" s="430"/>
      <c r="S3" s="430"/>
      <c r="T3" s="430"/>
      <c r="U3" s="430"/>
      <c r="V3" s="430"/>
      <c r="W3" s="430"/>
      <c r="X3" s="430"/>
      <c r="Y3" s="430"/>
      <c r="Z3" s="430"/>
      <c r="AA3" s="430"/>
    </row>
    <row r="6" spans="1:27" ht="30" customHeight="1" x14ac:dyDescent="0.4">
      <c r="B6" s="345">
        <v>1</v>
      </c>
      <c r="C6" s="345"/>
      <c r="E6" s="160" t="s">
        <v>33</v>
      </c>
    </row>
    <row r="7" spans="1:27" ht="20.100000000000001" customHeight="1" x14ac:dyDescent="0.4">
      <c r="D7" s="160"/>
    </row>
    <row r="8" spans="1:27" ht="30" customHeight="1" x14ac:dyDescent="0.4">
      <c r="B8" s="345">
        <v>2</v>
      </c>
      <c r="C8" s="345"/>
      <c r="E8" s="160" t="s">
        <v>34</v>
      </c>
    </row>
    <row r="9" spans="1:27" s="153" customFormat="1" ht="15" customHeight="1" x14ac:dyDescent="0.4">
      <c r="A9" s="153" t="s">
        <v>0</v>
      </c>
    </row>
    <row r="10" spans="1:27" s="153" customFormat="1" ht="15" customHeight="1" x14ac:dyDescent="0.4">
      <c r="E10" s="148" t="s">
        <v>1</v>
      </c>
      <c r="F10" s="208" t="s">
        <v>2</v>
      </c>
      <c r="G10" s="208" t="s">
        <v>3</v>
      </c>
      <c r="H10" s="148" t="s">
        <v>4</v>
      </c>
      <c r="I10" s="148" t="s">
        <v>5</v>
      </c>
      <c r="J10" s="209"/>
      <c r="K10" s="210"/>
      <c r="L10" s="210"/>
      <c r="M10" s="210"/>
      <c r="N10" s="211"/>
      <c r="O10" s="211"/>
      <c r="P10" s="211"/>
      <c r="Q10" s="211"/>
      <c r="R10" s="211"/>
      <c r="S10" s="212"/>
      <c r="T10" s="212"/>
      <c r="U10" s="212"/>
      <c r="V10" s="212"/>
      <c r="W10" s="212"/>
      <c r="X10" s="212"/>
      <c r="Y10" s="212"/>
      <c r="Z10" s="212"/>
      <c r="AA10" s="210"/>
    </row>
    <row r="11" spans="1:27" s="153" customFormat="1" ht="15" customHeight="1" x14ac:dyDescent="0.4">
      <c r="E11" s="213" t="s">
        <v>7</v>
      </c>
      <c r="F11" s="213" t="s">
        <v>8</v>
      </c>
      <c r="G11" s="213" t="s">
        <v>9</v>
      </c>
      <c r="H11" s="213" t="s">
        <v>379</v>
      </c>
      <c r="I11" s="214" t="s">
        <v>10</v>
      </c>
      <c r="J11" s="215"/>
      <c r="K11" s="216"/>
      <c r="L11" s="216"/>
      <c r="M11" s="216"/>
      <c r="N11" s="217"/>
      <c r="O11" s="217"/>
      <c r="P11" s="217"/>
      <c r="Q11" s="217"/>
      <c r="R11" s="217"/>
      <c r="S11" s="210"/>
      <c r="T11" s="210"/>
      <c r="U11" s="210"/>
      <c r="V11" s="210"/>
      <c r="W11" s="210"/>
      <c r="X11" s="210"/>
      <c r="Y11" s="210"/>
      <c r="Z11" s="210"/>
      <c r="AA11" s="210"/>
    </row>
    <row r="12" spans="1:27" s="153" customFormat="1" ht="15" customHeight="1" x14ac:dyDescent="0.4">
      <c r="E12" s="213" t="s">
        <v>11</v>
      </c>
      <c r="F12" s="213" t="s">
        <v>12</v>
      </c>
      <c r="G12" s="213" t="s">
        <v>13</v>
      </c>
      <c r="H12" s="213" t="s">
        <v>380</v>
      </c>
      <c r="I12" s="214" t="s">
        <v>14</v>
      </c>
      <c r="J12" s="215"/>
      <c r="K12" s="216"/>
      <c r="L12" s="216"/>
      <c r="M12" s="216"/>
      <c r="N12" s="217"/>
      <c r="O12" s="217"/>
      <c r="P12" s="217"/>
      <c r="Q12" s="217"/>
      <c r="R12" s="217"/>
      <c r="S12" s="210"/>
      <c r="T12" s="210"/>
      <c r="U12" s="210"/>
      <c r="V12" s="210"/>
      <c r="W12" s="210"/>
      <c r="X12" s="210"/>
      <c r="Y12" s="210"/>
      <c r="Z12" s="210"/>
      <c r="AA12" s="210"/>
    </row>
    <row r="13" spans="1:27" s="153" customFormat="1" ht="15" customHeight="1" x14ac:dyDescent="0.4">
      <c r="A13" s="153" t="s">
        <v>0</v>
      </c>
      <c r="E13" s="153" t="s">
        <v>381</v>
      </c>
    </row>
    <row r="14" spans="1:27" ht="20.100000000000001" customHeight="1" x14ac:dyDescent="0.4"/>
    <row r="15" spans="1:27" ht="30" customHeight="1" x14ac:dyDescent="0.4">
      <c r="B15" s="345">
        <v>3</v>
      </c>
      <c r="C15" s="345"/>
      <c r="E15" s="160" t="s">
        <v>118</v>
      </c>
    </row>
    <row r="17" spans="2:27" s="153" customFormat="1" ht="12" x14ac:dyDescent="0.4">
      <c r="E17" s="148" t="s">
        <v>25</v>
      </c>
      <c r="F17" s="347" t="s">
        <v>29</v>
      </c>
      <c r="G17" s="348"/>
      <c r="H17" s="347" t="s">
        <v>32</v>
      </c>
      <c r="I17" s="348"/>
      <c r="J17" s="149"/>
      <c r="K17" s="149"/>
      <c r="L17" s="150"/>
      <c r="M17" s="150"/>
      <c r="N17" s="150"/>
      <c r="O17" s="150"/>
      <c r="P17" s="150"/>
      <c r="Q17" s="150"/>
      <c r="R17" s="150"/>
      <c r="S17" s="150"/>
      <c r="T17" s="150"/>
      <c r="U17" s="150"/>
      <c r="V17" s="150"/>
      <c r="W17" s="150"/>
      <c r="X17" s="150"/>
      <c r="Y17" s="150"/>
      <c r="Z17" s="150"/>
      <c r="AA17" s="150"/>
    </row>
    <row r="18" spans="2:27" s="153" customFormat="1" ht="12" x14ac:dyDescent="0.4">
      <c r="E18" s="148"/>
      <c r="F18" s="148" t="s">
        <v>30</v>
      </c>
      <c r="G18" s="148" t="s">
        <v>31</v>
      </c>
      <c r="H18" s="148" t="s">
        <v>30</v>
      </c>
      <c r="I18" s="148" t="s">
        <v>31</v>
      </c>
      <c r="J18" s="149"/>
      <c r="K18" s="149"/>
      <c r="L18" s="150"/>
      <c r="M18" s="150"/>
      <c r="N18" s="150"/>
      <c r="O18" s="150"/>
      <c r="P18" s="150"/>
      <c r="Q18" s="150"/>
      <c r="R18" s="150"/>
      <c r="S18" s="150"/>
      <c r="T18" s="150"/>
      <c r="U18" s="150"/>
      <c r="V18" s="150"/>
      <c r="W18" s="150"/>
      <c r="X18" s="150"/>
      <c r="Y18" s="150"/>
      <c r="Z18" s="150"/>
      <c r="AA18" s="150"/>
    </row>
    <row r="19" spans="2:27" s="153" customFormat="1" ht="12" x14ac:dyDescent="0.4">
      <c r="E19" s="151" t="s">
        <v>26</v>
      </c>
      <c r="F19" s="151" t="s">
        <v>113</v>
      </c>
      <c r="G19" s="151" t="s">
        <v>376</v>
      </c>
      <c r="H19" s="151">
        <v>0</v>
      </c>
      <c r="I19" s="151">
        <v>0</v>
      </c>
      <c r="J19" s="149"/>
      <c r="K19" s="149"/>
      <c r="L19" s="150"/>
      <c r="M19" s="150"/>
      <c r="N19" s="150"/>
      <c r="O19" s="150"/>
      <c r="P19" s="150"/>
      <c r="Q19" s="150"/>
      <c r="R19" s="150"/>
      <c r="S19" s="150"/>
      <c r="T19" s="150"/>
      <c r="U19" s="150"/>
      <c r="V19" s="150"/>
      <c r="W19" s="150"/>
      <c r="X19" s="150"/>
      <c r="Y19" s="150"/>
      <c r="Z19" s="150"/>
      <c r="AA19" s="150"/>
    </row>
    <row r="20" spans="2:27" s="153" customFormat="1" ht="12" x14ac:dyDescent="0.4">
      <c r="E20" s="151" t="s">
        <v>27</v>
      </c>
      <c r="F20" s="151" t="s">
        <v>114</v>
      </c>
      <c r="G20" s="151" t="s">
        <v>111</v>
      </c>
      <c r="H20" s="151">
        <v>10</v>
      </c>
      <c r="I20" s="151">
        <v>9</v>
      </c>
      <c r="J20" s="149"/>
      <c r="K20" s="149"/>
      <c r="L20" s="150"/>
      <c r="M20" s="150"/>
      <c r="N20" s="150"/>
      <c r="O20" s="150"/>
      <c r="P20" s="150"/>
      <c r="Q20" s="150"/>
      <c r="R20" s="150"/>
      <c r="S20" s="150"/>
      <c r="T20" s="150"/>
      <c r="U20" s="150"/>
      <c r="V20" s="150"/>
      <c r="W20" s="150"/>
      <c r="X20" s="150"/>
      <c r="Y20" s="150"/>
      <c r="Z20" s="150"/>
      <c r="AA20" s="150"/>
    </row>
    <row r="21" spans="2:27" s="153" customFormat="1" ht="12" x14ac:dyDescent="0.4">
      <c r="E21" s="151" t="s">
        <v>28</v>
      </c>
      <c r="F21" s="151" t="s">
        <v>115</v>
      </c>
      <c r="G21" s="151" t="s">
        <v>112</v>
      </c>
      <c r="H21" s="151">
        <v>11</v>
      </c>
      <c r="I21" s="151">
        <v>1</v>
      </c>
      <c r="J21" s="149"/>
      <c r="K21" s="149"/>
      <c r="L21" s="150"/>
      <c r="M21" s="150"/>
      <c r="N21" s="150"/>
      <c r="O21" s="150"/>
      <c r="P21" s="150"/>
      <c r="Q21" s="150"/>
      <c r="R21" s="150"/>
      <c r="S21" s="150"/>
      <c r="T21" s="150"/>
      <c r="U21" s="150"/>
      <c r="V21" s="150"/>
      <c r="W21" s="150"/>
      <c r="X21" s="150"/>
      <c r="Y21" s="150"/>
      <c r="Z21" s="150"/>
      <c r="AA21" s="150"/>
    </row>
    <row r="22" spans="2:27" s="153" customFormat="1" ht="15" customHeight="1" x14ac:dyDescent="0.4">
      <c r="E22" s="210" t="s">
        <v>119</v>
      </c>
      <c r="F22" s="210"/>
      <c r="G22" s="210"/>
      <c r="H22" s="210"/>
      <c r="I22" s="210"/>
      <c r="J22" s="210"/>
      <c r="K22" s="210"/>
      <c r="L22" s="210"/>
      <c r="M22" s="210"/>
      <c r="N22" s="210"/>
      <c r="O22" s="210"/>
      <c r="P22" s="210"/>
      <c r="Q22" s="210"/>
      <c r="R22" s="210"/>
      <c r="S22" s="210"/>
      <c r="T22" s="210"/>
      <c r="U22" s="210"/>
      <c r="V22" s="210"/>
      <c r="W22" s="210"/>
      <c r="X22" s="210"/>
      <c r="Y22" s="210"/>
      <c r="Z22" s="210"/>
      <c r="AA22" s="210"/>
    </row>
    <row r="23" spans="2:27" s="153" customFormat="1" ht="15" customHeight="1" x14ac:dyDescent="0.4">
      <c r="E23" s="210" t="s">
        <v>122</v>
      </c>
      <c r="F23" s="210"/>
      <c r="G23" s="210"/>
      <c r="H23" s="210"/>
      <c r="I23" s="210"/>
      <c r="J23" s="210"/>
      <c r="K23" s="210"/>
      <c r="L23" s="210"/>
      <c r="M23" s="210"/>
      <c r="N23" s="210"/>
      <c r="O23" s="210"/>
      <c r="P23" s="210"/>
      <c r="Q23" s="210"/>
      <c r="R23" s="210"/>
      <c r="S23" s="210"/>
      <c r="T23" s="210"/>
      <c r="U23" s="210"/>
      <c r="V23" s="210"/>
      <c r="W23" s="210"/>
      <c r="X23" s="210"/>
      <c r="Y23" s="210"/>
      <c r="Z23" s="210"/>
      <c r="AA23" s="210"/>
    </row>
    <row r="24" spans="2:27" s="153" customFormat="1" ht="15" customHeight="1" x14ac:dyDescent="0.4">
      <c r="E24" s="210" t="s">
        <v>120</v>
      </c>
      <c r="F24" s="210"/>
      <c r="G24" s="210"/>
      <c r="H24" s="210"/>
      <c r="I24" s="210"/>
      <c r="J24" s="210"/>
      <c r="K24" s="210"/>
      <c r="L24" s="210"/>
      <c r="M24" s="210"/>
      <c r="N24" s="210"/>
      <c r="O24" s="210"/>
      <c r="P24" s="210"/>
      <c r="Q24" s="210"/>
      <c r="R24" s="210"/>
      <c r="S24" s="210"/>
      <c r="T24" s="210"/>
      <c r="U24" s="210"/>
      <c r="V24" s="210"/>
      <c r="W24" s="210"/>
      <c r="X24" s="210"/>
      <c r="Y24" s="210"/>
      <c r="Z24" s="210"/>
      <c r="AA24" s="210"/>
    </row>
    <row r="25" spans="2:27" s="153" customFormat="1" ht="15" customHeight="1" x14ac:dyDescent="0.4">
      <c r="E25" s="210" t="s">
        <v>121</v>
      </c>
      <c r="F25" s="210"/>
      <c r="G25" s="210"/>
      <c r="H25" s="210"/>
      <c r="I25" s="210"/>
      <c r="J25" s="210"/>
      <c r="K25" s="210"/>
      <c r="L25" s="210"/>
      <c r="M25" s="210"/>
      <c r="N25" s="210"/>
      <c r="O25" s="210"/>
      <c r="P25" s="210"/>
      <c r="Q25" s="210"/>
      <c r="R25" s="210"/>
      <c r="S25" s="210"/>
      <c r="T25" s="210"/>
      <c r="U25" s="210"/>
      <c r="V25" s="210"/>
      <c r="W25" s="210"/>
      <c r="X25" s="210"/>
      <c r="Y25" s="210"/>
      <c r="Z25" s="210"/>
      <c r="AA25" s="210"/>
    </row>
    <row r="26" spans="2:27" s="153" customFormat="1" ht="15" customHeight="1" x14ac:dyDescent="0.4">
      <c r="E26" s="210" t="s">
        <v>123</v>
      </c>
      <c r="F26" s="210"/>
      <c r="G26" s="210"/>
      <c r="H26" s="210"/>
      <c r="I26" s="210"/>
      <c r="J26" s="210"/>
      <c r="K26" s="210"/>
      <c r="L26" s="210"/>
      <c r="M26" s="210"/>
      <c r="N26" s="210"/>
      <c r="O26" s="210"/>
      <c r="P26" s="210"/>
      <c r="Q26" s="210"/>
      <c r="R26" s="210"/>
      <c r="S26" s="210"/>
      <c r="T26" s="210"/>
      <c r="U26" s="210"/>
      <c r="V26" s="210"/>
      <c r="W26" s="210"/>
      <c r="X26" s="210"/>
      <c r="Y26" s="210"/>
      <c r="Z26" s="210"/>
      <c r="AA26" s="210"/>
    </row>
    <row r="27" spans="2:27" ht="20.100000000000001" customHeight="1" x14ac:dyDescent="0.4">
      <c r="D27" s="160"/>
    </row>
    <row r="28" spans="2:27" ht="30" customHeight="1" x14ac:dyDescent="0.4">
      <c r="B28" s="345">
        <v>4</v>
      </c>
      <c r="C28" s="345"/>
      <c r="E28" s="160" t="s">
        <v>124</v>
      </c>
    </row>
    <row r="29" spans="2:27" s="153" customFormat="1" ht="15" customHeight="1" x14ac:dyDescent="0.4">
      <c r="I29" s="152" t="s">
        <v>15</v>
      </c>
      <c r="J29" s="210"/>
      <c r="K29" s="210"/>
      <c r="L29" s="210"/>
      <c r="M29" s="210"/>
      <c r="N29" s="210"/>
      <c r="O29" s="210"/>
      <c r="P29" s="210"/>
      <c r="Q29" s="210"/>
      <c r="R29" s="210"/>
      <c r="S29" s="210"/>
      <c r="T29" s="210"/>
      <c r="U29" s="210"/>
      <c r="V29" s="210"/>
      <c r="W29" s="210"/>
      <c r="X29" s="210"/>
      <c r="Y29" s="210"/>
      <c r="Z29" s="210"/>
      <c r="AA29" s="217"/>
    </row>
    <row r="30" spans="2:27" s="153" customFormat="1" ht="15" customHeight="1" x14ac:dyDescent="0.4">
      <c r="E30" s="173" t="s">
        <v>16</v>
      </c>
      <c r="F30" s="173" t="s">
        <v>17</v>
      </c>
      <c r="G30" s="173" t="s">
        <v>18</v>
      </c>
      <c r="H30" s="173" t="s">
        <v>19</v>
      </c>
      <c r="I30" s="173" t="s">
        <v>18</v>
      </c>
      <c r="J30" s="218"/>
      <c r="K30" s="218"/>
      <c r="L30" s="218"/>
      <c r="M30" s="218"/>
      <c r="N30" s="218"/>
      <c r="O30" s="218"/>
      <c r="P30" s="218"/>
      <c r="Q30" s="218"/>
      <c r="R30" s="218"/>
      <c r="S30" s="218"/>
      <c r="T30" s="218"/>
      <c r="U30" s="218"/>
      <c r="V30" s="218"/>
      <c r="W30" s="218"/>
      <c r="X30" s="218"/>
      <c r="Y30" s="218"/>
      <c r="Z30" s="218"/>
      <c r="AA30" s="218"/>
    </row>
    <row r="31" spans="2:27" s="153" customFormat="1" ht="15" customHeight="1" x14ac:dyDescent="0.4">
      <c r="E31" s="219" t="s">
        <v>2</v>
      </c>
      <c r="F31" s="220">
        <v>6226</v>
      </c>
      <c r="G31" s="221" t="s">
        <v>382</v>
      </c>
      <c r="H31" s="220">
        <v>6001</v>
      </c>
      <c r="I31" s="222" t="s">
        <v>386</v>
      </c>
      <c r="J31" s="223"/>
      <c r="K31" s="218"/>
      <c r="L31" s="218"/>
      <c r="M31" s="218"/>
      <c r="N31" s="218"/>
      <c r="O31" s="224"/>
      <c r="P31" s="224"/>
      <c r="Q31" s="224"/>
      <c r="R31" s="224"/>
      <c r="S31" s="223"/>
      <c r="T31" s="218"/>
      <c r="U31" s="218"/>
      <c r="V31" s="218"/>
      <c r="W31" s="218"/>
      <c r="X31" s="218"/>
      <c r="Y31" s="218"/>
      <c r="Z31" s="218"/>
      <c r="AA31" s="218"/>
    </row>
    <row r="32" spans="2:27" s="153" customFormat="1" ht="15" customHeight="1" x14ac:dyDescent="0.4">
      <c r="E32" s="219" t="s">
        <v>3</v>
      </c>
      <c r="F32" s="220">
        <v>6475</v>
      </c>
      <c r="G32" s="221" t="s">
        <v>383</v>
      </c>
      <c r="H32" s="220">
        <v>6277</v>
      </c>
      <c r="I32" s="222" t="s">
        <v>387</v>
      </c>
      <c r="J32" s="223"/>
      <c r="K32" s="218"/>
      <c r="L32" s="218"/>
      <c r="M32" s="218"/>
      <c r="N32" s="218"/>
      <c r="O32" s="224"/>
      <c r="P32" s="224"/>
      <c r="Q32" s="224"/>
      <c r="R32" s="224"/>
      <c r="S32" s="223"/>
      <c r="T32" s="218"/>
      <c r="U32" s="218"/>
      <c r="V32" s="218"/>
      <c r="W32" s="218"/>
      <c r="X32" s="218"/>
      <c r="Y32" s="218"/>
      <c r="Z32" s="218"/>
      <c r="AA32" s="218"/>
    </row>
    <row r="33" spans="2:27" s="153" customFormat="1" ht="15" customHeight="1" x14ac:dyDescent="0.4">
      <c r="E33" s="219" t="s">
        <v>6</v>
      </c>
      <c r="F33" s="220">
        <v>7171</v>
      </c>
      <c r="G33" s="221">
        <v>27</v>
      </c>
      <c r="H33" s="220">
        <v>6956</v>
      </c>
      <c r="I33" s="222">
        <v>27.4</v>
      </c>
      <c r="J33" s="223"/>
      <c r="K33" s="223"/>
      <c r="L33" s="223"/>
      <c r="M33" s="223"/>
      <c r="N33" s="223"/>
      <c r="O33" s="224"/>
      <c r="P33" s="224"/>
      <c r="Q33" s="224"/>
      <c r="R33" s="224"/>
      <c r="S33" s="223"/>
      <c r="T33" s="223"/>
      <c r="U33" s="223"/>
      <c r="V33" s="223"/>
      <c r="W33" s="223"/>
      <c r="X33" s="218"/>
      <c r="Y33" s="218"/>
      <c r="Z33" s="218"/>
      <c r="AA33" s="218"/>
    </row>
    <row r="34" spans="2:27" s="153" customFormat="1" ht="15" customHeight="1" x14ac:dyDescent="0.4">
      <c r="E34" s="219" t="s">
        <v>20</v>
      </c>
      <c r="F34" s="220">
        <v>5646</v>
      </c>
      <c r="G34" s="221" t="s">
        <v>384</v>
      </c>
      <c r="H34" s="220">
        <v>5461</v>
      </c>
      <c r="I34" s="222" t="s">
        <v>388</v>
      </c>
      <c r="J34" s="223"/>
      <c r="K34" s="223"/>
      <c r="L34" s="223"/>
      <c r="M34" s="223"/>
      <c r="N34" s="223"/>
      <c r="O34" s="218"/>
      <c r="P34" s="218"/>
      <c r="Q34" s="218"/>
      <c r="R34" s="218"/>
      <c r="S34" s="223"/>
      <c r="T34" s="223"/>
      <c r="U34" s="223"/>
      <c r="V34" s="223"/>
      <c r="W34" s="223"/>
      <c r="X34" s="218"/>
      <c r="Y34" s="218"/>
      <c r="Z34" s="218"/>
      <c r="AA34" s="218"/>
    </row>
    <row r="35" spans="2:27" s="153" customFormat="1" ht="15" customHeight="1" x14ac:dyDescent="0.4">
      <c r="E35" s="219" t="s">
        <v>21</v>
      </c>
      <c r="F35" s="220">
        <v>5652</v>
      </c>
      <c r="G35" s="221" t="s">
        <v>385</v>
      </c>
      <c r="H35" s="220">
        <v>5477</v>
      </c>
      <c r="I35" s="222" t="s">
        <v>389</v>
      </c>
      <c r="J35" s="223"/>
      <c r="K35" s="223"/>
      <c r="L35" s="223"/>
      <c r="M35" s="223"/>
      <c r="N35" s="223"/>
      <c r="O35" s="218"/>
      <c r="P35" s="218"/>
      <c r="Q35" s="218"/>
      <c r="R35" s="218"/>
      <c r="S35" s="223"/>
      <c r="T35" s="223"/>
      <c r="U35" s="223"/>
      <c r="V35" s="223"/>
      <c r="W35" s="223"/>
      <c r="X35" s="218"/>
      <c r="Y35" s="218"/>
      <c r="Z35" s="218"/>
      <c r="AA35" s="218"/>
    </row>
    <row r="36" spans="2:27" s="153" customFormat="1" ht="15" customHeight="1" x14ac:dyDescent="0.4">
      <c r="E36" s="219" t="s">
        <v>22</v>
      </c>
      <c r="F36" s="220">
        <v>5755</v>
      </c>
      <c r="G36" s="221">
        <v>1.7</v>
      </c>
      <c r="H36" s="220">
        <v>5583</v>
      </c>
      <c r="I36" s="222">
        <v>1.7</v>
      </c>
      <c r="J36" s="223"/>
      <c r="K36" s="223"/>
      <c r="L36" s="223"/>
      <c r="M36" s="223"/>
      <c r="N36" s="223"/>
      <c r="O36" s="218"/>
      <c r="P36" s="218"/>
      <c r="Q36" s="218"/>
      <c r="R36" s="218"/>
      <c r="S36" s="223"/>
      <c r="T36" s="223"/>
      <c r="U36" s="223"/>
      <c r="V36" s="223"/>
      <c r="W36" s="223"/>
      <c r="X36" s="218"/>
      <c r="Y36" s="218"/>
      <c r="Z36" s="218"/>
      <c r="AA36" s="218"/>
    </row>
    <row r="37" spans="2:27" s="153" customFormat="1" ht="15" customHeight="1" x14ac:dyDescent="0.4">
      <c r="E37" s="219" t="s">
        <v>23</v>
      </c>
      <c r="F37" s="220">
        <v>5660</v>
      </c>
      <c r="G37" s="221" t="s">
        <v>24</v>
      </c>
      <c r="H37" s="220">
        <v>5490</v>
      </c>
      <c r="I37" s="222" t="s">
        <v>390</v>
      </c>
      <c r="J37" s="223"/>
      <c r="K37" s="223"/>
      <c r="L37" s="223"/>
      <c r="M37" s="223"/>
      <c r="N37" s="223"/>
      <c r="O37" s="218"/>
      <c r="P37" s="218"/>
      <c r="Q37" s="218"/>
      <c r="R37" s="218"/>
      <c r="S37" s="223"/>
      <c r="T37" s="223"/>
      <c r="U37" s="223"/>
      <c r="V37" s="223"/>
      <c r="W37" s="223"/>
      <c r="X37" s="218"/>
      <c r="Y37" s="218"/>
      <c r="Z37" s="218"/>
      <c r="AA37" s="218"/>
    </row>
    <row r="38" spans="2:27" ht="15" customHeight="1" x14ac:dyDescent="0.4">
      <c r="J38" s="109"/>
      <c r="K38" s="109"/>
      <c r="L38" s="109"/>
      <c r="M38" s="109"/>
      <c r="N38" s="109"/>
      <c r="O38" s="109"/>
      <c r="P38" s="109"/>
      <c r="Q38" s="109"/>
      <c r="R38" s="109"/>
      <c r="S38" s="109"/>
      <c r="T38" s="109"/>
      <c r="U38" s="109"/>
      <c r="V38" s="109"/>
      <c r="W38" s="109"/>
      <c r="X38" s="109"/>
      <c r="Y38" s="109"/>
      <c r="Z38" s="109"/>
      <c r="AA38" s="109"/>
    </row>
    <row r="39" spans="2:27" ht="30" customHeight="1" x14ac:dyDescent="0.4">
      <c r="B39" s="345">
        <v>5</v>
      </c>
      <c r="C39" s="345"/>
      <c r="E39" s="160" t="s">
        <v>125</v>
      </c>
    </row>
    <row r="41" spans="2:27" s="153" customFormat="1" ht="20.100000000000001" customHeight="1" x14ac:dyDescent="0.4">
      <c r="E41" s="148" t="s">
        <v>137</v>
      </c>
      <c r="F41" s="148" t="s">
        <v>30</v>
      </c>
      <c r="G41" s="148" t="s">
        <v>31</v>
      </c>
      <c r="H41" s="148" t="s">
        <v>35</v>
      </c>
      <c r="I41" s="150"/>
      <c r="J41" s="150"/>
      <c r="K41" s="150"/>
      <c r="L41" s="150"/>
      <c r="M41" s="150"/>
      <c r="N41" s="150"/>
      <c r="O41" s="150"/>
      <c r="P41" s="150"/>
      <c r="Q41" s="150"/>
      <c r="R41" s="150"/>
      <c r="S41" s="150"/>
      <c r="T41" s="150"/>
      <c r="U41" s="150"/>
      <c r="V41" s="150"/>
      <c r="W41" s="150"/>
      <c r="X41" s="150"/>
      <c r="Y41" s="150"/>
      <c r="Z41" s="150"/>
      <c r="AA41" s="150"/>
    </row>
    <row r="42" spans="2:27" s="153" customFormat="1" ht="20.100000000000001" customHeight="1" x14ac:dyDescent="0.4">
      <c r="E42" s="157" t="s">
        <v>126</v>
      </c>
      <c r="F42" s="225">
        <v>90.7</v>
      </c>
      <c r="G42" s="225">
        <v>87.7</v>
      </c>
      <c r="H42" s="225">
        <v>3</v>
      </c>
      <c r="I42" s="150"/>
      <c r="J42" s="150"/>
      <c r="K42" s="150"/>
      <c r="L42" s="150"/>
      <c r="M42" s="150"/>
      <c r="N42" s="150"/>
      <c r="O42" s="226"/>
      <c r="P42" s="226"/>
      <c r="Q42" s="226"/>
      <c r="R42" s="226"/>
      <c r="S42" s="226"/>
      <c r="T42" s="226"/>
      <c r="U42" s="226"/>
      <c r="V42" s="226"/>
      <c r="W42" s="226"/>
      <c r="X42" s="226"/>
      <c r="Y42" s="226"/>
      <c r="Z42" s="226"/>
      <c r="AA42" s="226"/>
    </row>
    <row r="43" spans="2:27" s="153" customFormat="1" ht="20.100000000000001" customHeight="1" x14ac:dyDescent="0.4">
      <c r="E43" s="157" t="s">
        <v>127</v>
      </c>
      <c r="F43" s="225">
        <v>8.8000000000000007</v>
      </c>
      <c r="G43" s="225">
        <v>8.9</v>
      </c>
      <c r="H43" s="225">
        <v>-9.9999999999999645E-2</v>
      </c>
      <c r="I43" s="150"/>
      <c r="J43" s="150"/>
      <c r="K43" s="150"/>
      <c r="L43" s="150"/>
      <c r="M43" s="150"/>
      <c r="N43" s="150"/>
      <c r="O43" s="226"/>
      <c r="P43" s="226"/>
      <c r="Q43" s="226"/>
      <c r="R43" s="226"/>
      <c r="S43" s="226"/>
      <c r="T43" s="226"/>
      <c r="U43" s="226"/>
      <c r="V43" s="226"/>
      <c r="W43" s="226"/>
      <c r="X43" s="226"/>
      <c r="Y43" s="226"/>
      <c r="Z43" s="226"/>
      <c r="AA43" s="226"/>
    </row>
    <row r="44" spans="2:27" ht="15" customHeight="1" x14ac:dyDescent="0.4">
      <c r="E44" s="160"/>
    </row>
    <row r="45" spans="2:27" ht="30" customHeight="1" x14ac:dyDescent="0.4">
      <c r="B45" s="345">
        <v>6</v>
      </c>
      <c r="C45" s="345"/>
      <c r="E45" s="160" t="s">
        <v>136</v>
      </c>
    </row>
    <row r="47" spans="2:27" s="153" customFormat="1" ht="15" customHeight="1" x14ac:dyDescent="0.4">
      <c r="I47" s="152" t="s">
        <v>135</v>
      </c>
      <c r="J47" s="210"/>
      <c r="K47" s="210"/>
      <c r="L47" s="210"/>
      <c r="M47" s="210"/>
      <c r="N47" s="210"/>
      <c r="O47" s="210"/>
      <c r="P47" s="210"/>
      <c r="Q47" s="210"/>
      <c r="R47" s="210"/>
      <c r="S47" s="210"/>
      <c r="T47" s="210"/>
      <c r="U47" s="210"/>
      <c r="V47" s="210"/>
      <c r="W47" s="210"/>
      <c r="X47" s="210"/>
      <c r="Y47" s="210"/>
      <c r="Z47" s="210"/>
      <c r="AA47" s="210"/>
    </row>
    <row r="48" spans="2:27" s="153" customFormat="1" ht="20.100000000000001" customHeight="1" x14ac:dyDescent="0.4">
      <c r="D48" s="227" t="s">
        <v>137</v>
      </c>
      <c r="E48" s="228"/>
      <c r="F48" s="148" t="s">
        <v>30</v>
      </c>
      <c r="G48" s="148" t="s">
        <v>31</v>
      </c>
      <c r="H48" s="148" t="s">
        <v>132</v>
      </c>
      <c r="I48" s="148" t="s">
        <v>133</v>
      </c>
      <c r="J48" s="229"/>
      <c r="K48" s="229"/>
      <c r="L48" s="229"/>
      <c r="M48" s="229"/>
      <c r="N48" s="229"/>
      <c r="O48" s="229"/>
      <c r="P48" s="229"/>
      <c r="Q48" s="229"/>
      <c r="R48" s="229"/>
      <c r="S48" s="229"/>
      <c r="T48" s="229"/>
      <c r="U48" s="229"/>
      <c r="V48" s="229"/>
      <c r="W48" s="229"/>
      <c r="X48" s="229"/>
      <c r="Y48" s="229"/>
      <c r="Z48" s="229"/>
      <c r="AA48" s="229"/>
    </row>
    <row r="49" spans="4:27" s="153" customFormat="1" ht="20.100000000000001" customHeight="1" x14ac:dyDescent="0.4">
      <c r="D49" s="154"/>
      <c r="E49" s="157" t="s">
        <v>128</v>
      </c>
      <c r="F49" s="230">
        <v>580920</v>
      </c>
      <c r="G49" s="230">
        <v>598341</v>
      </c>
      <c r="H49" s="230">
        <v>-17421</v>
      </c>
      <c r="I49" s="225">
        <v>-2.9</v>
      </c>
      <c r="J49" s="150"/>
      <c r="K49" s="150"/>
      <c r="L49" s="150"/>
      <c r="M49" s="150"/>
      <c r="N49" s="231"/>
      <c r="O49" s="231"/>
      <c r="P49" s="231"/>
      <c r="Q49" s="231"/>
      <c r="R49" s="231"/>
      <c r="S49" s="231"/>
      <c r="T49" s="231"/>
      <c r="U49" s="231"/>
      <c r="V49" s="231"/>
      <c r="W49" s="231"/>
      <c r="X49" s="231"/>
      <c r="Y49" s="231"/>
      <c r="Z49" s="231"/>
      <c r="AA49" s="231"/>
    </row>
    <row r="50" spans="4:27" s="153" customFormat="1" ht="20.100000000000001" customHeight="1" x14ac:dyDescent="0.4">
      <c r="D50" s="155"/>
      <c r="E50" s="232" t="s">
        <v>129</v>
      </c>
      <c r="F50" s="230">
        <v>391388</v>
      </c>
      <c r="G50" s="230">
        <v>394571</v>
      </c>
      <c r="H50" s="230">
        <v>-3183</v>
      </c>
      <c r="I50" s="225">
        <v>-0.8</v>
      </c>
      <c r="J50" s="150"/>
      <c r="K50" s="150"/>
      <c r="L50" s="150"/>
      <c r="M50" s="150"/>
      <c r="N50" s="231"/>
      <c r="O50" s="231"/>
      <c r="P50" s="231"/>
      <c r="Q50" s="231"/>
      <c r="R50" s="231"/>
      <c r="S50" s="231"/>
      <c r="T50" s="231"/>
      <c r="U50" s="231"/>
      <c r="V50" s="231"/>
      <c r="W50" s="231"/>
      <c r="X50" s="231"/>
      <c r="Y50" s="231"/>
      <c r="Z50" s="231"/>
      <c r="AA50" s="231"/>
    </row>
    <row r="51" spans="4:27" s="153" customFormat="1" ht="20.100000000000001" customHeight="1" x14ac:dyDescent="0.4">
      <c r="D51" s="155"/>
      <c r="E51" s="156" t="s">
        <v>130</v>
      </c>
      <c r="F51" s="230">
        <v>84482</v>
      </c>
      <c r="G51" s="230">
        <v>83100</v>
      </c>
      <c r="H51" s="230">
        <v>1382</v>
      </c>
      <c r="I51" s="225">
        <v>1.7</v>
      </c>
      <c r="J51" s="150"/>
      <c r="K51" s="150"/>
      <c r="L51" s="150"/>
      <c r="M51" s="150"/>
      <c r="N51" s="231"/>
      <c r="O51" s="231"/>
      <c r="P51" s="231"/>
      <c r="Q51" s="231"/>
      <c r="R51" s="231"/>
      <c r="S51" s="231"/>
      <c r="T51" s="231"/>
      <c r="U51" s="231"/>
      <c r="V51" s="231"/>
      <c r="W51" s="231"/>
      <c r="X51" s="231"/>
      <c r="Y51" s="231"/>
      <c r="Z51" s="231"/>
      <c r="AA51" s="231"/>
    </row>
    <row r="52" spans="4:27" s="153" customFormat="1" ht="20.100000000000001" customHeight="1" x14ac:dyDescent="0.4">
      <c r="D52" s="233" t="s">
        <v>131</v>
      </c>
      <c r="E52" s="234"/>
      <c r="F52" s="235">
        <v>665402</v>
      </c>
      <c r="G52" s="235">
        <v>681441</v>
      </c>
      <c r="H52" s="235">
        <v>-16039</v>
      </c>
      <c r="I52" s="236">
        <v>-2.4</v>
      </c>
      <c r="J52" s="229"/>
      <c r="K52" s="229"/>
      <c r="L52" s="229"/>
      <c r="M52" s="229"/>
      <c r="N52" s="237"/>
      <c r="O52" s="237"/>
      <c r="P52" s="237"/>
      <c r="Q52" s="237"/>
      <c r="R52" s="237"/>
      <c r="S52" s="237"/>
      <c r="T52" s="237"/>
      <c r="U52" s="237"/>
      <c r="V52" s="237"/>
      <c r="W52" s="237"/>
      <c r="X52" s="237"/>
      <c r="Y52" s="237"/>
      <c r="Z52" s="237"/>
      <c r="AA52" s="237"/>
    </row>
    <row r="53" spans="4:27" s="18" customFormat="1" ht="15" customHeight="1" x14ac:dyDescent="0.4">
      <c r="J53" s="158"/>
      <c r="K53" s="158"/>
      <c r="L53" s="158"/>
      <c r="M53" s="158"/>
      <c r="N53" s="158"/>
      <c r="O53" s="158"/>
      <c r="P53" s="158"/>
      <c r="Q53" s="158"/>
      <c r="R53" s="158"/>
      <c r="S53" s="158"/>
      <c r="T53" s="158"/>
      <c r="U53" s="158"/>
      <c r="V53" s="158"/>
      <c r="W53" s="158"/>
      <c r="X53" s="158"/>
      <c r="Y53" s="158"/>
      <c r="Z53" s="158"/>
      <c r="AA53" s="158"/>
    </row>
    <row r="54" spans="4:27" s="18" customFormat="1" ht="15" customHeight="1" x14ac:dyDescent="0.4"/>
    <row r="55" spans="4:27" s="18" customFormat="1" ht="15" customHeight="1" x14ac:dyDescent="0.4"/>
  </sheetData>
  <sheetProtection algorithmName="SHA-512" hashValue="xQO6+223RprMgEeQ5QG00TqEjA5zp2QbVtpMp2ObiGzvUxnGqlu/qgDI9juTQ+Ps+nIHclRXGTAkNtkL0xc3MQ==" saltValue="JA4WORcm6qwQnuY4XXpjyg==" spinCount="100000" sheet="1" objects="1" scenarios="1"/>
  <mergeCells count="9">
    <mergeCell ref="B45:C45"/>
    <mergeCell ref="B6:C6"/>
    <mergeCell ref="B8:C8"/>
    <mergeCell ref="B15:C15"/>
    <mergeCell ref="H17:I17"/>
    <mergeCell ref="F17:G17"/>
    <mergeCell ref="B28:C28"/>
    <mergeCell ref="B39:C39"/>
    <mergeCell ref="A1:I3"/>
  </mergeCells>
  <phoneticPr fontId="2"/>
  <pageMargins left="0.70866141732283472" right="0.70866141732283472" top="0.74803149606299213" bottom="0.74803149606299213" header="0.31496062992125984" footer="0.31496062992125984"/>
  <pageSetup paperSize="9" scale="80" firstPageNumber="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7F959-8061-46B6-B6F0-5E6527B066C9}">
  <sheetPr codeName="Sheet19"/>
  <dimension ref="B2:W29"/>
  <sheetViews>
    <sheetView view="pageBreakPreview" zoomScaleNormal="85" zoomScaleSheetLayoutView="100" workbookViewId="0"/>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16.75" style="1" customWidth="1"/>
    <col min="6" max="19" width="9.25" style="1" bestFit="1" customWidth="1"/>
    <col min="20" max="22" width="9.125" style="1" bestFit="1" customWidth="1"/>
    <col min="23" max="23" width="9.875" style="1" customWidth="1"/>
    <col min="24" max="16384" width="2.375" style="1"/>
  </cols>
  <sheetData>
    <row r="2" spans="2:23" s="16" customFormat="1" ht="30" customHeight="1" x14ac:dyDescent="0.4">
      <c r="B2" s="370">
        <v>2</v>
      </c>
      <c r="C2" s="370"/>
      <c r="E2" s="17" t="s">
        <v>365</v>
      </c>
    </row>
    <row r="3" spans="2:23" s="146" customFormat="1" ht="15" customHeight="1" x14ac:dyDescent="0.15">
      <c r="B3" s="238"/>
      <c r="C3" s="239"/>
      <c r="E3" s="240"/>
      <c r="F3" s="241"/>
      <c r="G3" s="241"/>
      <c r="H3" s="241"/>
      <c r="I3" s="241"/>
      <c r="J3" s="241"/>
      <c r="K3" s="241"/>
      <c r="L3" s="241"/>
      <c r="M3" s="241"/>
      <c r="N3" s="241"/>
      <c r="O3" s="241"/>
      <c r="P3" s="241"/>
      <c r="Q3" s="241"/>
      <c r="R3" s="241"/>
      <c r="S3" s="241"/>
      <c r="T3" s="241"/>
      <c r="U3" s="242"/>
      <c r="V3" s="242"/>
      <c r="W3" s="242" t="s">
        <v>134</v>
      </c>
    </row>
    <row r="4" spans="2:23" s="146" customFormat="1" ht="15" customHeight="1" x14ac:dyDescent="0.4">
      <c r="B4" s="238"/>
      <c r="C4" s="239"/>
      <c r="E4" s="243"/>
      <c r="F4" s="244" t="s">
        <v>144</v>
      </c>
      <c r="G4" s="244" t="s">
        <v>145</v>
      </c>
      <c r="H4" s="244" t="s">
        <v>146</v>
      </c>
      <c r="I4" s="244" t="s">
        <v>147</v>
      </c>
      <c r="J4" s="244" t="s">
        <v>148</v>
      </c>
      <c r="K4" s="244" t="s">
        <v>149</v>
      </c>
      <c r="L4" s="244" t="s">
        <v>150</v>
      </c>
      <c r="M4" s="244" t="s">
        <v>151</v>
      </c>
      <c r="N4" s="244" t="s">
        <v>152</v>
      </c>
      <c r="O4" s="244" t="s">
        <v>153</v>
      </c>
      <c r="P4" s="244" t="s">
        <v>154</v>
      </c>
      <c r="Q4" s="244" t="s">
        <v>155</v>
      </c>
      <c r="R4" s="244" t="s">
        <v>156</v>
      </c>
      <c r="S4" s="244" t="s">
        <v>157</v>
      </c>
      <c r="T4" s="244" t="s">
        <v>158</v>
      </c>
      <c r="U4" s="244" t="s">
        <v>159</v>
      </c>
      <c r="V4" s="244" t="s">
        <v>160</v>
      </c>
      <c r="W4" s="244" t="s">
        <v>161</v>
      </c>
    </row>
    <row r="5" spans="2:23" s="146" customFormat="1" ht="15" customHeight="1" x14ac:dyDescent="0.4">
      <c r="B5" s="238"/>
      <c r="C5" s="239"/>
      <c r="E5" s="243" t="s">
        <v>302</v>
      </c>
      <c r="F5" s="245">
        <f>+F18</f>
        <v>105998</v>
      </c>
      <c r="G5" s="245">
        <f t="shared" ref="G5:W5" si="0">+G18</f>
        <v>101469</v>
      </c>
      <c r="H5" s="245">
        <f t="shared" si="0"/>
        <v>100379</v>
      </c>
      <c r="I5" s="245">
        <f t="shared" si="0"/>
        <v>97150</v>
      </c>
      <c r="J5" s="245">
        <f t="shared" si="0"/>
        <v>95224</v>
      </c>
      <c r="K5" s="245">
        <f t="shared" si="0"/>
        <v>93516</v>
      </c>
      <c r="L5" s="245">
        <f t="shared" si="0"/>
        <v>93122</v>
      </c>
      <c r="M5" s="245">
        <f t="shared" si="0"/>
        <v>91782</v>
      </c>
      <c r="N5" s="245">
        <f t="shared" si="0"/>
        <v>87872</v>
      </c>
      <c r="O5" s="245">
        <f t="shared" si="0"/>
        <v>87092</v>
      </c>
      <c r="P5" s="245">
        <f t="shared" si="0"/>
        <v>85981</v>
      </c>
      <c r="Q5" s="245">
        <f t="shared" si="0"/>
        <v>84596</v>
      </c>
      <c r="R5" s="245">
        <f t="shared" si="0"/>
        <v>82942</v>
      </c>
      <c r="S5" s="245">
        <f t="shared" si="0"/>
        <v>80719</v>
      </c>
      <c r="T5" s="245">
        <f t="shared" si="0"/>
        <v>81035</v>
      </c>
      <c r="U5" s="245">
        <f t="shared" si="0"/>
        <v>88683</v>
      </c>
      <c r="V5" s="245">
        <f t="shared" si="0"/>
        <v>88652</v>
      </c>
      <c r="W5" s="245">
        <f t="shared" si="0"/>
        <v>86484</v>
      </c>
    </row>
    <row r="6" spans="2:23" s="146" customFormat="1" ht="15" customHeight="1" x14ac:dyDescent="0.4">
      <c r="B6" s="238"/>
      <c r="C6" s="239"/>
      <c r="E6" s="243" t="s">
        <v>303</v>
      </c>
      <c r="F6" s="245">
        <f>+F19</f>
        <v>58346</v>
      </c>
      <c r="G6" s="245">
        <f t="shared" ref="G6:W6" si="1">+G19</f>
        <v>60320</v>
      </c>
      <c r="H6" s="245">
        <f t="shared" si="1"/>
        <v>62968</v>
      </c>
      <c r="I6" s="245">
        <f t="shared" si="1"/>
        <v>64228</v>
      </c>
      <c r="J6" s="245">
        <f t="shared" si="1"/>
        <v>67158</v>
      </c>
      <c r="K6" s="245">
        <f t="shared" si="1"/>
        <v>80208</v>
      </c>
      <c r="L6" s="245">
        <f t="shared" si="1"/>
        <v>83346</v>
      </c>
      <c r="M6" s="245">
        <f t="shared" si="1"/>
        <v>84318</v>
      </c>
      <c r="N6" s="245">
        <f t="shared" si="1"/>
        <v>85552</v>
      </c>
      <c r="O6" s="245">
        <f t="shared" si="1"/>
        <v>90235</v>
      </c>
      <c r="P6" s="245">
        <f t="shared" si="1"/>
        <v>93409</v>
      </c>
      <c r="Q6" s="245">
        <f t="shared" si="1"/>
        <v>99638</v>
      </c>
      <c r="R6" s="245">
        <f t="shared" si="1"/>
        <v>98496</v>
      </c>
      <c r="S6" s="245">
        <f t="shared" si="1"/>
        <v>96346</v>
      </c>
      <c r="T6" s="245">
        <f t="shared" si="1"/>
        <v>98716</v>
      </c>
      <c r="U6" s="245">
        <f t="shared" si="1"/>
        <v>99457</v>
      </c>
      <c r="V6" s="245">
        <f t="shared" si="1"/>
        <v>120674</v>
      </c>
      <c r="W6" s="245">
        <f t="shared" si="1"/>
        <v>108182</v>
      </c>
    </row>
    <row r="7" spans="2:23" s="146" customFormat="1" ht="15" customHeight="1" x14ac:dyDescent="0.4">
      <c r="B7" s="238"/>
      <c r="C7" s="239"/>
      <c r="E7" s="243" t="s">
        <v>286</v>
      </c>
      <c r="F7" s="245">
        <f>+F20</f>
        <v>72981</v>
      </c>
      <c r="G7" s="245">
        <f t="shared" ref="G7:W7" si="2">+G20</f>
        <v>74268</v>
      </c>
      <c r="H7" s="245">
        <f t="shared" si="2"/>
        <v>75250</v>
      </c>
      <c r="I7" s="245">
        <f t="shared" si="2"/>
        <v>74357</v>
      </c>
      <c r="J7" s="245">
        <f t="shared" si="2"/>
        <v>73377</v>
      </c>
      <c r="K7" s="245">
        <f t="shared" si="2"/>
        <v>73357</v>
      </c>
      <c r="L7" s="245">
        <f t="shared" si="2"/>
        <v>72070</v>
      </c>
      <c r="M7" s="245">
        <f t="shared" si="2"/>
        <v>69713</v>
      </c>
      <c r="N7" s="245">
        <f t="shared" si="2"/>
        <v>69119</v>
      </c>
      <c r="O7" s="245">
        <f t="shared" si="2"/>
        <v>67702</v>
      </c>
      <c r="P7" s="245">
        <f t="shared" si="2"/>
        <v>63776</v>
      </c>
      <c r="Q7" s="245">
        <f t="shared" si="2"/>
        <v>62802</v>
      </c>
      <c r="R7" s="245">
        <f t="shared" si="2"/>
        <v>62383</v>
      </c>
      <c r="S7" s="245">
        <f t="shared" si="2"/>
        <v>62582</v>
      </c>
      <c r="T7" s="245">
        <f t="shared" si="2"/>
        <v>61041</v>
      </c>
      <c r="U7" s="245">
        <f t="shared" si="2"/>
        <v>61176</v>
      </c>
      <c r="V7" s="245">
        <f t="shared" si="2"/>
        <v>61935</v>
      </c>
      <c r="W7" s="245">
        <f t="shared" si="2"/>
        <v>62996</v>
      </c>
    </row>
    <row r="8" spans="2:23" s="146" customFormat="1" ht="15" customHeight="1" x14ac:dyDescent="0.4">
      <c r="B8" s="238"/>
      <c r="C8" s="239"/>
      <c r="E8" s="243" t="s">
        <v>304</v>
      </c>
      <c r="F8" s="245">
        <f>+F21+F22</f>
        <v>79307</v>
      </c>
      <c r="G8" s="245">
        <f t="shared" ref="G8:W8" si="3">+G21+G22</f>
        <v>77257</v>
      </c>
      <c r="H8" s="245">
        <f t="shared" si="3"/>
        <v>71687</v>
      </c>
      <c r="I8" s="245">
        <f t="shared" si="3"/>
        <v>68640</v>
      </c>
      <c r="J8" s="245">
        <f t="shared" si="3"/>
        <v>81977</v>
      </c>
      <c r="K8" s="245">
        <f t="shared" si="3"/>
        <v>86187</v>
      </c>
      <c r="L8" s="245">
        <f t="shared" si="3"/>
        <v>85033</v>
      </c>
      <c r="M8" s="245">
        <f t="shared" si="3"/>
        <v>74632</v>
      </c>
      <c r="N8" s="245">
        <f t="shared" si="3"/>
        <v>86805</v>
      </c>
      <c r="O8" s="245">
        <f t="shared" si="3"/>
        <v>101025</v>
      </c>
      <c r="P8" s="245">
        <f t="shared" si="3"/>
        <v>91020</v>
      </c>
      <c r="Q8" s="245">
        <f t="shared" si="3"/>
        <v>66861</v>
      </c>
      <c r="R8" s="245">
        <f t="shared" si="3"/>
        <v>78466</v>
      </c>
      <c r="S8" s="245">
        <f t="shared" si="3"/>
        <v>72747</v>
      </c>
      <c r="T8" s="245">
        <f t="shared" si="3"/>
        <v>72205</v>
      </c>
      <c r="U8" s="245">
        <f t="shared" si="3"/>
        <v>86582</v>
      </c>
      <c r="V8" s="245">
        <f t="shared" si="3"/>
        <v>77138</v>
      </c>
      <c r="W8" s="245">
        <f t="shared" si="3"/>
        <v>67000</v>
      </c>
    </row>
    <row r="9" spans="2:23" s="146" customFormat="1" ht="15" customHeight="1" x14ac:dyDescent="0.4">
      <c r="B9" s="238"/>
      <c r="C9" s="239"/>
      <c r="E9" s="243" t="s">
        <v>305</v>
      </c>
      <c r="F9" s="245">
        <f>+F23</f>
        <v>73078</v>
      </c>
      <c r="G9" s="245">
        <f t="shared" ref="G9:W9" si="4">+G23</f>
        <v>61521</v>
      </c>
      <c r="H9" s="245">
        <f t="shared" si="4"/>
        <v>63951</v>
      </c>
      <c r="I9" s="245">
        <f t="shared" si="4"/>
        <v>59828</v>
      </c>
      <c r="J9" s="245">
        <f t="shared" si="4"/>
        <v>65503</v>
      </c>
      <c r="K9" s="245">
        <f t="shared" si="4"/>
        <v>68162</v>
      </c>
      <c r="L9" s="245">
        <f t="shared" si="4"/>
        <v>73308</v>
      </c>
      <c r="M9" s="245">
        <f t="shared" si="4"/>
        <v>62050</v>
      </c>
      <c r="N9" s="245">
        <f t="shared" si="4"/>
        <v>61476</v>
      </c>
      <c r="O9" s="245">
        <f t="shared" si="4"/>
        <v>63561</v>
      </c>
      <c r="P9" s="245">
        <f t="shared" si="4"/>
        <v>65764</v>
      </c>
      <c r="Q9" s="245">
        <f t="shared" si="4"/>
        <v>66042</v>
      </c>
      <c r="R9" s="245">
        <f t="shared" si="4"/>
        <v>68829</v>
      </c>
      <c r="S9" s="245">
        <f t="shared" si="4"/>
        <v>69462</v>
      </c>
      <c r="T9" s="245">
        <f t="shared" si="4"/>
        <v>71093</v>
      </c>
      <c r="U9" s="245">
        <f t="shared" si="4"/>
        <v>74612</v>
      </c>
      <c r="V9" s="245">
        <f t="shared" si="4"/>
        <v>79382</v>
      </c>
      <c r="W9" s="245">
        <f t="shared" si="4"/>
        <v>83208</v>
      </c>
    </row>
    <row r="10" spans="2:23" s="146" customFormat="1" ht="15" customHeight="1" x14ac:dyDescent="0.4">
      <c r="B10" s="238"/>
      <c r="C10" s="239"/>
      <c r="E10" s="243" t="s">
        <v>306</v>
      </c>
      <c r="F10" s="245">
        <f>+F25</f>
        <v>52438</v>
      </c>
      <c r="G10" s="245">
        <f t="shared" ref="G10:W10" si="5">+G25</f>
        <v>47824</v>
      </c>
      <c r="H10" s="245">
        <f t="shared" si="5"/>
        <v>50869</v>
      </c>
      <c r="I10" s="245">
        <f t="shared" si="5"/>
        <v>49920</v>
      </c>
      <c r="J10" s="245">
        <f t="shared" si="5"/>
        <v>67158</v>
      </c>
      <c r="K10" s="245">
        <f t="shared" si="5"/>
        <v>49842</v>
      </c>
      <c r="L10" s="245">
        <f t="shared" si="5"/>
        <v>52066</v>
      </c>
      <c r="M10" s="245">
        <f t="shared" si="5"/>
        <v>52805</v>
      </c>
      <c r="N10" s="245">
        <f t="shared" si="5"/>
        <v>54898</v>
      </c>
      <c r="O10" s="245">
        <f t="shared" si="5"/>
        <v>58854</v>
      </c>
      <c r="P10" s="245">
        <f t="shared" si="5"/>
        <v>63077</v>
      </c>
      <c r="Q10" s="245">
        <f t="shared" si="5"/>
        <v>62388</v>
      </c>
      <c r="R10" s="245">
        <f t="shared" si="5"/>
        <v>61425</v>
      </c>
      <c r="S10" s="245">
        <f t="shared" si="5"/>
        <v>65747</v>
      </c>
      <c r="T10" s="245">
        <f t="shared" si="5"/>
        <v>65319</v>
      </c>
      <c r="U10" s="245">
        <f t="shared" si="5"/>
        <v>177651</v>
      </c>
      <c r="V10" s="245">
        <f t="shared" si="5"/>
        <v>81521</v>
      </c>
      <c r="W10" s="245">
        <f t="shared" si="5"/>
        <v>84063</v>
      </c>
    </row>
    <row r="11" spans="2:23" s="146" customFormat="1" ht="15" customHeight="1" x14ac:dyDescent="0.4">
      <c r="B11" s="238"/>
      <c r="C11" s="239"/>
      <c r="E11" s="243" t="s">
        <v>307</v>
      </c>
      <c r="F11" s="245">
        <f>+F27</f>
        <v>45619</v>
      </c>
      <c r="G11" s="245">
        <f t="shared" ref="G11:W11" si="6">+G27</f>
        <v>47386</v>
      </c>
      <c r="H11" s="245">
        <f t="shared" si="6"/>
        <v>48496</v>
      </c>
      <c r="I11" s="245">
        <f t="shared" si="6"/>
        <v>50970</v>
      </c>
      <c r="J11" s="245">
        <f t="shared" si="6"/>
        <v>52227</v>
      </c>
      <c r="K11" s="245">
        <f t="shared" si="6"/>
        <v>54889</v>
      </c>
      <c r="L11" s="245">
        <f t="shared" si="6"/>
        <v>56400</v>
      </c>
      <c r="M11" s="245">
        <f t="shared" si="6"/>
        <v>54804</v>
      </c>
      <c r="N11" s="245">
        <f t="shared" si="6"/>
        <v>55762</v>
      </c>
      <c r="O11" s="245">
        <f t="shared" si="6"/>
        <v>57028</v>
      </c>
      <c r="P11" s="245">
        <f t="shared" si="6"/>
        <v>59479</v>
      </c>
      <c r="Q11" s="245">
        <f t="shared" si="6"/>
        <v>60351</v>
      </c>
      <c r="R11" s="245">
        <f t="shared" si="6"/>
        <v>58208</v>
      </c>
      <c r="S11" s="245">
        <f t="shared" si="6"/>
        <v>55304</v>
      </c>
      <c r="T11" s="245">
        <f t="shared" si="6"/>
        <v>55157</v>
      </c>
      <c r="U11" s="245">
        <f t="shared" si="6"/>
        <v>49872</v>
      </c>
      <c r="V11" s="245">
        <f t="shared" si="6"/>
        <v>49354</v>
      </c>
      <c r="W11" s="245">
        <f t="shared" si="6"/>
        <v>49965</v>
      </c>
    </row>
    <row r="12" spans="2:23" s="146" customFormat="1" ht="15" customHeight="1" x14ac:dyDescent="0.4">
      <c r="B12" s="238"/>
      <c r="C12" s="239"/>
      <c r="E12" s="270" t="s">
        <v>221</v>
      </c>
      <c r="F12" s="267">
        <f t="shared" ref="F12:W12" si="7">+F13-SUM(F5:F11)</f>
        <v>35256</v>
      </c>
      <c r="G12" s="267">
        <f t="shared" si="7"/>
        <v>33297</v>
      </c>
      <c r="H12" s="267">
        <f t="shared" si="7"/>
        <v>30055</v>
      </c>
      <c r="I12" s="267">
        <f t="shared" si="7"/>
        <v>32220</v>
      </c>
      <c r="J12" s="267">
        <f t="shared" si="7"/>
        <v>32775</v>
      </c>
      <c r="K12" s="267">
        <f t="shared" si="7"/>
        <v>41532</v>
      </c>
      <c r="L12" s="267">
        <f t="shared" si="7"/>
        <v>36164</v>
      </c>
      <c r="M12" s="267">
        <f t="shared" si="7"/>
        <v>53808</v>
      </c>
      <c r="N12" s="267">
        <f t="shared" si="7"/>
        <v>55611</v>
      </c>
      <c r="O12" s="267">
        <f t="shared" si="7"/>
        <v>43456</v>
      </c>
      <c r="P12" s="267">
        <f t="shared" si="7"/>
        <v>46440</v>
      </c>
      <c r="Q12" s="267">
        <f t="shared" si="7"/>
        <v>46274</v>
      </c>
      <c r="R12" s="267">
        <f t="shared" si="7"/>
        <v>47521</v>
      </c>
      <c r="S12" s="267">
        <f t="shared" si="7"/>
        <v>44797</v>
      </c>
      <c r="T12" s="267">
        <f t="shared" si="7"/>
        <v>41538</v>
      </c>
      <c r="U12" s="267">
        <f t="shared" si="7"/>
        <v>57550</v>
      </c>
      <c r="V12" s="267">
        <f t="shared" si="7"/>
        <v>69001</v>
      </c>
      <c r="W12" s="267">
        <f t="shared" si="7"/>
        <v>58200</v>
      </c>
    </row>
    <row r="13" spans="2:23" s="146" customFormat="1" ht="15" customHeight="1" x14ac:dyDescent="0.4">
      <c r="B13" s="238"/>
      <c r="C13" s="239"/>
      <c r="E13" s="243"/>
      <c r="F13" s="245">
        <v>523023</v>
      </c>
      <c r="G13" s="245">
        <v>503342</v>
      </c>
      <c r="H13" s="245">
        <v>503655</v>
      </c>
      <c r="I13" s="245">
        <v>497313</v>
      </c>
      <c r="J13" s="245">
        <v>535399</v>
      </c>
      <c r="K13" s="245">
        <v>547693</v>
      </c>
      <c r="L13" s="245">
        <v>551509</v>
      </c>
      <c r="M13" s="245">
        <v>543912</v>
      </c>
      <c r="N13" s="245">
        <v>557095</v>
      </c>
      <c r="O13" s="245">
        <v>568953</v>
      </c>
      <c r="P13" s="245">
        <v>568946</v>
      </c>
      <c r="Q13" s="245">
        <v>548952</v>
      </c>
      <c r="R13" s="245">
        <v>558270</v>
      </c>
      <c r="S13" s="245">
        <v>547704</v>
      </c>
      <c r="T13" s="245">
        <v>546104</v>
      </c>
      <c r="U13" s="245">
        <v>695583</v>
      </c>
      <c r="V13" s="245">
        <v>627657</v>
      </c>
      <c r="W13" s="245">
        <v>600098</v>
      </c>
    </row>
    <row r="14" spans="2:23" s="146" customFormat="1" ht="15" customHeight="1" x14ac:dyDescent="0.4">
      <c r="B14" s="238"/>
      <c r="C14" s="239"/>
      <c r="E14" s="268"/>
      <c r="F14" s="269"/>
      <c r="G14" s="269"/>
      <c r="H14" s="269"/>
      <c r="I14" s="269"/>
      <c r="J14" s="269"/>
      <c r="K14" s="269"/>
      <c r="L14" s="269"/>
      <c r="M14" s="269"/>
      <c r="N14" s="269"/>
      <c r="O14" s="269"/>
      <c r="P14" s="269"/>
      <c r="Q14" s="269"/>
      <c r="R14" s="269"/>
      <c r="S14" s="269"/>
      <c r="T14" s="269"/>
      <c r="U14" s="269"/>
      <c r="V14" s="269"/>
      <c r="W14" s="269"/>
    </row>
    <row r="15" spans="2:23" s="146" customFormat="1" ht="15" customHeight="1" x14ac:dyDescent="0.4">
      <c r="B15" s="238"/>
      <c r="C15" s="239"/>
    </row>
    <row r="16" spans="2:23" s="146" customFormat="1" ht="15" customHeight="1" x14ac:dyDescent="0.15">
      <c r="B16" s="238"/>
      <c r="C16" s="239"/>
      <c r="E16" s="240" t="s">
        <v>279</v>
      </c>
      <c r="F16" s="241"/>
      <c r="G16" s="241"/>
      <c r="H16" s="241"/>
      <c r="I16" s="241"/>
      <c r="J16" s="241"/>
      <c r="K16" s="241"/>
      <c r="L16" s="241"/>
      <c r="M16" s="241"/>
      <c r="N16" s="241"/>
      <c r="O16" s="241"/>
      <c r="P16" s="241"/>
      <c r="Q16" s="241"/>
      <c r="R16" s="241"/>
      <c r="S16" s="241"/>
      <c r="T16" s="241"/>
      <c r="U16" s="242"/>
      <c r="V16" s="242"/>
      <c r="W16" s="242" t="s">
        <v>134</v>
      </c>
    </row>
    <row r="17" spans="2:23" s="146" customFormat="1" ht="15" customHeight="1" x14ac:dyDescent="0.4">
      <c r="B17" s="238"/>
      <c r="C17" s="239"/>
      <c r="E17" s="243"/>
      <c r="F17" s="244" t="s">
        <v>144</v>
      </c>
      <c r="G17" s="244" t="s">
        <v>145</v>
      </c>
      <c r="H17" s="244" t="s">
        <v>146</v>
      </c>
      <c r="I17" s="244" t="s">
        <v>147</v>
      </c>
      <c r="J17" s="244" t="s">
        <v>148</v>
      </c>
      <c r="K17" s="244" t="s">
        <v>149</v>
      </c>
      <c r="L17" s="244" t="s">
        <v>150</v>
      </c>
      <c r="M17" s="244" t="s">
        <v>151</v>
      </c>
      <c r="N17" s="244" t="s">
        <v>152</v>
      </c>
      <c r="O17" s="244" t="s">
        <v>153</v>
      </c>
      <c r="P17" s="244" t="s">
        <v>154</v>
      </c>
      <c r="Q17" s="244" t="s">
        <v>155</v>
      </c>
      <c r="R17" s="244" t="s">
        <v>156</v>
      </c>
      <c r="S17" s="244" t="s">
        <v>157</v>
      </c>
      <c r="T17" s="244" t="s">
        <v>158</v>
      </c>
      <c r="U17" s="244" t="s">
        <v>159</v>
      </c>
      <c r="V17" s="244" t="s">
        <v>160</v>
      </c>
      <c r="W17" s="244" t="s">
        <v>161</v>
      </c>
    </row>
    <row r="18" spans="2:23" s="146" customFormat="1" ht="15" customHeight="1" x14ac:dyDescent="0.4">
      <c r="B18" s="238"/>
      <c r="C18" s="239"/>
      <c r="E18" s="306" t="s">
        <v>302</v>
      </c>
      <c r="F18" s="245">
        <v>105998</v>
      </c>
      <c r="G18" s="245">
        <v>101469</v>
      </c>
      <c r="H18" s="245">
        <v>100379</v>
      </c>
      <c r="I18" s="245">
        <v>97150</v>
      </c>
      <c r="J18" s="245">
        <v>95224</v>
      </c>
      <c r="K18" s="245">
        <v>93516</v>
      </c>
      <c r="L18" s="245">
        <v>93122</v>
      </c>
      <c r="M18" s="245">
        <v>91782</v>
      </c>
      <c r="N18" s="245">
        <v>87872</v>
      </c>
      <c r="O18" s="245">
        <v>87092</v>
      </c>
      <c r="P18" s="245">
        <v>85981</v>
      </c>
      <c r="Q18" s="245">
        <v>84596</v>
      </c>
      <c r="R18" s="245">
        <v>82942</v>
      </c>
      <c r="S18" s="245">
        <v>80719</v>
      </c>
      <c r="T18" s="245">
        <v>81035</v>
      </c>
      <c r="U18" s="245">
        <v>88683</v>
      </c>
      <c r="V18" s="245">
        <v>88652</v>
      </c>
      <c r="W18" s="245">
        <v>86484</v>
      </c>
    </row>
    <row r="19" spans="2:23" s="146" customFormat="1" ht="15" customHeight="1" x14ac:dyDescent="0.4">
      <c r="B19" s="238"/>
      <c r="C19" s="239"/>
      <c r="E19" s="306" t="s">
        <v>303</v>
      </c>
      <c r="F19" s="245">
        <v>58346</v>
      </c>
      <c r="G19" s="245">
        <v>60320</v>
      </c>
      <c r="H19" s="245">
        <v>62968</v>
      </c>
      <c r="I19" s="245">
        <v>64228</v>
      </c>
      <c r="J19" s="245">
        <v>67158</v>
      </c>
      <c r="K19" s="245">
        <v>80208</v>
      </c>
      <c r="L19" s="245">
        <v>83346</v>
      </c>
      <c r="M19" s="245">
        <v>84318</v>
      </c>
      <c r="N19" s="245">
        <v>85552</v>
      </c>
      <c r="O19" s="245">
        <v>90235</v>
      </c>
      <c r="P19" s="245">
        <v>93409</v>
      </c>
      <c r="Q19" s="245">
        <v>99638</v>
      </c>
      <c r="R19" s="245">
        <v>98496</v>
      </c>
      <c r="S19" s="245">
        <v>96346</v>
      </c>
      <c r="T19" s="245">
        <v>98716</v>
      </c>
      <c r="U19" s="245">
        <v>99457</v>
      </c>
      <c r="V19" s="245">
        <v>120674</v>
      </c>
      <c r="W19" s="245">
        <v>108182</v>
      </c>
    </row>
    <row r="20" spans="2:23" s="146" customFormat="1" ht="15" customHeight="1" x14ac:dyDescent="0.4">
      <c r="B20" s="238"/>
      <c r="C20" s="239"/>
      <c r="E20" s="306" t="s">
        <v>286</v>
      </c>
      <c r="F20" s="245">
        <v>72981</v>
      </c>
      <c r="G20" s="245">
        <v>74268</v>
      </c>
      <c r="H20" s="245">
        <v>75250</v>
      </c>
      <c r="I20" s="245">
        <v>74357</v>
      </c>
      <c r="J20" s="245">
        <v>73377</v>
      </c>
      <c r="K20" s="245">
        <v>73357</v>
      </c>
      <c r="L20" s="245">
        <v>72070</v>
      </c>
      <c r="M20" s="245">
        <v>69713</v>
      </c>
      <c r="N20" s="245">
        <v>69119</v>
      </c>
      <c r="O20" s="245">
        <v>67702</v>
      </c>
      <c r="P20" s="245">
        <v>63776</v>
      </c>
      <c r="Q20" s="245">
        <v>62802</v>
      </c>
      <c r="R20" s="245">
        <v>62383</v>
      </c>
      <c r="S20" s="245">
        <v>62582</v>
      </c>
      <c r="T20" s="245">
        <v>61041</v>
      </c>
      <c r="U20" s="245">
        <v>61176</v>
      </c>
      <c r="V20" s="245">
        <v>61935</v>
      </c>
      <c r="W20" s="245">
        <v>62996</v>
      </c>
    </row>
    <row r="21" spans="2:23" s="146" customFormat="1" ht="15" customHeight="1" x14ac:dyDescent="0.4">
      <c r="B21" s="238"/>
      <c r="C21" s="239"/>
      <c r="E21" s="270" t="s">
        <v>308</v>
      </c>
      <c r="F21" s="245">
        <v>77159</v>
      </c>
      <c r="G21" s="245">
        <v>74884</v>
      </c>
      <c r="H21" s="245">
        <v>67013</v>
      </c>
      <c r="I21" s="245">
        <v>65375</v>
      </c>
      <c r="J21" s="245">
        <v>80941</v>
      </c>
      <c r="K21" s="245">
        <v>84644</v>
      </c>
      <c r="L21" s="245">
        <v>82131</v>
      </c>
      <c r="M21" s="245">
        <v>71180</v>
      </c>
      <c r="N21" s="245">
        <v>83209</v>
      </c>
      <c r="O21" s="245">
        <v>95346</v>
      </c>
      <c r="P21" s="245">
        <v>89007</v>
      </c>
      <c r="Q21" s="245">
        <v>65630</v>
      </c>
      <c r="R21" s="245">
        <v>74256</v>
      </c>
      <c r="S21" s="245">
        <v>65005</v>
      </c>
      <c r="T21" s="245">
        <v>69341</v>
      </c>
      <c r="U21" s="245">
        <v>83927</v>
      </c>
      <c r="V21" s="245">
        <v>75736</v>
      </c>
      <c r="W21" s="245">
        <v>64192</v>
      </c>
    </row>
    <row r="22" spans="2:23" s="146" customFormat="1" ht="15" customHeight="1" x14ac:dyDescent="0.4">
      <c r="B22" s="238"/>
      <c r="C22" s="239"/>
      <c r="E22" s="270" t="s">
        <v>309</v>
      </c>
      <c r="F22" s="245">
        <v>2148</v>
      </c>
      <c r="G22" s="245">
        <v>2373</v>
      </c>
      <c r="H22" s="245">
        <v>4674</v>
      </c>
      <c r="I22" s="245">
        <v>3265</v>
      </c>
      <c r="J22" s="245">
        <v>1036</v>
      </c>
      <c r="K22" s="245">
        <v>1543</v>
      </c>
      <c r="L22" s="245">
        <v>2902</v>
      </c>
      <c r="M22" s="245">
        <v>3452</v>
      </c>
      <c r="N22" s="245">
        <v>3596</v>
      </c>
      <c r="O22" s="245">
        <v>5679</v>
      </c>
      <c r="P22" s="245">
        <v>2013</v>
      </c>
      <c r="Q22" s="245">
        <v>1231</v>
      </c>
      <c r="R22" s="245">
        <v>4210</v>
      </c>
      <c r="S22" s="245">
        <v>7742</v>
      </c>
      <c r="T22" s="245">
        <v>2864</v>
      </c>
      <c r="U22" s="245">
        <v>2655</v>
      </c>
      <c r="V22" s="245">
        <v>1402</v>
      </c>
      <c r="W22" s="245">
        <v>2808</v>
      </c>
    </row>
    <row r="23" spans="2:23" s="146" customFormat="1" ht="15" customHeight="1" x14ac:dyDescent="0.4">
      <c r="B23" s="238"/>
      <c r="C23" s="239"/>
      <c r="E23" s="306" t="s">
        <v>305</v>
      </c>
      <c r="F23" s="245">
        <v>73078</v>
      </c>
      <c r="G23" s="245">
        <v>61521</v>
      </c>
      <c r="H23" s="245">
        <v>63951</v>
      </c>
      <c r="I23" s="245">
        <v>59828</v>
      </c>
      <c r="J23" s="245">
        <v>65503</v>
      </c>
      <c r="K23" s="245">
        <v>68162</v>
      </c>
      <c r="L23" s="245">
        <v>73308</v>
      </c>
      <c r="M23" s="245">
        <v>62050</v>
      </c>
      <c r="N23" s="245">
        <v>61476</v>
      </c>
      <c r="O23" s="245">
        <v>63561</v>
      </c>
      <c r="P23" s="245">
        <v>65764</v>
      </c>
      <c r="Q23" s="245">
        <v>66042</v>
      </c>
      <c r="R23" s="245">
        <v>68829</v>
      </c>
      <c r="S23" s="245">
        <v>69462</v>
      </c>
      <c r="T23" s="245">
        <v>71093</v>
      </c>
      <c r="U23" s="245">
        <v>74612</v>
      </c>
      <c r="V23" s="245">
        <v>79382</v>
      </c>
      <c r="W23" s="245">
        <v>83208</v>
      </c>
    </row>
    <row r="24" spans="2:23" s="146" customFormat="1" ht="15" customHeight="1" x14ac:dyDescent="0.4">
      <c r="B24" s="238"/>
      <c r="C24" s="239"/>
      <c r="E24" s="270" t="s">
        <v>310</v>
      </c>
      <c r="F24" s="245">
        <v>3918</v>
      </c>
      <c r="G24" s="245">
        <v>3617</v>
      </c>
      <c r="H24" s="245">
        <v>3385</v>
      </c>
      <c r="I24" s="245">
        <v>3285</v>
      </c>
      <c r="J24" s="245">
        <v>3576</v>
      </c>
      <c r="K24" s="245">
        <v>3480</v>
      </c>
      <c r="L24" s="245">
        <v>3692</v>
      </c>
      <c r="M24" s="245">
        <v>16823</v>
      </c>
      <c r="N24" s="245">
        <v>14522</v>
      </c>
      <c r="O24" s="245">
        <v>13318</v>
      </c>
      <c r="P24" s="245">
        <v>10384</v>
      </c>
      <c r="Q24" s="245">
        <v>13704</v>
      </c>
      <c r="R24" s="245">
        <v>15114</v>
      </c>
      <c r="S24" s="245">
        <v>12201</v>
      </c>
      <c r="T24" s="245">
        <v>8781</v>
      </c>
      <c r="U24" s="245">
        <v>17273</v>
      </c>
      <c r="V24" s="245">
        <v>20275</v>
      </c>
      <c r="W24" s="245">
        <v>15680</v>
      </c>
    </row>
    <row r="25" spans="2:23" s="146" customFormat="1" ht="15" customHeight="1" x14ac:dyDescent="0.4">
      <c r="B25" s="238"/>
      <c r="C25" s="239"/>
      <c r="E25" s="306" t="s">
        <v>306</v>
      </c>
      <c r="F25" s="245">
        <v>52438</v>
      </c>
      <c r="G25" s="245">
        <v>47824</v>
      </c>
      <c r="H25" s="245">
        <v>50869</v>
      </c>
      <c r="I25" s="245">
        <v>49920</v>
      </c>
      <c r="J25" s="245">
        <v>67158</v>
      </c>
      <c r="K25" s="245">
        <v>49842</v>
      </c>
      <c r="L25" s="245">
        <v>52066</v>
      </c>
      <c r="M25" s="245">
        <v>52805</v>
      </c>
      <c r="N25" s="245">
        <v>54898</v>
      </c>
      <c r="O25" s="245">
        <v>58854</v>
      </c>
      <c r="P25" s="245">
        <v>63077</v>
      </c>
      <c r="Q25" s="245">
        <v>62388</v>
      </c>
      <c r="R25" s="245">
        <v>61425</v>
      </c>
      <c r="S25" s="245">
        <v>65747</v>
      </c>
      <c r="T25" s="245">
        <v>65319</v>
      </c>
      <c r="U25" s="245">
        <v>177651</v>
      </c>
      <c r="V25" s="245">
        <v>81521</v>
      </c>
      <c r="W25" s="245">
        <v>84063</v>
      </c>
    </row>
    <row r="26" spans="2:23" s="146" customFormat="1" ht="15" customHeight="1" x14ac:dyDescent="0.4">
      <c r="B26" s="238"/>
      <c r="C26" s="239"/>
      <c r="E26" s="306" t="s">
        <v>311</v>
      </c>
      <c r="F26" s="245">
        <v>18040</v>
      </c>
      <c r="G26" s="245">
        <v>15811</v>
      </c>
      <c r="H26" s="245">
        <v>13412</v>
      </c>
      <c r="I26" s="245">
        <v>13705</v>
      </c>
      <c r="J26" s="245">
        <v>15943</v>
      </c>
      <c r="K26" s="245">
        <v>22791</v>
      </c>
      <c r="L26" s="245">
        <v>17030</v>
      </c>
      <c r="M26" s="245">
        <v>20968</v>
      </c>
      <c r="N26" s="245">
        <v>25649</v>
      </c>
      <c r="O26" s="245">
        <v>14504</v>
      </c>
      <c r="P26" s="245">
        <v>19672</v>
      </c>
      <c r="Q26" s="245">
        <v>15946</v>
      </c>
      <c r="R26" s="245">
        <v>17054</v>
      </c>
      <c r="S26" s="245">
        <v>15668</v>
      </c>
      <c r="T26" s="245">
        <v>15884</v>
      </c>
      <c r="U26" s="245">
        <v>21250</v>
      </c>
      <c r="V26" s="245">
        <v>29810</v>
      </c>
      <c r="W26" s="245">
        <v>23346</v>
      </c>
    </row>
    <row r="27" spans="2:23" s="146" customFormat="1" ht="15" customHeight="1" x14ac:dyDescent="0.4">
      <c r="B27" s="238"/>
      <c r="C27" s="239"/>
      <c r="E27" s="306" t="s">
        <v>307</v>
      </c>
      <c r="F27" s="245">
        <v>45619</v>
      </c>
      <c r="G27" s="245">
        <v>47386</v>
      </c>
      <c r="H27" s="245">
        <v>48496</v>
      </c>
      <c r="I27" s="245">
        <v>50970</v>
      </c>
      <c r="J27" s="245">
        <v>52227</v>
      </c>
      <c r="K27" s="245">
        <v>54889</v>
      </c>
      <c r="L27" s="245">
        <v>56400</v>
      </c>
      <c r="M27" s="245">
        <v>54804</v>
      </c>
      <c r="N27" s="245">
        <v>55762</v>
      </c>
      <c r="O27" s="245">
        <v>57028</v>
      </c>
      <c r="P27" s="245">
        <v>59479</v>
      </c>
      <c r="Q27" s="245">
        <v>60351</v>
      </c>
      <c r="R27" s="245">
        <v>58208</v>
      </c>
      <c r="S27" s="245">
        <v>55304</v>
      </c>
      <c r="T27" s="245">
        <v>55157</v>
      </c>
      <c r="U27" s="245">
        <v>49872</v>
      </c>
      <c r="V27" s="245">
        <v>49354</v>
      </c>
      <c r="W27" s="245">
        <v>49965</v>
      </c>
    </row>
    <row r="28" spans="2:23" s="146" customFormat="1" ht="15" customHeight="1" x14ac:dyDescent="0.4">
      <c r="B28" s="238"/>
      <c r="C28" s="239"/>
      <c r="E28" s="270" t="s">
        <v>221</v>
      </c>
      <c r="F28" s="267">
        <f>+F29-SUM(F18:F27)</f>
        <v>13298</v>
      </c>
      <c r="G28" s="267">
        <f t="shared" ref="G28:W28" si="8">+G29-SUM(G18:G27)</f>
        <v>13869</v>
      </c>
      <c r="H28" s="267">
        <f t="shared" si="8"/>
        <v>13258</v>
      </c>
      <c r="I28" s="267">
        <f t="shared" si="8"/>
        <v>15230</v>
      </c>
      <c r="J28" s="267">
        <f t="shared" si="8"/>
        <v>13256</v>
      </c>
      <c r="K28" s="267">
        <f t="shared" si="8"/>
        <v>15261</v>
      </c>
      <c r="L28" s="267">
        <f t="shared" si="8"/>
        <v>15442</v>
      </c>
      <c r="M28" s="267">
        <f t="shared" si="8"/>
        <v>16017</v>
      </c>
      <c r="N28" s="267">
        <f t="shared" si="8"/>
        <v>15440</v>
      </c>
      <c r="O28" s="267">
        <f t="shared" si="8"/>
        <v>15634</v>
      </c>
      <c r="P28" s="267">
        <f t="shared" si="8"/>
        <v>16384</v>
      </c>
      <c r="Q28" s="267">
        <f t="shared" si="8"/>
        <v>16624</v>
      </c>
      <c r="R28" s="267">
        <f t="shared" si="8"/>
        <v>15353</v>
      </c>
      <c r="S28" s="267">
        <f t="shared" si="8"/>
        <v>16928</v>
      </c>
      <c r="T28" s="267">
        <f t="shared" si="8"/>
        <v>16873</v>
      </c>
      <c r="U28" s="267">
        <f t="shared" si="8"/>
        <v>19027</v>
      </c>
      <c r="V28" s="267">
        <f t="shared" si="8"/>
        <v>18916</v>
      </c>
      <c r="W28" s="267">
        <f t="shared" si="8"/>
        <v>19174</v>
      </c>
    </row>
    <row r="29" spans="2:23" s="146" customFormat="1" ht="15" customHeight="1" x14ac:dyDescent="0.4">
      <c r="B29" s="238"/>
      <c r="C29" s="239"/>
      <c r="E29" s="243"/>
      <c r="F29" s="245">
        <v>523023</v>
      </c>
      <c r="G29" s="245">
        <v>503342</v>
      </c>
      <c r="H29" s="245">
        <v>503655</v>
      </c>
      <c r="I29" s="245">
        <v>497313</v>
      </c>
      <c r="J29" s="245">
        <v>535399</v>
      </c>
      <c r="K29" s="245">
        <v>547693</v>
      </c>
      <c r="L29" s="245">
        <v>551509</v>
      </c>
      <c r="M29" s="245">
        <v>543912</v>
      </c>
      <c r="N29" s="245">
        <v>557095</v>
      </c>
      <c r="O29" s="245">
        <v>568953</v>
      </c>
      <c r="P29" s="245">
        <v>568946</v>
      </c>
      <c r="Q29" s="245">
        <v>548952</v>
      </c>
      <c r="R29" s="245">
        <v>558270</v>
      </c>
      <c r="S29" s="245">
        <v>547704</v>
      </c>
      <c r="T29" s="245">
        <v>546104</v>
      </c>
      <c r="U29" s="245">
        <v>695583</v>
      </c>
      <c r="V29" s="245">
        <v>627657</v>
      </c>
      <c r="W29" s="245">
        <v>600098</v>
      </c>
    </row>
  </sheetData>
  <sheetProtection algorithmName="SHA-512" hashValue="qfggxLqI+sgsojyG/W61kphGNjTzBuTwn6zX7cwAhPwjYuAxaiZUbXM3uiQtOIroQ2JJaYmVqknjFla9u4Dihw==" saltValue="++xmtC6W+YU3lucBp/+cdA=="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B9524-F42A-4AC7-8ED1-36B808EFCB0E}">
  <sheetPr codeName="Sheet20"/>
  <dimension ref="A2:W27"/>
  <sheetViews>
    <sheetView view="pageBreakPreview" zoomScaleNormal="85" zoomScaleSheetLayoutView="100" workbookViewId="0"/>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14.5" style="1" customWidth="1"/>
    <col min="6" max="19" width="9.25" style="1" bestFit="1" customWidth="1"/>
    <col min="20" max="22" width="9.125" style="1" bestFit="1" customWidth="1"/>
    <col min="23" max="23" width="10.25" style="1" customWidth="1"/>
    <col min="24" max="16384" width="2.375" style="1"/>
  </cols>
  <sheetData>
    <row r="2" spans="1:23" s="16" customFormat="1" ht="30" customHeight="1" x14ac:dyDescent="0.4">
      <c r="B2" s="370">
        <v>2</v>
      </c>
      <c r="C2" s="370"/>
      <c r="E2" s="17" t="s">
        <v>366</v>
      </c>
    </row>
    <row r="3" spans="1:23" s="146" customFormat="1" ht="15" customHeight="1" x14ac:dyDescent="0.15">
      <c r="A3" s="307"/>
      <c r="B3" s="308"/>
      <c r="C3" s="239"/>
      <c r="E3" s="240"/>
      <c r="F3" s="241"/>
      <c r="G3" s="241"/>
      <c r="H3" s="241"/>
      <c r="I3" s="241"/>
      <c r="J3" s="241"/>
      <c r="K3" s="241"/>
      <c r="L3" s="241"/>
      <c r="M3" s="241"/>
      <c r="N3" s="241"/>
      <c r="O3" s="241"/>
      <c r="P3" s="241"/>
      <c r="Q3" s="241"/>
      <c r="R3" s="241"/>
      <c r="S3" s="241"/>
      <c r="T3" s="241"/>
      <c r="U3" s="242"/>
      <c r="V3" s="242"/>
      <c r="W3" s="242" t="s">
        <v>134</v>
      </c>
    </row>
    <row r="4" spans="1:23" s="146" customFormat="1" ht="15" customHeight="1" x14ac:dyDescent="0.4">
      <c r="A4" s="307"/>
      <c r="B4" s="308"/>
      <c r="C4" s="239"/>
      <c r="E4" s="243"/>
      <c r="F4" s="244" t="s">
        <v>144</v>
      </c>
      <c r="G4" s="244" t="s">
        <v>145</v>
      </c>
      <c r="H4" s="244" t="s">
        <v>146</v>
      </c>
      <c r="I4" s="244" t="s">
        <v>147</v>
      </c>
      <c r="J4" s="244" t="s">
        <v>148</v>
      </c>
      <c r="K4" s="244" t="s">
        <v>149</v>
      </c>
      <c r="L4" s="244" t="s">
        <v>150</v>
      </c>
      <c r="M4" s="244" t="s">
        <v>151</v>
      </c>
      <c r="N4" s="244" t="s">
        <v>152</v>
      </c>
      <c r="O4" s="244" t="s">
        <v>153</v>
      </c>
      <c r="P4" s="244" t="s">
        <v>154</v>
      </c>
      <c r="Q4" s="244" t="s">
        <v>155</v>
      </c>
      <c r="R4" s="244" t="s">
        <v>156</v>
      </c>
      <c r="S4" s="244" t="s">
        <v>157</v>
      </c>
      <c r="T4" s="244" t="s">
        <v>158</v>
      </c>
      <c r="U4" s="244" t="s">
        <v>159</v>
      </c>
      <c r="V4" s="244" t="s">
        <v>160</v>
      </c>
      <c r="W4" s="244" t="s">
        <v>161</v>
      </c>
    </row>
    <row r="5" spans="1:23" s="146" customFormat="1" ht="15" customHeight="1" x14ac:dyDescent="0.4">
      <c r="A5" s="307"/>
      <c r="B5" s="308"/>
      <c r="C5" s="239"/>
      <c r="E5" s="243" t="s">
        <v>274</v>
      </c>
      <c r="F5" s="245">
        <v>15804</v>
      </c>
      <c r="G5" s="245">
        <v>14666</v>
      </c>
      <c r="H5" s="245">
        <v>15900</v>
      </c>
      <c r="I5" s="245">
        <v>17059</v>
      </c>
      <c r="J5" s="245">
        <v>18334</v>
      </c>
      <c r="K5" s="245">
        <v>19506</v>
      </c>
      <c r="L5" s="245">
        <v>20631</v>
      </c>
      <c r="M5" s="245">
        <v>23335</v>
      </c>
      <c r="N5" s="245">
        <v>24720</v>
      </c>
      <c r="O5" s="245">
        <v>28170</v>
      </c>
      <c r="P5" s="245">
        <v>27709</v>
      </c>
      <c r="Q5" s="245">
        <v>33027</v>
      </c>
      <c r="R5" s="245">
        <v>30482</v>
      </c>
      <c r="S5" s="245">
        <v>28552</v>
      </c>
      <c r="T5" s="245">
        <v>29597</v>
      </c>
      <c r="U5" s="245">
        <v>30135</v>
      </c>
      <c r="V5" s="245">
        <v>41350</v>
      </c>
      <c r="W5" s="245">
        <v>41780</v>
      </c>
    </row>
    <row r="6" spans="1:23" s="146" customFormat="1" ht="15" customHeight="1" x14ac:dyDescent="0.4">
      <c r="A6" s="307"/>
      <c r="B6" s="308"/>
      <c r="C6" s="239"/>
      <c r="E6" s="243" t="s">
        <v>275</v>
      </c>
      <c r="F6" s="245">
        <v>3926</v>
      </c>
      <c r="G6" s="245">
        <v>3464</v>
      </c>
      <c r="H6" s="245">
        <v>3613</v>
      </c>
      <c r="I6" s="245">
        <v>3488</v>
      </c>
      <c r="J6" s="245">
        <v>3596</v>
      </c>
      <c r="K6" s="245">
        <v>3460</v>
      </c>
      <c r="L6" s="245">
        <v>3104</v>
      </c>
      <c r="M6" s="245">
        <v>3138</v>
      </c>
      <c r="N6" s="245">
        <v>3182</v>
      </c>
      <c r="O6" s="245">
        <v>3142</v>
      </c>
      <c r="P6" s="245">
        <v>3163</v>
      </c>
      <c r="Q6" s="245">
        <v>3076</v>
      </c>
      <c r="R6" s="245">
        <v>3109</v>
      </c>
      <c r="S6" s="245">
        <v>3050</v>
      </c>
      <c r="T6" s="245">
        <v>3070</v>
      </c>
      <c r="U6" s="245">
        <v>3308</v>
      </c>
      <c r="V6" s="245">
        <v>3310</v>
      </c>
      <c r="W6" s="245">
        <v>3107</v>
      </c>
    </row>
    <row r="7" spans="1:23" s="146" customFormat="1" ht="15" customHeight="1" x14ac:dyDescent="0.4">
      <c r="A7" s="307"/>
      <c r="B7" s="308"/>
      <c r="C7" s="239"/>
      <c r="E7" s="243" t="s">
        <v>276</v>
      </c>
      <c r="F7" s="245">
        <v>20770</v>
      </c>
      <c r="G7" s="245">
        <v>23334</v>
      </c>
      <c r="H7" s="245">
        <v>25035</v>
      </c>
      <c r="I7" s="245">
        <v>24835</v>
      </c>
      <c r="J7" s="245">
        <v>24928</v>
      </c>
      <c r="K7" s="245">
        <v>35420</v>
      </c>
      <c r="L7" s="245">
        <v>36915</v>
      </c>
      <c r="M7" s="245">
        <v>35256</v>
      </c>
      <c r="N7" s="245">
        <v>35215</v>
      </c>
      <c r="O7" s="245">
        <v>36806</v>
      </c>
      <c r="P7" s="245">
        <v>38790</v>
      </c>
      <c r="Q7" s="245">
        <v>40168</v>
      </c>
      <c r="R7" s="245">
        <v>41497</v>
      </c>
      <c r="S7" s="245">
        <v>41349</v>
      </c>
      <c r="T7" s="245">
        <v>42654</v>
      </c>
      <c r="U7" s="245">
        <v>43297</v>
      </c>
      <c r="V7" s="245">
        <v>53190</v>
      </c>
      <c r="W7" s="245">
        <v>41213</v>
      </c>
    </row>
    <row r="8" spans="1:23" s="146" customFormat="1" ht="15" customHeight="1" x14ac:dyDescent="0.4">
      <c r="B8" s="238"/>
      <c r="C8" s="239"/>
      <c r="E8" s="243" t="s">
        <v>277</v>
      </c>
      <c r="F8" s="245">
        <v>17012</v>
      </c>
      <c r="G8" s="245">
        <v>17907</v>
      </c>
      <c r="H8" s="245">
        <v>17412</v>
      </c>
      <c r="I8" s="245">
        <v>17923</v>
      </c>
      <c r="J8" s="245">
        <v>19366</v>
      </c>
      <c r="K8" s="245">
        <v>20802</v>
      </c>
      <c r="L8" s="245">
        <v>21604</v>
      </c>
      <c r="M8" s="245">
        <v>21541</v>
      </c>
      <c r="N8" s="245">
        <v>21254</v>
      </c>
      <c r="O8" s="245">
        <v>20990</v>
      </c>
      <c r="P8" s="245">
        <v>20889</v>
      </c>
      <c r="Q8" s="245">
        <v>20671</v>
      </c>
      <c r="R8" s="245">
        <v>20266</v>
      </c>
      <c r="S8" s="245">
        <v>20198</v>
      </c>
      <c r="T8" s="245">
        <v>19872</v>
      </c>
      <c r="U8" s="245">
        <v>18889</v>
      </c>
      <c r="V8" s="245">
        <v>18821</v>
      </c>
      <c r="W8" s="245">
        <v>18112</v>
      </c>
    </row>
    <row r="9" spans="1:23" s="146" customFormat="1" ht="15" customHeight="1" x14ac:dyDescent="0.4">
      <c r="B9" s="238"/>
      <c r="C9" s="239"/>
      <c r="E9" s="243" t="s">
        <v>221</v>
      </c>
      <c r="F9" s="267">
        <f t="shared" ref="F9:W9" si="0">+F10-SUM(F5:F8)</f>
        <v>834</v>
      </c>
      <c r="G9" s="267">
        <f t="shared" si="0"/>
        <v>949</v>
      </c>
      <c r="H9" s="267">
        <f t="shared" si="0"/>
        <v>1008</v>
      </c>
      <c r="I9" s="267">
        <f t="shared" si="0"/>
        <v>923</v>
      </c>
      <c r="J9" s="267">
        <f t="shared" si="0"/>
        <v>934</v>
      </c>
      <c r="K9" s="267">
        <f t="shared" si="0"/>
        <v>1020</v>
      </c>
      <c r="L9" s="267">
        <f t="shared" si="0"/>
        <v>1092</v>
      </c>
      <c r="M9" s="267">
        <f t="shared" si="0"/>
        <v>1048</v>
      </c>
      <c r="N9" s="267">
        <f t="shared" si="0"/>
        <v>1181</v>
      </c>
      <c r="O9" s="267">
        <f t="shared" si="0"/>
        <v>1127</v>
      </c>
      <c r="P9" s="267">
        <f t="shared" si="0"/>
        <v>2858</v>
      </c>
      <c r="Q9" s="267">
        <f t="shared" si="0"/>
        <v>2696</v>
      </c>
      <c r="R9" s="267">
        <f t="shared" si="0"/>
        <v>3142</v>
      </c>
      <c r="S9" s="267">
        <f t="shared" si="0"/>
        <v>3197</v>
      </c>
      <c r="T9" s="267">
        <f t="shared" si="0"/>
        <v>3523</v>
      </c>
      <c r="U9" s="267">
        <f t="shared" si="0"/>
        <v>3828</v>
      </c>
      <c r="V9" s="267">
        <f t="shared" si="0"/>
        <v>4003</v>
      </c>
      <c r="W9" s="267">
        <f t="shared" si="0"/>
        <v>3970</v>
      </c>
    </row>
    <row r="10" spans="1:23" s="146" customFormat="1" ht="15" customHeight="1" x14ac:dyDescent="0.4">
      <c r="B10" s="238"/>
      <c r="C10" s="239"/>
      <c r="E10" s="243"/>
      <c r="F10" s="245">
        <v>58346</v>
      </c>
      <c r="G10" s="245">
        <v>60320</v>
      </c>
      <c r="H10" s="245">
        <v>62968</v>
      </c>
      <c r="I10" s="245">
        <v>64228</v>
      </c>
      <c r="J10" s="245">
        <v>67158</v>
      </c>
      <c r="K10" s="245">
        <v>80208</v>
      </c>
      <c r="L10" s="245">
        <v>83346</v>
      </c>
      <c r="M10" s="245">
        <v>84318</v>
      </c>
      <c r="N10" s="245">
        <v>85552</v>
      </c>
      <c r="O10" s="245">
        <v>90235</v>
      </c>
      <c r="P10" s="245">
        <v>93409</v>
      </c>
      <c r="Q10" s="245">
        <v>99638</v>
      </c>
      <c r="R10" s="245">
        <v>98496</v>
      </c>
      <c r="S10" s="245">
        <v>96346</v>
      </c>
      <c r="T10" s="245">
        <v>98716</v>
      </c>
      <c r="U10" s="245">
        <v>99457</v>
      </c>
      <c r="V10" s="245">
        <v>120674</v>
      </c>
      <c r="W10" s="245">
        <v>108182</v>
      </c>
    </row>
    <row r="11" spans="1:23" s="146" customFormat="1" ht="15" customHeight="1" x14ac:dyDescent="0.4">
      <c r="B11" s="238"/>
      <c r="C11" s="239"/>
      <c r="E11" s="268"/>
      <c r="F11" s="269"/>
      <c r="G11" s="269"/>
      <c r="H11" s="269"/>
      <c r="I11" s="269"/>
      <c r="J11" s="269"/>
      <c r="K11" s="269"/>
      <c r="L11" s="269"/>
      <c r="M11" s="269"/>
      <c r="N11" s="269"/>
      <c r="O11" s="269"/>
      <c r="P11" s="269"/>
      <c r="Q11" s="269"/>
      <c r="R11" s="269"/>
      <c r="S11" s="269"/>
      <c r="T11" s="269"/>
      <c r="U11" s="269"/>
      <c r="V11" s="269"/>
      <c r="W11" s="269"/>
    </row>
    <row r="13" spans="1:23" ht="15" customHeight="1" x14ac:dyDescent="0.4">
      <c r="E13" s="91"/>
      <c r="F13" s="92"/>
      <c r="G13" s="92"/>
      <c r="H13" s="92"/>
      <c r="I13" s="92"/>
      <c r="J13" s="92"/>
      <c r="K13" s="92"/>
      <c r="L13" s="92"/>
      <c r="M13" s="92"/>
      <c r="N13" s="92"/>
      <c r="O13" s="92"/>
      <c r="P13" s="92"/>
      <c r="Q13" s="92"/>
      <c r="R13" s="92"/>
      <c r="S13" s="92"/>
      <c r="T13" s="92"/>
      <c r="U13" s="93"/>
      <c r="V13" s="93"/>
      <c r="W13" s="93"/>
    </row>
    <row r="14" spans="1:23" ht="15" customHeight="1" x14ac:dyDescent="0.4">
      <c r="E14" s="64"/>
      <c r="F14" s="94"/>
      <c r="G14" s="94"/>
      <c r="H14" s="94"/>
      <c r="I14" s="94"/>
      <c r="J14" s="94"/>
      <c r="K14" s="94"/>
      <c r="L14" s="94"/>
      <c r="M14" s="94"/>
      <c r="N14" s="94"/>
      <c r="O14" s="94"/>
      <c r="P14" s="94"/>
      <c r="Q14" s="94"/>
      <c r="R14" s="94"/>
      <c r="S14" s="94"/>
      <c r="T14" s="94"/>
      <c r="U14" s="94"/>
      <c r="V14" s="94"/>
      <c r="W14" s="94"/>
    </row>
    <row r="15" spans="1:23" ht="15" customHeight="1" x14ac:dyDescent="0.4">
      <c r="E15" s="95"/>
      <c r="F15" s="65"/>
      <c r="G15" s="65"/>
      <c r="H15" s="65"/>
      <c r="I15" s="65"/>
      <c r="J15" s="65"/>
      <c r="K15" s="65"/>
      <c r="L15" s="65"/>
      <c r="M15" s="65"/>
      <c r="N15" s="65"/>
      <c r="O15" s="65"/>
      <c r="P15" s="65"/>
      <c r="Q15" s="65"/>
      <c r="R15" s="65"/>
      <c r="S15" s="65"/>
      <c r="T15" s="65"/>
      <c r="U15" s="65"/>
      <c r="V15" s="65"/>
      <c r="W15" s="65"/>
    </row>
    <row r="16" spans="1:23" ht="15" customHeight="1" x14ac:dyDescent="0.4">
      <c r="E16" s="95"/>
      <c r="F16" s="65"/>
      <c r="G16" s="65"/>
      <c r="H16" s="65"/>
      <c r="I16" s="65"/>
      <c r="J16" s="65"/>
      <c r="K16" s="65"/>
      <c r="L16" s="65"/>
      <c r="M16" s="65"/>
      <c r="N16" s="65"/>
      <c r="O16" s="65"/>
      <c r="P16" s="65"/>
      <c r="Q16" s="65"/>
      <c r="R16" s="65"/>
      <c r="S16" s="65"/>
      <c r="T16" s="65"/>
      <c r="U16" s="65"/>
      <c r="V16" s="65"/>
      <c r="W16" s="65"/>
    </row>
    <row r="17" spans="5:23" ht="15" customHeight="1" x14ac:dyDescent="0.4">
      <c r="E17" s="95"/>
      <c r="F17" s="65"/>
      <c r="G17" s="65"/>
      <c r="H17" s="65"/>
      <c r="I17" s="65"/>
      <c r="J17" s="65"/>
      <c r="K17" s="65"/>
      <c r="L17" s="65"/>
      <c r="M17" s="65"/>
      <c r="N17" s="65"/>
      <c r="O17" s="65"/>
      <c r="P17" s="65"/>
      <c r="Q17" s="65"/>
      <c r="R17" s="65"/>
      <c r="S17" s="65"/>
      <c r="T17" s="65"/>
      <c r="U17" s="65"/>
      <c r="V17" s="65"/>
      <c r="W17" s="65"/>
    </row>
    <row r="18" spans="5:23" ht="15" customHeight="1" x14ac:dyDescent="0.4">
      <c r="E18" s="96"/>
      <c r="F18" s="65"/>
      <c r="G18" s="65"/>
      <c r="H18" s="65"/>
      <c r="I18" s="65"/>
      <c r="J18" s="65"/>
      <c r="K18" s="65"/>
      <c r="L18" s="65"/>
      <c r="M18" s="65"/>
      <c r="N18" s="65"/>
      <c r="O18" s="65"/>
      <c r="P18" s="65"/>
      <c r="Q18" s="65"/>
      <c r="R18" s="65"/>
      <c r="S18" s="65"/>
      <c r="T18" s="65"/>
      <c r="U18" s="65"/>
      <c r="V18" s="65"/>
      <c r="W18" s="65"/>
    </row>
    <row r="19" spans="5:23" ht="15" customHeight="1" x14ac:dyDescent="0.4">
      <c r="E19" s="96"/>
      <c r="F19" s="65"/>
      <c r="G19" s="65"/>
      <c r="H19" s="65"/>
      <c r="I19" s="65"/>
      <c r="J19" s="65"/>
      <c r="K19" s="65"/>
      <c r="L19" s="65"/>
      <c r="M19" s="65"/>
      <c r="N19" s="65"/>
      <c r="O19" s="65"/>
      <c r="P19" s="65"/>
      <c r="Q19" s="65"/>
      <c r="R19" s="65"/>
      <c r="S19" s="65"/>
      <c r="T19" s="65"/>
      <c r="U19" s="65"/>
      <c r="V19" s="65"/>
      <c r="W19" s="65"/>
    </row>
    <row r="20" spans="5:23" ht="15" customHeight="1" x14ac:dyDescent="0.4">
      <c r="E20" s="95"/>
      <c r="F20" s="65"/>
      <c r="G20" s="65"/>
      <c r="H20" s="65"/>
      <c r="I20" s="65"/>
      <c r="J20" s="65"/>
      <c r="K20" s="65"/>
      <c r="L20" s="65"/>
      <c r="M20" s="65"/>
      <c r="N20" s="65"/>
      <c r="O20" s="65"/>
      <c r="P20" s="65"/>
      <c r="Q20" s="65"/>
      <c r="R20" s="65"/>
      <c r="S20" s="65"/>
      <c r="T20" s="65"/>
      <c r="U20" s="65"/>
      <c r="V20" s="65"/>
      <c r="W20" s="65"/>
    </row>
    <row r="21" spans="5:23" ht="15" customHeight="1" x14ac:dyDescent="0.4">
      <c r="E21" s="96"/>
      <c r="F21" s="65"/>
      <c r="G21" s="65"/>
      <c r="H21" s="65"/>
      <c r="I21" s="65"/>
      <c r="J21" s="65"/>
      <c r="K21" s="65"/>
      <c r="L21" s="65"/>
      <c r="M21" s="65"/>
      <c r="N21" s="65"/>
      <c r="O21" s="65"/>
      <c r="P21" s="65"/>
      <c r="Q21" s="65"/>
      <c r="R21" s="65"/>
      <c r="S21" s="65"/>
      <c r="T21" s="65"/>
      <c r="U21" s="65"/>
      <c r="V21" s="65"/>
      <c r="W21" s="65"/>
    </row>
    <row r="22" spans="5:23" ht="15" customHeight="1" x14ac:dyDescent="0.4">
      <c r="E22" s="95"/>
      <c r="F22" s="65"/>
      <c r="G22" s="65"/>
      <c r="H22" s="65"/>
      <c r="I22" s="65"/>
      <c r="J22" s="65"/>
      <c r="K22" s="65"/>
      <c r="L22" s="65"/>
      <c r="M22" s="65"/>
      <c r="N22" s="65"/>
      <c r="O22" s="65"/>
      <c r="P22" s="65"/>
      <c r="Q22" s="65"/>
      <c r="R22" s="65"/>
      <c r="S22" s="65"/>
      <c r="T22" s="65"/>
      <c r="U22" s="65"/>
      <c r="V22" s="65"/>
      <c r="W22" s="65"/>
    </row>
    <row r="23" spans="5:23" ht="15" customHeight="1" x14ac:dyDescent="0.4">
      <c r="E23" s="95"/>
      <c r="F23" s="65"/>
      <c r="G23" s="65"/>
      <c r="H23" s="65"/>
      <c r="I23" s="65"/>
      <c r="J23" s="65"/>
      <c r="K23" s="65"/>
      <c r="L23" s="65"/>
      <c r="M23" s="65"/>
      <c r="N23" s="65"/>
      <c r="O23" s="65"/>
      <c r="P23" s="65"/>
      <c r="Q23" s="65"/>
      <c r="R23" s="65"/>
      <c r="S23" s="65"/>
      <c r="T23" s="65"/>
      <c r="U23" s="65"/>
      <c r="V23" s="65"/>
      <c r="W23" s="65"/>
    </row>
    <row r="24" spans="5:23" ht="15" customHeight="1" x14ac:dyDescent="0.4">
      <c r="E24" s="95"/>
      <c r="F24" s="65"/>
      <c r="G24" s="65"/>
      <c r="H24" s="65"/>
      <c r="I24" s="65"/>
      <c r="J24" s="65"/>
      <c r="K24" s="65"/>
      <c r="L24" s="65"/>
      <c r="M24" s="65"/>
      <c r="N24" s="65"/>
      <c r="O24" s="65"/>
      <c r="P24" s="65"/>
      <c r="Q24" s="65"/>
      <c r="R24" s="65"/>
      <c r="S24" s="65"/>
      <c r="T24" s="65"/>
      <c r="U24" s="65"/>
      <c r="V24" s="65"/>
      <c r="W24" s="65"/>
    </row>
    <row r="25" spans="5:23" ht="15" customHeight="1" x14ac:dyDescent="0.4">
      <c r="E25" s="96"/>
      <c r="F25" s="97"/>
      <c r="G25" s="97"/>
      <c r="H25" s="97"/>
      <c r="I25" s="97"/>
      <c r="J25" s="97"/>
      <c r="K25" s="97"/>
      <c r="L25" s="97"/>
      <c r="M25" s="97"/>
      <c r="N25" s="97"/>
      <c r="O25" s="97"/>
      <c r="P25" s="97"/>
      <c r="Q25" s="97"/>
      <c r="R25" s="97"/>
      <c r="S25" s="97"/>
      <c r="T25" s="97"/>
      <c r="U25" s="97"/>
      <c r="V25" s="97"/>
      <c r="W25" s="97"/>
    </row>
    <row r="26" spans="5:23" ht="15" customHeight="1" x14ac:dyDescent="0.4">
      <c r="E26" s="64"/>
      <c r="F26" s="65"/>
      <c r="G26" s="65"/>
      <c r="H26" s="65"/>
      <c r="I26" s="65"/>
      <c r="J26" s="65"/>
      <c r="K26" s="65"/>
      <c r="L26" s="65"/>
      <c r="M26" s="65"/>
      <c r="N26" s="65"/>
      <c r="O26" s="65"/>
      <c r="P26" s="65"/>
      <c r="Q26" s="65"/>
      <c r="R26" s="65"/>
      <c r="S26" s="65"/>
      <c r="T26" s="65"/>
      <c r="U26" s="65"/>
      <c r="V26" s="65"/>
      <c r="W26" s="65"/>
    </row>
    <row r="27" spans="5:23" ht="15" customHeight="1" x14ac:dyDescent="0.4">
      <c r="E27" s="3"/>
      <c r="F27" s="3"/>
      <c r="G27" s="3"/>
      <c r="H27" s="3"/>
      <c r="I27" s="3"/>
      <c r="J27" s="3"/>
      <c r="K27" s="3"/>
      <c r="L27" s="3"/>
      <c r="M27" s="3"/>
      <c r="N27" s="3"/>
      <c r="O27" s="3"/>
      <c r="P27" s="3"/>
      <c r="Q27" s="3"/>
      <c r="R27" s="3"/>
      <c r="S27" s="3"/>
      <c r="T27" s="3"/>
      <c r="U27" s="3"/>
      <c r="V27" s="3"/>
      <c r="W27" s="3"/>
    </row>
  </sheetData>
  <sheetProtection algorithmName="SHA-512" hashValue="ttb8O6YPUVEhuxZEPrE0DKN+RcItIwV6WhlRGy+R9S1jTKer6/U+28nyJgoemevsLEJTBCAbhL1+NNSqh2xQVA==" saltValue="14zV//t2YDV565Bjo7q/Cw=="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DA25-0C2E-40E7-B762-A4E99373D6AC}">
  <sheetPr codeName="Sheet21"/>
  <dimension ref="A2:W11"/>
  <sheetViews>
    <sheetView view="pageBreakPreview" zoomScaleNormal="85" zoomScaleSheetLayoutView="100" workbookViewId="0"/>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26" style="1" customWidth="1"/>
    <col min="6" max="19" width="9.25" style="1" bestFit="1" customWidth="1"/>
    <col min="20" max="22" width="9.125" style="1" bestFit="1" customWidth="1"/>
    <col min="23" max="23" width="10.5" style="1" customWidth="1"/>
    <col min="24" max="16384" width="2.375" style="1"/>
  </cols>
  <sheetData>
    <row r="2" spans="1:23" s="16" customFormat="1" ht="30" customHeight="1" x14ac:dyDescent="0.4">
      <c r="B2" s="370">
        <v>2</v>
      </c>
      <c r="C2" s="370"/>
      <c r="E2" s="17" t="s">
        <v>367</v>
      </c>
    </row>
    <row r="3" spans="1:23" s="146" customFormat="1" ht="15" customHeight="1" x14ac:dyDescent="0.15">
      <c r="A3" s="307"/>
      <c r="B3" s="308"/>
      <c r="C3" s="239"/>
      <c r="E3" s="240"/>
      <c r="F3" s="241"/>
      <c r="G3" s="241"/>
      <c r="H3" s="241"/>
      <c r="I3" s="241"/>
      <c r="J3" s="241"/>
      <c r="K3" s="241"/>
      <c r="L3" s="241"/>
      <c r="M3" s="241"/>
      <c r="N3" s="241"/>
      <c r="O3" s="241"/>
      <c r="P3" s="241"/>
      <c r="Q3" s="241"/>
      <c r="R3" s="241"/>
      <c r="S3" s="241"/>
      <c r="T3" s="241"/>
      <c r="U3" s="242"/>
      <c r="V3" s="242"/>
      <c r="W3" s="242" t="s">
        <v>134</v>
      </c>
    </row>
    <row r="4" spans="1:23" s="146" customFormat="1" ht="15" customHeight="1" x14ac:dyDescent="0.4">
      <c r="A4" s="307"/>
      <c r="B4" s="308"/>
      <c r="C4" s="239"/>
      <c r="E4" s="243"/>
      <c r="F4" s="244" t="s">
        <v>144</v>
      </c>
      <c r="G4" s="244" t="s">
        <v>145</v>
      </c>
      <c r="H4" s="244" t="s">
        <v>146</v>
      </c>
      <c r="I4" s="244" t="s">
        <v>147</v>
      </c>
      <c r="J4" s="244" t="s">
        <v>148</v>
      </c>
      <c r="K4" s="244" t="s">
        <v>149</v>
      </c>
      <c r="L4" s="244" t="s">
        <v>150</v>
      </c>
      <c r="M4" s="244" t="s">
        <v>151</v>
      </c>
      <c r="N4" s="244" t="s">
        <v>152</v>
      </c>
      <c r="O4" s="244" t="s">
        <v>153</v>
      </c>
      <c r="P4" s="244" t="s">
        <v>154</v>
      </c>
      <c r="Q4" s="244" t="s">
        <v>155</v>
      </c>
      <c r="R4" s="244" t="s">
        <v>156</v>
      </c>
      <c r="S4" s="244" t="s">
        <v>157</v>
      </c>
      <c r="T4" s="244" t="s">
        <v>158</v>
      </c>
      <c r="U4" s="244" t="s">
        <v>159</v>
      </c>
      <c r="V4" s="244" t="s">
        <v>160</v>
      </c>
      <c r="W4" s="244" t="s">
        <v>161</v>
      </c>
    </row>
    <row r="5" spans="1:23" s="146" customFormat="1" ht="15" customHeight="1" x14ac:dyDescent="0.4">
      <c r="A5" s="307"/>
      <c r="B5" s="308"/>
      <c r="C5" s="239"/>
      <c r="E5" s="243" t="s">
        <v>312</v>
      </c>
      <c r="F5" s="245">
        <v>47846</v>
      </c>
      <c r="G5" s="245">
        <v>47150</v>
      </c>
      <c r="H5" s="245">
        <v>45833</v>
      </c>
      <c r="I5" s="245">
        <v>44054</v>
      </c>
      <c r="J5" s="245">
        <v>42348</v>
      </c>
      <c r="K5" s="245">
        <v>41178</v>
      </c>
      <c r="L5" s="245">
        <v>40020</v>
      </c>
      <c r="M5" s="245">
        <v>39181</v>
      </c>
      <c r="N5" s="245">
        <v>37076</v>
      </c>
      <c r="O5" s="245">
        <v>36580</v>
      </c>
      <c r="P5" s="245">
        <v>35802</v>
      </c>
      <c r="Q5" s="245">
        <v>35950</v>
      </c>
      <c r="R5" s="245">
        <v>35693</v>
      </c>
      <c r="S5" s="245">
        <v>35263</v>
      </c>
      <c r="T5" s="245">
        <v>34955</v>
      </c>
      <c r="U5" s="245">
        <v>36394</v>
      </c>
      <c r="V5" s="245">
        <v>35895</v>
      </c>
      <c r="W5" s="245">
        <v>35856</v>
      </c>
    </row>
    <row r="6" spans="1:23" s="146" customFormat="1" ht="15" customHeight="1" x14ac:dyDescent="0.4">
      <c r="A6" s="307"/>
      <c r="B6" s="308"/>
      <c r="C6" s="239"/>
      <c r="E6" s="243" t="s">
        <v>313</v>
      </c>
      <c r="F6" s="245">
        <v>25475</v>
      </c>
      <c r="G6" s="245">
        <v>24183</v>
      </c>
      <c r="H6" s="245">
        <v>23857</v>
      </c>
      <c r="I6" s="245">
        <v>22379</v>
      </c>
      <c r="J6" s="245">
        <v>21112</v>
      </c>
      <c r="K6" s="245">
        <v>19527</v>
      </c>
      <c r="L6" s="245">
        <v>19008</v>
      </c>
      <c r="M6" s="245">
        <v>18827</v>
      </c>
      <c r="N6" s="245">
        <v>18305</v>
      </c>
      <c r="O6" s="245">
        <v>18046</v>
      </c>
      <c r="P6" s="245">
        <v>18145</v>
      </c>
      <c r="Q6" s="245">
        <v>18388</v>
      </c>
      <c r="R6" s="245">
        <v>18675</v>
      </c>
      <c r="S6" s="245">
        <v>18116</v>
      </c>
      <c r="T6" s="245">
        <v>18678</v>
      </c>
      <c r="U6" s="245">
        <v>18156</v>
      </c>
      <c r="V6" s="245">
        <v>18675</v>
      </c>
      <c r="W6" s="245">
        <v>18865</v>
      </c>
    </row>
    <row r="7" spans="1:23" s="146" customFormat="1" ht="15" customHeight="1" x14ac:dyDescent="0.4">
      <c r="A7" s="307"/>
      <c r="B7" s="308"/>
      <c r="C7" s="239"/>
      <c r="E7" s="243" t="s">
        <v>314</v>
      </c>
      <c r="F7" s="245">
        <v>9512</v>
      </c>
      <c r="G7" s="245">
        <v>9780</v>
      </c>
      <c r="H7" s="245">
        <v>10751</v>
      </c>
      <c r="I7" s="245">
        <v>11018</v>
      </c>
      <c r="J7" s="245">
        <v>11036</v>
      </c>
      <c r="K7" s="245">
        <v>11571</v>
      </c>
      <c r="L7" s="245">
        <v>11336</v>
      </c>
      <c r="M7" s="245">
        <v>11875</v>
      </c>
      <c r="N7" s="245">
        <v>11538</v>
      </c>
      <c r="O7" s="245">
        <v>11309</v>
      </c>
      <c r="P7" s="245">
        <v>11045</v>
      </c>
      <c r="Q7" s="245">
        <v>10657</v>
      </c>
      <c r="R7" s="245">
        <v>8665</v>
      </c>
      <c r="S7" s="245">
        <v>7567</v>
      </c>
      <c r="T7" s="245">
        <v>7392</v>
      </c>
      <c r="U7" s="245">
        <v>7237</v>
      </c>
      <c r="V7" s="245">
        <v>6603</v>
      </c>
      <c r="W7" s="245">
        <v>3791</v>
      </c>
    </row>
    <row r="8" spans="1:23" s="146" customFormat="1" ht="15" customHeight="1" x14ac:dyDescent="0.4">
      <c r="B8" s="238"/>
      <c r="C8" s="239"/>
      <c r="E8" s="243" t="s">
        <v>315</v>
      </c>
      <c r="F8" s="245">
        <v>13049</v>
      </c>
      <c r="G8" s="245">
        <v>12999</v>
      </c>
      <c r="H8" s="245">
        <v>12972</v>
      </c>
      <c r="I8" s="245">
        <v>12861</v>
      </c>
      <c r="J8" s="245">
        <v>13480</v>
      </c>
      <c r="K8" s="245">
        <v>13945</v>
      </c>
      <c r="L8" s="245">
        <v>15270</v>
      </c>
      <c r="M8" s="245">
        <v>14373</v>
      </c>
      <c r="N8" s="245">
        <v>13304</v>
      </c>
      <c r="O8" s="245">
        <v>13319</v>
      </c>
      <c r="P8" s="245">
        <v>13023</v>
      </c>
      <c r="Q8" s="245">
        <v>11905</v>
      </c>
      <c r="R8" s="245">
        <v>12031</v>
      </c>
      <c r="S8" s="245">
        <v>11963</v>
      </c>
      <c r="T8" s="245">
        <v>11887</v>
      </c>
      <c r="U8" s="245">
        <v>11703</v>
      </c>
      <c r="V8" s="245">
        <v>11849</v>
      </c>
      <c r="W8" s="245">
        <v>12075</v>
      </c>
    </row>
    <row r="9" spans="1:23" s="146" customFormat="1" ht="15" customHeight="1" x14ac:dyDescent="0.4">
      <c r="B9" s="238"/>
      <c r="C9" s="239"/>
      <c r="E9" s="243" t="s">
        <v>221</v>
      </c>
      <c r="F9" s="267">
        <f t="shared" ref="F9:W9" si="0">+F10-SUM(F5:F8)</f>
        <v>10116</v>
      </c>
      <c r="G9" s="267">
        <f t="shared" si="0"/>
        <v>7357</v>
      </c>
      <c r="H9" s="267">
        <f t="shared" si="0"/>
        <v>6966</v>
      </c>
      <c r="I9" s="267">
        <f t="shared" si="0"/>
        <v>6838</v>
      </c>
      <c r="J9" s="267">
        <f t="shared" si="0"/>
        <v>7248</v>
      </c>
      <c r="K9" s="267">
        <f t="shared" si="0"/>
        <v>7295</v>
      </c>
      <c r="L9" s="267">
        <f t="shared" si="0"/>
        <v>7488</v>
      </c>
      <c r="M9" s="267">
        <f t="shared" si="0"/>
        <v>7526</v>
      </c>
      <c r="N9" s="267">
        <f t="shared" si="0"/>
        <v>7649</v>
      </c>
      <c r="O9" s="267">
        <f t="shared" si="0"/>
        <v>7838</v>
      </c>
      <c r="P9" s="267">
        <f t="shared" si="0"/>
        <v>7966</v>
      </c>
      <c r="Q9" s="267">
        <f t="shared" si="0"/>
        <v>7696</v>
      </c>
      <c r="R9" s="267">
        <f t="shared" si="0"/>
        <v>7878</v>
      </c>
      <c r="S9" s="267">
        <f t="shared" si="0"/>
        <v>7810</v>
      </c>
      <c r="T9" s="267">
        <f t="shared" si="0"/>
        <v>8123</v>
      </c>
      <c r="U9" s="267">
        <f t="shared" si="0"/>
        <v>15193</v>
      </c>
      <c r="V9" s="267">
        <f t="shared" si="0"/>
        <v>15630</v>
      </c>
      <c r="W9" s="267">
        <f t="shared" si="0"/>
        <v>15897</v>
      </c>
    </row>
    <row r="10" spans="1:23" s="146" customFormat="1" ht="15" customHeight="1" x14ac:dyDescent="0.4">
      <c r="B10" s="238"/>
      <c r="C10" s="239"/>
      <c r="E10" s="243"/>
      <c r="F10" s="245">
        <v>105998</v>
      </c>
      <c r="G10" s="245">
        <v>101469</v>
      </c>
      <c r="H10" s="245">
        <v>100379</v>
      </c>
      <c r="I10" s="245">
        <v>97150</v>
      </c>
      <c r="J10" s="245">
        <v>95224</v>
      </c>
      <c r="K10" s="245">
        <v>93516</v>
      </c>
      <c r="L10" s="245">
        <v>93122</v>
      </c>
      <c r="M10" s="245">
        <v>91782</v>
      </c>
      <c r="N10" s="245">
        <v>87872</v>
      </c>
      <c r="O10" s="245">
        <v>87092</v>
      </c>
      <c r="P10" s="245">
        <v>85981</v>
      </c>
      <c r="Q10" s="245">
        <v>84596</v>
      </c>
      <c r="R10" s="245">
        <v>82942</v>
      </c>
      <c r="S10" s="245">
        <v>80719</v>
      </c>
      <c r="T10" s="245">
        <v>81035</v>
      </c>
      <c r="U10" s="245">
        <v>88683</v>
      </c>
      <c r="V10" s="245">
        <v>88652</v>
      </c>
      <c r="W10" s="245">
        <v>86484</v>
      </c>
    </row>
    <row r="11" spans="1:23" s="146" customFormat="1" ht="15" customHeight="1" x14ac:dyDescent="0.4">
      <c r="B11" s="238"/>
      <c r="C11" s="239"/>
      <c r="E11" s="268"/>
      <c r="F11" s="269"/>
      <c r="G11" s="269"/>
      <c r="H11" s="269"/>
      <c r="I11" s="269"/>
      <c r="J11" s="269"/>
      <c r="K11" s="269"/>
      <c r="L11" s="269"/>
      <c r="M11" s="269"/>
      <c r="N11" s="269"/>
      <c r="O11" s="269"/>
      <c r="P11" s="269"/>
      <c r="Q11" s="269"/>
      <c r="R11" s="269"/>
      <c r="S11" s="269"/>
      <c r="T11" s="269"/>
      <c r="U11" s="269"/>
      <c r="V11" s="269"/>
      <c r="W11" s="269"/>
    </row>
  </sheetData>
  <sheetProtection algorithmName="SHA-512" hashValue="VXN093Tywbox0VsG5fe6ET65pOOTkvFaHUNCxFvZy6ka2+g2CstE4n1q++o6aRGWVIN8lRQHFkvVNPO5pNgH/g==" saltValue="Srm3O8Wgm+Rs0stxePdBoA=="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4F484-478F-4C0B-B505-439FE545E336}">
  <sheetPr codeName="Sheet22"/>
  <dimension ref="A1:AR49"/>
  <sheetViews>
    <sheetView view="pageBreakPreview" zoomScaleNormal="85" zoomScaleSheetLayoutView="100" workbookViewId="0">
      <selection sqref="A1:E3"/>
    </sheetView>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16.125" style="1" bestFit="1" customWidth="1"/>
    <col min="6" max="23" width="11.375" style="1" bestFit="1" customWidth="1"/>
    <col min="24" max="24" width="12.375" style="1" customWidth="1"/>
    <col min="25" max="16384" width="2.375" style="1"/>
  </cols>
  <sheetData>
    <row r="1" spans="1:23" ht="15" customHeight="1" x14ac:dyDescent="0.4">
      <c r="A1" s="399" t="s">
        <v>392</v>
      </c>
      <c r="B1" s="399"/>
      <c r="C1" s="399"/>
      <c r="D1" s="399"/>
      <c r="E1" s="399"/>
      <c r="F1" s="399" t="s">
        <v>393</v>
      </c>
      <c r="G1" s="399"/>
      <c r="H1" s="312"/>
      <c r="I1" s="312"/>
      <c r="J1" s="312"/>
      <c r="K1" s="312"/>
      <c r="L1" s="312"/>
      <c r="M1" s="312"/>
      <c r="N1" s="312"/>
      <c r="O1" s="312"/>
      <c r="P1" s="312"/>
      <c r="Q1" s="312"/>
      <c r="R1" s="312"/>
      <c r="S1" s="312"/>
      <c r="T1" s="312"/>
      <c r="U1" s="312"/>
      <c r="V1" s="312"/>
      <c r="W1" s="312"/>
    </row>
    <row r="2" spans="1:23" ht="15" customHeight="1" x14ac:dyDescent="0.4">
      <c r="A2" s="399"/>
      <c r="B2" s="399"/>
      <c r="C2" s="399"/>
      <c r="D2" s="399"/>
      <c r="E2" s="399"/>
      <c r="F2" s="399"/>
      <c r="G2" s="399"/>
      <c r="H2" s="312"/>
      <c r="I2" s="312"/>
      <c r="J2" s="312"/>
      <c r="K2" s="312"/>
      <c r="L2" s="312"/>
      <c r="M2" s="312"/>
      <c r="N2" s="312"/>
      <c r="O2" s="312"/>
      <c r="P2" s="312"/>
      <c r="Q2" s="312"/>
      <c r="R2" s="312"/>
      <c r="S2" s="312"/>
      <c r="T2" s="312"/>
      <c r="U2" s="312"/>
      <c r="V2" s="312"/>
      <c r="W2" s="312"/>
    </row>
    <row r="3" spans="1:23" ht="15" customHeight="1" x14ac:dyDescent="0.4">
      <c r="A3" s="399"/>
      <c r="B3" s="399"/>
      <c r="C3" s="399"/>
      <c r="D3" s="399"/>
      <c r="E3" s="399"/>
      <c r="F3" s="399"/>
      <c r="G3" s="399"/>
      <c r="H3" s="312"/>
      <c r="I3" s="312"/>
      <c r="J3" s="312"/>
      <c r="K3" s="312"/>
      <c r="L3" s="312"/>
      <c r="M3" s="312"/>
      <c r="N3" s="312"/>
      <c r="O3" s="312"/>
      <c r="P3" s="312"/>
      <c r="Q3" s="312"/>
      <c r="R3" s="312"/>
      <c r="S3" s="312"/>
      <c r="T3" s="312"/>
      <c r="U3" s="312"/>
      <c r="V3" s="312"/>
      <c r="W3" s="312"/>
    </row>
    <row r="5" spans="1:23" s="16" customFormat="1" ht="30" customHeight="1" x14ac:dyDescent="0.4">
      <c r="B5" s="398">
        <v>1</v>
      </c>
      <c r="C5" s="398"/>
      <c r="E5" s="17" t="s">
        <v>36</v>
      </c>
    </row>
    <row r="6" spans="1:23" s="146" customFormat="1" ht="15" customHeight="1" x14ac:dyDescent="0.4"/>
    <row r="7" spans="1:23" s="146" customFormat="1" ht="15" customHeight="1" x14ac:dyDescent="0.4">
      <c r="C7" s="239"/>
      <c r="E7" s="146" t="s">
        <v>322</v>
      </c>
    </row>
    <row r="8" spans="1:23" s="146" customFormat="1" ht="15" customHeight="1" x14ac:dyDescent="0.4">
      <c r="C8" s="239"/>
      <c r="E8" s="99"/>
      <c r="F8" s="309" t="s">
        <v>144</v>
      </c>
      <c r="G8" s="309" t="s">
        <v>145</v>
      </c>
      <c r="H8" s="309" t="s">
        <v>146</v>
      </c>
      <c r="I8" s="309" t="s">
        <v>147</v>
      </c>
      <c r="J8" s="309" t="s">
        <v>148</v>
      </c>
      <c r="K8" s="309" t="s">
        <v>149</v>
      </c>
      <c r="L8" s="309" t="s">
        <v>150</v>
      </c>
      <c r="M8" s="310" t="s">
        <v>151</v>
      </c>
      <c r="N8" s="309" t="s">
        <v>152</v>
      </c>
      <c r="O8" s="310" t="s">
        <v>153</v>
      </c>
      <c r="P8" s="309" t="s">
        <v>154</v>
      </c>
      <c r="Q8" s="309" t="s">
        <v>155</v>
      </c>
      <c r="R8" s="309" t="s">
        <v>156</v>
      </c>
      <c r="S8" s="309" t="s">
        <v>157</v>
      </c>
      <c r="T8" s="309" t="s">
        <v>158</v>
      </c>
      <c r="U8" s="309" t="s">
        <v>159</v>
      </c>
      <c r="V8" s="309" t="s">
        <v>160</v>
      </c>
      <c r="W8" s="309" t="s">
        <v>161</v>
      </c>
    </row>
    <row r="9" spans="1:23" s="146" customFormat="1" ht="15" customHeight="1" x14ac:dyDescent="0.4">
      <c r="C9" s="239"/>
      <c r="E9" s="99" t="s">
        <v>316</v>
      </c>
      <c r="F9" s="99">
        <v>93.9</v>
      </c>
      <c r="G9" s="99">
        <v>93</v>
      </c>
      <c r="H9" s="99">
        <v>93.4</v>
      </c>
      <c r="I9" s="99">
        <v>91.2</v>
      </c>
      <c r="J9" s="99">
        <v>88.6</v>
      </c>
      <c r="K9" s="99">
        <v>84.1</v>
      </c>
      <c r="L9" s="99">
        <v>87.1</v>
      </c>
      <c r="M9" s="99">
        <v>85.9</v>
      </c>
      <c r="N9" s="99">
        <v>85.4</v>
      </c>
      <c r="O9" s="99">
        <v>87.4</v>
      </c>
      <c r="P9" s="99">
        <v>86.2</v>
      </c>
      <c r="Q9" s="99">
        <v>89.3</v>
      </c>
      <c r="R9" s="99">
        <v>91.7</v>
      </c>
      <c r="S9" s="99">
        <v>93</v>
      </c>
      <c r="T9" s="99">
        <v>93.4</v>
      </c>
      <c r="U9" s="99">
        <v>91.8</v>
      </c>
      <c r="V9" s="99">
        <v>87.7</v>
      </c>
      <c r="W9" s="99">
        <v>90.7</v>
      </c>
    </row>
    <row r="10" spans="1:23" s="146" customFormat="1" ht="15" customHeight="1" x14ac:dyDescent="0.4">
      <c r="C10" s="239"/>
      <c r="E10" s="99" t="s">
        <v>317</v>
      </c>
      <c r="F10" s="99">
        <v>93.5</v>
      </c>
      <c r="G10" s="99">
        <v>94</v>
      </c>
      <c r="H10" s="99">
        <v>94.8</v>
      </c>
      <c r="I10" s="99">
        <v>93.2</v>
      </c>
      <c r="J10" s="99">
        <v>90.7</v>
      </c>
      <c r="K10" s="99">
        <v>87.2</v>
      </c>
      <c r="L10" s="99">
        <v>88.7</v>
      </c>
      <c r="M10" s="99">
        <v>88.4</v>
      </c>
      <c r="N10" s="99">
        <v>87.4</v>
      </c>
      <c r="O10" s="99">
        <v>88.9</v>
      </c>
      <c r="P10" s="99">
        <v>88.1</v>
      </c>
      <c r="Q10" s="99">
        <v>90.6</v>
      </c>
      <c r="R10" s="99">
        <v>92.3</v>
      </c>
      <c r="S10" s="99">
        <v>93.3</v>
      </c>
      <c r="T10" s="99">
        <v>93.8</v>
      </c>
      <c r="U10" s="99">
        <v>92.9</v>
      </c>
      <c r="V10" s="99">
        <v>89.8</v>
      </c>
      <c r="W10" s="99">
        <v>93.2</v>
      </c>
    </row>
    <row r="11" spans="1:23" s="146" customFormat="1" ht="15" customHeight="1" x14ac:dyDescent="0.4">
      <c r="C11" s="239"/>
      <c r="E11" s="100" t="s">
        <v>318</v>
      </c>
      <c r="F11" s="100">
        <v>94.3</v>
      </c>
      <c r="G11" s="100">
        <v>91.9</v>
      </c>
      <c r="H11" s="100">
        <v>92</v>
      </c>
      <c r="I11" s="100">
        <v>89.2</v>
      </c>
      <c r="J11" s="100">
        <v>86.4</v>
      </c>
      <c r="K11" s="100">
        <v>80.8</v>
      </c>
      <c r="L11" s="100">
        <v>85.3</v>
      </c>
      <c r="M11" s="100">
        <v>83.3</v>
      </c>
      <c r="N11" s="100">
        <v>83.2</v>
      </c>
      <c r="O11" s="100">
        <v>85.8</v>
      </c>
      <c r="P11" s="100">
        <v>84.1</v>
      </c>
      <c r="Q11" s="101">
        <v>87.8</v>
      </c>
      <c r="R11" s="99">
        <v>91</v>
      </c>
      <c r="S11" s="99">
        <v>92.7</v>
      </c>
      <c r="T11" s="99">
        <v>92.9</v>
      </c>
      <c r="U11" s="99">
        <v>90.5</v>
      </c>
      <c r="V11" s="99">
        <v>85.4</v>
      </c>
      <c r="W11" s="99">
        <v>88</v>
      </c>
    </row>
    <row r="12" spans="1:23" s="146" customFormat="1" ht="15" customHeight="1" x14ac:dyDescent="0.4">
      <c r="B12" s="238"/>
      <c r="C12" s="239"/>
      <c r="D12" s="238"/>
      <c r="E12" s="239"/>
    </row>
    <row r="13" spans="1:23" s="146" customFormat="1" ht="15" customHeight="1" x14ac:dyDescent="0.4">
      <c r="B13" s="238"/>
      <c r="C13" s="239"/>
      <c r="D13" s="238"/>
      <c r="E13" s="239"/>
    </row>
    <row r="14" spans="1:23" s="146" customFormat="1" ht="15" customHeight="1" x14ac:dyDescent="0.4">
      <c r="B14" s="238"/>
      <c r="C14" s="239"/>
      <c r="I14" s="238"/>
      <c r="J14" s="239"/>
    </row>
    <row r="15" spans="1:23" s="146" customFormat="1" ht="15" customHeight="1" x14ac:dyDescent="0.4">
      <c r="B15" s="238"/>
      <c r="C15" s="239"/>
      <c r="E15" s="146" t="s">
        <v>324</v>
      </c>
    </row>
    <row r="16" spans="1:23" s="146" customFormat="1" ht="15" customHeight="1" x14ac:dyDescent="0.4">
      <c r="B16" s="238"/>
      <c r="C16" s="239"/>
      <c r="E16" s="99"/>
      <c r="F16" s="309" t="s">
        <v>144</v>
      </c>
      <c r="G16" s="309" t="s">
        <v>145</v>
      </c>
      <c r="H16" s="309" t="s">
        <v>146</v>
      </c>
      <c r="I16" s="309" t="s">
        <v>147</v>
      </c>
      <c r="J16" s="309" t="s">
        <v>148</v>
      </c>
      <c r="K16" s="309" t="s">
        <v>149</v>
      </c>
      <c r="L16" s="309" t="s">
        <v>150</v>
      </c>
      <c r="M16" s="309" t="s">
        <v>151</v>
      </c>
      <c r="N16" s="309" t="s">
        <v>152</v>
      </c>
      <c r="O16" s="309" t="s">
        <v>153</v>
      </c>
      <c r="P16" s="309" t="s">
        <v>154</v>
      </c>
      <c r="Q16" s="309" t="s">
        <v>155</v>
      </c>
      <c r="R16" s="309" t="s">
        <v>156</v>
      </c>
      <c r="S16" s="309" t="s">
        <v>157</v>
      </c>
      <c r="T16" s="309" t="s">
        <v>158</v>
      </c>
      <c r="U16" s="309" t="s">
        <v>159</v>
      </c>
      <c r="V16" s="309" t="s">
        <v>160</v>
      </c>
      <c r="W16" s="309" t="s">
        <v>161</v>
      </c>
    </row>
    <row r="17" spans="1:44" s="146" customFormat="1" ht="15" customHeight="1" x14ac:dyDescent="0.4">
      <c r="B17" s="238"/>
      <c r="C17" s="239"/>
      <c r="E17" s="99" t="s">
        <v>319</v>
      </c>
      <c r="F17" s="108">
        <v>98175906</v>
      </c>
      <c r="G17" s="108">
        <v>94955360</v>
      </c>
      <c r="H17" s="108">
        <v>92045557</v>
      </c>
      <c r="I17" s="108">
        <v>89318962</v>
      </c>
      <c r="J17" s="108">
        <v>87165614</v>
      </c>
      <c r="K17" s="108">
        <v>85491327</v>
      </c>
      <c r="L17" s="108">
        <v>85988043</v>
      </c>
      <c r="M17" s="108">
        <v>84051597</v>
      </c>
      <c r="N17" s="108">
        <v>80930910</v>
      </c>
      <c r="O17" s="108">
        <v>80411455</v>
      </c>
      <c r="P17" s="108">
        <v>79609575</v>
      </c>
      <c r="Q17" s="108">
        <v>78408249</v>
      </c>
      <c r="R17" s="108">
        <v>75750705</v>
      </c>
      <c r="S17" s="108">
        <v>74369652</v>
      </c>
      <c r="T17" s="108">
        <v>74673666</v>
      </c>
      <c r="U17" s="108">
        <v>80911636</v>
      </c>
      <c r="V17" s="108">
        <v>79564620</v>
      </c>
      <c r="W17" s="108">
        <v>77948309</v>
      </c>
    </row>
    <row r="18" spans="1:44" s="146" customFormat="1" ht="15" customHeight="1" x14ac:dyDescent="0.4">
      <c r="B18" s="238"/>
      <c r="C18" s="239"/>
      <c r="E18" s="99" t="s">
        <v>320</v>
      </c>
      <c r="F18" s="108">
        <v>31006302</v>
      </c>
      <c r="G18" s="108">
        <v>23053379</v>
      </c>
      <c r="H18" s="108">
        <v>22831767</v>
      </c>
      <c r="I18" s="108">
        <v>22958013</v>
      </c>
      <c r="J18" s="108">
        <v>23848951</v>
      </c>
      <c r="K18" s="108">
        <v>26584846</v>
      </c>
      <c r="L18" s="108">
        <v>26079986</v>
      </c>
      <c r="M18" s="108">
        <v>27703114</v>
      </c>
      <c r="N18" s="108">
        <v>28030568</v>
      </c>
      <c r="O18" s="108">
        <v>28766139</v>
      </c>
      <c r="P18" s="108">
        <v>29779449</v>
      </c>
      <c r="Q18" s="108">
        <v>30303471</v>
      </c>
      <c r="R18" s="108">
        <v>30689715</v>
      </c>
      <c r="S18" s="108">
        <v>30772314</v>
      </c>
      <c r="T18" s="108">
        <v>31225779</v>
      </c>
      <c r="U18" s="108">
        <v>29211800</v>
      </c>
      <c r="V18" s="108">
        <v>29301926</v>
      </c>
      <c r="W18" s="108">
        <v>28873109</v>
      </c>
    </row>
    <row r="19" spans="1:44" s="146" customFormat="1" ht="15" customHeight="1" x14ac:dyDescent="0.4">
      <c r="B19" s="238"/>
      <c r="C19" s="239"/>
      <c r="E19" s="100" t="s">
        <v>321</v>
      </c>
      <c r="F19" s="107">
        <v>70271686</v>
      </c>
      <c r="G19" s="107">
        <v>71263063</v>
      </c>
      <c r="H19" s="107">
        <v>72227189</v>
      </c>
      <c r="I19" s="107">
        <v>71098593</v>
      </c>
      <c r="J19" s="107">
        <v>69737446</v>
      </c>
      <c r="K19" s="107">
        <v>68795141</v>
      </c>
      <c r="L19" s="107">
        <v>67149368</v>
      </c>
      <c r="M19" s="107">
        <v>65017543</v>
      </c>
      <c r="N19" s="107">
        <v>63329023</v>
      </c>
      <c r="O19" s="107">
        <v>61790295</v>
      </c>
      <c r="P19" s="107">
        <v>60178066</v>
      </c>
      <c r="Q19" s="108">
        <v>58589898</v>
      </c>
      <c r="R19" s="108">
        <v>58959473</v>
      </c>
      <c r="S19" s="108">
        <v>58853304</v>
      </c>
      <c r="T19" s="108">
        <v>58456154</v>
      </c>
      <c r="U19" s="108">
        <v>58587765</v>
      </c>
      <c r="V19" s="108">
        <v>59310060</v>
      </c>
      <c r="W19" s="108">
        <v>59435647</v>
      </c>
    </row>
    <row r="20" spans="1:44" s="146" customFormat="1" ht="15" customHeight="1" x14ac:dyDescent="0.4">
      <c r="B20" s="238"/>
      <c r="C20" s="239"/>
      <c r="E20" s="99" t="s">
        <v>370</v>
      </c>
      <c r="F20" s="108">
        <f t="shared" ref="F20:V20" si="0">+F21-SUM(F17:F19)</f>
        <v>99509942</v>
      </c>
      <c r="G20" s="108">
        <f t="shared" si="0"/>
        <v>111091447</v>
      </c>
      <c r="H20" s="108">
        <f t="shared" si="0"/>
        <v>113028562</v>
      </c>
      <c r="I20" s="108">
        <f t="shared" si="0"/>
        <v>114216111</v>
      </c>
      <c r="J20" s="108">
        <f t="shared" si="0"/>
        <v>115025806</v>
      </c>
      <c r="K20" s="108">
        <f t="shared" si="0"/>
        <v>121664185</v>
      </c>
      <c r="L20" s="108">
        <f t="shared" si="0"/>
        <v>123151874</v>
      </c>
      <c r="M20" s="108">
        <f t="shared" si="0"/>
        <v>124981173</v>
      </c>
      <c r="N20" s="108">
        <f t="shared" si="0"/>
        <v>126071550</v>
      </c>
      <c r="O20" s="108">
        <f t="shared" si="0"/>
        <v>130073295</v>
      </c>
      <c r="P20" s="108">
        <f t="shared" si="0"/>
        <v>131560713</v>
      </c>
      <c r="Q20" s="108">
        <f t="shared" si="0"/>
        <v>132806996</v>
      </c>
      <c r="R20" s="108">
        <f t="shared" si="0"/>
        <v>135620274</v>
      </c>
      <c r="S20" s="108">
        <f t="shared" si="0"/>
        <v>137125739</v>
      </c>
      <c r="T20" s="108">
        <f t="shared" si="0"/>
        <v>135996302</v>
      </c>
      <c r="U20" s="108">
        <f t="shared" si="0"/>
        <v>132895065</v>
      </c>
      <c r="V20" s="108">
        <f t="shared" si="0"/>
        <v>134815228</v>
      </c>
      <c r="W20" s="108">
        <f>+W21-SUM(W17:W19)</f>
        <v>138931989</v>
      </c>
    </row>
    <row r="21" spans="1:44" s="239" customFormat="1" ht="15" customHeight="1" x14ac:dyDescent="0.4">
      <c r="A21" s="311"/>
      <c r="B21" s="311"/>
      <c r="D21" s="146"/>
      <c r="E21" s="99" t="s">
        <v>323</v>
      </c>
      <c r="F21" s="108">
        <v>298963836</v>
      </c>
      <c r="G21" s="108">
        <v>300363249</v>
      </c>
      <c r="H21" s="108">
        <v>300133075</v>
      </c>
      <c r="I21" s="108">
        <v>297591679</v>
      </c>
      <c r="J21" s="108">
        <v>295777817</v>
      </c>
      <c r="K21" s="108">
        <v>302535499</v>
      </c>
      <c r="L21" s="108">
        <v>302369271</v>
      </c>
      <c r="M21" s="108">
        <v>301753427</v>
      </c>
      <c r="N21" s="108">
        <v>298362051</v>
      </c>
      <c r="O21" s="108">
        <v>301041184</v>
      </c>
      <c r="P21" s="108">
        <v>301127803</v>
      </c>
      <c r="Q21" s="108">
        <v>300108614</v>
      </c>
      <c r="R21" s="108">
        <v>301020167</v>
      </c>
      <c r="S21" s="108">
        <v>301121009</v>
      </c>
      <c r="T21" s="108">
        <v>300351901</v>
      </c>
      <c r="U21" s="108">
        <v>301606266</v>
      </c>
      <c r="V21" s="108">
        <v>302991834</v>
      </c>
      <c r="W21" s="108">
        <v>305189054</v>
      </c>
      <c r="X21" s="146"/>
      <c r="Y21" s="146"/>
      <c r="Z21" s="146"/>
      <c r="AA21" s="146"/>
      <c r="AB21" s="146"/>
      <c r="AC21" s="146"/>
      <c r="AD21" s="146"/>
      <c r="AE21" s="146"/>
      <c r="AF21" s="146"/>
      <c r="AG21" s="146"/>
      <c r="AH21" s="146"/>
      <c r="AI21" s="146"/>
      <c r="AJ21" s="146"/>
      <c r="AK21" s="146"/>
      <c r="AL21" s="146"/>
      <c r="AM21" s="146"/>
      <c r="AN21" s="146"/>
      <c r="AO21" s="146"/>
      <c r="AP21" s="146"/>
      <c r="AQ21" s="146"/>
      <c r="AR21" s="146"/>
    </row>
    <row r="22" spans="1:44" s="239" customFormat="1" ht="15" customHeight="1" x14ac:dyDescent="0.4">
      <c r="A22" s="311"/>
      <c r="B22" s="311"/>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row>
    <row r="23" spans="1:44" s="239" customFormat="1" ht="15" customHeight="1" x14ac:dyDescent="0.4">
      <c r="A23" s="146"/>
      <c r="B23" s="238"/>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row>
    <row r="24" spans="1:44" s="146" customFormat="1" ht="15" customHeight="1" x14ac:dyDescent="0.4">
      <c r="B24" s="238"/>
      <c r="C24" s="239"/>
      <c r="E24" s="146" t="s">
        <v>325</v>
      </c>
    </row>
    <row r="25" spans="1:44" s="146" customFormat="1" ht="15" customHeight="1" x14ac:dyDescent="0.4">
      <c r="B25" s="238"/>
      <c r="C25" s="239"/>
      <c r="E25" s="99"/>
      <c r="F25" s="309" t="s">
        <v>144</v>
      </c>
      <c r="G25" s="309" t="s">
        <v>145</v>
      </c>
      <c r="H25" s="309" t="s">
        <v>146</v>
      </c>
      <c r="I25" s="309" t="s">
        <v>147</v>
      </c>
      <c r="J25" s="309" t="s">
        <v>148</v>
      </c>
      <c r="K25" s="309" t="s">
        <v>149</v>
      </c>
      <c r="L25" s="309" t="s">
        <v>150</v>
      </c>
      <c r="M25" s="309" t="s">
        <v>151</v>
      </c>
      <c r="N25" s="309" t="s">
        <v>152</v>
      </c>
      <c r="O25" s="309" t="s">
        <v>153</v>
      </c>
      <c r="P25" s="309" t="s">
        <v>154</v>
      </c>
      <c r="Q25" s="309" t="s">
        <v>155</v>
      </c>
      <c r="R25" s="309" t="s">
        <v>156</v>
      </c>
      <c r="S25" s="309" t="s">
        <v>157</v>
      </c>
      <c r="T25" s="309" t="s">
        <v>158</v>
      </c>
      <c r="U25" s="309" t="s">
        <v>159</v>
      </c>
      <c r="V25" s="309" t="s">
        <v>160</v>
      </c>
      <c r="W25" s="309" t="s">
        <v>161</v>
      </c>
    </row>
    <row r="26" spans="1:44" s="146" customFormat="1" ht="15" customHeight="1" x14ac:dyDescent="0.4">
      <c r="B26" s="238"/>
      <c r="C26" s="239"/>
      <c r="E26" s="99" t="s">
        <v>319</v>
      </c>
      <c r="F26" s="108">
        <f>+ROUND(F17/1000,0)</f>
        <v>98176</v>
      </c>
      <c r="G26" s="108">
        <f t="shared" ref="G26:W26" si="1">+ROUND(G17/1000,0)</f>
        <v>94955</v>
      </c>
      <c r="H26" s="108">
        <f t="shared" si="1"/>
        <v>92046</v>
      </c>
      <c r="I26" s="108">
        <f t="shared" si="1"/>
        <v>89319</v>
      </c>
      <c r="J26" s="108">
        <f t="shared" si="1"/>
        <v>87166</v>
      </c>
      <c r="K26" s="108">
        <f t="shared" si="1"/>
        <v>85491</v>
      </c>
      <c r="L26" s="108">
        <f t="shared" si="1"/>
        <v>85988</v>
      </c>
      <c r="M26" s="108">
        <f t="shared" si="1"/>
        <v>84052</v>
      </c>
      <c r="N26" s="108">
        <f t="shared" si="1"/>
        <v>80931</v>
      </c>
      <c r="O26" s="108">
        <f t="shared" si="1"/>
        <v>80411</v>
      </c>
      <c r="P26" s="108">
        <f t="shared" si="1"/>
        <v>79610</v>
      </c>
      <c r="Q26" s="108">
        <f t="shared" si="1"/>
        <v>78408</v>
      </c>
      <c r="R26" s="108">
        <f t="shared" si="1"/>
        <v>75751</v>
      </c>
      <c r="S26" s="108">
        <f t="shared" si="1"/>
        <v>74370</v>
      </c>
      <c r="T26" s="108">
        <f t="shared" si="1"/>
        <v>74674</v>
      </c>
      <c r="U26" s="108">
        <f t="shared" si="1"/>
        <v>80912</v>
      </c>
      <c r="V26" s="108">
        <f t="shared" si="1"/>
        <v>79565</v>
      </c>
      <c r="W26" s="108">
        <f t="shared" si="1"/>
        <v>77948</v>
      </c>
    </row>
    <row r="27" spans="1:44" s="146" customFormat="1" ht="13.5" x14ac:dyDescent="0.4">
      <c r="B27" s="238"/>
      <c r="C27" s="239"/>
      <c r="E27" s="99" t="s">
        <v>320</v>
      </c>
      <c r="F27" s="108">
        <f t="shared" ref="F27:W27" si="2">+ROUND(F18/1000,0)</f>
        <v>31006</v>
      </c>
      <c r="G27" s="108">
        <f t="shared" si="2"/>
        <v>23053</v>
      </c>
      <c r="H27" s="108">
        <f t="shared" si="2"/>
        <v>22832</v>
      </c>
      <c r="I27" s="108">
        <f t="shared" si="2"/>
        <v>22958</v>
      </c>
      <c r="J27" s="108">
        <f t="shared" si="2"/>
        <v>23849</v>
      </c>
      <c r="K27" s="108">
        <f t="shared" si="2"/>
        <v>26585</v>
      </c>
      <c r="L27" s="108">
        <f t="shared" si="2"/>
        <v>26080</v>
      </c>
      <c r="M27" s="108">
        <f t="shared" si="2"/>
        <v>27703</v>
      </c>
      <c r="N27" s="108">
        <f t="shared" si="2"/>
        <v>28031</v>
      </c>
      <c r="O27" s="108">
        <f t="shared" si="2"/>
        <v>28766</v>
      </c>
      <c r="P27" s="108">
        <f t="shared" si="2"/>
        <v>29779</v>
      </c>
      <c r="Q27" s="108">
        <f t="shared" si="2"/>
        <v>30303</v>
      </c>
      <c r="R27" s="108">
        <f t="shared" si="2"/>
        <v>30690</v>
      </c>
      <c r="S27" s="108">
        <f t="shared" si="2"/>
        <v>30772</v>
      </c>
      <c r="T27" s="108">
        <f t="shared" si="2"/>
        <v>31226</v>
      </c>
      <c r="U27" s="108">
        <f t="shared" si="2"/>
        <v>29212</v>
      </c>
      <c r="V27" s="108">
        <f t="shared" si="2"/>
        <v>29302</v>
      </c>
      <c r="W27" s="108">
        <f t="shared" si="2"/>
        <v>28873</v>
      </c>
    </row>
    <row r="28" spans="1:44" s="146" customFormat="1" ht="15" customHeight="1" x14ac:dyDescent="0.4">
      <c r="B28" s="238"/>
      <c r="C28" s="239"/>
      <c r="E28" s="100" t="s">
        <v>321</v>
      </c>
      <c r="F28" s="107">
        <f t="shared" ref="F28:W28" si="3">+ROUND(F19/1000,0)</f>
        <v>70272</v>
      </c>
      <c r="G28" s="107">
        <f t="shared" si="3"/>
        <v>71263</v>
      </c>
      <c r="H28" s="107">
        <f t="shared" si="3"/>
        <v>72227</v>
      </c>
      <c r="I28" s="107">
        <f t="shared" si="3"/>
        <v>71099</v>
      </c>
      <c r="J28" s="107">
        <f t="shared" si="3"/>
        <v>69737</v>
      </c>
      <c r="K28" s="107">
        <f t="shared" si="3"/>
        <v>68795</v>
      </c>
      <c r="L28" s="107">
        <f t="shared" si="3"/>
        <v>67149</v>
      </c>
      <c r="M28" s="107">
        <f t="shared" si="3"/>
        <v>65018</v>
      </c>
      <c r="N28" s="107">
        <f t="shared" si="3"/>
        <v>63329</v>
      </c>
      <c r="O28" s="107">
        <f t="shared" si="3"/>
        <v>61790</v>
      </c>
      <c r="P28" s="107">
        <f t="shared" si="3"/>
        <v>60178</v>
      </c>
      <c r="Q28" s="108">
        <f t="shared" si="3"/>
        <v>58590</v>
      </c>
      <c r="R28" s="108">
        <f t="shared" si="3"/>
        <v>58959</v>
      </c>
      <c r="S28" s="108">
        <f t="shared" si="3"/>
        <v>58853</v>
      </c>
      <c r="T28" s="108">
        <f t="shared" si="3"/>
        <v>58456</v>
      </c>
      <c r="U28" s="108">
        <f t="shared" si="3"/>
        <v>58588</v>
      </c>
      <c r="V28" s="108">
        <f t="shared" si="3"/>
        <v>59310</v>
      </c>
      <c r="W28" s="108">
        <f t="shared" si="3"/>
        <v>59436</v>
      </c>
    </row>
    <row r="29" spans="1:44" s="146" customFormat="1" ht="15" customHeight="1" x14ac:dyDescent="0.4">
      <c r="B29" s="238"/>
      <c r="C29" s="239"/>
      <c r="E29" s="99" t="s">
        <v>370</v>
      </c>
      <c r="F29" s="108">
        <f t="shared" ref="F29:W29" si="4">+ROUND(F20/1000,0)</f>
        <v>99510</v>
      </c>
      <c r="G29" s="108">
        <f t="shared" si="4"/>
        <v>111091</v>
      </c>
      <c r="H29" s="108">
        <f t="shared" si="4"/>
        <v>113029</v>
      </c>
      <c r="I29" s="108">
        <f t="shared" si="4"/>
        <v>114216</v>
      </c>
      <c r="J29" s="108">
        <f t="shared" si="4"/>
        <v>115026</v>
      </c>
      <c r="K29" s="108">
        <f t="shared" si="4"/>
        <v>121664</v>
      </c>
      <c r="L29" s="108">
        <f t="shared" si="4"/>
        <v>123152</v>
      </c>
      <c r="M29" s="108">
        <f t="shared" si="4"/>
        <v>124981</v>
      </c>
      <c r="N29" s="108">
        <f t="shared" si="4"/>
        <v>126072</v>
      </c>
      <c r="O29" s="108">
        <f t="shared" si="4"/>
        <v>130073</v>
      </c>
      <c r="P29" s="108">
        <f t="shared" si="4"/>
        <v>131561</v>
      </c>
      <c r="Q29" s="108">
        <f t="shared" si="4"/>
        <v>132807</v>
      </c>
      <c r="R29" s="108">
        <f t="shared" si="4"/>
        <v>135620</v>
      </c>
      <c r="S29" s="108">
        <f t="shared" si="4"/>
        <v>137126</v>
      </c>
      <c r="T29" s="108">
        <f t="shared" si="4"/>
        <v>135996</v>
      </c>
      <c r="U29" s="108">
        <f t="shared" si="4"/>
        <v>132895</v>
      </c>
      <c r="V29" s="108">
        <f t="shared" si="4"/>
        <v>134815</v>
      </c>
      <c r="W29" s="108">
        <f t="shared" si="4"/>
        <v>138932</v>
      </c>
    </row>
    <row r="30" spans="1:44" s="146" customFormat="1" ht="15" customHeight="1" x14ac:dyDescent="0.4">
      <c r="B30" s="238"/>
      <c r="C30" s="239"/>
      <c r="E30" s="99" t="s">
        <v>323</v>
      </c>
      <c r="F30" s="108">
        <f t="shared" ref="F30:W30" si="5">+ROUND(F21/1000,0)</f>
        <v>298964</v>
      </c>
      <c r="G30" s="108">
        <f t="shared" si="5"/>
        <v>300363</v>
      </c>
      <c r="H30" s="108">
        <f t="shared" si="5"/>
        <v>300133</v>
      </c>
      <c r="I30" s="108">
        <f t="shared" si="5"/>
        <v>297592</v>
      </c>
      <c r="J30" s="108">
        <f t="shared" si="5"/>
        <v>295778</v>
      </c>
      <c r="K30" s="108">
        <f t="shared" si="5"/>
        <v>302535</v>
      </c>
      <c r="L30" s="108">
        <f t="shared" si="5"/>
        <v>302369</v>
      </c>
      <c r="M30" s="108">
        <f t="shared" si="5"/>
        <v>301753</v>
      </c>
      <c r="N30" s="108">
        <f t="shared" si="5"/>
        <v>298362</v>
      </c>
      <c r="O30" s="108">
        <f t="shared" si="5"/>
        <v>301041</v>
      </c>
      <c r="P30" s="108">
        <f t="shared" si="5"/>
        <v>301128</v>
      </c>
      <c r="Q30" s="108">
        <f t="shared" si="5"/>
        <v>300109</v>
      </c>
      <c r="R30" s="108">
        <f t="shared" si="5"/>
        <v>301020</v>
      </c>
      <c r="S30" s="108">
        <f t="shared" si="5"/>
        <v>301121</v>
      </c>
      <c r="T30" s="108">
        <f t="shared" si="5"/>
        <v>300352</v>
      </c>
      <c r="U30" s="108">
        <f t="shared" si="5"/>
        <v>301606</v>
      </c>
      <c r="V30" s="108">
        <f t="shared" si="5"/>
        <v>302992</v>
      </c>
      <c r="W30" s="108">
        <f t="shared" si="5"/>
        <v>305189</v>
      </c>
    </row>
    <row r="31" spans="1:44" s="146" customFormat="1" ht="15" customHeight="1" x14ac:dyDescent="0.4">
      <c r="B31" s="238"/>
      <c r="C31" s="239"/>
    </row>
    <row r="32" spans="1:44" s="146" customFormat="1" ht="15" customHeight="1" x14ac:dyDescent="0.4">
      <c r="B32" s="238"/>
      <c r="C32" s="239"/>
    </row>
    <row r="33" spans="2:23" s="146" customFormat="1" ht="15" customHeight="1" x14ac:dyDescent="0.4">
      <c r="B33" s="238"/>
      <c r="C33" s="239"/>
      <c r="E33" s="313" t="s">
        <v>391</v>
      </c>
    </row>
    <row r="34" spans="2:23" s="146" customFormat="1" ht="15" customHeight="1" x14ac:dyDescent="0.4">
      <c r="B34" s="238"/>
      <c r="C34" s="239"/>
      <c r="E34" s="146" t="s">
        <v>329</v>
      </c>
    </row>
    <row r="35" spans="2:23" s="146" customFormat="1" ht="15" customHeight="1" x14ac:dyDescent="0.4">
      <c r="B35" s="238"/>
      <c r="C35" s="239"/>
      <c r="E35" s="99"/>
      <c r="F35" s="309" t="s">
        <v>144</v>
      </c>
      <c r="G35" s="309" t="s">
        <v>145</v>
      </c>
      <c r="H35" s="309" t="s">
        <v>146</v>
      </c>
      <c r="I35" s="309" t="s">
        <v>147</v>
      </c>
      <c r="J35" s="309" t="s">
        <v>148</v>
      </c>
      <c r="K35" s="309" t="s">
        <v>149</v>
      </c>
      <c r="L35" s="309" t="s">
        <v>150</v>
      </c>
      <c r="M35" s="309" t="s">
        <v>151</v>
      </c>
      <c r="N35" s="309" t="s">
        <v>152</v>
      </c>
      <c r="O35" s="309" t="s">
        <v>153</v>
      </c>
      <c r="P35" s="309" t="s">
        <v>154</v>
      </c>
      <c r="Q35" s="309" t="s">
        <v>155</v>
      </c>
      <c r="R35" s="309" t="s">
        <v>156</v>
      </c>
      <c r="S35" s="309" t="s">
        <v>157</v>
      </c>
      <c r="T35" s="309" t="s">
        <v>158</v>
      </c>
      <c r="U35" s="309" t="s">
        <v>159</v>
      </c>
      <c r="V35" s="309" t="s">
        <v>160</v>
      </c>
      <c r="W35" s="309" t="s">
        <v>161</v>
      </c>
    </row>
    <row r="36" spans="2:23" s="146" customFormat="1" ht="15" customHeight="1" x14ac:dyDescent="0.4">
      <c r="B36" s="238"/>
      <c r="C36" s="239"/>
      <c r="E36" s="99" t="s">
        <v>331</v>
      </c>
      <c r="F36" s="108">
        <v>111049512</v>
      </c>
      <c r="G36" s="108">
        <v>111103803</v>
      </c>
      <c r="H36" s="108">
        <v>121134656</v>
      </c>
      <c r="I36" s="108">
        <v>120298413</v>
      </c>
      <c r="J36" s="108">
        <v>113820166</v>
      </c>
      <c r="K36" s="108">
        <v>112175873</v>
      </c>
      <c r="L36" s="108">
        <v>111631897</v>
      </c>
      <c r="M36" s="108">
        <v>110725563</v>
      </c>
      <c r="N36" s="108">
        <v>112319752</v>
      </c>
      <c r="O36" s="108">
        <v>112394651</v>
      </c>
      <c r="P36" s="108">
        <v>110719947</v>
      </c>
      <c r="Q36" s="108">
        <v>110938481</v>
      </c>
      <c r="R36" s="108">
        <v>111898002</v>
      </c>
      <c r="S36" s="108">
        <v>112337406</v>
      </c>
      <c r="T36" s="108">
        <v>112671841</v>
      </c>
      <c r="U36" s="108">
        <v>111977261</v>
      </c>
      <c r="V36" s="108">
        <v>112466274</v>
      </c>
      <c r="W36" s="108">
        <v>114701437</v>
      </c>
    </row>
    <row r="37" spans="2:23" s="146" customFormat="1" ht="15" customHeight="1" x14ac:dyDescent="0.4">
      <c r="B37" s="238"/>
      <c r="C37" s="239"/>
      <c r="E37" s="99" t="s">
        <v>332</v>
      </c>
      <c r="F37" s="108">
        <v>163209345</v>
      </c>
      <c r="G37" s="108">
        <v>162503325</v>
      </c>
      <c r="H37" s="108">
        <v>160073701</v>
      </c>
      <c r="I37" s="108">
        <v>165740739</v>
      </c>
      <c r="J37" s="108">
        <v>172405141</v>
      </c>
      <c r="K37" s="108">
        <v>185036126</v>
      </c>
      <c r="L37" s="108">
        <v>187054473</v>
      </c>
      <c r="M37" s="108">
        <v>189777606</v>
      </c>
      <c r="N37" s="108">
        <v>187952007</v>
      </c>
      <c r="O37" s="108">
        <v>184238271</v>
      </c>
      <c r="P37" s="108">
        <v>183077686</v>
      </c>
      <c r="Q37" s="108">
        <v>178122325</v>
      </c>
      <c r="R37" s="108">
        <v>171880308</v>
      </c>
      <c r="S37" s="108">
        <v>168320317</v>
      </c>
      <c r="T37" s="108">
        <v>168391865</v>
      </c>
      <c r="U37" s="108">
        <v>168058928</v>
      </c>
      <c r="V37" s="108">
        <v>178693273</v>
      </c>
      <c r="W37" s="108">
        <v>174992072</v>
      </c>
    </row>
    <row r="38" spans="2:23" s="146" customFormat="1" ht="15" customHeight="1" x14ac:dyDescent="0.4">
      <c r="B38" s="238"/>
      <c r="C38" s="239"/>
      <c r="E38" s="100" t="s">
        <v>333</v>
      </c>
      <c r="F38" s="107">
        <v>3375575</v>
      </c>
      <c r="G38" s="107">
        <v>2684521</v>
      </c>
      <c r="H38" s="107">
        <v>804642</v>
      </c>
      <c r="I38" s="107">
        <v>1492319</v>
      </c>
      <c r="J38" s="107">
        <v>1441792</v>
      </c>
      <c r="K38" s="107">
        <v>1696800</v>
      </c>
      <c r="L38" s="107">
        <v>1468933</v>
      </c>
      <c r="M38" s="107">
        <v>409011</v>
      </c>
      <c r="N38" s="107">
        <v>404085</v>
      </c>
      <c r="O38" s="107">
        <v>391326</v>
      </c>
      <c r="P38" s="107">
        <v>399847</v>
      </c>
      <c r="Q38" s="108">
        <v>416563</v>
      </c>
      <c r="R38" s="108">
        <v>463496</v>
      </c>
      <c r="S38" s="108">
        <v>540726</v>
      </c>
      <c r="T38" s="108">
        <v>1757191</v>
      </c>
      <c r="U38" s="108">
        <v>892681</v>
      </c>
      <c r="V38" s="108">
        <v>2196876</v>
      </c>
      <c r="W38" s="108">
        <v>849483</v>
      </c>
    </row>
    <row r="39" spans="2:23" s="146" customFormat="1" ht="15" customHeight="1" x14ac:dyDescent="0.4">
      <c r="B39" s="238"/>
      <c r="C39" s="239"/>
      <c r="E39" s="99" t="s">
        <v>221</v>
      </c>
      <c r="F39" s="108">
        <f t="shared" ref="F39:V39" si="6">+F40-SUM(F36:F38)</f>
        <v>27657730</v>
      </c>
      <c r="G39" s="108">
        <f t="shared" si="6"/>
        <v>31195070</v>
      </c>
      <c r="H39" s="108">
        <f t="shared" si="6"/>
        <v>37562022</v>
      </c>
      <c r="I39" s="108">
        <f t="shared" si="6"/>
        <v>35082864</v>
      </c>
      <c r="J39" s="108">
        <f t="shared" si="6"/>
        <v>40722415</v>
      </c>
      <c r="K39" s="108">
        <f t="shared" si="6"/>
        <v>46969295</v>
      </c>
      <c r="L39" s="108">
        <f t="shared" si="6"/>
        <v>40931193</v>
      </c>
      <c r="M39" s="108">
        <f t="shared" si="6"/>
        <v>41483482</v>
      </c>
      <c r="N39" s="108">
        <f t="shared" si="6"/>
        <v>40970074</v>
      </c>
      <c r="O39" s="108">
        <f t="shared" si="6"/>
        <v>41599006</v>
      </c>
      <c r="P39" s="108">
        <f t="shared" si="6"/>
        <v>49122096</v>
      </c>
      <c r="Q39" s="108">
        <f t="shared" si="6"/>
        <v>42871500</v>
      </c>
      <c r="R39" s="108">
        <f t="shared" si="6"/>
        <v>44687437</v>
      </c>
      <c r="S39" s="108">
        <f t="shared" si="6"/>
        <v>45060818</v>
      </c>
      <c r="T39" s="108">
        <f t="shared" si="6"/>
        <v>40376224</v>
      </c>
      <c r="U39" s="108">
        <f t="shared" si="6"/>
        <v>46487988</v>
      </c>
      <c r="V39" s="108">
        <f t="shared" si="6"/>
        <v>47827651</v>
      </c>
      <c r="W39" s="108">
        <f>+W40-SUM(W36:W38)</f>
        <v>41265472</v>
      </c>
    </row>
    <row r="40" spans="2:23" s="146" customFormat="1" ht="15" customHeight="1" x14ac:dyDescent="0.4">
      <c r="B40" s="238"/>
      <c r="C40" s="239"/>
      <c r="E40" s="99" t="s">
        <v>369</v>
      </c>
      <c r="F40" s="108">
        <v>305292162</v>
      </c>
      <c r="G40" s="108">
        <v>307486719</v>
      </c>
      <c r="H40" s="108">
        <v>319575021</v>
      </c>
      <c r="I40" s="108">
        <v>322614335</v>
      </c>
      <c r="J40" s="108">
        <v>328389514</v>
      </c>
      <c r="K40" s="108">
        <v>345878094</v>
      </c>
      <c r="L40" s="108">
        <v>341086496</v>
      </c>
      <c r="M40" s="108">
        <v>342395662</v>
      </c>
      <c r="N40" s="108">
        <v>341645918</v>
      </c>
      <c r="O40" s="108">
        <v>338623254</v>
      </c>
      <c r="P40" s="108">
        <v>343319576</v>
      </c>
      <c r="Q40" s="108">
        <v>332348869</v>
      </c>
      <c r="R40" s="108">
        <v>328929243</v>
      </c>
      <c r="S40" s="108">
        <v>326259267</v>
      </c>
      <c r="T40" s="108">
        <v>323197121</v>
      </c>
      <c r="U40" s="108">
        <v>327416858</v>
      </c>
      <c r="V40" s="108">
        <v>341184074</v>
      </c>
      <c r="W40" s="108">
        <v>331808464</v>
      </c>
    </row>
    <row r="41" spans="2:23" s="146" customFormat="1" ht="15" customHeight="1" x14ac:dyDescent="0.4">
      <c r="B41" s="238"/>
      <c r="C41" s="239"/>
    </row>
    <row r="42" spans="2:23" s="146" customFormat="1" ht="15" customHeight="1" x14ac:dyDescent="0.4">
      <c r="B42" s="238"/>
      <c r="C42" s="239"/>
    </row>
    <row r="43" spans="2:23" s="146" customFormat="1" ht="15" customHeight="1" x14ac:dyDescent="0.4">
      <c r="B43" s="238"/>
      <c r="C43" s="239"/>
      <c r="E43" s="146" t="s">
        <v>330</v>
      </c>
    </row>
    <row r="44" spans="2:23" s="146" customFormat="1" ht="15" customHeight="1" x14ac:dyDescent="0.4">
      <c r="B44" s="238"/>
      <c r="C44" s="239"/>
      <c r="E44" s="99"/>
      <c r="F44" s="309" t="s">
        <v>144</v>
      </c>
      <c r="G44" s="309" t="s">
        <v>145</v>
      </c>
      <c r="H44" s="309" t="s">
        <v>146</v>
      </c>
      <c r="I44" s="309" t="s">
        <v>147</v>
      </c>
      <c r="J44" s="309" t="s">
        <v>148</v>
      </c>
      <c r="K44" s="309" t="s">
        <v>149</v>
      </c>
      <c r="L44" s="309" t="s">
        <v>150</v>
      </c>
      <c r="M44" s="309" t="s">
        <v>151</v>
      </c>
      <c r="N44" s="309" t="s">
        <v>152</v>
      </c>
      <c r="O44" s="309" t="s">
        <v>153</v>
      </c>
      <c r="P44" s="309" t="s">
        <v>154</v>
      </c>
      <c r="Q44" s="309" t="s">
        <v>155</v>
      </c>
      <c r="R44" s="309" t="s">
        <v>156</v>
      </c>
      <c r="S44" s="309" t="s">
        <v>157</v>
      </c>
      <c r="T44" s="309" t="s">
        <v>158</v>
      </c>
      <c r="U44" s="309" t="s">
        <v>159</v>
      </c>
      <c r="V44" s="309" t="s">
        <v>160</v>
      </c>
      <c r="W44" s="309" t="s">
        <v>161</v>
      </c>
    </row>
    <row r="45" spans="2:23" s="146" customFormat="1" ht="15" customHeight="1" x14ac:dyDescent="0.4">
      <c r="B45" s="238"/>
      <c r="C45" s="239"/>
      <c r="E45" s="99" t="s">
        <v>331</v>
      </c>
      <c r="F45" s="108">
        <f>+ROUND(F36/1000,0)</f>
        <v>111050</v>
      </c>
      <c r="G45" s="108">
        <f t="shared" ref="G45:W45" si="7">+ROUND(G36/1000,0)</f>
        <v>111104</v>
      </c>
      <c r="H45" s="108">
        <f t="shared" si="7"/>
        <v>121135</v>
      </c>
      <c r="I45" s="108">
        <f t="shared" si="7"/>
        <v>120298</v>
      </c>
      <c r="J45" s="108">
        <f t="shared" si="7"/>
        <v>113820</v>
      </c>
      <c r="K45" s="108">
        <f t="shared" si="7"/>
        <v>112176</v>
      </c>
      <c r="L45" s="108">
        <f t="shared" si="7"/>
        <v>111632</v>
      </c>
      <c r="M45" s="108">
        <f t="shared" si="7"/>
        <v>110726</v>
      </c>
      <c r="N45" s="108">
        <f t="shared" si="7"/>
        <v>112320</v>
      </c>
      <c r="O45" s="108">
        <f t="shared" si="7"/>
        <v>112395</v>
      </c>
      <c r="P45" s="108">
        <f t="shared" si="7"/>
        <v>110720</v>
      </c>
      <c r="Q45" s="108">
        <f t="shared" si="7"/>
        <v>110938</v>
      </c>
      <c r="R45" s="108">
        <f t="shared" si="7"/>
        <v>111898</v>
      </c>
      <c r="S45" s="108">
        <f t="shared" si="7"/>
        <v>112337</v>
      </c>
      <c r="T45" s="108">
        <f t="shared" si="7"/>
        <v>112672</v>
      </c>
      <c r="U45" s="108">
        <f t="shared" si="7"/>
        <v>111977</v>
      </c>
      <c r="V45" s="108">
        <f t="shared" si="7"/>
        <v>112466</v>
      </c>
      <c r="W45" s="108">
        <f t="shared" si="7"/>
        <v>114701</v>
      </c>
    </row>
    <row r="46" spans="2:23" s="146" customFormat="1" ht="15" customHeight="1" x14ac:dyDescent="0.4">
      <c r="B46" s="238"/>
      <c r="C46" s="239"/>
      <c r="E46" s="99" t="s">
        <v>332</v>
      </c>
      <c r="F46" s="108">
        <f t="shared" ref="F46:W46" si="8">+ROUND(F37/1000,0)</f>
        <v>163209</v>
      </c>
      <c r="G46" s="108">
        <f t="shared" si="8"/>
        <v>162503</v>
      </c>
      <c r="H46" s="108">
        <f t="shared" si="8"/>
        <v>160074</v>
      </c>
      <c r="I46" s="108">
        <f t="shared" si="8"/>
        <v>165741</v>
      </c>
      <c r="J46" s="108">
        <f t="shared" si="8"/>
        <v>172405</v>
      </c>
      <c r="K46" s="108">
        <f t="shared" si="8"/>
        <v>185036</v>
      </c>
      <c r="L46" s="108">
        <f t="shared" si="8"/>
        <v>187054</v>
      </c>
      <c r="M46" s="108">
        <f t="shared" si="8"/>
        <v>189778</v>
      </c>
      <c r="N46" s="108">
        <f t="shared" si="8"/>
        <v>187952</v>
      </c>
      <c r="O46" s="108">
        <f t="shared" si="8"/>
        <v>184238</v>
      </c>
      <c r="P46" s="108">
        <f t="shared" si="8"/>
        <v>183078</v>
      </c>
      <c r="Q46" s="108">
        <f t="shared" si="8"/>
        <v>178122</v>
      </c>
      <c r="R46" s="108">
        <f t="shared" si="8"/>
        <v>171880</v>
      </c>
      <c r="S46" s="108">
        <f t="shared" si="8"/>
        <v>168320</v>
      </c>
      <c r="T46" s="108">
        <f t="shared" si="8"/>
        <v>168392</v>
      </c>
      <c r="U46" s="108">
        <f t="shared" si="8"/>
        <v>168059</v>
      </c>
      <c r="V46" s="108">
        <f t="shared" si="8"/>
        <v>178693</v>
      </c>
      <c r="W46" s="108">
        <f t="shared" si="8"/>
        <v>174992</v>
      </c>
    </row>
    <row r="47" spans="2:23" s="146" customFormat="1" ht="15" customHeight="1" x14ac:dyDescent="0.4">
      <c r="B47" s="238"/>
      <c r="C47" s="239"/>
      <c r="E47" s="100" t="s">
        <v>333</v>
      </c>
      <c r="F47" s="107">
        <f t="shared" ref="F47:W47" si="9">+ROUND(F38/1000,0)</f>
        <v>3376</v>
      </c>
      <c r="G47" s="107">
        <f t="shared" si="9"/>
        <v>2685</v>
      </c>
      <c r="H47" s="107">
        <f t="shared" si="9"/>
        <v>805</v>
      </c>
      <c r="I47" s="107">
        <f t="shared" si="9"/>
        <v>1492</v>
      </c>
      <c r="J47" s="107">
        <f t="shared" si="9"/>
        <v>1442</v>
      </c>
      <c r="K47" s="107">
        <f t="shared" si="9"/>
        <v>1697</v>
      </c>
      <c r="L47" s="107">
        <f t="shared" si="9"/>
        <v>1469</v>
      </c>
      <c r="M47" s="107">
        <f t="shared" si="9"/>
        <v>409</v>
      </c>
      <c r="N47" s="107">
        <f t="shared" si="9"/>
        <v>404</v>
      </c>
      <c r="O47" s="107">
        <f t="shared" si="9"/>
        <v>391</v>
      </c>
      <c r="P47" s="107">
        <f t="shared" si="9"/>
        <v>400</v>
      </c>
      <c r="Q47" s="108">
        <f t="shared" si="9"/>
        <v>417</v>
      </c>
      <c r="R47" s="108">
        <f t="shared" si="9"/>
        <v>463</v>
      </c>
      <c r="S47" s="108">
        <f t="shared" si="9"/>
        <v>541</v>
      </c>
      <c r="T47" s="108">
        <f t="shared" si="9"/>
        <v>1757</v>
      </c>
      <c r="U47" s="108">
        <f t="shared" si="9"/>
        <v>893</v>
      </c>
      <c r="V47" s="108">
        <f t="shared" si="9"/>
        <v>2197</v>
      </c>
      <c r="W47" s="108">
        <f t="shared" si="9"/>
        <v>849</v>
      </c>
    </row>
    <row r="48" spans="2:23" s="146" customFormat="1" ht="15" customHeight="1" x14ac:dyDescent="0.4">
      <c r="B48" s="238"/>
      <c r="C48" s="239"/>
      <c r="E48" s="99" t="s">
        <v>221</v>
      </c>
      <c r="F48" s="108">
        <f t="shared" ref="F48:W48" si="10">+ROUND(F39/1000,0)</f>
        <v>27658</v>
      </c>
      <c r="G48" s="108">
        <f t="shared" si="10"/>
        <v>31195</v>
      </c>
      <c r="H48" s="108">
        <f t="shared" si="10"/>
        <v>37562</v>
      </c>
      <c r="I48" s="108">
        <f t="shared" si="10"/>
        <v>35083</v>
      </c>
      <c r="J48" s="108">
        <f t="shared" si="10"/>
        <v>40722</v>
      </c>
      <c r="K48" s="108">
        <f t="shared" si="10"/>
        <v>46969</v>
      </c>
      <c r="L48" s="108">
        <f t="shared" si="10"/>
        <v>40931</v>
      </c>
      <c r="M48" s="108">
        <f t="shared" si="10"/>
        <v>41483</v>
      </c>
      <c r="N48" s="108">
        <f t="shared" si="10"/>
        <v>40970</v>
      </c>
      <c r="O48" s="108">
        <f t="shared" si="10"/>
        <v>41599</v>
      </c>
      <c r="P48" s="108">
        <f t="shared" si="10"/>
        <v>49122</v>
      </c>
      <c r="Q48" s="108">
        <f t="shared" si="10"/>
        <v>42872</v>
      </c>
      <c r="R48" s="108">
        <f t="shared" si="10"/>
        <v>44687</v>
      </c>
      <c r="S48" s="108">
        <f t="shared" si="10"/>
        <v>45061</v>
      </c>
      <c r="T48" s="108">
        <f t="shared" si="10"/>
        <v>40376</v>
      </c>
      <c r="U48" s="108">
        <f t="shared" si="10"/>
        <v>46488</v>
      </c>
      <c r="V48" s="108">
        <f t="shared" si="10"/>
        <v>47828</v>
      </c>
      <c r="W48" s="108">
        <f t="shared" si="10"/>
        <v>41265</v>
      </c>
    </row>
    <row r="49" spans="2:23" s="146" customFormat="1" ht="15" customHeight="1" x14ac:dyDescent="0.4">
      <c r="B49" s="238"/>
      <c r="C49" s="239"/>
      <c r="E49" s="99" t="s">
        <v>369</v>
      </c>
      <c r="F49" s="108">
        <f t="shared" ref="F49:W49" si="11">+ROUND(F40/1000,0)</f>
        <v>305292</v>
      </c>
      <c r="G49" s="108">
        <f t="shared" si="11"/>
        <v>307487</v>
      </c>
      <c r="H49" s="108">
        <f t="shared" si="11"/>
        <v>319575</v>
      </c>
      <c r="I49" s="108">
        <f t="shared" si="11"/>
        <v>322614</v>
      </c>
      <c r="J49" s="108">
        <f t="shared" si="11"/>
        <v>328390</v>
      </c>
      <c r="K49" s="108">
        <f t="shared" si="11"/>
        <v>345878</v>
      </c>
      <c r="L49" s="108">
        <f t="shared" si="11"/>
        <v>341086</v>
      </c>
      <c r="M49" s="108">
        <f t="shared" si="11"/>
        <v>342396</v>
      </c>
      <c r="N49" s="108">
        <f t="shared" si="11"/>
        <v>341646</v>
      </c>
      <c r="O49" s="108">
        <f t="shared" si="11"/>
        <v>338623</v>
      </c>
      <c r="P49" s="108">
        <f t="shared" si="11"/>
        <v>343320</v>
      </c>
      <c r="Q49" s="108">
        <f t="shared" si="11"/>
        <v>332349</v>
      </c>
      <c r="R49" s="108">
        <f t="shared" si="11"/>
        <v>328929</v>
      </c>
      <c r="S49" s="108">
        <f t="shared" si="11"/>
        <v>326259</v>
      </c>
      <c r="T49" s="108">
        <f t="shared" si="11"/>
        <v>323197</v>
      </c>
      <c r="U49" s="108">
        <f t="shared" si="11"/>
        <v>327417</v>
      </c>
      <c r="V49" s="108">
        <f t="shared" si="11"/>
        <v>341184</v>
      </c>
      <c r="W49" s="108">
        <f t="shared" si="11"/>
        <v>331808</v>
      </c>
    </row>
  </sheetData>
  <sheetProtection algorithmName="SHA-512" hashValue="mZyzYSmpHiLk3TFGbq6cHrm54wH0UYgWhrW5VoSeORWI5CPIsIBFmYyvgu2tAfoZCso2vgk6KkdqiV+rHaJXhQ==" saltValue="fbkvfHrStqo0Nad+s3UpQQ==" spinCount="100000" sheet="1" objects="1" scenarios="1"/>
  <mergeCells count="3">
    <mergeCell ref="B5:C5"/>
    <mergeCell ref="F1:G3"/>
    <mergeCell ref="A1:E3"/>
  </mergeCells>
  <phoneticPr fontId="2"/>
  <pageMargins left="0.70866141732283472" right="0.70866141732283472" top="0.74803149606299213" bottom="0.74803149606299213" header="0.31496062992125984" footer="0.31496062992125984"/>
  <pageSetup paperSize="9" scale="92" firstPageNumber="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DABF-5C2E-4B93-B2AA-FEBDB8659B81}">
  <sheetPr codeName="Sheet23"/>
  <dimension ref="B2:AR34"/>
  <sheetViews>
    <sheetView view="pageBreakPreview" zoomScaleNormal="85" zoomScaleSheetLayoutView="100" workbookViewId="0"/>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16.125" style="1" bestFit="1" customWidth="1"/>
    <col min="6" max="19" width="9.25" style="1" bestFit="1" customWidth="1"/>
    <col min="20" max="23" width="9.125" style="1" bestFit="1" customWidth="1"/>
    <col min="24" max="24" width="12.375" style="1" customWidth="1"/>
    <col min="25" max="16384" width="2.375" style="1"/>
  </cols>
  <sheetData>
    <row r="2" spans="2:24" s="16" customFormat="1" ht="30" customHeight="1" x14ac:dyDescent="0.4">
      <c r="B2" s="398">
        <v>2</v>
      </c>
      <c r="C2" s="398"/>
      <c r="E2" s="17" t="s">
        <v>326</v>
      </c>
    </row>
    <row r="3" spans="2:24" ht="15" customHeight="1" x14ac:dyDescent="0.4">
      <c r="B3" s="1"/>
      <c r="C3" s="1"/>
    </row>
    <row r="4" spans="2:24" s="146" customFormat="1" ht="15" customHeight="1" x14ac:dyDescent="0.4">
      <c r="C4" s="239"/>
      <c r="E4" s="146" t="s">
        <v>399</v>
      </c>
    </row>
    <row r="5" spans="2:24" s="146" customFormat="1" ht="15" customHeight="1" x14ac:dyDescent="0.4">
      <c r="C5" s="239"/>
      <c r="E5" s="99"/>
      <c r="F5" s="309" t="s">
        <v>144</v>
      </c>
      <c r="G5" s="309" t="s">
        <v>145</v>
      </c>
      <c r="H5" s="309" t="s">
        <v>146</v>
      </c>
      <c r="I5" s="309" t="s">
        <v>147</v>
      </c>
      <c r="J5" s="309" t="s">
        <v>148</v>
      </c>
      <c r="K5" s="309" t="s">
        <v>149</v>
      </c>
      <c r="L5" s="309" t="s">
        <v>150</v>
      </c>
      <c r="M5" s="310" t="s">
        <v>151</v>
      </c>
      <c r="N5" s="309" t="s">
        <v>152</v>
      </c>
      <c r="O5" s="310" t="s">
        <v>153</v>
      </c>
      <c r="P5" s="309" t="s">
        <v>154</v>
      </c>
      <c r="Q5" s="309" t="s">
        <v>155</v>
      </c>
      <c r="R5" s="309" t="s">
        <v>156</v>
      </c>
      <c r="S5" s="309" t="s">
        <v>157</v>
      </c>
      <c r="T5" s="309" t="s">
        <v>158</v>
      </c>
      <c r="U5" s="309" t="s">
        <v>159</v>
      </c>
      <c r="V5" s="309" t="s">
        <v>160</v>
      </c>
      <c r="W5" s="309" t="s">
        <v>161</v>
      </c>
    </row>
    <row r="6" spans="2:24" s="146" customFormat="1" ht="15" customHeight="1" x14ac:dyDescent="0.4">
      <c r="C6" s="239"/>
      <c r="E6" s="99" t="s">
        <v>316</v>
      </c>
      <c r="F6" s="104">
        <v>16</v>
      </c>
      <c r="G6" s="104">
        <v>17.5</v>
      </c>
      <c r="H6" s="104">
        <v>17.600000000000001</v>
      </c>
      <c r="I6" s="104">
        <v>17.3</v>
      </c>
      <c r="J6" s="104">
        <v>16.399999999999999</v>
      </c>
      <c r="K6" s="104">
        <v>14.9</v>
      </c>
      <c r="L6" s="104">
        <v>13.7</v>
      </c>
      <c r="M6" s="104">
        <v>12.4</v>
      </c>
      <c r="N6" s="104">
        <v>11.3</v>
      </c>
      <c r="O6" s="104">
        <v>10.1</v>
      </c>
      <c r="P6" s="104">
        <v>9.4</v>
      </c>
      <c r="Q6" s="104">
        <v>8.9</v>
      </c>
      <c r="R6" s="104">
        <v>8.9</v>
      </c>
      <c r="S6" s="104">
        <v>9.1</v>
      </c>
      <c r="T6" s="104">
        <v>9.1999999999999993</v>
      </c>
      <c r="U6" s="104">
        <v>9.1999999999999993</v>
      </c>
      <c r="V6" s="104">
        <v>8.9</v>
      </c>
      <c r="W6" s="104">
        <v>8.8000000000000007</v>
      </c>
    </row>
    <row r="7" spans="2:24" s="146" customFormat="1" ht="15" customHeight="1" x14ac:dyDescent="0.4">
      <c r="C7" s="239"/>
      <c r="E7" s="99" t="s">
        <v>317</v>
      </c>
      <c r="F7" s="104">
        <v>16.3</v>
      </c>
      <c r="G7" s="104">
        <v>17.3</v>
      </c>
      <c r="H7" s="104">
        <v>17.3</v>
      </c>
      <c r="I7" s="104">
        <v>17.3</v>
      </c>
      <c r="J7" s="104">
        <v>16.8</v>
      </c>
      <c r="K7" s="104">
        <v>15.7</v>
      </c>
      <c r="L7" s="104">
        <v>14.7</v>
      </c>
      <c r="M7" s="104">
        <v>13.5</v>
      </c>
      <c r="N7" s="104">
        <v>12.3</v>
      </c>
      <c r="O7" s="104">
        <v>11</v>
      </c>
      <c r="P7" s="104">
        <v>10.199999999999999</v>
      </c>
      <c r="Q7" s="104">
        <v>9.5</v>
      </c>
      <c r="R7" s="104">
        <v>9.4</v>
      </c>
      <c r="S7" s="104">
        <v>9.3000000000000007</v>
      </c>
      <c r="T7" s="104">
        <v>9.3000000000000007</v>
      </c>
      <c r="U7" s="104">
        <v>9.1</v>
      </c>
      <c r="V7" s="104">
        <v>9</v>
      </c>
      <c r="W7" s="104">
        <v>9</v>
      </c>
    </row>
    <row r="8" spans="2:24" s="146" customFormat="1" ht="15" customHeight="1" x14ac:dyDescent="0.4">
      <c r="C8" s="239"/>
      <c r="E8" s="100" t="s">
        <v>318</v>
      </c>
      <c r="F8" s="105">
        <v>15.6</v>
      </c>
      <c r="G8" s="105">
        <v>17.8</v>
      </c>
      <c r="H8" s="105">
        <v>17.899999999999999</v>
      </c>
      <c r="I8" s="105">
        <v>17.3</v>
      </c>
      <c r="J8" s="105">
        <v>16</v>
      </c>
      <c r="K8" s="105">
        <v>14.1</v>
      </c>
      <c r="L8" s="105">
        <v>12.6</v>
      </c>
      <c r="M8" s="105">
        <v>11.3</v>
      </c>
      <c r="N8" s="105">
        <v>10.199999999999999</v>
      </c>
      <c r="O8" s="105">
        <v>9.1</v>
      </c>
      <c r="P8" s="105">
        <v>8.4</v>
      </c>
      <c r="Q8" s="104">
        <v>8.1999999999999993</v>
      </c>
      <c r="R8" s="104">
        <v>8.5</v>
      </c>
      <c r="S8" s="104">
        <v>8.9</v>
      </c>
      <c r="T8" s="104">
        <v>9.1</v>
      </c>
      <c r="U8" s="104">
        <v>9.1999999999999993</v>
      </c>
      <c r="V8" s="104">
        <v>8.8000000000000007</v>
      </c>
      <c r="W8" s="104">
        <v>8.6</v>
      </c>
    </row>
    <row r="9" spans="2:24" s="146" customFormat="1" ht="15" customHeight="1" x14ac:dyDescent="0.4">
      <c r="B9" s="238"/>
      <c r="C9" s="239"/>
      <c r="D9" s="238"/>
      <c r="E9" s="314" t="s">
        <v>327</v>
      </c>
      <c r="F9" s="104">
        <v>24.2</v>
      </c>
      <c r="G9" s="104">
        <v>24.9</v>
      </c>
      <c r="H9" s="104">
        <v>23.5</v>
      </c>
      <c r="I9" s="104">
        <v>24.6</v>
      </c>
      <c r="J9" s="104">
        <v>24.1</v>
      </c>
      <c r="K9" s="104">
        <v>21.6</v>
      </c>
      <c r="L9" s="104">
        <v>18.7</v>
      </c>
      <c r="M9" s="104">
        <v>18.399999999999999</v>
      </c>
      <c r="N9" s="104">
        <v>17.600000000000001</v>
      </c>
      <c r="O9" s="104">
        <v>16.2</v>
      </c>
      <c r="P9" s="104">
        <v>15.1</v>
      </c>
      <c r="Q9" s="104">
        <v>14</v>
      </c>
      <c r="R9" s="104">
        <v>14</v>
      </c>
      <c r="S9" s="104">
        <v>14.8</v>
      </c>
      <c r="T9" s="104">
        <v>15.7</v>
      </c>
      <c r="U9" s="104">
        <v>16</v>
      </c>
      <c r="V9" s="104">
        <v>16.2</v>
      </c>
      <c r="W9" s="104">
        <v>16</v>
      </c>
    </row>
    <row r="10" spans="2:24" s="146" customFormat="1" ht="15" customHeight="1" x14ac:dyDescent="0.4">
      <c r="B10" s="238"/>
      <c r="C10" s="239"/>
      <c r="E10" s="99" t="s">
        <v>328</v>
      </c>
      <c r="F10" s="104">
        <v>8.6999999999999993</v>
      </c>
      <c r="G10" s="104">
        <v>12.8</v>
      </c>
      <c r="H10" s="104">
        <v>12.7</v>
      </c>
      <c r="I10" s="104">
        <v>11.3</v>
      </c>
      <c r="J10" s="104">
        <v>8.1</v>
      </c>
      <c r="K10" s="104">
        <v>7.1</v>
      </c>
      <c r="L10" s="104">
        <v>7.4</v>
      </c>
      <c r="M10" s="104">
        <v>6.4</v>
      </c>
      <c r="N10" s="104">
        <v>5.3</v>
      </c>
      <c r="O10" s="104">
        <v>4.3</v>
      </c>
      <c r="P10" s="104">
        <v>5.3</v>
      </c>
      <c r="Q10" s="104">
        <v>5.4</v>
      </c>
      <c r="R10" s="104">
        <v>4.0999999999999996</v>
      </c>
      <c r="S10" s="104">
        <v>2.5</v>
      </c>
      <c r="T10" s="104">
        <v>1</v>
      </c>
      <c r="U10" s="104">
        <v>-0.3</v>
      </c>
      <c r="V10" s="104">
        <v>-1.3</v>
      </c>
      <c r="W10" s="104">
        <v>-1.5</v>
      </c>
    </row>
    <row r="11" spans="2:24" s="146" customFormat="1" ht="15" customHeight="1" x14ac:dyDescent="0.4">
      <c r="B11" s="238"/>
      <c r="C11" s="239"/>
    </row>
    <row r="12" spans="2:24" s="146" customFormat="1" ht="15" customHeight="1" x14ac:dyDescent="0.4">
      <c r="B12" s="238"/>
      <c r="C12" s="239"/>
    </row>
    <row r="13" spans="2:24" s="146" customFormat="1" ht="15" customHeight="1" x14ac:dyDescent="0.4">
      <c r="B13" s="238"/>
      <c r="C13" s="239"/>
      <c r="E13" s="146" t="s">
        <v>398</v>
      </c>
      <c r="X13" s="146" t="s">
        <v>424</v>
      </c>
    </row>
    <row r="14" spans="2:24" s="146" customFormat="1" ht="15" customHeight="1" x14ac:dyDescent="0.4">
      <c r="B14" s="238"/>
      <c r="C14" s="239"/>
      <c r="E14" s="402"/>
      <c r="F14" s="402"/>
      <c r="G14" s="102" t="s">
        <v>400</v>
      </c>
      <c r="H14" s="102" t="s">
        <v>401</v>
      </c>
      <c r="I14" s="102" t="s">
        <v>402</v>
      </c>
      <c r="J14" s="102" t="s">
        <v>403</v>
      </c>
      <c r="K14" s="102" t="s">
        <v>404</v>
      </c>
      <c r="L14" s="102" t="s">
        <v>405</v>
      </c>
      <c r="M14" s="102" t="s">
        <v>406</v>
      </c>
      <c r="N14" s="102" t="s">
        <v>407</v>
      </c>
      <c r="O14" s="102" t="s">
        <v>408</v>
      </c>
      <c r="P14" s="102" t="s">
        <v>409</v>
      </c>
      <c r="Q14" s="102" t="s">
        <v>410</v>
      </c>
      <c r="R14" s="102" t="s">
        <v>411</v>
      </c>
      <c r="S14" s="102" t="s">
        <v>412</v>
      </c>
      <c r="T14" s="102" t="s">
        <v>413</v>
      </c>
      <c r="U14" s="102" t="s">
        <v>414</v>
      </c>
      <c r="V14" s="102" t="s">
        <v>415</v>
      </c>
      <c r="W14" s="102" t="s">
        <v>416</v>
      </c>
      <c r="X14" s="102" t="s">
        <v>417</v>
      </c>
    </row>
    <row r="15" spans="2:24" s="146" customFormat="1" ht="15" customHeight="1" x14ac:dyDescent="0.4">
      <c r="B15" s="238"/>
      <c r="C15" s="239"/>
      <c r="E15" s="400" t="s">
        <v>418</v>
      </c>
      <c r="F15" s="401"/>
      <c r="G15" s="337">
        <v>69978</v>
      </c>
      <c r="H15" s="337">
        <v>71296</v>
      </c>
      <c r="I15" s="337">
        <v>71937</v>
      </c>
      <c r="J15" s="337">
        <v>70752</v>
      </c>
      <c r="K15" s="337">
        <v>71617</v>
      </c>
      <c r="L15" s="337">
        <v>70700</v>
      </c>
      <c r="M15" s="337">
        <v>68942</v>
      </c>
      <c r="N15" s="337">
        <v>66888</v>
      </c>
      <c r="O15" s="337">
        <v>65150</v>
      </c>
      <c r="P15" s="337">
        <v>64068</v>
      </c>
      <c r="Q15" s="337">
        <v>62217</v>
      </c>
      <c r="R15" s="337">
        <v>60610</v>
      </c>
      <c r="S15" s="337">
        <v>61340</v>
      </c>
      <c r="T15" s="337">
        <v>61162</v>
      </c>
      <c r="U15" s="337">
        <v>60744</v>
      </c>
      <c r="V15" s="337">
        <v>60533</v>
      </c>
      <c r="W15" s="337">
        <v>61040</v>
      </c>
      <c r="X15" s="337">
        <v>61762</v>
      </c>
    </row>
    <row r="16" spans="2:24" s="146" customFormat="1" ht="30" customHeight="1" x14ac:dyDescent="0.4">
      <c r="B16" s="238"/>
      <c r="C16" s="239"/>
      <c r="E16" s="403" t="s">
        <v>419</v>
      </c>
      <c r="F16" s="404"/>
      <c r="G16" s="337">
        <v>18825</v>
      </c>
      <c r="H16" s="337">
        <v>20353</v>
      </c>
      <c r="I16" s="337">
        <v>20787</v>
      </c>
      <c r="J16" s="337">
        <v>20480</v>
      </c>
      <c r="K16" s="337">
        <v>20755</v>
      </c>
      <c r="L16" s="337">
        <v>21275</v>
      </c>
      <c r="M16" s="337">
        <v>21372</v>
      </c>
      <c r="N16" s="337">
        <v>21367</v>
      </c>
      <c r="O16" s="337">
        <v>21109</v>
      </c>
      <c r="P16" s="337">
        <v>20507</v>
      </c>
      <c r="Q16" s="337">
        <v>20690</v>
      </c>
      <c r="R16" s="337">
        <v>20208</v>
      </c>
      <c r="S16" s="337">
        <v>20735</v>
      </c>
      <c r="T16" s="337">
        <v>20376</v>
      </c>
      <c r="U16" s="337">
        <v>19833</v>
      </c>
      <c r="V16" s="337">
        <v>19209</v>
      </c>
      <c r="W16" s="337">
        <v>18766</v>
      </c>
      <c r="X16" s="337">
        <v>18504</v>
      </c>
    </row>
    <row r="17" spans="2:44" s="146" customFormat="1" ht="30" customHeight="1" x14ac:dyDescent="0.4">
      <c r="B17" s="238"/>
      <c r="C17" s="239"/>
      <c r="E17" s="405" t="s">
        <v>420</v>
      </c>
      <c r="F17" s="406"/>
      <c r="G17" s="337">
        <v>3542</v>
      </c>
      <c r="H17" s="337">
        <v>3489</v>
      </c>
      <c r="I17" s="337">
        <v>3360</v>
      </c>
      <c r="J17" s="337">
        <v>3452</v>
      </c>
      <c r="K17" s="337">
        <v>3395</v>
      </c>
      <c r="L17" s="337">
        <v>3109</v>
      </c>
      <c r="M17" s="337">
        <v>3008</v>
      </c>
      <c r="N17" s="337">
        <v>2531</v>
      </c>
      <c r="O17" s="337">
        <v>2313</v>
      </c>
      <c r="P17" s="337">
        <v>2258</v>
      </c>
      <c r="Q17" s="337">
        <v>2227</v>
      </c>
      <c r="R17" s="337">
        <v>1645</v>
      </c>
      <c r="S17" s="337">
        <v>989</v>
      </c>
      <c r="T17" s="337">
        <v>942</v>
      </c>
      <c r="U17" s="337">
        <v>961</v>
      </c>
      <c r="V17" s="337">
        <v>993</v>
      </c>
      <c r="W17" s="337">
        <v>957</v>
      </c>
      <c r="X17" s="337">
        <v>827</v>
      </c>
    </row>
    <row r="18" spans="2:44" s="146" customFormat="1" ht="15" customHeight="1" x14ac:dyDescent="0.4">
      <c r="B18" s="238"/>
      <c r="C18" s="239"/>
      <c r="E18" s="400" t="s">
        <v>421</v>
      </c>
      <c r="F18" s="401"/>
      <c r="G18" s="337">
        <v>3301</v>
      </c>
      <c r="H18" s="337">
        <v>3267</v>
      </c>
      <c r="I18" s="337">
        <v>3053</v>
      </c>
      <c r="J18" s="337">
        <v>2650</v>
      </c>
      <c r="K18" s="337">
        <v>2292</v>
      </c>
      <c r="L18" s="337">
        <v>2303</v>
      </c>
      <c r="M18" s="337">
        <v>1815</v>
      </c>
      <c r="N18" s="337">
        <v>1353</v>
      </c>
      <c r="O18" s="337">
        <v>988</v>
      </c>
      <c r="P18" s="337">
        <v>908</v>
      </c>
      <c r="Q18" s="337">
        <v>838</v>
      </c>
      <c r="R18" s="337">
        <v>784</v>
      </c>
      <c r="S18" s="337">
        <v>694</v>
      </c>
      <c r="T18" s="337">
        <v>642</v>
      </c>
      <c r="U18" s="337">
        <v>505</v>
      </c>
      <c r="V18" s="337">
        <v>301</v>
      </c>
      <c r="W18" s="337">
        <v>230</v>
      </c>
      <c r="X18" s="337">
        <v>415</v>
      </c>
    </row>
    <row r="19" spans="2:44" s="146" customFormat="1" ht="15" customHeight="1" x14ac:dyDescent="0.4">
      <c r="B19" s="238"/>
      <c r="C19" s="239"/>
      <c r="E19" s="400" t="s">
        <v>422</v>
      </c>
      <c r="F19" s="401"/>
      <c r="G19" s="337">
        <v>-51041</v>
      </c>
      <c r="H19" s="337">
        <v>-51056</v>
      </c>
      <c r="I19" s="337">
        <v>-52307</v>
      </c>
      <c r="J19" s="337">
        <v>-52881</v>
      </c>
      <c r="K19" s="337">
        <v>-55322</v>
      </c>
      <c r="L19" s="337">
        <v>-55887</v>
      </c>
      <c r="M19" s="337">
        <v>-56497</v>
      </c>
      <c r="N19" s="337">
        <v>-57131</v>
      </c>
      <c r="O19" s="337">
        <v>-57367</v>
      </c>
      <c r="P19" s="337">
        <v>-59599</v>
      </c>
      <c r="Q19" s="337">
        <v>-58591</v>
      </c>
      <c r="R19" s="337">
        <v>-58632</v>
      </c>
      <c r="S19" s="337">
        <v>-58915</v>
      </c>
      <c r="T19" s="337">
        <v>-58820</v>
      </c>
      <c r="U19" s="337">
        <v>-58204</v>
      </c>
      <c r="V19" s="337">
        <v>-57678</v>
      </c>
      <c r="W19" s="337">
        <v>-56800</v>
      </c>
      <c r="X19" s="337">
        <v>-56471</v>
      </c>
    </row>
    <row r="20" spans="2:44" s="146" customFormat="1" ht="15" customHeight="1" x14ac:dyDescent="0.4">
      <c r="B20" s="238"/>
      <c r="C20" s="239"/>
      <c r="E20" s="400" t="s">
        <v>423</v>
      </c>
      <c r="F20" s="401"/>
      <c r="G20" s="337">
        <v>44605</v>
      </c>
      <c r="H20" s="337">
        <v>47349</v>
      </c>
      <c r="I20" s="337">
        <v>46830</v>
      </c>
      <c r="J20" s="337">
        <v>44453</v>
      </c>
      <c r="K20" s="337">
        <v>42737</v>
      </c>
      <c r="L20" s="337">
        <v>41500</v>
      </c>
      <c r="M20" s="337">
        <v>38640</v>
      </c>
      <c r="N20" s="337">
        <v>35008</v>
      </c>
      <c r="O20" s="337">
        <v>32193</v>
      </c>
      <c r="P20" s="337">
        <v>28142</v>
      </c>
      <c r="Q20" s="337">
        <v>27381</v>
      </c>
      <c r="R20" s="337">
        <v>24615</v>
      </c>
      <c r="S20" s="337">
        <v>24843</v>
      </c>
      <c r="T20" s="337">
        <v>24302</v>
      </c>
      <c r="U20" s="337">
        <v>23839</v>
      </c>
      <c r="V20" s="337">
        <v>23358</v>
      </c>
      <c r="W20" s="337">
        <v>24193</v>
      </c>
      <c r="X20" s="337">
        <v>25037</v>
      </c>
    </row>
    <row r="21" spans="2:44" s="146" customFormat="1" ht="15" customHeight="1" x14ac:dyDescent="0.4">
      <c r="B21" s="238"/>
      <c r="C21" s="239"/>
      <c r="AO21" s="239"/>
      <c r="AP21" s="239"/>
      <c r="AQ21" s="239"/>
      <c r="AR21" s="239"/>
    </row>
    <row r="22" spans="2:44" s="146" customFormat="1" ht="15" customHeight="1" x14ac:dyDescent="0.4">
      <c r="B22" s="238"/>
      <c r="C22" s="239"/>
      <c r="AO22" s="239"/>
      <c r="AP22" s="239"/>
      <c r="AQ22" s="239"/>
      <c r="AR22" s="239"/>
    </row>
    <row r="23" spans="2:44" s="146" customFormat="1" ht="15" customHeight="1" x14ac:dyDescent="0.4">
      <c r="C23" s="239"/>
      <c r="E23" s="146" t="s">
        <v>394</v>
      </c>
    </row>
    <row r="24" spans="2:44" s="146" customFormat="1" ht="15" customHeight="1" x14ac:dyDescent="0.4">
      <c r="C24" s="239"/>
      <c r="E24" s="99"/>
      <c r="F24" s="309" t="s">
        <v>144</v>
      </c>
      <c r="G24" s="309" t="s">
        <v>145</v>
      </c>
      <c r="H24" s="309" t="s">
        <v>146</v>
      </c>
      <c r="I24" s="309" t="s">
        <v>147</v>
      </c>
      <c r="J24" s="309" t="s">
        <v>148</v>
      </c>
      <c r="K24" s="309" t="s">
        <v>149</v>
      </c>
      <c r="L24" s="309" t="s">
        <v>150</v>
      </c>
      <c r="M24" s="310" t="s">
        <v>151</v>
      </c>
      <c r="N24" s="309" t="s">
        <v>152</v>
      </c>
      <c r="O24" s="310" t="s">
        <v>153</v>
      </c>
      <c r="P24" s="309" t="s">
        <v>154</v>
      </c>
      <c r="Q24" s="309" t="s">
        <v>155</v>
      </c>
      <c r="R24" s="309" t="s">
        <v>156</v>
      </c>
      <c r="S24" s="309" t="s">
        <v>157</v>
      </c>
      <c r="T24" s="309" t="s">
        <v>158</v>
      </c>
      <c r="U24" s="309" t="s">
        <v>159</v>
      </c>
      <c r="V24" s="309" t="s">
        <v>160</v>
      </c>
      <c r="W24" s="309" t="s">
        <v>161</v>
      </c>
    </row>
    <row r="25" spans="2:44" s="146" customFormat="1" ht="15" customHeight="1" x14ac:dyDescent="0.4">
      <c r="C25" s="239"/>
      <c r="E25" s="99" t="s">
        <v>316</v>
      </c>
      <c r="F25" s="104">
        <v>18.5</v>
      </c>
      <c r="G25" s="104">
        <v>20.100000000000001</v>
      </c>
      <c r="H25" s="104">
        <v>19.899999999999999</v>
      </c>
      <c r="I25" s="104">
        <v>19.5</v>
      </c>
      <c r="J25" s="104">
        <v>17.899999999999999</v>
      </c>
      <c r="K25" s="104">
        <v>16.899999999999999</v>
      </c>
      <c r="L25" s="104">
        <v>17.2</v>
      </c>
      <c r="M25" s="104">
        <v>16.399999999999999</v>
      </c>
      <c r="N25" s="104">
        <v>16.399999999999999</v>
      </c>
      <c r="O25" s="104">
        <v>15.4</v>
      </c>
      <c r="P25" s="104">
        <v>15</v>
      </c>
      <c r="Q25" s="104">
        <v>15.2</v>
      </c>
      <c r="R25" s="104">
        <v>15.4</v>
      </c>
      <c r="S25" s="104">
        <v>15.8</v>
      </c>
      <c r="T25" s="104">
        <v>15.4</v>
      </c>
      <c r="U25" s="104">
        <v>15</v>
      </c>
      <c r="V25" s="104">
        <v>14.7</v>
      </c>
      <c r="W25" s="104">
        <v>14.5</v>
      </c>
    </row>
    <row r="26" spans="2:44" s="146" customFormat="1" ht="15" customHeight="1" x14ac:dyDescent="0.4">
      <c r="C26" s="239"/>
      <c r="E26" s="99" t="s">
        <v>317</v>
      </c>
      <c r="F26" s="104">
        <v>17.5</v>
      </c>
      <c r="G26" s="104">
        <v>18.8</v>
      </c>
      <c r="H26" s="104">
        <v>19.2</v>
      </c>
      <c r="I26" s="104">
        <v>19.2</v>
      </c>
      <c r="J26" s="104">
        <v>17.600000000000001</v>
      </c>
      <c r="K26" s="104">
        <v>17.600000000000001</v>
      </c>
      <c r="L26" s="104">
        <v>17.600000000000001</v>
      </c>
      <c r="M26" s="104">
        <v>17</v>
      </c>
      <c r="N26" s="104">
        <v>16.399999999999999</v>
      </c>
      <c r="O26" s="104">
        <v>16.5</v>
      </c>
      <c r="P26" s="104">
        <v>15.7</v>
      </c>
      <c r="Q26" s="104">
        <v>16.100000000000001</v>
      </c>
      <c r="R26" s="104">
        <v>16</v>
      </c>
      <c r="S26" s="104">
        <v>16</v>
      </c>
      <c r="T26" s="104">
        <v>15.6</v>
      </c>
      <c r="U26" s="104">
        <v>14.6</v>
      </c>
      <c r="V26" s="104">
        <v>14.5</v>
      </c>
      <c r="W26" s="104">
        <v>14.7</v>
      </c>
    </row>
    <row r="27" spans="2:44" s="146" customFormat="1" ht="15" customHeight="1" x14ac:dyDescent="0.4">
      <c r="C27" s="239"/>
      <c r="E27" s="100" t="s">
        <v>318</v>
      </c>
      <c r="F27" s="105">
        <v>19.600000000000001</v>
      </c>
      <c r="G27" s="105">
        <v>21.4</v>
      </c>
      <c r="H27" s="105">
        <v>20.7</v>
      </c>
      <c r="I27" s="105">
        <v>19.8</v>
      </c>
      <c r="J27" s="105">
        <v>18.100000000000001</v>
      </c>
      <c r="K27" s="105">
        <v>16.2</v>
      </c>
      <c r="L27" s="105">
        <v>16.8</v>
      </c>
      <c r="M27" s="105">
        <v>15.8</v>
      </c>
      <c r="N27" s="105">
        <v>16.3</v>
      </c>
      <c r="O27" s="105">
        <v>14.2</v>
      </c>
      <c r="P27" s="105">
        <v>14.2</v>
      </c>
      <c r="Q27" s="104">
        <v>14.2</v>
      </c>
      <c r="R27" s="104">
        <v>14.8</v>
      </c>
      <c r="S27" s="104">
        <v>15.6</v>
      </c>
      <c r="T27" s="104">
        <v>15.2</v>
      </c>
      <c r="U27" s="104">
        <v>15.5</v>
      </c>
      <c r="V27" s="104">
        <v>14.9</v>
      </c>
      <c r="W27" s="104">
        <v>14.2</v>
      </c>
    </row>
    <row r="28" spans="2:44" s="146" customFormat="1" ht="15" customHeight="1" x14ac:dyDescent="0.4">
      <c r="B28" s="238"/>
      <c r="C28" s="239"/>
      <c r="D28" s="238"/>
      <c r="E28" s="314" t="s">
        <v>327</v>
      </c>
      <c r="F28" s="104">
        <v>26.4</v>
      </c>
      <c r="G28" s="104">
        <v>27.1</v>
      </c>
      <c r="H28" s="104">
        <v>27.4</v>
      </c>
      <c r="I28" s="104">
        <v>25.1</v>
      </c>
      <c r="J28" s="104">
        <v>32.700000000000003</v>
      </c>
      <c r="K28" s="104">
        <v>24.6</v>
      </c>
      <c r="L28" s="104">
        <v>24.9</v>
      </c>
      <c r="M28" s="104">
        <v>24</v>
      </c>
      <c r="N28" s="104">
        <v>25.3</v>
      </c>
      <c r="O28" s="104">
        <v>22.9</v>
      </c>
      <c r="P28" s="104">
        <v>23.1</v>
      </c>
      <c r="Q28" s="104">
        <v>24.3</v>
      </c>
      <c r="R28" s="104">
        <v>26.8</v>
      </c>
      <c r="S28" s="104">
        <v>23.1</v>
      </c>
      <c r="T28" s="104">
        <v>21.5</v>
      </c>
      <c r="U28" s="104">
        <v>26</v>
      </c>
      <c r="V28" s="104">
        <v>24.7</v>
      </c>
      <c r="W28" s="104">
        <v>21</v>
      </c>
    </row>
    <row r="29" spans="2:44" s="146" customFormat="1" ht="15" customHeight="1" x14ac:dyDescent="0.4">
      <c r="B29" s="238"/>
      <c r="C29" s="239"/>
      <c r="E29" s="99" t="s">
        <v>328</v>
      </c>
      <c r="F29" s="104">
        <v>13.8</v>
      </c>
      <c r="G29" s="104">
        <v>14.3</v>
      </c>
      <c r="H29" s="104">
        <v>14.7</v>
      </c>
      <c r="I29" s="104">
        <v>14.6</v>
      </c>
      <c r="J29" s="104">
        <v>8.1999999999999993</v>
      </c>
      <c r="K29" s="104">
        <v>9.1999999999999993</v>
      </c>
      <c r="L29" s="104">
        <v>12.3</v>
      </c>
      <c r="M29" s="104">
        <v>10</v>
      </c>
      <c r="N29" s="104">
        <v>10.3</v>
      </c>
      <c r="O29" s="104">
        <v>9.3000000000000007</v>
      </c>
      <c r="P29" s="104">
        <v>10.3</v>
      </c>
      <c r="Q29" s="104">
        <v>9.9</v>
      </c>
      <c r="R29" s="104">
        <v>9.8000000000000007</v>
      </c>
      <c r="S29" s="104">
        <v>11.2</v>
      </c>
      <c r="T29" s="104">
        <v>11.4</v>
      </c>
      <c r="U29" s="104">
        <v>10.199999999999999</v>
      </c>
      <c r="V29" s="104">
        <v>11.6</v>
      </c>
      <c r="W29" s="104">
        <v>11.4</v>
      </c>
    </row>
    <row r="30" spans="2:44" s="146" customFormat="1" ht="15" customHeight="1" x14ac:dyDescent="0.4">
      <c r="B30" s="238"/>
      <c r="C30" s="239"/>
    </row>
    <row r="32" spans="2:44" ht="15" customHeight="1" x14ac:dyDescent="0.4">
      <c r="C32" s="6"/>
      <c r="V32" s="6"/>
      <c r="W32" s="6"/>
      <c r="X32" s="6"/>
      <c r="Y32" s="6"/>
      <c r="Z32" s="6"/>
      <c r="AA32" s="6"/>
      <c r="AB32" s="6"/>
      <c r="AC32" s="6"/>
      <c r="AD32" s="6"/>
      <c r="AE32" s="6"/>
      <c r="AF32" s="6"/>
      <c r="AG32" s="6"/>
      <c r="AH32" s="6"/>
      <c r="AI32" s="6"/>
      <c r="AJ32" s="6"/>
      <c r="AK32" s="6"/>
      <c r="AL32" s="6"/>
      <c r="AM32" s="6"/>
      <c r="AN32" s="6"/>
      <c r="AO32" s="6"/>
      <c r="AP32" s="6"/>
      <c r="AQ32" s="6"/>
      <c r="AR32" s="6"/>
    </row>
    <row r="33" spans="3:44" ht="15" customHeight="1" x14ac:dyDescent="0.4">
      <c r="C33" s="6"/>
      <c r="V33" s="6"/>
      <c r="W33" s="6"/>
      <c r="X33" s="6"/>
      <c r="Y33" s="6"/>
      <c r="Z33" s="6"/>
      <c r="AA33" s="6"/>
      <c r="AB33" s="6"/>
      <c r="AC33" s="6"/>
      <c r="AD33" s="6"/>
      <c r="AE33" s="6"/>
      <c r="AF33" s="6"/>
      <c r="AG33" s="6"/>
      <c r="AH33" s="6"/>
      <c r="AI33" s="6"/>
      <c r="AJ33" s="6"/>
      <c r="AK33" s="6"/>
      <c r="AL33" s="6"/>
      <c r="AM33" s="6"/>
      <c r="AN33" s="6"/>
      <c r="AO33" s="6"/>
      <c r="AP33" s="6"/>
      <c r="AQ33" s="6"/>
      <c r="AR33" s="6"/>
    </row>
    <row r="34" spans="3:44" ht="15" customHeight="1" x14ac:dyDescent="0.4">
      <c r="D34" s="3"/>
      <c r="E34" s="3"/>
      <c r="F34" s="3"/>
      <c r="G34" s="3"/>
      <c r="H34" s="3"/>
      <c r="I34" s="3"/>
      <c r="J34" s="3"/>
      <c r="K34" s="3"/>
      <c r="L34" s="3"/>
      <c r="M34" s="3"/>
      <c r="N34" s="3"/>
      <c r="O34" s="3"/>
      <c r="P34" s="3"/>
      <c r="Q34" s="3"/>
      <c r="R34" s="3"/>
      <c r="S34" s="3"/>
      <c r="T34" s="3"/>
      <c r="U34" s="3"/>
      <c r="V34" s="3"/>
      <c r="W34" s="3"/>
      <c r="X34" s="3"/>
      <c r="Y34" s="3"/>
    </row>
  </sheetData>
  <sheetProtection algorithmName="SHA-512" hashValue="Sugx0rIhn5V3LZfenFkyw5fIVJoidA8430k+CraNrIRgSl4hGfM+llQoMCs+50CwKTmYs8OmjXHKRGhDuMnuvQ==" saltValue="jsE9Y+W2W+CgJEmD8s6TfA==" spinCount="100000" sheet="1" objects="1" scenarios="1"/>
  <mergeCells count="8">
    <mergeCell ref="E18:F18"/>
    <mergeCell ref="E19:F19"/>
    <mergeCell ref="E20:F20"/>
    <mergeCell ref="B2:C2"/>
    <mergeCell ref="E14:F14"/>
    <mergeCell ref="E15:F15"/>
    <mergeCell ref="E16:F16"/>
    <mergeCell ref="E17:F17"/>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EFCBF-C847-438C-8805-B823F22EF609}">
  <sheetPr codeName="Sheet24"/>
  <dimension ref="A1:AR61"/>
  <sheetViews>
    <sheetView view="pageBreakPreview" zoomScaleNormal="85" zoomScaleSheetLayoutView="100" workbookViewId="0">
      <selection sqref="A1:E3"/>
    </sheetView>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36.625" style="1" bestFit="1" customWidth="1"/>
    <col min="6" max="6" width="11.625" style="1" bestFit="1" customWidth="1"/>
    <col min="7" max="22" width="11.375" style="1" bestFit="1" customWidth="1"/>
    <col min="23" max="23" width="13.875" style="1" bestFit="1" customWidth="1"/>
    <col min="24" max="24" width="12.375" style="1" customWidth="1"/>
    <col min="25" max="16384" width="2.375" style="1"/>
  </cols>
  <sheetData>
    <row r="1" spans="1:44" ht="15" customHeight="1" x14ac:dyDescent="0.4">
      <c r="A1" s="408" t="s">
        <v>368</v>
      </c>
      <c r="B1" s="408"/>
      <c r="C1" s="408"/>
      <c r="D1" s="408"/>
      <c r="E1" s="408"/>
      <c r="F1" s="315"/>
      <c r="G1" s="315"/>
      <c r="H1" s="315"/>
      <c r="I1" s="315"/>
      <c r="J1" s="315"/>
      <c r="K1" s="315"/>
      <c r="L1" s="315"/>
      <c r="M1" s="315"/>
      <c r="N1" s="315"/>
      <c r="O1" s="315"/>
      <c r="P1" s="315"/>
      <c r="Q1" s="315"/>
      <c r="R1" s="315"/>
      <c r="S1" s="315"/>
      <c r="T1" s="315"/>
      <c r="U1" s="315"/>
      <c r="V1" s="315"/>
      <c r="W1" s="315"/>
    </row>
    <row r="2" spans="1:44" ht="15" customHeight="1" x14ac:dyDescent="0.4">
      <c r="A2" s="408"/>
      <c r="B2" s="408"/>
      <c r="C2" s="408"/>
      <c r="D2" s="408"/>
      <c r="E2" s="408"/>
      <c r="F2" s="315"/>
      <c r="G2" s="315"/>
      <c r="H2" s="315"/>
      <c r="I2" s="315"/>
      <c r="J2" s="315"/>
      <c r="K2" s="315"/>
      <c r="L2" s="315"/>
      <c r="M2" s="315"/>
      <c r="N2" s="315"/>
      <c r="O2" s="315"/>
      <c r="P2" s="315"/>
      <c r="Q2" s="315"/>
      <c r="R2" s="315"/>
      <c r="S2" s="315"/>
      <c r="T2" s="315"/>
      <c r="U2" s="315"/>
      <c r="V2" s="315"/>
      <c r="W2" s="315"/>
    </row>
    <row r="3" spans="1:44" ht="15" customHeight="1" x14ac:dyDescent="0.4">
      <c r="A3" s="408"/>
      <c r="B3" s="408"/>
      <c r="C3" s="408"/>
      <c r="D3" s="408"/>
      <c r="E3" s="408"/>
      <c r="F3" s="315"/>
      <c r="G3" s="315"/>
      <c r="H3" s="315"/>
      <c r="I3" s="315"/>
      <c r="J3" s="315"/>
      <c r="K3" s="315"/>
      <c r="L3" s="315"/>
      <c r="M3" s="315"/>
      <c r="N3" s="315"/>
      <c r="O3" s="315"/>
      <c r="P3" s="315"/>
      <c r="Q3" s="315"/>
      <c r="R3" s="315"/>
      <c r="S3" s="315"/>
      <c r="T3" s="315"/>
      <c r="U3" s="315"/>
      <c r="V3" s="315"/>
      <c r="W3" s="315"/>
    </row>
    <row r="4" spans="1:44" ht="15" customHeight="1" x14ac:dyDescent="0.4">
      <c r="A4" s="13"/>
      <c r="B4" s="13"/>
      <c r="C4" s="13"/>
      <c r="D4" s="13"/>
      <c r="E4" s="13"/>
      <c r="F4" s="13"/>
      <c r="G4" s="13"/>
      <c r="H4" s="13"/>
      <c r="I4" s="13"/>
      <c r="J4" s="13"/>
      <c r="K4" s="13"/>
      <c r="L4" s="13"/>
      <c r="M4" s="13"/>
      <c r="N4" s="13"/>
      <c r="O4" s="13"/>
      <c r="P4" s="13"/>
      <c r="Q4" s="13"/>
      <c r="R4" s="13"/>
    </row>
    <row r="5" spans="1:44" s="16" customFormat="1" ht="30" customHeight="1" x14ac:dyDescent="0.4">
      <c r="B5" s="407">
        <v>1</v>
      </c>
      <c r="C5" s="407"/>
      <c r="E5" s="17" t="s">
        <v>334</v>
      </c>
    </row>
    <row r="6" spans="1:44" s="146" customFormat="1" ht="15" customHeight="1" x14ac:dyDescent="0.4">
      <c r="C6" s="239"/>
    </row>
    <row r="7" spans="1:44" s="146" customFormat="1" ht="15" customHeight="1" x14ac:dyDescent="0.4">
      <c r="C7" s="239"/>
      <c r="E7" s="146" t="s">
        <v>342</v>
      </c>
      <c r="F7" s="313" t="s">
        <v>340</v>
      </c>
    </row>
    <row r="8" spans="1:44" s="146" customFormat="1" ht="15" customHeight="1" thickBot="1" x14ac:dyDescent="0.45">
      <c r="C8" s="239"/>
      <c r="E8" s="114"/>
      <c r="F8" s="316" t="s">
        <v>144</v>
      </c>
      <c r="G8" s="316" t="s">
        <v>145</v>
      </c>
      <c r="H8" s="316" t="s">
        <v>146</v>
      </c>
      <c r="I8" s="316" t="s">
        <v>147</v>
      </c>
      <c r="J8" s="316" t="s">
        <v>148</v>
      </c>
      <c r="K8" s="316" t="s">
        <v>149</v>
      </c>
      <c r="L8" s="316" t="s">
        <v>150</v>
      </c>
      <c r="M8" s="317" t="s">
        <v>151</v>
      </c>
      <c r="N8" s="316" t="s">
        <v>152</v>
      </c>
      <c r="O8" s="317" t="s">
        <v>153</v>
      </c>
      <c r="P8" s="316" t="s">
        <v>154</v>
      </c>
      <c r="Q8" s="316" t="s">
        <v>155</v>
      </c>
      <c r="R8" s="316" t="s">
        <v>156</v>
      </c>
      <c r="S8" s="316" t="s">
        <v>157</v>
      </c>
      <c r="T8" s="316" t="s">
        <v>158</v>
      </c>
      <c r="U8" s="316" t="s">
        <v>159</v>
      </c>
      <c r="V8" s="316" t="s">
        <v>160</v>
      </c>
      <c r="W8" s="316" t="s">
        <v>161</v>
      </c>
    </row>
    <row r="9" spans="1:44" s="146" customFormat="1" ht="15" customHeight="1" thickBot="1" x14ac:dyDescent="0.45">
      <c r="C9" s="239"/>
      <c r="E9" s="118" t="s">
        <v>335</v>
      </c>
      <c r="F9" s="124">
        <v>68982405</v>
      </c>
      <c r="G9" s="124">
        <v>75409383</v>
      </c>
      <c r="H9" s="124">
        <v>74371502</v>
      </c>
      <c r="I9" s="124">
        <v>81219840</v>
      </c>
      <c r="J9" s="124">
        <v>92260226</v>
      </c>
      <c r="K9" s="124">
        <v>112036301</v>
      </c>
      <c r="L9" s="124">
        <v>122860031</v>
      </c>
      <c r="M9" s="124">
        <v>135905600</v>
      </c>
      <c r="N9" s="124">
        <v>150906317</v>
      </c>
      <c r="O9" s="124">
        <v>152876374</v>
      </c>
      <c r="P9" s="124">
        <v>160718456</v>
      </c>
      <c r="Q9" s="124">
        <v>159921343</v>
      </c>
      <c r="R9" s="124">
        <v>157010699</v>
      </c>
      <c r="S9" s="124">
        <v>154541751</v>
      </c>
      <c r="T9" s="124">
        <v>150801969</v>
      </c>
      <c r="U9" s="124">
        <v>148354083</v>
      </c>
      <c r="V9" s="124">
        <v>160282770</v>
      </c>
      <c r="W9" s="125">
        <v>158536544</v>
      </c>
    </row>
    <row r="10" spans="1:44" s="146" customFormat="1" ht="15" customHeight="1" x14ac:dyDescent="0.4">
      <c r="C10" s="239"/>
      <c r="E10" s="122" t="s">
        <v>336</v>
      </c>
      <c r="F10" s="126">
        <v>100458838</v>
      </c>
      <c r="G10" s="126">
        <v>114112450</v>
      </c>
      <c r="H10" s="126">
        <v>124367397</v>
      </c>
      <c r="I10" s="126">
        <v>132282207</v>
      </c>
      <c r="J10" s="126">
        <v>145971263</v>
      </c>
      <c r="K10" s="126">
        <v>165278355</v>
      </c>
      <c r="L10" s="126">
        <v>178467536</v>
      </c>
      <c r="M10" s="126">
        <v>191842634</v>
      </c>
      <c r="N10" s="126">
        <v>203374626</v>
      </c>
      <c r="O10" s="126">
        <v>212331079</v>
      </c>
      <c r="P10" s="126">
        <v>219073858</v>
      </c>
      <c r="Q10" s="126">
        <v>220191801</v>
      </c>
      <c r="R10" s="126">
        <v>221259080</v>
      </c>
      <c r="S10" s="126">
        <v>221001436</v>
      </c>
      <c r="T10" s="126">
        <v>216729432</v>
      </c>
      <c r="U10" s="126">
        <v>210571722</v>
      </c>
      <c r="V10" s="126">
        <v>203769562</v>
      </c>
      <c r="W10" s="126">
        <v>189531745</v>
      </c>
    </row>
    <row r="11" spans="1:44" s="146" customFormat="1" ht="15" customHeight="1" thickBot="1" x14ac:dyDescent="0.45">
      <c r="C11" s="239"/>
      <c r="E11" s="114" t="s">
        <v>337</v>
      </c>
      <c r="F11" s="127">
        <v>554970684</v>
      </c>
      <c r="G11" s="127">
        <v>540634236</v>
      </c>
      <c r="H11" s="127">
        <v>518374057</v>
      </c>
      <c r="I11" s="127">
        <v>495255240</v>
      </c>
      <c r="J11" s="127">
        <v>469590674</v>
      </c>
      <c r="K11" s="127">
        <v>447096406</v>
      </c>
      <c r="L11" s="127">
        <v>432218239</v>
      </c>
      <c r="M11" s="127">
        <v>414031461</v>
      </c>
      <c r="N11" s="127">
        <v>399376795</v>
      </c>
      <c r="O11" s="127">
        <v>403334255</v>
      </c>
      <c r="P11" s="127">
        <v>403977829</v>
      </c>
      <c r="Q11" s="127">
        <v>395115742</v>
      </c>
      <c r="R11" s="127">
        <v>392802697</v>
      </c>
      <c r="S11" s="127">
        <v>388456349</v>
      </c>
      <c r="T11" s="127">
        <v>386418072</v>
      </c>
      <c r="U11" s="127">
        <v>395544497</v>
      </c>
      <c r="V11" s="127">
        <v>394571187</v>
      </c>
      <c r="W11" s="127">
        <v>391388019</v>
      </c>
    </row>
    <row r="12" spans="1:44" s="146" customFormat="1" ht="15" customHeight="1" thickBot="1" x14ac:dyDescent="0.45">
      <c r="B12" s="238"/>
      <c r="C12" s="239"/>
      <c r="D12" s="238"/>
      <c r="E12" s="118" t="s">
        <v>338</v>
      </c>
      <c r="F12" s="124">
        <v>50068232</v>
      </c>
      <c r="G12" s="124">
        <v>47642362</v>
      </c>
      <c r="H12" s="124">
        <v>41300508</v>
      </c>
      <c r="I12" s="124">
        <v>39864607</v>
      </c>
      <c r="J12" s="124">
        <v>38774730</v>
      </c>
      <c r="K12" s="124">
        <v>37678497</v>
      </c>
      <c r="L12" s="124">
        <v>34672366</v>
      </c>
      <c r="M12" s="124">
        <v>35803167</v>
      </c>
      <c r="N12" s="124">
        <v>55137823</v>
      </c>
      <c r="O12" s="124">
        <v>57889085</v>
      </c>
      <c r="P12" s="124">
        <v>49196826</v>
      </c>
      <c r="Q12" s="124">
        <v>59750333</v>
      </c>
      <c r="R12" s="124">
        <v>56839040</v>
      </c>
      <c r="S12" s="124">
        <v>53323373</v>
      </c>
      <c r="T12" s="124">
        <v>82155414</v>
      </c>
      <c r="U12" s="124">
        <v>85830168</v>
      </c>
      <c r="V12" s="124">
        <v>83100103</v>
      </c>
      <c r="W12" s="125">
        <v>84481720</v>
      </c>
    </row>
    <row r="13" spans="1:44" s="146" customFormat="1" ht="15" customHeight="1" x14ac:dyDescent="0.4">
      <c r="B13" s="238"/>
      <c r="C13" s="239"/>
      <c r="E13" s="115" t="s">
        <v>339</v>
      </c>
      <c r="F13" s="128">
        <f>+SUM(F10:F12)-F9</f>
        <v>636515349</v>
      </c>
      <c r="G13" s="128">
        <f t="shared" ref="G13:W13" si="0">+SUM(G10:G12)-G9</f>
        <v>626979665</v>
      </c>
      <c r="H13" s="128">
        <f t="shared" si="0"/>
        <v>609670460</v>
      </c>
      <c r="I13" s="128">
        <f t="shared" si="0"/>
        <v>586182214</v>
      </c>
      <c r="J13" s="128">
        <f t="shared" si="0"/>
        <v>562076441</v>
      </c>
      <c r="K13" s="128">
        <f t="shared" si="0"/>
        <v>538016957</v>
      </c>
      <c r="L13" s="128">
        <f t="shared" si="0"/>
        <v>522498110</v>
      </c>
      <c r="M13" s="128">
        <f t="shared" si="0"/>
        <v>505771662</v>
      </c>
      <c r="N13" s="128">
        <f t="shared" si="0"/>
        <v>506982927</v>
      </c>
      <c r="O13" s="128">
        <f t="shared" si="0"/>
        <v>520678045</v>
      </c>
      <c r="P13" s="128">
        <f t="shared" si="0"/>
        <v>511530057</v>
      </c>
      <c r="Q13" s="126">
        <f t="shared" si="0"/>
        <v>515136533</v>
      </c>
      <c r="R13" s="126">
        <f t="shared" si="0"/>
        <v>513890118</v>
      </c>
      <c r="S13" s="126">
        <f t="shared" si="0"/>
        <v>508239407</v>
      </c>
      <c r="T13" s="126">
        <f t="shared" si="0"/>
        <v>534500949</v>
      </c>
      <c r="U13" s="126">
        <f t="shared" si="0"/>
        <v>543592304</v>
      </c>
      <c r="V13" s="126">
        <f t="shared" si="0"/>
        <v>521158082</v>
      </c>
      <c r="W13" s="126">
        <f t="shared" si="0"/>
        <v>506864940</v>
      </c>
    </row>
    <row r="14" spans="1:44" s="146" customFormat="1" ht="15" customHeight="1" x14ac:dyDescent="0.4">
      <c r="B14" s="238"/>
      <c r="C14" s="239"/>
      <c r="E14" s="239"/>
    </row>
    <row r="15" spans="1:44" s="146" customFormat="1" ht="15" customHeight="1" x14ac:dyDescent="0.4">
      <c r="B15" s="238"/>
      <c r="C15" s="239"/>
      <c r="I15" s="238"/>
      <c r="J15" s="239"/>
      <c r="AO15" s="239"/>
      <c r="AP15" s="239"/>
      <c r="AQ15" s="239"/>
      <c r="AR15" s="239"/>
    </row>
    <row r="16" spans="1:44" s="146" customFormat="1" ht="15" customHeight="1" x14ac:dyDescent="0.4">
      <c r="B16" s="238"/>
      <c r="C16" s="239"/>
      <c r="E16" s="146" t="s">
        <v>342</v>
      </c>
      <c r="F16" s="313" t="s">
        <v>341</v>
      </c>
      <c r="AO16" s="239"/>
      <c r="AP16" s="239"/>
      <c r="AQ16" s="239"/>
      <c r="AR16" s="239"/>
    </row>
    <row r="17" spans="1:44" s="146" customFormat="1" ht="15" customHeight="1" thickBot="1" x14ac:dyDescent="0.45">
      <c r="B17" s="238"/>
      <c r="C17" s="239"/>
      <c r="E17" s="114"/>
      <c r="F17" s="316" t="s">
        <v>144</v>
      </c>
      <c r="G17" s="316" t="s">
        <v>145</v>
      </c>
      <c r="H17" s="316" t="s">
        <v>146</v>
      </c>
      <c r="I17" s="316" t="s">
        <v>147</v>
      </c>
      <c r="J17" s="316" t="s">
        <v>148</v>
      </c>
      <c r="K17" s="316" t="s">
        <v>149</v>
      </c>
      <c r="L17" s="316" t="s">
        <v>150</v>
      </c>
      <c r="M17" s="317" t="s">
        <v>151</v>
      </c>
      <c r="N17" s="316" t="s">
        <v>152</v>
      </c>
      <c r="O17" s="317" t="s">
        <v>153</v>
      </c>
      <c r="P17" s="316" t="s">
        <v>154</v>
      </c>
      <c r="Q17" s="316" t="s">
        <v>155</v>
      </c>
      <c r="R17" s="316" t="s">
        <v>156</v>
      </c>
      <c r="S17" s="316" t="s">
        <v>157</v>
      </c>
      <c r="T17" s="316" t="s">
        <v>158</v>
      </c>
      <c r="U17" s="316" t="s">
        <v>159</v>
      </c>
      <c r="V17" s="316" t="s">
        <v>160</v>
      </c>
      <c r="W17" s="316" t="s">
        <v>161</v>
      </c>
      <c r="AO17" s="239"/>
      <c r="AP17" s="239"/>
      <c r="AQ17" s="239"/>
      <c r="AR17" s="239"/>
    </row>
    <row r="18" spans="1:44" s="146" customFormat="1" ht="15" customHeight="1" thickBot="1" x14ac:dyDescent="0.45">
      <c r="B18" s="318"/>
      <c r="C18" s="239"/>
      <c r="E18" s="118" t="s">
        <v>346</v>
      </c>
      <c r="F18" s="120">
        <f>+ROUND(F9/1000,0)</f>
        <v>68982</v>
      </c>
      <c r="G18" s="120">
        <f t="shared" ref="G18:W18" si="1">+ROUND(G9/1000,0)</f>
        <v>75409</v>
      </c>
      <c r="H18" s="120">
        <f t="shared" si="1"/>
        <v>74372</v>
      </c>
      <c r="I18" s="120">
        <f t="shared" si="1"/>
        <v>81220</v>
      </c>
      <c r="J18" s="120">
        <f t="shared" si="1"/>
        <v>92260</v>
      </c>
      <c r="K18" s="120">
        <f t="shared" si="1"/>
        <v>112036</v>
      </c>
      <c r="L18" s="120">
        <f t="shared" si="1"/>
        <v>122860</v>
      </c>
      <c r="M18" s="120">
        <f t="shared" si="1"/>
        <v>135906</v>
      </c>
      <c r="N18" s="120">
        <f t="shared" si="1"/>
        <v>150906</v>
      </c>
      <c r="O18" s="120">
        <f t="shared" si="1"/>
        <v>152876</v>
      </c>
      <c r="P18" s="120">
        <f t="shared" si="1"/>
        <v>160718</v>
      </c>
      <c r="Q18" s="120">
        <f t="shared" si="1"/>
        <v>159921</v>
      </c>
      <c r="R18" s="120">
        <f t="shared" si="1"/>
        <v>157011</v>
      </c>
      <c r="S18" s="120">
        <f t="shared" si="1"/>
        <v>154542</v>
      </c>
      <c r="T18" s="120">
        <f t="shared" si="1"/>
        <v>150802</v>
      </c>
      <c r="U18" s="120">
        <f t="shared" si="1"/>
        <v>148354</v>
      </c>
      <c r="V18" s="120">
        <f t="shared" si="1"/>
        <v>160283</v>
      </c>
      <c r="W18" s="121">
        <f t="shared" si="1"/>
        <v>158537</v>
      </c>
      <c r="AO18" s="239"/>
      <c r="AP18" s="239"/>
      <c r="AQ18" s="239"/>
      <c r="AR18" s="239"/>
    </row>
    <row r="19" spans="1:44" s="146" customFormat="1" ht="15" customHeight="1" x14ac:dyDescent="0.4">
      <c r="B19" s="238"/>
      <c r="C19" s="239"/>
      <c r="E19" s="122" t="s">
        <v>343</v>
      </c>
      <c r="F19" s="123">
        <f t="shared" ref="F19:W19" si="2">+ROUND(F10/1000,0)</f>
        <v>100459</v>
      </c>
      <c r="G19" s="123">
        <f t="shared" si="2"/>
        <v>114112</v>
      </c>
      <c r="H19" s="123">
        <f t="shared" si="2"/>
        <v>124367</v>
      </c>
      <c r="I19" s="123">
        <f t="shared" si="2"/>
        <v>132282</v>
      </c>
      <c r="J19" s="123">
        <f t="shared" si="2"/>
        <v>145971</v>
      </c>
      <c r="K19" s="123">
        <f t="shared" si="2"/>
        <v>165278</v>
      </c>
      <c r="L19" s="123">
        <f t="shared" si="2"/>
        <v>178468</v>
      </c>
      <c r="M19" s="123">
        <f t="shared" si="2"/>
        <v>191843</v>
      </c>
      <c r="N19" s="123">
        <f t="shared" si="2"/>
        <v>203375</v>
      </c>
      <c r="O19" s="123">
        <f t="shared" si="2"/>
        <v>212331</v>
      </c>
      <c r="P19" s="123">
        <f t="shared" si="2"/>
        <v>219074</v>
      </c>
      <c r="Q19" s="123">
        <f t="shared" si="2"/>
        <v>220192</v>
      </c>
      <c r="R19" s="123">
        <f t="shared" si="2"/>
        <v>221259</v>
      </c>
      <c r="S19" s="123">
        <f t="shared" si="2"/>
        <v>221001</v>
      </c>
      <c r="T19" s="123">
        <f t="shared" si="2"/>
        <v>216729</v>
      </c>
      <c r="U19" s="123">
        <f t="shared" si="2"/>
        <v>210572</v>
      </c>
      <c r="V19" s="123">
        <f t="shared" si="2"/>
        <v>203770</v>
      </c>
      <c r="W19" s="123">
        <f t="shared" si="2"/>
        <v>189532</v>
      </c>
    </row>
    <row r="20" spans="1:44" s="146" customFormat="1" ht="15" customHeight="1" thickBot="1" x14ac:dyDescent="0.45">
      <c r="B20" s="238"/>
      <c r="E20" s="114" t="s">
        <v>344</v>
      </c>
      <c r="F20" s="119">
        <f t="shared" ref="F20:W20" si="3">+ROUND(F11/1000,0)</f>
        <v>554971</v>
      </c>
      <c r="G20" s="119">
        <f t="shared" si="3"/>
        <v>540634</v>
      </c>
      <c r="H20" s="119">
        <f t="shared" si="3"/>
        <v>518374</v>
      </c>
      <c r="I20" s="119">
        <f t="shared" si="3"/>
        <v>495255</v>
      </c>
      <c r="J20" s="119">
        <f t="shared" si="3"/>
        <v>469591</v>
      </c>
      <c r="K20" s="119">
        <f t="shared" si="3"/>
        <v>447096</v>
      </c>
      <c r="L20" s="119">
        <f t="shared" si="3"/>
        <v>432218</v>
      </c>
      <c r="M20" s="119">
        <f t="shared" si="3"/>
        <v>414031</v>
      </c>
      <c r="N20" s="119">
        <f t="shared" si="3"/>
        <v>399377</v>
      </c>
      <c r="O20" s="119">
        <f t="shared" si="3"/>
        <v>403334</v>
      </c>
      <c r="P20" s="119">
        <f t="shared" si="3"/>
        <v>403978</v>
      </c>
      <c r="Q20" s="119">
        <f t="shared" si="3"/>
        <v>395116</v>
      </c>
      <c r="R20" s="119">
        <f t="shared" si="3"/>
        <v>392803</v>
      </c>
      <c r="S20" s="119">
        <f t="shared" si="3"/>
        <v>388456</v>
      </c>
      <c r="T20" s="119">
        <f t="shared" si="3"/>
        <v>386418</v>
      </c>
      <c r="U20" s="119">
        <f t="shared" si="3"/>
        <v>395544</v>
      </c>
      <c r="V20" s="119">
        <f t="shared" si="3"/>
        <v>394571</v>
      </c>
      <c r="W20" s="119">
        <f t="shared" si="3"/>
        <v>391388</v>
      </c>
    </row>
    <row r="21" spans="1:44" s="146" customFormat="1" ht="15" customHeight="1" thickBot="1" x14ac:dyDescent="0.45">
      <c r="B21" s="238"/>
      <c r="E21" s="118" t="s">
        <v>345</v>
      </c>
      <c r="F21" s="120">
        <f t="shared" ref="F21:W21" si="4">+ROUND(F12/1000,0)</f>
        <v>50068</v>
      </c>
      <c r="G21" s="120">
        <f t="shared" si="4"/>
        <v>47642</v>
      </c>
      <c r="H21" s="120">
        <f t="shared" si="4"/>
        <v>41301</v>
      </c>
      <c r="I21" s="120">
        <f t="shared" si="4"/>
        <v>39865</v>
      </c>
      <c r="J21" s="120">
        <f t="shared" si="4"/>
        <v>38775</v>
      </c>
      <c r="K21" s="120">
        <f t="shared" si="4"/>
        <v>37678</v>
      </c>
      <c r="L21" s="120">
        <f t="shared" si="4"/>
        <v>34672</v>
      </c>
      <c r="M21" s="120">
        <f t="shared" si="4"/>
        <v>35803</v>
      </c>
      <c r="N21" s="120">
        <f t="shared" si="4"/>
        <v>55138</v>
      </c>
      <c r="O21" s="120">
        <f t="shared" si="4"/>
        <v>57889</v>
      </c>
      <c r="P21" s="120">
        <f t="shared" si="4"/>
        <v>49197</v>
      </c>
      <c r="Q21" s="120">
        <f t="shared" si="4"/>
        <v>59750</v>
      </c>
      <c r="R21" s="120">
        <f t="shared" si="4"/>
        <v>56839</v>
      </c>
      <c r="S21" s="120">
        <f t="shared" si="4"/>
        <v>53323</v>
      </c>
      <c r="T21" s="120">
        <f t="shared" si="4"/>
        <v>82155</v>
      </c>
      <c r="U21" s="120">
        <f t="shared" si="4"/>
        <v>85830</v>
      </c>
      <c r="V21" s="120">
        <f t="shared" si="4"/>
        <v>83100</v>
      </c>
      <c r="W21" s="121">
        <f t="shared" si="4"/>
        <v>84482</v>
      </c>
    </row>
    <row r="22" spans="1:44" s="146" customFormat="1" ht="15" customHeight="1" x14ac:dyDescent="0.4">
      <c r="B22" s="238"/>
      <c r="C22" s="239"/>
      <c r="E22" s="115" t="s">
        <v>347</v>
      </c>
      <c r="F22" s="116">
        <f>+SUM(F19:F21)-F18</f>
        <v>636516</v>
      </c>
      <c r="G22" s="116">
        <f t="shared" ref="G22" si="5">+SUM(G19:G21)-G18</f>
        <v>626979</v>
      </c>
      <c r="H22" s="116">
        <f t="shared" ref="H22" si="6">+SUM(H19:H21)-H18</f>
        <v>609670</v>
      </c>
      <c r="I22" s="116">
        <f t="shared" ref="I22" si="7">+SUM(I19:I21)-I18</f>
        <v>586182</v>
      </c>
      <c r="J22" s="116">
        <f t="shared" ref="J22" si="8">+SUM(J19:J21)-J18</f>
        <v>562077</v>
      </c>
      <c r="K22" s="116">
        <f t="shared" ref="K22" si="9">+SUM(K19:K21)-K18</f>
        <v>538016</v>
      </c>
      <c r="L22" s="116">
        <f t="shared" ref="L22" si="10">+SUM(L19:L21)-L18</f>
        <v>522498</v>
      </c>
      <c r="M22" s="116">
        <f t="shared" ref="M22" si="11">+SUM(M19:M21)-M18</f>
        <v>505771</v>
      </c>
      <c r="N22" s="116">
        <f t="shared" ref="N22" si="12">+SUM(N19:N21)-N18</f>
        <v>506984</v>
      </c>
      <c r="O22" s="116">
        <f t="shared" ref="O22" si="13">+SUM(O19:O21)-O18</f>
        <v>520678</v>
      </c>
      <c r="P22" s="116">
        <f t="shared" ref="P22" si="14">+SUM(P19:P21)-P18</f>
        <v>511531</v>
      </c>
      <c r="Q22" s="117">
        <f t="shared" ref="Q22" si="15">+SUM(Q19:Q21)-Q18</f>
        <v>515137</v>
      </c>
      <c r="R22" s="117">
        <f t="shared" ref="R22" si="16">+SUM(R19:R21)-R18</f>
        <v>513890</v>
      </c>
      <c r="S22" s="117">
        <f t="shared" ref="S22" si="17">+SUM(S19:S21)-S18</f>
        <v>508238</v>
      </c>
      <c r="T22" s="117">
        <f t="shared" ref="T22" si="18">+SUM(T19:T21)-T18</f>
        <v>534500</v>
      </c>
      <c r="U22" s="117">
        <f t="shared" ref="U22" si="19">+SUM(U19:U21)-U18</f>
        <v>543592</v>
      </c>
      <c r="V22" s="117">
        <f t="shared" ref="V22" si="20">+SUM(V19:V21)-V18</f>
        <v>521158</v>
      </c>
      <c r="W22" s="117">
        <f t="shared" ref="W22" si="21">+SUM(W19:W21)-W18</f>
        <v>506865</v>
      </c>
    </row>
    <row r="23" spans="1:44" s="146" customFormat="1" ht="15" customHeight="1" x14ac:dyDescent="0.4">
      <c r="B23" s="238"/>
      <c r="C23" s="239"/>
      <c r="W23" s="146">
        <f>+(W22-V22)*100/V22</f>
        <v>-2.742546406272186</v>
      </c>
    </row>
    <row r="24" spans="1:44" s="146" customFormat="1" ht="15" customHeight="1" x14ac:dyDescent="0.4">
      <c r="B24" s="238"/>
      <c r="C24" s="239"/>
      <c r="D24" s="109"/>
      <c r="E24" s="109"/>
      <c r="F24" s="109"/>
      <c r="G24" s="109"/>
      <c r="H24" s="109"/>
      <c r="I24" s="109"/>
      <c r="J24" s="109"/>
      <c r="K24" s="109"/>
      <c r="L24" s="109"/>
      <c r="M24" s="109"/>
      <c r="N24" s="109"/>
      <c r="O24" s="109"/>
      <c r="P24" s="109"/>
      <c r="Q24" s="109"/>
      <c r="R24" s="109"/>
      <c r="S24" s="109"/>
      <c r="T24" s="109"/>
      <c r="U24" s="109"/>
      <c r="V24" s="109"/>
      <c r="W24" s="109"/>
      <c r="X24" s="109"/>
    </row>
    <row r="25" spans="1:44" s="8" customFormat="1" ht="15" customHeight="1" x14ac:dyDescent="0.4">
      <c r="A25" s="1"/>
      <c r="B25" s="7"/>
      <c r="D25" s="3"/>
      <c r="E25" s="3"/>
      <c r="F25" s="110"/>
      <c r="G25" s="110"/>
      <c r="H25" s="110"/>
      <c r="I25" s="110"/>
      <c r="J25" s="110"/>
      <c r="K25" s="110"/>
      <c r="L25" s="110"/>
      <c r="M25" s="110"/>
      <c r="N25" s="110"/>
      <c r="O25" s="110"/>
      <c r="P25" s="110"/>
      <c r="Q25" s="110"/>
      <c r="R25" s="110"/>
      <c r="S25" s="110"/>
      <c r="T25" s="110"/>
      <c r="U25" s="110"/>
      <c r="V25" s="110"/>
      <c r="W25" s="110"/>
      <c r="X25" s="3"/>
      <c r="Y25" s="1"/>
      <c r="Z25" s="1"/>
      <c r="AA25" s="1"/>
      <c r="AB25" s="1"/>
      <c r="AC25" s="1"/>
      <c r="AD25" s="1"/>
      <c r="AE25" s="1"/>
      <c r="AF25" s="1"/>
      <c r="AG25" s="1"/>
      <c r="AH25" s="1"/>
      <c r="AI25" s="1"/>
      <c r="AJ25" s="1"/>
      <c r="AK25" s="1"/>
      <c r="AL25" s="1"/>
      <c r="AM25" s="1"/>
      <c r="AN25" s="1"/>
      <c r="AO25" s="1"/>
      <c r="AP25" s="1"/>
      <c r="AQ25" s="1"/>
      <c r="AR25" s="1"/>
    </row>
    <row r="26" spans="1:44" s="16" customFormat="1" ht="30" customHeight="1" x14ac:dyDescent="0.4">
      <c r="B26" s="407">
        <v>2</v>
      </c>
      <c r="C26" s="407"/>
      <c r="E26" s="17" t="s">
        <v>348</v>
      </c>
    </row>
    <row r="27" spans="1:44" ht="15" customHeight="1" x14ac:dyDescent="0.4">
      <c r="F27" s="23" t="s">
        <v>341</v>
      </c>
    </row>
    <row r="28" spans="1:44" ht="15" customHeight="1" x14ac:dyDescent="0.4">
      <c r="D28" s="3"/>
      <c r="E28" s="9"/>
      <c r="F28" s="102" t="s">
        <v>144</v>
      </c>
      <c r="G28" s="102" t="s">
        <v>145</v>
      </c>
      <c r="H28" s="102" t="s">
        <v>146</v>
      </c>
      <c r="I28" s="102" t="s">
        <v>147</v>
      </c>
      <c r="J28" s="102" t="s">
        <v>148</v>
      </c>
      <c r="K28" s="102" t="s">
        <v>149</v>
      </c>
      <c r="L28" s="102" t="s">
        <v>150</v>
      </c>
      <c r="M28" s="103" t="s">
        <v>151</v>
      </c>
      <c r="N28" s="102" t="s">
        <v>152</v>
      </c>
      <c r="O28" s="103" t="s">
        <v>153</v>
      </c>
      <c r="P28" s="102" t="s">
        <v>154</v>
      </c>
      <c r="Q28" s="102" t="s">
        <v>155</v>
      </c>
      <c r="R28" s="102" t="s">
        <v>156</v>
      </c>
      <c r="S28" s="102" t="s">
        <v>157</v>
      </c>
      <c r="T28" s="102" t="s">
        <v>158</v>
      </c>
      <c r="U28" s="102" t="s">
        <v>159</v>
      </c>
      <c r="V28" s="102" t="s">
        <v>160</v>
      </c>
      <c r="W28" s="102" t="s">
        <v>161</v>
      </c>
      <c r="X28" s="3"/>
    </row>
    <row r="29" spans="1:44" s="87" customFormat="1" ht="15" customHeight="1" x14ac:dyDescent="0.4">
      <c r="B29" s="88"/>
      <c r="C29" s="89"/>
      <c r="D29" s="113"/>
      <c r="E29" s="99" t="s">
        <v>349</v>
      </c>
      <c r="F29" s="108">
        <v>26735</v>
      </c>
      <c r="G29" s="108">
        <v>28076</v>
      </c>
      <c r="H29" s="108">
        <v>25208</v>
      </c>
      <c r="I29" s="108">
        <v>26975</v>
      </c>
      <c r="J29" s="108">
        <v>34265</v>
      </c>
      <c r="K29" s="108">
        <v>45520</v>
      </c>
      <c r="L29" s="108">
        <v>52235</v>
      </c>
      <c r="M29" s="108">
        <v>59987</v>
      </c>
      <c r="N29" s="108">
        <v>64803</v>
      </c>
      <c r="O29" s="108">
        <v>65723</v>
      </c>
      <c r="P29" s="108">
        <v>73498</v>
      </c>
      <c r="Q29" s="108">
        <v>72848</v>
      </c>
      <c r="R29" s="108">
        <v>69086</v>
      </c>
      <c r="S29" s="108">
        <v>68063</v>
      </c>
      <c r="T29" s="108">
        <v>65862</v>
      </c>
      <c r="U29" s="108">
        <v>64498</v>
      </c>
      <c r="V29" s="108">
        <v>73103</v>
      </c>
      <c r="W29" s="108">
        <v>73555</v>
      </c>
      <c r="X29" s="3"/>
    </row>
    <row r="30" spans="1:44" s="87" customFormat="1" ht="15" customHeight="1" x14ac:dyDescent="0.4">
      <c r="B30" s="88"/>
      <c r="C30" s="89"/>
      <c r="D30" s="113"/>
      <c r="E30" s="99" t="s">
        <v>350</v>
      </c>
      <c r="F30" s="108">
        <v>7301</v>
      </c>
      <c r="G30" s="108">
        <v>7614</v>
      </c>
      <c r="H30" s="108">
        <v>7017</v>
      </c>
      <c r="I30" s="108">
        <v>7450</v>
      </c>
      <c r="J30" s="108">
        <v>8406</v>
      </c>
      <c r="K30" s="108">
        <v>11274</v>
      </c>
      <c r="L30" s="108">
        <v>13481</v>
      </c>
      <c r="M30" s="108">
        <v>17070</v>
      </c>
      <c r="N30" s="108">
        <v>20480</v>
      </c>
      <c r="O30" s="108">
        <v>19473</v>
      </c>
      <c r="P30" s="108">
        <v>21840</v>
      </c>
      <c r="Q30" s="108">
        <v>21355</v>
      </c>
      <c r="R30" s="108">
        <v>21789</v>
      </c>
      <c r="S30" s="108">
        <v>21067</v>
      </c>
      <c r="T30" s="108">
        <v>20550</v>
      </c>
      <c r="U30" s="108">
        <v>18794</v>
      </c>
      <c r="V30" s="108">
        <v>19662</v>
      </c>
      <c r="W30" s="108">
        <v>19941</v>
      </c>
      <c r="X30" s="3"/>
    </row>
    <row r="31" spans="1:44" s="87" customFormat="1" ht="17.25" x14ac:dyDescent="0.4">
      <c r="B31" s="88"/>
      <c r="C31" s="89"/>
      <c r="D31" s="113"/>
      <c r="E31" s="100" t="s">
        <v>351</v>
      </c>
      <c r="F31" s="107">
        <v>34946</v>
      </c>
      <c r="G31" s="107">
        <v>39719</v>
      </c>
      <c r="H31" s="107">
        <v>42147</v>
      </c>
      <c r="I31" s="107">
        <v>46795</v>
      </c>
      <c r="J31" s="107">
        <v>49589</v>
      </c>
      <c r="K31" s="107">
        <v>55242</v>
      </c>
      <c r="L31" s="107">
        <v>57144</v>
      </c>
      <c r="M31" s="107">
        <v>58849</v>
      </c>
      <c r="N31" s="107">
        <v>65623</v>
      </c>
      <c r="O31" s="107">
        <v>67680</v>
      </c>
      <c r="P31" s="107">
        <v>65380</v>
      </c>
      <c r="Q31" s="108">
        <v>65718</v>
      </c>
      <c r="R31" s="108">
        <v>66142</v>
      </c>
      <c r="S31" s="108">
        <v>65412</v>
      </c>
      <c r="T31" s="108">
        <v>64447</v>
      </c>
      <c r="U31" s="108">
        <v>65062</v>
      </c>
      <c r="V31" s="108">
        <v>67530</v>
      </c>
      <c r="W31" s="108">
        <v>65040</v>
      </c>
      <c r="X31" s="113"/>
    </row>
    <row r="32" spans="1:44" s="87" customFormat="1" ht="17.25" x14ac:dyDescent="0.4">
      <c r="B32" s="88"/>
      <c r="C32" s="89"/>
      <c r="D32" s="113"/>
      <c r="E32" s="98"/>
      <c r="F32" s="106"/>
      <c r="G32" s="106"/>
      <c r="H32" s="106"/>
      <c r="I32" s="106"/>
      <c r="J32" s="106"/>
      <c r="K32" s="106"/>
      <c r="L32" s="106"/>
      <c r="M32" s="106"/>
      <c r="N32" s="106"/>
      <c r="O32" s="106"/>
      <c r="P32" s="106"/>
      <c r="Q32" s="106"/>
      <c r="R32" s="106"/>
      <c r="S32" s="106"/>
      <c r="T32" s="106"/>
      <c r="U32" s="106"/>
      <c r="V32" s="106"/>
      <c r="W32" s="129">
        <f>SUM(W29:W31)</f>
        <v>158536</v>
      </c>
      <c r="X32" s="113"/>
    </row>
    <row r="33" spans="2:24" s="87" customFormat="1" ht="17.25" x14ac:dyDescent="0.4">
      <c r="B33" s="88"/>
      <c r="C33" s="89"/>
      <c r="D33" s="113"/>
      <c r="E33" s="98"/>
      <c r="F33" s="106"/>
      <c r="G33" s="106"/>
      <c r="H33" s="106"/>
      <c r="I33" s="106"/>
      <c r="J33" s="106"/>
      <c r="K33" s="106"/>
      <c r="L33" s="106"/>
      <c r="M33" s="106"/>
      <c r="N33" s="106"/>
      <c r="O33" s="106"/>
      <c r="P33" s="106"/>
      <c r="Q33" s="106"/>
      <c r="R33" s="106"/>
      <c r="S33" s="106"/>
      <c r="T33" s="106"/>
      <c r="U33" s="106"/>
      <c r="V33" s="106"/>
      <c r="W33" s="106"/>
      <c r="X33" s="113"/>
    </row>
    <row r="34" spans="2:24" s="87" customFormat="1" ht="17.25" x14ac:dyDescent="0.4">
      <c r="B34" s="88"/>
      <c r="C34" s="89"/>
      <c r="D34" s="113"/>
      <c r="E34" s="98"/>
      <c r="F34" s="106"/>
      <c r="G34" s="106"/>
      <c r="H34" s="106"/>
      <c r="I34" s="106"/>
      <c r="J34" s="106"/>
      <c r="K34" s="106"/>
      <c r="L34" s="106"/>
      <c r="M34" s="106"/>
      <c r="N34" s="106"/>
      <c r="O34" s="106"/>
      <c r="P34" s="106"/>
      <c r="Q34" s="106"/>
      <c r="R34" s="106"/>
      <c r="S34" s="106"/>
      <c r="T34" s="106"/>
      <c r="U34" s="106"/>
      <c r="V34" s="106"/>
      <c r="W34" s="106"/>
      <c r="X34" s="113"/>
    </row>
    <row r="35" spans="2:24" s="87" customFormat="1" ht="17.25" x14ac:dyDescent="0.4">
      <c r="B35" s="88"/>
      <c r="C35" s="89"/>
      <c r="D35" s="113"/>
      <c r="E35" s="98"/>
      <c r="F35" s="106"/>
      <c r="G35" s="106"/>
      <c r="H35" s="106"/>
      <c r="I35" s="106"/>
      <c r="J35" s="106"/>
      <c r="K35" s="106"/>
      <c r="L35" s="106"/>
      <c r="M35" s="106"/>
      <c r="N35" s="106"/>
      <c r="O35" s="106"/>
      <c r="P35" s="106"/>
      <c r="Q35" s="106"/>
      <c r="R35" s="106"/>
      <c r="S35" s="106"/>
      <c r="T35" s="106"/>
      <c r="U35" s="106"/>
      <c r="V35" s="106"/>
      <c r="W35" s="106"/>
      <c r="X35" s="113"/>
    </row>
    <row r="36" spans="2:24" s="87" customFormat="1" ht="17.25" x14ac:dyDescent="0.4">
      <c r="B36" s="88"/>
      <c r="C36" s="89"/>
      <c r="D36" s="113"/>
      <c r="E36" s="98"/>
      <c r="F36" s="106"/>
      <c r="G36" s="106"/>
      <c r="H36" s="106"/>
      <c r="I36" s="106"/>
      <c r="J36" s="106"/>
      <c r="K36" s="106"/>
      <c r="L36" s="106"/>
      <c r="M36" s="106"/>
      <c r="N36" s="106"/>
      <c r="O36" s="106"/>
      <c r="P36" s="106"/>
      <c r="Q36" s="106"/>
      <c r="R36" s="106"/>
      <c r="S36" s="106"/>
      <c r="T36" s="106"/>
      <c r="U36" s="106"/>
      <c r="V36" s="106"/>
      <c r="W36" s="106"/>
      <c r="X36" s="113"/>
    </row>
    <row r="37" spans="2:24" s="87" customFormat="1" ht="17.25" x14ac:dyDescent="0.4">
      <c r="B37" s="88"/>
      <c r="C37" s="89"/>
      <c r="D37" s="113"/>
      <c r="E37" s="98"/>
      <c r="F37" s="106"/>
      <c r="G37" s="106"/>
      <c r="H37" s="106"/>
      <c r="I37" s="106"/>
      <c r="J37" s="106"/>
      <c r="K37" s="106"/>
      <c r="L37" s="106"/>
      <c r="M37" s="106"/>
      <c r="N37" s="106"/>
      <c r="O37" s="106"/>
      <c r="P37" s="106"/>
      <c r="Q37" s="106"/>
      <c r="R37" s="106"/>
      <c r="S37" s="106"/>
      <c r="T37" s="106"/>
      <c r="U37" s="106"/>
      <c r="V37" s="106"/>
      <c r="W37" s="106"/>
      <c r="X37" s="113"/>
    </row>
    <row r="38" spans="2:24" s="87" customFormat="1" ht="17.25" x14ac:dyDescent="0.4">
      <c r="B38" s="88"/>
      <c r="C38" s="89"/>
      <c r="D38" s="113"/>
      <c r="E38" s="98"/>
      <c r="F38" s="106"/>
      <c r="G38" s="106"/>
      <c r="H38" s="106"/>
      <c r="I38" s="106"/>
      <c r="J38" s="106"/>
      <c r="K38" s="106"/>
      <c r="L38" s="106"/>
      <c r="M38" s="106"/>
      <c r="N38" s="106"/>
      <c r="O38" s="106"/>
      <c r="P38" s="106"/>
      <c r="Q38" s="106"/>
      <c r="R38" s="106"/>
      <c r="S38" s="106"/>
      <c r="T38" s="106"/>
      <c r="U38" s="106"/>
      <c r="V38" s="106"/>
      <c r="W38" s="106"/>
      <c r="X38" s="113"/>
    </row>
    <row r="39" spans="2:24" s="87" customFormat="1" ht="17.25" x14ac:dyDescent="0.4">
      <c r="B39" s="88"/>
      <c r="C39" s="89"/>
      <c r="D39" s="113"/>
      <c r="E39" s="98"/>
      <c r="F39" s="106"/>
      <c r="G39" s="106"/>
      <c r="H39" s="106"/>
      <c r="I39" s="106"/>
      <c r="J39" s="106"/>
      <c r="K39" s="106"/>
      <c r="L39" s="106"/>
      <c r="M39" s="106"/>
      <c r="N39" s="106"/>
      <c r="O39" s="106"/>
      <c r="P39" s="106"/>
      <c r="Q39" s="106"/>
      <c r="R39" s="106"/>
      <c r="S39" s="106"/>
      <c r="T39" s="106"/>
      <c r="U39" s="106"/>
      <c r="V39" s="106"/>
      <c r="W39" s="106"/>
      <c r="X39" s="113"/>
    </row>
    <row r="40" spans="2:24" ht="15" customHeight="1" x14ac:dyDescent="0.4">
      <c r="D40" s="3"/>
      <c r="E40" s="3"/>
      <c r="F40" s="3"/>
      <c r="G40" s="3"/>
      <c r="H40" s="3"/>
      <c r="I40" s="3"/>
      <c r="J40" s="3"/>
      <c r="K40" s="3"/>
      <c r="L40" s="3"/>
      <c r="M40" s="3"/>
      <c r="N40" s="3"/>
      <c r="O40" s="3"/>
      <c r="P40" s="3"/>
      <c r="Q40" s="3"/>
      <c r="R40" s="3"/>
      <c r="S40" s="3"/>
      <c r="T40" s="3"/>
      <c r="U40" s="3"/>
      <c r="V40" s="3"/>
      <c r="W40" s="3"/>
      <c r="X40" s="3"/>
    </row>
    <row r="41" spans="2:24" ht="15" customHeight="1" x14ac:dyDescent="0.4">
      <c r="D41" s="3"/>
      <c r="E41" s="3"/>
      <c r="F41" s="3"/>
      <c r="G41" s="3"/>
      <c r="H41" s="3"/>
      <c r="I41" s="3"/>
      <c r="J41" s="3"/>
      <c r="K41" s="3"/>
      <c r="L41" s="3"/>
      <c r="M41" s="3"/>
      <c r="N41" s="3"/>
      <c r="O41" s="3"/>
      <c r="P41" s="3"/>
      <c r="Q41" s="3"/>
      <c r="R41" s="3"/>
      <c r="S41" s="3"/>
      <c r="T41" s="3"/>
      <c r="U41" s="3"/>
      <c r="V41" s="3"/>
      <c r="W41" s="3"/>
      <c r="X41" s="3"/>
    </row>
    <row r="42" spans="2:24" ht="15" customHeight="1" x14ac:dyDescent="0.4">
      <c r="D42" s="3"/>
      <c r="E42" s="3"/>
      <c r="F42" s="3"/>
      <c r="G42" s="3"/>
      <c r="H42" s="3"/>
      <c r="I42" s="3"/>
      <c r="J42" s="3"/>
      <c r="K42" s="3"/>
      <c r="L42" s="3"/>
      <c r="M42" s="3"/>
      <c r="N42" s="3"/>
      <c r="O42" s="3"/>
      <c r="P42" s="3"/>
      <c r="Q42" s="3"/>
      <c r="R42" s="3"/>
      <c r="S42" s="3"/>
      <c r="T42" s="3"/>
      <c r="U42" s="3"/>
      <c r="V42" s="3"/>
      <c r="W42" s="3"/>
      <c r="X42" s="3"/>
    </row>
    <row r="43" spans="2:24" ht="15" customHeight="1" x14ac:dyDescent="0.4">
      <c r="D43" s="3"/>
      <c r="E43" s="3"/>
      <c r="F43" s="3"/>
      <c r="G43" s="3"/>
      <c r="H43" s="3"/>
      <c r="I43" s="3"/>
      <c r="J43" s="3"/>
      <c r="K43" s="3"/>
      <c r="L43" s="3"/>
      <c r="M43" s="3"/>
      <c r="N43" s="3"/>
      <c r="O43" s="3"/>
      <c r="P43" s="3"/>
      <c r="Q43" s="3"/>
      <c r="R43" s="3"/>
      <c r="S43" s="3"/>
      <c r="T43" s="3"/>
      <c r="U43" s="3"/>
      <c r="V43" s="3"/>
      <c r="W43" s="3"/>
      <c r="X43" s="3"/>
    </row>
    <row r="44" spans="2:24" ht="15" customHeight="1" x14ac:dyDescent="0.4">
      <c r="D44" s="3"/>
      <c r="E44" s="3"/>
      <c r="F44" s="3"/>
      <c r="G44" s="3"/>
      <c r="H44" s="3"/>
      <c r="I44" s="3"/>
      <c r="J44" s="3"/>
      <c r="K44" s="3"/>
      <c r="L44" s="3"/>
      <c r="M44" s="3"/>
      <c r="N44" s="3"/>
      <c r="O44" s="3"/>
      <c r="P44" s="3"/>
      <c r="Q44" s="3"/>
      <c r="R44" s="3"/>
      <c r="S44" s="3"/>
      <c r="T44" s="3"/>
      <c r="U44" s="3"/>
      <c r="V44" s="3"/>
      <c r="W44" s="3"/>
      <c r="X44" s="3"/>
    </row>
    <row r="45" spans="2:24" ht="15" customHeight="1" x14ac:dyDescent="0.4">
      <c r="D45" s="3"/>
      <c r="E45" s="98"/>
      <c r="F45" s="106"/>
      <c r="G45" s="106"/>
      <c r="H45" s="106"/>
      <c r="I45" s="106"/>
      <c r="J45" s="106"/>
      <c r="K45" s="106"/>
      <c r="L45" s="106"/>
      <c r="M45" s="106"/>
      <c r="N45" s="106"/>
      <c r="O45" s="106"/>
      <c r="P45" s="106"/>
      <c r="Q45" s="106"/>
      <c r="R45" s="106"/>
      <c r="S45" s="106"/>
      <c r="T45" s="106"/>
      <c r="U45" s="106"/>
      <c r="V45" s="106"/>
      <c r="W45" s="106"/>
      <c r="X45" s="3"/>
    </row>
    <row r="46" spans="2:24" ht="15" customHeight="1" x14ac:dyDescent="0.4">
      <c r="D46" s="3"/>
      <c r="E46" s="109"/>
      <c r="F46" s="110"/>
      <c r="G46" s="110"/>
      <c r="H46" s="110"/>
      <c r="I46" s="110"/>
      <c r="J46" s="110"/>
      <c r="K46" s="110"/>
      <c r="L46" s="110"/>
      <c r="M46" s="110"/>
      <c r="N46" s="110"/>
      <c r="O46" s="110"/>
      <c r="P46" s="110"/>
      <c r="Q46" s="110"/>
      <c r="R46" s="110"/>
      <c r="S46" s="110"/>
      <c r="T46" s="110"/>
      <c r="U46" s="110"/>
      <c r="V46" s="110"/>
      <c r="W46" s="110"/>
      <c r="X46" s="3"/>
    </row>
    <row r="47" spans="2:24" ht="15" customHeight="1" x14ac:dyDescent="0.4">
      <c r="D47" s="3"/>
      <c r="E47" s="109"/>
      <c r="F47" s="110"/>
      <c r="G47" s="110"/>
      <c r="H47" s="110"/>
      <c r="I47" s="110"/>
      <c r="J47" s="110"/>
      <c r="K47" s="110"/>
      <c r="L47" s="110"/>
      <c r="M47" s="110"/>
      <c r="N47" s="110"/>
      <c r="O47" s="110"/>
      <c r="P47" s="110"/>
      <c r="Q47" s="110"/>
      <c r="R47" s="110"/>
      <c r="S47" s="110"/>
      <c r="T47" s="110"/>
      <c r="U47" s="110"/>
      <c r="V47" s="110"/>
      <c r="W47" s="110"/>
      <c r="X47" s="3"/>
    </row>
    <row r="48" spans="2:24" ht="15" customHeight="1" x14ac:dyDescent="0.4">
      <c r="D48" s="3"/>
      <c r="E48" s="111"/>
      <c r="F48" s="112"/>
      <c r="G48" s="112"/>
      <c r="H48" s="112"/>
      <c r="I48" s="112"/>
      <c r="J48" s="112"/>
      <c r="K48" s="112"/>
      <c r="L48" s="112"/>
      <c r="M48" s="112"/>
      <c r="N48" s="112"/>
      <c r="O48" s="112"/>
      <c r="P48" s="112"/>
      <c r="Q48" s="110"/>
      <c r="R48" s="110"/>
      <c r="S48" s="110"/>
      <c r="T48" s="110"/>
      <c r="U48" s="110"/>
      <c r="V48" s="110"/>
      <c r="W48" s="110"/>
      <c r="X48" s="3"/>
    </row>
    <row r="49" spans="4:24" ht="15" customHeight="1" x14ac:dyDescent="0.4">
      <c r="D49" s="3"/>
      <c r="E49" s="3"/>
      <c r="F49" s="110"/>
      <c r="G49" s="110"/>
      <c r="H49" s="110"/>
      <c r="I49" s="110"/>
      <c r="J49" s="110"/>
      <c r="K49" s="110"/>
      <c r="L49" s="110"/>
      <c r="M49" s="110"/>
      <c r="N49" s="110"/>
      <c r="O49" s="110"/>
      <c r="P49" s="110"/>
      <c r="Q49" s="110"/>
      <c r="R49" s="110"/>
      <c r="S49" s="110"/>
      <c r="T49" s="110"/>
      <c r="U49" s="110"/>
      <c r="V49" s="110"/>
      <c r="W49" s="110"/>
      <c r="X49" s="3"/>
    </row>
    <row r="50" spans="4:24" ht="15" customHeight="1" x14ac:dyDescent="0.4">
      <c r="D50" s="3"/>
      <c r="E50" s="3"/>
      <c r="F50" s="110"/>
      <c r="G50" s="110"/>
      <c r="H50" s="110"/>
      <c r="I50" s="110"/>
      <c r="J50" s="110"/>
      <c r="K50" s="110"/>
      <c r="L50" s="110"/>
      <c r="M50" s="110"/>
      <c r="N50" s="110"/>
      <c r="O50" s="110"/>
      <c r="P50" s="110"/>
      <c r="Q50" s="110"/>
      <c r="R50" s="110"/>
      <c r="S50" s="110"/>
      <c r="T50" s="110"/>
      <c r="U50" s="110"/>
      <c r="V50" s="110"/>
      <c r="W50" s="110"/>
      <c r="X50" s="3"/>
    </row>
    <row r="51" spans="4:24" ht="15" customHeight="1" x14ac:dyDescent="0.4">
      <c r="D51" s="3"/>
      <c r="E51" s="3"/>
      <c r="F51" s="3"/>
      <c r="G51" s="3"/>
      <c r="H51" s="3"/>
      <c r="I51" s="3"/>
      <c r="J51" s="3"/>
      <c r="K51" s="3"/>
      <c r="L51" s="3"/>
      <c r="M51" s="3"/>
      <c r="N51" s="3"/>
      <c r="O51" s="3"/>
      <c r="P51" s="3"/>
      <c r="Q51" s="3"/>
      <c r="R51" s="3"/>
      <c r="S51" s="3"/>
      <c r="T51" s="3"/>
      <c r="U51" s="3"/>
      <c r="V51" s="3"/>
      <c r="W51" s="3"/>
      <c r="X51" s="3"/>
    </row>
    <row r="52" spans="4:24" ht="15" customHeight="1" x14ac:dyDescent="0.4">
      <c r="D52" s="3"/>
      <c r="E52" s="3"/>
      <c r="F52" s="3"/>
      <c r="G52" s="3"/>
      <c r="H52" s="3"/>
      <c r="I52" s="3"/>
      <c r="J52" s="3"/>
      <c r="K52" s="3"/>
      <c r="L52" s="3"/>
      <c r="M52" s="3"/>
      <c r="N52" s="3"/>
      <c r="O52" s="3"/>
      <c r="P52" s="3"/>
      <c r="Q52" s="3"/>
      <c r="R52" s="3"/>
      <c r="S52" s="3"/>
      <c r="T52" s="3"/>
      <c r="U52" s="3"/>
      <c r="V52" s="3"/>
      <c r="W52" s="3"/>
      <c r="X52" s="3"/>
    </row>
    <row r="53" spans="4:24" ht="15" customHeight="1" x14ac:dyDescent="0.4">
      <c r="D53" s="3"/>
      <c r="E53" s="3"/>
      <c r="F53" s="3"/>
      <c r="G53" s="3"/>
      <c r="H53" s="3"/>
      <c r="I53" s="3"/>
      <c r="J53" s="3"/>
      <c r="K53" s="3"/>
      <c r="L53" s="3"/>
      <c r="M53" s="3"/>
      <c r="N53" s="3"/>
      <c r="O53" s="3"/>
      <c r="P53" s="3"/>
      <c r="Q53" s="3"/>
      <c r="R53" s="3"/>
      <c r="S53" s="3"/>
      <c r="T53" s="3"/>
      <c r="U53" s="3"/>
      <c r="V53" s="3"/>
      <c r="W53" s="3"/>
      <c r="X53" s="3"/>
    </row>
    <row r="54" spans="4:24" ht="15" customHeight="1" x14ac:dyDescent="0.4">
      <c r="D54" s="3"/>
      <c r="E54" s="98"/>
      <c r="F54" s="106"/>
      <c r="G54" s="106"/>
      <c r="H54" s="106"/>
      <c r="I54" s="106"/>
      <c r="J54" s="106"/>
      <c r="K54" s="106"/>
      <c r="L54" s="106"/>
      <c r="M54" s="106"/>
      <c r="N54" s="106"/>
      <c r="O54" s="106"/>
      <c r="P54" s="106"/>
      <c r="Q54" s="106"/>
      <c r="R54" s="106"/>
      <c r="S54" s="106"/>
      <c r="T54" s="106"/>
      <c r="U54" s="106"/>
      <c r="V54" s="106"/>
      <c r="W54" s="106"/>
      <c r="X54" s="3"/>
    </row>
    <row r="55" spans="4:24" ht="15" customHeight="1" x14ac:dyDescent="0.4">
      <c r="D55" s="3"/>
      <c r="E55" s="109"/>
      <c r="F55" s="110"/>
      <c r="G55" s="110"/>
      <c r="H55" s="110"/>
      <c r="I55" s="110"/>
      <c r="J55" s="110"/>
      <c r="K55" s="110"/>
      <c r="L55" s="110"/>
      <c r="M55" s="110"/>
      <c r="N55" s="110"/>
      <c r="O55" s="110"/>
      <c r="P55" s="110"/>
      <c r="Q55" s="110"/>
      <c r="R55" s="110"/>
      <c r="S55" s="110"/>
      <c r="T55" s="110"/>
      <c r="U55" s="110"/>
      <c r="V55" s="110"/>
      <c r="W55" s="110"/>
      <c r="X55" s="3"/>
    </row>
    <row r="56" spans="4:24" ht="15" customHeight="1" x14ac:dyDescent="0.4">
      <c r="D56" s="3"/>
      <c r="E56" s="109"/>
      <c r="F56" s="110"/>
      <c r="G56" s="110"/>
      <c r="H56" s="110"/>
      <c r="I56" s="110"/>
      <c r="J56" s="110"/>
      <c r="K56" s="110"/>
      <c r="L56" s="110"/>
      <c r="M56" s="110"/>
      <c r="N56" s="110"/>
      <c r="O56" s="110"/>
      <c r="P56" s="110"/>
      <c r="Q56" s="110"/>
      <c r="R56" s="110"/>
      <c r="S56" s="110"/>
      <c r="T56" s="110"/>
      <c r="U56" s="110"/>
      <c r="V56" s="110"/>
      <c r="W56" s="110"/>
      <c r="X56" s="3"/>
    </row>
    <row r="57" spans="4:24" ht="15" customHeight="1" x14ac:dyDescent="0.4">
      <c r="D57" s="3"/>
      <c r="E57" s="111"/>
      <c r="F57" s="112"/>
      <c r="G57" s="112"/>
      <c r="H57" s="112"/>
      <c r="I57" s="112"/>
      <c r="J57" s="112"/>
      <c r="K57" s="112"/>
      <c r="L57" s="112"/>
      <c r="M57" s="112"/>
      <c r="N57" s="112"/>
      <c r="O57" s="112"/>
      <c r="P57" s="112"/>
      <c r="Q57" s="110"/>
      <c r="R57" s="110"/>
      <c r="S57" s="110"/>
      <c r="T57" s="110"/>
      <c r="U57" s="110"/>
      <c r="V57" s="110"/>
      <c r="W57" s="110"/>
      <c r="X57" s="3"/>
    </row>
    <row r="58" spans="4:24" ht="15" customHeight="1" x14ac:dyDescent="0.4">
      <c r="D58" s="3"/>
      <c r="E58" s="3"/>
      <c r="F58" s="110"/>
      <c r="G58" s="110"/>
      <c r="H58" s="110"/>
      <c r="I58" s="110"/>
      <c r="J58" s="110"/>
      <c r="K58" s="110"/>
      <c r="L58" s="110"/>
      <c r="M58" s="110"/>
      <c r="N58" s="110"/>
      <c r="O58" s="110"/>
      <c r="P58" s="110"/>
      <c r="Q58" s="110"/>
      <c r="R58" s="110"/>
      <c r="S58" s="110"/>
      <c r="T58" s="110"/>
      <c r="U58" s="110"/>
      <c r="V58" s="110"/>
      <c r="W58" s="110"/>
      <c r="X58" s="3"/>
    </row>
    <row r="59" spans="4:24" ht="15" customHeight="1" x14ac:dyDescent="0.4">
      <c r="D59" s="3"/>
      <c r="E59" s="3"/>
      <c r="F59" s="110"/>
      <c r="G59" s="110"/>
      <c r="H59" s="110"/>
      <c r="I59" s="110"/>
      <c r="J59" s="110"/>
      <c r="K59" s="110"/>
      <c r="L59" s="110"/>
      <c r="M59" s="110"/>
      <c r="N59" s="110"/>
      <c r="O59" s="110"/>
      <c r="P59" s="110"/>
      <c r="Q59" s="110"/>
      <c r="R59" s="110"/>
      <c r="S59" s="110"/>
      <c r="T59" s="110"/>
      <c r="U59" s="110"/>
      <c r="V59" s="110"/>
      <c r="W59" s="110"/>
      <c r="X59" s="3"/>
    </row>
    <row r="60" spans="4:24" ht="15" customHeight="1" x14ac:dyDescent="0.4">
      <c r="D60" s="3"/>
      <c r="E60" s="3"/>
      <c r="F60" s="3"/>
      <c r="G60" s="3"/>
      <c r="H60" s="3"/>
      <c r="I60" s="3"/>
      <c r="J60" s="3"/>
      <c r="K60" s="3"/>
      <c r="L60" s="3"/>
      <c r="M60" s="3"/>
      <c r="N60" s="3"/>
      <c r="O60" s="3"/>
      <c r="P60" s="3"/>
      <c r="Q60" s="3"/>
      <c r="R60" s="3"/>
      <c r="S60" s="3"/>
      <c r="T60" s="3"/>
      <c r="U60" s="3"/>
      <c r="V60" s="3"/>
      <c r="W60" s="3"/>
      <c r="X60" s="3"/>
    </row>
    <row r="61" spans="4:24" ht="15" customHeight="1" x14ac:dyDescent="0.4">
      <c r="D61" s="3"/>
      <c r="E61" s="3"/>
      <c r="F61" s="3"/>
      <c r="G61" s="3"/>
      <c r="H61" s="3"/>
      <c r="I61" s="3"/>
      <c r="J61" s="3"/>
      <c r="K61" s="3"/>
      <c r="L61" s="3"/>
      <c r="M61" s="3"/>
      <c r="N61" s="3"/>
      <c r="O61" s="3"/>
      <c r="P61" s="3"/>
      <c r="Q61" s="3"/>
      <c r="R61" s="3"/>
      <c r="S61" s="3"/>
      <c r="T61" s="3"/>
      <c r="U61" s="3"/>
      <c r="V61" s="3"/>
      <c r="W61" s="3"/>
      <c r="X61" s="3"/>
    </row>
  </sheetData>
  <sheetProtection algorithmName="SHA-512" hashValue="wD/xkqj57CjXMYtknSu38cyVpg8J8WvlHKNOujmj8Y3/nzvDX5dZi+R05wTxOGYSHgi+6vx6f1juRm2JJwyPkg==" saltValue="xKsrLBnoNRy1g9zlmkODPA==" spinCount="100000" sheet="1" objects="1" scenarios="1"/>
  <mergeCells count="3">
    <mergeCell ref="B5:C5"/>
    <mergeCell ref="B26:C26"/>
    <mergeCell ref="A1:E3"/>
  </mergeCells>
  <phoneticPr fontId="2"/>
  <pageMargins left="0.70866141732283472" right="0.70866141732283472" top="0.74803149606299213" bottom="0.74803149606299213" header="0.31496062992125984" footer="0.31496062992125984"/>
  <pageSetup paperSize="9" scale="92" firstPageNumber="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2F9EA-764E-4D05-974E-9B8E0082BCBD}">
  <sheetPr codeName="Sheet25"/>
  <dimension ref="B2:AR50"/>
  <sheetViews>
    <sheetView view="pageBreakPreview" zoomScaleNormal="85" zoomScaleSheetLayoutView="100" workbookViewId="0"/>
  </sheetViews>
  <sheetFormatPr defaultColWidth="2.375" defaultRowHeight="15" customHeight="1" x14ac:dyDescent="0.4"/>
  <cols>
    <col min="1" max="1" width="2.375" style="1" bestFit="1" customWidth="1"/>
    <col min="2" max="2" width="2.625" style="7" customWidth="1"/>
    <col min="3" max="3" width="2.625" style="8" customWidth="1"/>
    <col min="4" max="4" width="2.375" style="1" bestFit="1" customWidth="1"/>
    <col min="5" max="5" width="16.125" style="1" bestFit="1" customWidth="1"/>
    <col min="6" max="6" width="15.125" style="1" bestFit="1" customWidth="1"/>
    <col min="7" max="7" width="13" style="1" bestFit="1" customWidth="1"/>
    <col min="8" max="12" width="9.25" style="1" bestFit="1" customWidth="1"/>
    <col min="13" max="13" width="11" style="1" bestFit="1" customWidth="1"/>
    <col min="14" max="19" width="9.25" style="1" bestFit="1" customWidth="1"/>
    <col min="20" max="20" width="11" style="1" bestFit="1" customWidth="1"/>
    <col min="21" max="23" width="9.125" style="1" bestFit="1" customWidth="1"/>
    <col min="24" max="24" width="3.25" style="1" customWidth="1"/>
    <col min="25" max="25" width="9" style="1" bestFit="1" customWidth="1"/>
    <col min="26" max="29" width="7.125" style="1" bestFit="1" customWidth="1"/>
    <col min="30" max="30" width="9" style="1" bestFit="1" customWidth="1"/>
    <col min="31" max="16384" width="2.375" style="1"/>
  </cols>
  <sheetData>
    <row r="2" spans="2:31" s="16" customFormat="1" ht="30" customHeight="1" x14ac:dyDescent="0.4">
      <c r="B2" s="407">
        <v>3</v>
      </c>
      <c r="C2" s="407"/>
      <c r="E2" s="17" t="s">
        <v>352</v>
      </c>
    </row>
    <row r="3" spans="2:31" ht="15" customHeight="1" x14ac:dyDescent="0.4">
      <c r="B3" s="1"/>
      <c r="C3" s="1"/>
    </row>
    <row r="4" spans="2:31" s="146" customFormat="1" ht="15" customHeight="1" x14ac:dyDescent="0.4">
      <c r="C4" s="239"/>
      <c r="E4" s="146" t="s">
        <v>353</v>
      </c>
    </row>
    <row r="5" spans="2:31" s="146" customFormat="1" ht="15" customHeight="1" x14ac:dyDescent="0.4">
      <c r="C5" s="239"/>
      <c r="E5" s="99"/>
      <c r="F5" s="309" t="s">
        <v>144</v>
      </c>
      <c r="G5" s="309" t="s">
        <v>145</v>
      </c>
      <c r="H5" s="309" t="s">
        <v>146</v>
      </c>
      <c r="I5" s="309" t="s">
        <v>147</v>
      </c>
      <c r="J5" s="309" t="s">
        <v>148</v>
      </c>
      <c r="K5" s="309" t="s">
        <v>149</v>
      </c>
      <c r="L5" s="309" t="s">
        <v>150</v>
      </c>
      <c r="M5" s="310" t="s">
        <v>151</v>
      </c>
      <c r="N5" s="309" t="s">
        <v>152</v>
      </c>
      <c r="O5" s="310" t="s">
        <v>153</v>
      </c>
      <c r="P5" s="309" t="s">
        <v>154</v>
      </c>
      <c r="Q5" s="309" t="s">
        <v>155</v>
      </c>
      <c r="R5" s="309" t="s">
        <v>156</v>
      </c>
      <c r="S5" s="309" t="s">
        <v>157</v>
      </c>
      <c r="T5" s="309" t="s">
        <v>158</v>
      </c>
      <c r="U5" s="309" t="s">
        <v>159</v>
      </c>
      <c r="V5" s="309" t="s">
        <v>160</v>
      </c>
      <c r="W5" s="309" t="s">
        <v>161</v>
      </c>
    </row>
    <row r="6" spans="2:31" s="146" customFormat="1" ht="15" customHeight="1" x14ac:dyDescent="0.4">
      <c r="C6" s="239"/>
      <c r="E6" s="99" t="s">
        <v>316</v>
      </c>
      <c r="F6" s="104"/>
      <c r="G6" s="104"/>
      <c r="H6" s="104">
        <v>141</v>
      </c>
      <c r="I6" s="104">
        <v>133.19999999999999</v>
      </c>
      <c r="J6" s="104">
        <v>114.9</v>
      </c>
      <c r="K6" s="104">
        <v>93.3</v>
      </c>
      <c r="L6" s="104">
        <v>84.2</v>
      </c>
      <c r="M6" s="104">
        <v>73.8</v>
      </c>
      <c r="N6" s="104">
        <v>64.5</v>
      </c>
      <c r="O6" s="104">
        <v>65.5</v>
      </c>
      <c r="P6" s="104">
        <v>58.9</v>
      </c>
      <c r="Q6" s="104">
        <v>53.6</v>
      </c>
      <c r="R6" s="104">
        <v>54.1</v>
      </c>
      <c r="S6" s="104">
        <v>52.5</v>
      </c>
      <c r="T6" s="104">
        <v>51.7</v>
      </c>
      <c r="U6" s="104">
        <v>49.1</v>
      </c>
      <c r="V6" s="104">
        <v>37.6</v>
      </c>
      <c r="W6" s="104">
        <v>35.9</v>
      </c>
    </row>
    <row r="7" spans="2:31" s="146" customFormat="1" ht="15" customHeight="1" x14ac:dyDescent="0.4">
      <c r="C7" s="239"/>
      <c r="E7" s="99" t="s">
        <v>317</v>
      </c>
      <c r="F7" s="104"/>
      <c r="G7" s="104"/>
      <c r="H7" s="104">
        <v>158</v>
      </c>
      <c r="I7" s="104">
        <v>153.80000000000001</v>
      </c>
      <c r="J7" s="104">
        <v>139.5</v>
      </c>
      <c r="K7" s="104">
        <v>118.3</v>
      </c>
      <c r="L7" s="104">
        <v>111</v>
      </c>
      <c r="M7" s="104">
        <v>98.2</v>
      </c>
      <c r="N7" s="104">
        <v>87.6</v>
      </c>
      <c r="O7" s="104">
        <v>89.2</v>
      </c>
      <c r="P7" s="104">
        <v>82.5</v>
      </c>
      <c r="Q7" s="104">
        <v>75.599999999999994</v>
      </c>
      <c r="R7" s="104">
        <v>76</v>
      </c>
      <c r="S7" s="104">
        <v>72.599999999999994</v>
      </c>
      <c r="T7" s="104">
        <v>73.7</v>
      </c>
      <c r="U7" s="104">
        <v>72.5</v>
      </c>
      <c r="V7" s="104">
        <v>60.7</v>
      </c>
      <c r="W7" s="104">
        <v>60.7</v>
      </c>
    </row>
    <row r="8" spans="2:31" s="146" customFormat="1" ht="15" customHeight="1" x14ac:dyDescent="0.4">
      <c r="C8" s="239"/>
      <c r="E8" s="100" t="s">
        <v>318</v>
      </c>
      <c r="F8" s="105"/>
      <c r="G8" s="105"/>
      <c r="H8" s="105">
        <v>122.6</v>
      </c>
      <c r="I8" s="105">
        <v>110.8</v>
      </c>
      <c r="J8" s="105">
        <v>88.3</v>
      </c>
      <c r="K8" s="105">
        <v>66.3</v>
      </c>
      <c r="L8" s="105">
        <v>55.1</v>
      </c>
      <c r="M8" s="105">
        <v>47.5</v>
      </c>
      <c r="N8" s="105">
        <v>39.6</v>
      </c>
      <c r="O8" s="105">
        <v>39.9</v>
      </c>
      <c r="P8" s="105">
        <v>33.4</v>
      </c>
      <c r="Q8" s="104">
        <v>29.8</v>
      </c>
      <c r="R8" s="104">
        <v>30.3</v>
      </c>
      <c r="S8" s="104">
        <v>30.7</v>
      </c>
      <c r="T8" s="104">
        <v>27.9</v>
      </c>
      <c r="U8" s="104">
        <v>23.8</v>
      </c>
      <c r="V8" s="104">
        <v>12.6</v>
      </c>
      <c r="W8" s="104">
        <v>9.1999999999999993</v>
      </c>
    </row>
    <row r="9" spans="2:31" s="146" customFormat="1" ht="15" customHeight="1" x14ac:dyDescent="0.4">
      <c r="B9" s="238"/>
      <c r="C9" s="239"/>
      <c r="D9" s="238"/>
      <c r="E9" s="314" t="s">
        <v>327</v>
      </c>
      <c r="F9" s="104"/>
      <c r="G9" s="104"/>
      <c r="H9" s="104">
        <v>233.5</v>
      </c>
      <c r="I9" s="104">
        <v>223.5</v>
      </c>
      <c r="J9" s="104">
        <v>203.9</v>
      </c>
      <c r="K9" s="104">
        <v>177.7</v>
      </c>
      <c r="L9" s="104">
        <v>168.4</v>
      </c>
      <c r="M9" s="104">
        <v>161.30000000000001</v>
      </c>
      <c r="N9" s="104">
        <v>150.30000000000001</v>
      </c>
      <c r="O9" s="104">
        <v>150.6</v>
      </c>
      <c r="P9" s="104">
        <v>136.9</v>
      </c>
      <c r="Q9" s="104">
        <v>128.9</v>
      </c>
      <c r="R9" s="104">
        <v>134.80000000000001</v>
      </c>
      <c r="S9" s="104">
        <v>128.1</v>
      </c>
      <c r="T9" s="104">
        <v>127.5</v>
      </c>
      <c r="U9" s="104">
        <v>121.1</v>
      </c>
      <c r="V9" s="104">
        <v>99.6</v>
      </c>
      <c r="W9" s="104">
        <v>108.8</v>
      </c>
    </row>
    <row r="10" spans="2:31" s="146" customFormat="1" ht="15" customHeight="1" x14ac:dyDescent="0.4">
      <c r="B10" s="238"/>
      <c r="C10" s="239"/>
      <c r="E10" s="99" t="s">
        <v>328</v>
      </c>
      <c r="F10" s="104"/>
      <c r="G10" s="104"/>
      <c r="H10" s="104">
        <v>33.799999999999997</v>
      </c>
      <c r="I10" s="104">
        <v>37.5</v>
      </c>
      <c r="J10" s="104">
        <v>0</v>
      </c>
      <c r="K10" s="104">
        <v>0</v>
      </c>
      <c r="L10" s="104">
        <v>0</v>
      </c>
      <c r="M10" s="104">
        <v>0</v>
      </c>
      <c r="N10" s="104">
        <v>0</v>
      </c>
      <c r="O10" s="104">
        <v>0</v>
      </c>
      <c r="P10" s="104">
        <v>0</v>
      </c>
      <c r="Q10" s="104">
        <v>0</v>
      </c>
      <c r="R10" s="104">
        <v>0</v>
      </c>
      <c r="S10" s="104">
        <v>0</v>
      </c>
      <c r="T10" s="104">
        <v>0</v>
      </c>
      <c r="U10" s="104">
        <v>0</v>
      </c>
      <c r="V10" s="104">
        <v>0</v>
      </c>
      <c r="W10" s="104">
        <v>0</v>
      </c>
    </row>
    <row r="11" spans="2:31" s="146" customFormat="1" ht="15" customHeight="1" x14ac:dyDescent="0.4">
      <c r="B11" s="238"/>
      <c r="C11" s="239"/>
    </row>
    <row r="12" spans="2:31" s="146" customFormat="1" ht="15" customHeight="1" x14ac:dyDescent="0.4">
      <c r="B12" s="238"/>
      <c r="C12" s="239"/>
      <c r="D12" s="109"/>
      <c r="E12" s="109" t="s">
        <v>395</v>
      </c>
      <c r="F12" s="109"/>
      <c r="G12" s="109"/>
      <c r="H12" s="109"/>
      <c r="I12" s="109"/>
      <c r="J12" s="109"/>
      <c r="K12" s="109"/>
      <c r="L12" s="109"/>
      <c r="M12" s="109"/>
      <c r="N12" s="109"/>
      <c r="O12" s="109"/>
      <c r="P12" s="109"/>
      <c r="Q12" s="109"/>
      <c r="R12" s="109"/>
      <c r="S12" s="109"/>
      <c r="T12" s="109"/>
      <c r="U12" s="109"/>
      <c r="V12" s="109"/>
      <c r="W12" s="109"/>
      <c r="X12" s="109"/>
      <c r="Y12" s="109"/>
    </row>
    <row r="13" spans="2:31" s="146" customFormat="1" ht="15" customHeight="1" x14ac:dyDescent="0.4">
      <c r="C13" s="264"/>
      <c r="D13" s="109"/>
      <c r="E13" s="132"/>
      <c r="F13" s="136" t="s">
        <v>354</v>
      </c>
      <c r="G13" s="136" t="s">
        <v>355</v>
      </c>
      <c r="H13" s="319"/>
      <c r="I13" s="319"/>
      <c r="J13" s="319"/>
      <c r="K13" s="319"/>
      <c r="L13" s="319"/>
      <c r="M13" s="319"/>
      <c r="N13" s="319"/>
      <c r="O13" s="319"/>
      <c r="P13" s="319"/>
      <c r="Q13" s="319"/>
      <c r="R13" s="319"/>
      <c r="S13" s="319"/>
      <c r="T13" s="319"/>
      <c r="U13" s="319"/>
      <c r="V13" s="319"/>
      <c r="W13" s="319"/>
      <c r="X13" s="109"/>
      <c r="Y13" s="109"/>
      <c r="Z13" s="109"/>
      <c r="AA13" s="109"/>
      <c r="AB13" s="109"/>
      <c r="AC13" s="109"/>
      <c r="AD13" s="109"/>
      <c r="AE13" s="109"/>
    </row>
    <row r="14" spans="2:31" s="146" customFormat="1" ht="15" customHeight="1" x14ac:dyDescent="0.4">
      <c r="C14" s="264"/>
      <c r="D14" s="109"/>
      <c r="E14" s="132" t="s">
        <v>228</v>
      </c>
      <c r="F14" s="133">
        <v>8.6</v>
      </c>
      <c r="G14" s="133">
        <v>94.7</v>
      </c>
      <c r="H14" s="130"/>
      <c r="I14" s="130"/>
      <c r="J14" s="130"/>
      <c r="K14" s="130"/>
      <c r="L14" s="130"/>
      <c r="M14" s="130"/>
      <c r="N14" s="130"/>
      <c r="O14" s="130"/>
      <c r="P14" s="130"/>
      <c r="Q14" s="130"/>
      <c r="R14" s="130"/>
      <c r="S14" s="130"/>
      <c r="T14" s="130"/>
      <c r="U14" s="130"/>
      <c r="V14" s="130"/>
      <c r="W14" s="130"/>
      <c r="X14" s="109"/>
      <c r="Y14" s="109"/>
      <c r="Z14" s="109"/>
      <c r="AA14" s="109"/>
      <c r="AB14" s="109"/>
      <c r="AC14" s="109"/>
      <c r="AD14" s="109"/>
      <c r="AE14" s="109"/>
    </row>
    <row r="15" spans="2:31" s="146" customFormat="1" ht="15" customHeight="1" x14ac:dyDescent="0.4">
      <c r="C15" s="264"/>
      <c r="D15" s="109"/>
      <c r="E15" s="132" t="s">
        <v>229</v>
      </c>
      <c r="F15" s="133">
        <v>8.1</v>
      </c>
      <c r="G15" s="133">
        <v>48.2</v>
      </c>
      <c r="H15" s="130"/>
      <c r="I15" s="130"/>
      <c r="J15" s="130"/>
      <c r="K15" s="130"/>
      <c r="L15" s="130"/>
      <c r="M15" s="130"/>
      <c r="N15" s="130"/>
      <c r="O15" s="130"/>
      <c r="P15" s="130"/>
      <c r="Q15" s="130"/>
      <c r="R15" s="130"/>
      <c r="S15" s="130"/>
      <c r="T15" s="130"/>
      <c r="U15" s="130"/>
      <c r="V15" s="130"/>
      <c r="W15" s="130"/>
      <c r="X15" s="109"/>
      <c r="Y15" s="109"/>
      <c r="Z15" s="109"/>
      <c r="AA15" s="109"/>
      <c r="AB15" s="109"/>
      <c r="AC15" s="109"/>
      <c r="AD15" s="109"/>
      <c r="AE15" s="109"/>
    </row>
    <row r="16" spans="2:31" s="146" customFormat="1" ht="15" customHeight="1" x14ac:dyDescent="0.4">
      <c r="C16" s="264"/>
      <c r="D16" s="109"/>
      <c r="E16" s="134" t="s">
        <v>230</v>
      </c>
      <c r="F16" s="135">
        <v>7.6</v>
      </c>
      <c r="G16" s="135">
        <v>13.8</v>
      </c>
      <c r="H16" s="131"/>
      <c r="I16" s="131"/>
      <c r="J16" s="131"/>
      <c r="K16" s="131"/>
      <c r="L16" s="131"/>
      <c r="M16" s="131"/>
      <c r="N16" s="131"/>
      <c r="O16" s="131"/>
      <c r="P16" s="131"/>
      <c r="Q16" s="130"/>
      <c r="R16" s="130"/>
      <c r="S16" s="130"/>
      <c r="T16" s="130"/>
      <c r="U16" s="130"/>
      <c r="V16" s="130"/>
      <c r="W16" s="130"/>
      <c r="X16" s="109"/>
      <c r="Y16" s="109"/>
      <c r="Z16" s="109"/>
      <c r="AA16" s="109"/>
      <c r="AB16" s="109"/>
      <c r="AC16" s="109"/>
      <c r="AD16" s="109"/>
      <c r="AE16" s="109"/>
    </row>
    <row r="17" spans="2:44" s="146" customFormat="1" ht="15" customHeight="1" x14ac:dyDescent="0.4">
      <c r="B17" s="238"/>
      <c r="C17" s="264"/>
      <c r="D17" s="321"/>
      <c r="E17" s="137" t="s">
        <v>231</v>
      </c>
      <c r="F17" s="133">
        <v>8.8000000000000007</v>
      </c>
      <c r="G17" s="133">
        <v>78.3</v>
      </c>
      <c r="H17" s="130"/>
      <c r="I17" s="130"/>
      <c r="J17" s="130"/>
      <c r="K17" s="130"/>
      <c r="L17" s="130"/>
      <c r="M17" s="130"/>
      <c r="N17" s="130"/>
      <c r="O17" s="130"/>
      <c r="P17" s="130"/>
      <c r="Q17" s="130"/>
      <c r="R17" s="130"/>
      <c r="S17" s="130"/>
      <c r="T17" s="130"/>
      <c r="U17" s="130"/>
      <c r="V17" s="130"/>
      <c r="W17" s="130"/>
      <c r="X17" s="109"/>
      <c r="Y17" s="109"/>
      <c r="Z17" s="109"/>
      <c r="AA17" s="109"/>
      <c r="AB17" s="109"/>
      <c r="AC17" s="109"/>
      <c r="AD17" s="109"/>
      <c r="AE17" s="109"/>
    </row>
    <row r="18" spans="2:44" s="146" customFormat="1" ht="15" customHeight="1" x14ac:dyDescent="0.4">
      <c r="B18" s="238"/>
      <c r="C18" s="264"/>
      <c r="D18" s="109"/>
      <c r="E18" s="132" t="s">
        <v>232</v>
      </c>
      <c r="F18" s="133">
        <v>9.3000000000000007</v>
      </c>
      <c r="G18" s="133">
        <v>29.7</v>
      </c>
      <c r="H18" s="130"/>
      <c r="I18" s="130"/>
      <c r="J18" s="130"/>
      <c r="K18" s="130"/>
      <c r="L18" s="130"/>
      <c r="M18" s="130"/>
      <c r="N18" s="130"/>
      <c r="O18" s="130"/>
      <c r="P18" s="130"/>
      <c r="Q18" s="130"/>
      <c r="R18" s="130"/>
      <c r="S18" s="130"/>
      <c r="T18" s="130"/>
      <c r="U18" s="130"/>
      <c r="V18" s="130"/>
      <c r="W18" s="130"/>
      <c r="X18" s="109"/>
      <c r="Y18" s="109"/>
      <c r="Z18" s="109"/>
      <c r="AA18" s="109"/>
      <c r="AB18" s="109"/>
      <c r="AC18" s="109"/>
      <c r="AD18" s="109"/>
      <c r="AE18" s="109"/>
    </row>
    <row r="19" spans="2:44" s="146" customFormat="1" ht="15" customHeight="1" x14ac:dyDescent="0.4">
      <c r="B19" s="238"/>
      <c r="C19" s="264"/>
      <c r="D19" s="109"/>
      <c r="E19" s="132" t="s">
        <v>233</v>
      </c>
      <c r="F19" s="133">
        <v>12.2</v>
      </c>
      <c r="G19" s="133">
        <v>54.7</v>
      </c>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row>
    <row r="20" spans="2:44" s="146" customFormat="1" ht="15" customHeight="1" x14ac:dyDescent="0.4">
      <c r="B20" s="238"/>
      <c r="C20" s="264"/>
      <c r="D20" s="109"/>
      <c r="E20" s="132" t="s">
        <v>234</v>
      </c>
      <c r="F20" s="133">
        <v>8.1999999999999993</v>
      </c>
      <c r="G20" s="133">
        <v>35.799999999999997</v>
      </c>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O20" s="239"/>
      <c r="AP20" s="239"/>
      <c r="AQ20" s="239"/>
      <c r="AR20" s="239"/>
    </row>
    <row r="21" spans="2:44" s="146" customFormat="1" ht="15" customHeight="1" x14ac:dyDescent="0.4">
      <c r="B21" s="238"/>
      <c r="C21" s="239"/>
      <c r="E21" s="132" t="s">
        <v>235</v>
      </c>
      <c r="F21" s="133">
        <v>11.4</v>
      </c>
      <c r="G21" s="133">
        <v>108.8</v>
      </c>
      <c r="AO21" s="239"/>
      <c r="AP21" s="239"/>
      <c r="AQ21" s="239"/>
      <c r="AR21" s="239"/>
    </row>
    <row r="22" spans="2:44" s="146" customFormat="1" ht="15" customHeight="1" x14ac:dyDescent="0.4">
      <c r="B22" s="238"/>
      <c r="C22" s="239"/>
      <c r="E22" s="132" t="s">
        <v>236</v>
      </c>
      <c r="F22" s="133">
        <v>6.7</v>
      </c>
      <c r="G22" s="133">
        <v>36.4</v>
      </c>
      <c r="AO22" s="239"/>
      <c r="AP22" s="239"/>
      <c r="AQ22" s="239"/>
      <c r="AR22" s="239"/>
    </row>
    <row r="23" spans="2:44" s="146" customFormat="1" ht="15" customHeight="1" x14ac:dyDescent="0.4">
      <c r="B23" s="238"/>
      <c r="C23" s="239"/>
      <c r="E23" s="132" t="s">
        <v>237</v>
      </c>
      <c r="F23" s="133">
        <v>11</v>
      </c>
      <c r="G23" s="133">
        <v>85.7</v>
      </c>
      <c r="AO23" s="239"/>
      <c r="AP23" s="239"/>
      <c r="AQ23" s="239"/>
      <c r="AR23" s="239"/>
    </row>
    <row r="24" spans="2:44" s="146" customFormat="1" ht="15" customHeight="1" x14ac:dyDescent="0.4">
      <c r="B24" s="238"/>
      <c r="C24" s="239"/>
      <c r="E24" s="132" t="s">
        <v>238</v>
      </c>
      <c r="F24" s="133">
        <v>8.3000000000000007</v>
      </c>
      <c r="G24" s="133">
        <v>42.1</v>
      </c>
      <c r="AO24" s="239"/>
      <c r="AP24" s="239"/>
      <c r="AQ24" s="239"/>
      <c r="AR24" s="239"/>
    </row>
    <row r="25" spans="2:44" s="146" customFormat="1" ht="15" customHeight="1" x14ac:dyDescent="0.4">
      <c r="B25" s="318"/>
      <c r="C25" s="239"/>
      <c r="E25" s="132" t="s">
        <v>239</v>
      </c>
      <c r="F25" s="133">
        <v>8.8000000000000007</v>
      </c>
      <c r="G25" s="133">
        <v>57.6</v>
      </c>
      <c r="AO25" s="239"/>
      <c r="AP25" s="239"/>
      <c r="AQ25" s="239"/>
      <c r="AR25" s="239"/>
    </row>
    <row r="26" spans="2:44" s="146" customFormat="1" ht="15" customHeight="1" x14ac:dyDescent="0.4">
      <c r="B26" s="238"/>
      <c r="C26" s="239"/>
      <c r="E26" s="132" t="s">
        <v>240</v>
      </c>
      <c r="F26" s="133">
        <v>8.6</v>
      </c>
      <c r="G26" s="133">
        <v>103</v>
      </c>
    </row>
    <row r="27" spans="2:44" s="146" customFormat="1" ht="15" customHeight="1" x14ac:dyDescent="0.4">
      <c r="B27" s="238"/>
      <c r="E27" s="132" t="s">
        <v>241</v>
      </c>
      <c r="F27" s="133">
        <v>14.4</v>
      </c>
      <c r="G27" s="133">
        <v>39</v>
      </c>
    </row>
    <row r="28" spans="2:44" s="146" customFormat="1" ht="15" customHeight="1" x14ac:dyDescent="0.4">
      <c r="B28" s="238"/>
      <c r="E28" s="132" t="s">
        <v>242</v>
      </c>
      <c r="F28" s="133">
        <v>7.1</v>
      </c>
      <c r="G28" s="133" t="s">
        <v>268</v>
      </c>
    </row>
    <row r="29" spans="2:44" s="146" customFormat="1" ht="15" customHeight="1" x14ac:dyDescent="0.4">
      <c r="B29" s="238"/>
      <c r="C29" s="239"/>
      <c r="D29" s="109"/>
      <c r="E29" s="132" t="s">
        <v>243</v>
      </c>
      <c r="F29" s="133">
        <v>6.1</v>
      </c>
      <c r="G29" s="133">
        <v>18.8</v>
      </c>
      <c r="H29" s="109"/>
      <c r="I29" s="109"/>
      <c r="J29" s="109"/>
      <c r="K29" s="109"/>
      <c r="L29" s="109"/>
      <c r="M29" s="109"/>
      <c r="N29" s="109"/>
      <c r="O29" s="109"/>
      <c r="P29" s="109"/>
      <c r="Q29" s="109"/>
      <c r="R29" s="109"/>
      <c r="S29" s="109"/>
      <c r="T29" s="109"/>
      <c r="U29" s="109"/>
      <c r="V29" s="109"/>
      <c r="W29" s="109"/>
      <c r="X29" s="109"/>
      <c r="Y29" s="109"/>
    </row>
    <row r="30" spans="2:44" s="146" customFormat="1" ht="15" customHeight="1" x14ac:dyDescent="0.4">
      <c r="B30" s="238"/>
      <c r="C30" s="239"/>
      <c r="E30" s="132" t="s">
        <v>244</v>
      </c>
      <c r="F30" s="133">
        <v>6.6</v>
      </c>
      <c r="G30" s="133" t="s">
        <v>268</v>
      </c>
    </row>
    <row r="31" spans="2:44" s="146" customFormat="1" ht="15" customHeight="1" x14ac:dyDescent="0.4">
      <c r="B31" s="238"/>
      <c r="C31" s="239"/>
      <c r="E31" s="132" t="s">
        <v>245</v>
      </c>
      <c r="F31" s="133">
        <v>8.4</v>
      </c>
      <c r="G31" s="133" t="s">
        <v>268</v>
      </c>
    </row>
    <row r="32" spans="2:44" s="146" customFormat="1" ht="15" customHeight="1" x14ac:dyDescent="0.4">
      <c r="B32" s="238"/>
      <c r="C32" s="239"/>
      <c r="E32" s="132" t="s">
        <v>246</v>
      </c>
      <c r="F32" s="133">
        <v>9.5</v>
      </c>
      <c r="G32" s="133">
        <v>52.1</v>
      </c>
    </row>
    <row r="33" spans="2:23" s="146" customFormat="1" ht="15" customHeight="1" x14ac:dyDescent="0.4">
      <c r="B33" s="238"/>
      <c r="C33" s="239"/>
      <c r="E33" s="132" t="s">
        <v>247</v>
      </c>
      <c r="F33" s="133">
        <v>11.5</v>
      </c>
      <c r="G33" s="133" t="s">
        <v>268</v>
      </c>
    </row>
    <row r="34" spans="2:23" s="146" customFormat="1" ht="15" customHeight="1" x14ac:dyDescent="0.4">
      <c r="B34" s="238"/>
      <c r="C34" s="239"/>
      <c r="E34" s="132" t="s">
        <v>248</v>
      </c>
      <c r="F34" s="133">
        <v>5.9</v>
      </c>
      <c r="G34" s="133" t="s">
        <v>268</v>
      </c>
    </row>
    <row r="35" spans="2:23" s="146" customFormat="1" ht="15" customHeight="1" x14ac:dyDescent="0.4">
      <c r="B35" s="238"/>
      <c r="C35" s="239"/>
      <c r="E35" s="132" t="s">
        <v>249</v>
      </c>
      <c r="F35" s="133">
        <v>8.1999999999999993</v>
      </c>
      <c r="G35" s="133" t="s">
        <v>268</v>
      </c>
    </row>
    <row r="36" spans="2:23" s="146" customFormat="1" ht="15" customHeight="1" x14ac:dyDescent="0.4">
      <c r="B36" s="238"/>
      <c r="C36" s="239"/>
      <c r="E36" s="132" t="s">
        <v>250</v>
      </c>
      <c r="F36" s="133">
        <v>-1.5</v>
      </c>
      <c r="G36" s="133" t="s">
        <v>268</v>
      </c>
    </row>
    <row r="37" spans="2:23" s="146" customFormat="1" ht="15" customHeight="1" x14ac:dyDescent="0.4">
      <c r="B37" s="238"/>
      <c r="C37" s="239"/>
      <c r="E37" s="132" t="s">
        <v>251</v>
      </c>
      <c r="F37" s="133">
        <v>10.6</v>
      </c>
      <c r="G37" s="133" t="s">
        <v>268</v>
      </c>
    </row>
    <row r="38" spans="2:23" s="146" customFormat="1" ht="15" customHeight="1" x14ac:dyDescent="0.4">
      <c r="B38" s="238"/>
      <c r="C38" s="239"/>
      <c r="E38" s="132" t="s">
        <v>252</v>
      </c>
      <c r="F38" s="133">
        <v>16</v>
      </c>
      <c r="G38" s="133" t="s">
        <v>268</v>
      </c>
    </row>
    <row r="41" spans="2:23" ht="15" customHeight="1" x14ac:dyDescent="0.4">
      <c r="C41" s="1"/>
      <c r="D41" s="24" t="s">
        <v>435</v>
      </c>
      <c r="E41"/>
      <c r="F41"/>
      <c r="G41"/>
      <c r="H41"/>
      <c r="I41"/>
      <c r="J41"/>
      <c r="K41"/>
      <c r="L41"/>
      <c r="M41"/>
      <c r="N41"/>
      <c r="O41"/>
      <c r="P41"/>
      <c r="Q41"/>
      <c r="R41"/>
      <c r="S41"/>
      <c r="T41"/>
      <c r="U41" s="25"/>
      <c r="V41" s="25"/>
      <c r="W41" s="25" t="s">
        <v>425</v>
      </c>
    </row>
    <row r="42" spans="2:23" ht="15" customHeight="1" x14ac:dyDescent="0.4">
      <c r="C42" s="1"/>
      <c r="D42" s="421"/>
      <c r="E42" s="422"/>
      <c r="F42" s="422"/>
      <c r="G42" s="423"/>
      <c r="H42" s="102" t="s">
        <v>402</v>
      </c>
      <c r="I42" s="102" t="s">
        <v>403</v>
      </c>
      <c r="J42" s="102" t="s">
        <v>404</v>
      </c>
      <c r="K42" s="102" t="s">
        <v>405</v>
      </c>
      <c r="L42" s="102" t="s">
        <v>406</v>
      </c>
      <c r="M42" s="102" t="s">
        <v>407</v>
      </c>
      <c r="N42" s="102" t="s">
        <v>408</v>
      </c>
      <c r="O42" s="102" t="s">
        <v>409</v>
      </c>
      <c r="P42" s="102" t="s">
        <v>410</v>
      </c>
      <c r="Q42" s="102" t="s">
        <v>411</v>
      </c>
      <c r="R42" s="102" t="s">
        <v>412</v>
      </c>
      <c r="S42" s="102" t="s">
        <v>413</v>
      </c>
      <c r="T42" s="102" t="s">
        <v>414</v>
      </c>
      <c r="U42" s="102" t="s">
        <v>415</v>
      </c>
      <c r="V42" s="102" t="s">
        <v>416</v>
      </c>
      <c r="W42" s="102" t="s">
        <v>417</v>
      </c>
    </row>
    <row r="43" spans="2:23" ht="15" customHeight="1" x14ac:dyDescent="0.4">
      <c r="C43" s="1"/>
      <c r="D43" s="424" t="s">
        <v>426</v>
      </c>
      <c r="E43" s="415" t="s">
        <v>427</v>
      </c>
      <c r="F43" s="416"/>
      <c r="G43" s="417"/>
      <c r="H43" s="338">
        <v>643471</v>
      </c>
      <c r="I43" s="338">
        <v>628157</v>
      </c>
      <c r="J43" s="338">
        <v>616080</v>
      </c>
      <c r="K43" s="338">
        <v>612835</v>
      </c>
      <c r="L43" s="338">
        <v>611181</v>
      </c>
      <c r="M43" s="338">
        <v>606824</v>
      </c>
      <c r="N43" s="338">
        <v>603580</v>
      </c>
      <c r="O43" s="338">
        <v>619747</v>
      </c>
      <c r="P43" s="338">
        <v>627242</v>
      </c>
      <c r="Q43" s="338">
        <v>619449</v>
      </c>
      <c r="R43" s="338">
        <v>617559</v>
      </c>
      <c r="S43" s="338">
        <v>612007</v>
      </c>
      <c r="T43" s="338">
        <v>606075</v>
      </c>
      <c r="U43" s="338">
        <v>610272</v>
      </c>
      <c r="V43" s="338">
        <v>608286</v>
      </c>
      <c r="W43" s="338">
        <v>604220</v>
      </c>
    </row>
    <row r="44" spans="2:23" ht="15" customHeight="1" x14ac:dyDescent="0.4">
      <c r="C44" s="1"/>
      <c r="D44" s="425"/>
      <c r="E44" s="415" t="s">
        <v>428</v>
      </c>
      <c r="F44" s="416"/>
      <c r="G44" s="417"/>
      <c r="H44" s="338">
        <v>318373</v>
      </c>
      <c r="I44" s="338">
        <v>330418</v>
      </c>
      <c r="J44" s="338">
        <v>323979</v>
      </c>
      <c r="K44" s="338">
        <v>318035</v>
      </c>
      <c r="L44" s="338">
        <v>312795</v>
      </c>
      <c r="M44" s="338">
        <v>307903</v>
      </c>
      <c r="N44" s="338">
        <v>299236</v>
      </c>
      <c r="O44" s="338">
        <v>297345</v>
      </c>
      <c r="P44" s="338">
        <v>292517</v>
      </c>
      <c r="Q44" s="338">
        <v>282459</v>
      </c>
      <c r="R44" s="338">
        <v>272890</v>
      </c>
      <c r="S44" s="338">
        <v>263277</v>
      </c>
      <c r="T44" s="338">
        <v>255271</v>
      </c>
      <c r="U44" s="338">
        <v>243067</v>
      </c>
      <c r="V44" s="338">
        <v>231369</v>
      </c>
      <c r="W44" s="338">
        <v>221472</v>
      </c>
    </row>
    <row r="45" spans="2:23" ht="15" customHeight="1" x14ac:dyDescent="0.4">
      <c r="C45" s="1"/>
      <c r="D45" s="425"/>
      <c r="E45" s="415" t="s">
        <v>429</v>
      </c>
      <c r="F45" s="416"/>
      <c r="G45" s="417"/>
      <c r="H45" s="338">
        <v>108156</v>
      </c>
      <c r="I45" s="338">
        <v>105397</v>
      </c>
      <c r="J45" s="338">
        <v>102980</v>
      </c>
      <c r="K45" s="338">
        <v>99798</v>
      </c>
      <c r="L45" s="338">
        <v>96292</v>
      </c>
      <c r="M45" s="338">
        <v>93297</v>
      </c>
      <c r="N45" s="338">
        <v>88082</v>
      </c>
      <c r="O45" s="338">
        <v>81014</v>
      </c>
      <c r="P45" s="338">
        <v>73750</v>
      </c>
      <c r="Q45" s="338">
        <v>69598</v>
      </c>
      <c r="R45" s="338">
        <v>68268</v>
      </c>
      <c r="S45" s="338">
        <v>64540</v>
      </c>
      <c r="T45" s="338">
        <v>63870</v>
      </c>
      <c r="U45" s="338">
        <v>62393</v>
      </c>
      <c r="V45" s="338">
        <v>62025</v>
      </c>
      <c r="W45" s="338">
        <v>63606</v>
      </c>
    </row>
    <row r="46" spans="2:23" ht="15" customHeight="1" thickBot="1" x14ac:dyDescent="0.45">
      <c r="C46" s="1"/>
      <c r="D46" s="426"/>
      <c r="E46" s="427" t="s">
        <v>430</v>
      </c>
      <c r="F46" s="428"/>
      <c r="G46" s="429"/>
      <c r="H46" s="339">
        <v>44262</v>
      </c>
      <c r="I46" s="339">
        <v>39968</v>
      </c>
      <c r="J46" s="339">
        <v>36479</v>
      </c>
      <c r="K46" s="339">
        <v>30198</v>
      </c>
      <c r="L46" s="339">
        <v>23681</v>
      </c>
      <c r="M46" s="339">
        <v>19006</v>
      </c>
      <c r="N46" s="339">
        <v>16936</v>
      </c>
      <c r="O46" s="339">
        <v>14470</v>
      </c>
      <c r="P46" s="339">
        <v>12234</v>
      </c>
      <c r="Q46" s="339">
        <v>10575</v>
      </c>
      <c r="R46" s="339">
        <v>9239</v>
      </c>
      <c r="S46" s="339">
        <v>8460</v>
      </c>
      <c r="T46" s="339">
        <v>8752</v>
      </c>
      <c r="U46" s="339">
        <v>10507</v>
      </c>
      <c r="V46" s="339">
        <v>10164</v>
      </c>
      <c r="W46" s="339">
        <v>9606</v>
      </c>
    </row>
    <row r="47" spans="2:23" ht="15" customHeight="1" x14ac:dyDescent="0.4">
      <c r="C47" s="1"/>
      <c r="D47" s="409" t="s">
        <v>431</v>
      </c>
      <c r="E47" s="412" t="s">
        <v>432</v>
      </c>
      <c r="F47" s="413"/>
      <c r="G47" s="414"/>
      <c r="H47" s="340">
        <v>-68299</v>
      </c>
      <c r="I47" s="340">
        <v>-72785</v>
      </c>
      <c r="J47" s="340">
        <v>-79830</v>
      </c>
      <c r="K47" s="340">
        <v>-97006</v>
      </c>
      <c r="L47" s="340">
        <v>-106147</v>
      </c>
      <c r="M47" s="340">
        <v>-117678</v>
      </c>
      <c r="N47" s="340">
        <v>-129569</v>
      </c>
      <c r="O47" s="340">
        <v>-129130</v>
      </c>
      <c r="P47" s="340">
        <v>-136535</v>
      </c>
      <c r="Q47" s="340">
        <v>-137752</v>
      </c>
      <c r="R47" s="340">
        <v>-140525</v>
      </c>
      <c r="S47" s="340">
        <v>-145091</v>
      </c>
      <c r="T47" s="340">
        <v>-144529</v>
      </c>
      <c r="U47" s="340">
        <v>-141393</v>
      </c>
      <c r="V47" s="340">
        <v>-156338</v>
      </c>
      <c r="W47" s="340">
        <v>-158313</v>
      </c>
    </row>
    <row r="48" spans="2:23" ht="15" customHeight="1" x14ac:dyDescent="0.4">
      <c r="C48" s="1"/>
      <c r="D48" s="410"/>
      <c r="E48" s="415" t="s">
        <v>433</v>
      </c>
      <c r="F48" s="416"/>
      <c r="G48" s="417"/>
      <c r="H48" s="338">
        <v>-22073</v>
      </c>
      <c r="I48" s="338">
        <v>-21413</v>
      </c>
      <c r="J48" s="338">
        <v>-20845</v>
      </c>
      <c r="K48" s="338">
        <v>-19546</v>
      </c>
      <c r="L48" s="338">
        <v>-19740</v>
      </c>
      <c r="M48" s="338">
        <v>-18643</v>
      </c>
      <c r="N48" s="338">
        <v>-17547</v>
      </c>
      <c r="O48" s="338">
        <v>-19316</v>
      </c>
      <c r="P48" s="338">
        <v>-19152</v>
      </c>
      <c r="Q48" s="338">
        <v>-19843</v>
      </c>
      <c r="R48" s="338">
        <v>-19225</v>
      </c>
      <c r="S48" s="338">
        <v>-17014</v>
      </c>
      <c r="T48" s="338">
        <v>-15837</v>
      </c>
      <c r="U48" s="338">
        <v>-15089</v>
      </c>
      <c r="V48" s="338">
        <v>-16075</v>
      </c>
      <c r="W48" s="338">
        <v>-21846</v>
      </c>
    </row>
    <row r="49" spans="3:23" ht="15" customHeight="1" x14ac:dyDescent="0.4">
      <c r="C49" s="1"/>
      <c r="D49" s="411"/>
      <c r="E49" s="415" t="s">
        <v>434</v>
      </c>
      <c r="F49" s="416"/>
      <c r="G49" s="417"/>
      <c r="H49" s="338">
        <v>-608928</v>
      </c>
      <c r="I49" s="338">
        <v>-605050</v>
      </c>
      <c r="J49" s="338">
        <v>-604507</v>
      </c>
      <c r="K49" s="338">
        <v>-614948</v>
      </c>
      <c r="L49" s="338">
        <v>-613894</v>
      </c>
      <c r="M49" s="338">
        <v>-619704</v>
      </c>
      <c r="N49" s="338">
        <v>-623314</v>
      </c>
      <c r="O49" s="338">
        <v>-630178</v>
      </c>
      <c r="P49" s="338">
        <v>-634235</v>
      </c>
      <c r="Q49" s="338">
        <v>-634712</v>
      </c>
      <c r="R49" s="338">
        <v>-626710</v>
      </c>
      <c r="S49" s="338">
        <v>-617348</v>
      </c>
      <c r="T49" s="338">
        <v>-608105</v>
      </c>
      <c r="U49" s="338">
        <v>-602887</v>
      </c>
      <c r="V49" s="338">
        <v>-588608</v>
      </c>
      <c r="W49" s="338">
        <v>-568563</v>
      </c>
    </row>
    <row r="50" spans="3:23" ht="15" customHeight="1" x14ac:dyDescent="0.4">
      <c r="C50" s="1"/>
      <c r="D50" s="418" t="s">
        <v>423</v>
      </c>
      <c r="E50" s="419"/>
      <c r="F50" s="419"/>
      <c r="G50" s="420"/>
      <c r="H50" s="338">
        <v>414962</v>
      </c>
      <c r="I50" s="338">
        <v>404692</v>
      </c>
      <c r="J50" s="338">
        <v>374336</v>
      </c>
      <c r="K50" s="338">
        <v>329366</v>
      </c>
      <c r="L50" s="338">
        <v>304168</v>
      </c>
      <c r="M50" s="338">
        <v>271005</v>
      </c>
      <c r="N50" s="338">
        <v>237404</v>
      </c>
      <c r="O50" s="338">
        <v>233952</v>
      </c>
      <c r="P50" s="338">
        <v>215821</v>
      </c>
      <c r="Q50" s="338">
        <v>189774</v>
      </c>
      <c r="R50" s="338">
        <v>181496</v>
      </c>
      <c r="S50" s="338">
        <v>168831</v>
      </c>
      <c r="T50" s="338">
        <v>165497</v>
      </c>
      <c r="U50" s="338">
        <v>166870</v>
      </c>
      <c r="V50" s="338">
        <v>150823</v>
      </c>
      <c r="W50" s="338">
        <v>150182</v>
      </c>
    </row>
  </sheetData>
  <sheetProtection algorithmName="SHA-512" hashValue="DnKYfyReshnCCsyI4iHPiuFMmSMli1BHiJDotW2AQYZ1oBfU5/NaPVZt/lGBaumOGMc+ZqPp3bK9CW1nBZvBjw==" saltValue="1SxNbXmTdZQUFKu45Hp7Sw==" spinCount="100000" sheet="1" objects="1" scenarios="1"/>
  <mergeCells count="12">
    <mergeCell ref="B2:C2"/>
    <mergeCell ref="D42:G42"/>
    <mergeCell ref="D43:D46"/>
    <mergeCell ref="E43:G43"/>
    <mergeCell ref="E44:G44"/>
    <mergeCell ref="E45:G45"/>
    <mergeCell ref="E46:G46"/>
    <mergeCell ref="D47:D49"/>
    <mergeCell ref="E47:G47"/>
    <mergeCell ref="E48:G48"/>
    <mergeCell ref="E49:G49"/>
    <mergeCell ref="D50:G50"/>
  </mergeCells>
  <phoneticPr fontId="2"/>
  <pageMargins left="0.70866141732283472" right="0.70866141732283472" top="0.74803149606299213" bottom="0.74803149606299213" header="0.31496062992125984" footer="0.31496062992125984"/>
  <pageSetup paperSize="9" scale="51" firstPageNumber="0" fitToWidth="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7D9D9-DA0B-4971-A259-FD0D40E3EA58}">
  <sheetPr codeName="Sheet3"/>
  <dimension ref="A1:N21"/>
  <sheetViews>
    <sheetView view="pageBreakPreview" zoomScaleNormal="85" zoomScaleSheetLayoutView="100" workbookViewId="0">
      <selection sqref="A1:K3"/>
    </sheetView>
  </sheetViews>
  <sheetFormatPr defaultColWidth="2.375" defaultRowHeight="15" customHeight="1" x14ac:dyDescent="0.4"/>
  <cols>
    <col min="1" max="3" width="2.375" style="1" bestFit="1" customWidth="1"/>
    <col min="4" max="4" width="3.875" style="1" customWidth="1"/>
    <col min="5" max="5" width="5" style="1" customWidth="1"/>
    <col min="6" max="6" width="13" style="1" bestFit="1" customWidth="1"/>
    <col min="7" max="11" width="11.625" style="1" customWidth="1"/>
    <col min="12" max="13" width="2.375" style="1" bestFit="1" customWidth="1"/>
    <col min="14" max="16384" width="2.375" style="1"/>
  </cols>
  <sheetData>
    <row r="1" spans="1:14" ht="15" customHeight="1" x14ac:dyDescent="0.4">
      <c r="A1" s="352" t="s">
        <v>110</v>
      </c>
      <c r="B1" s="352"/>
      <c r="C1" s="352"/>
      <c r="D1" s="352"/>
      <c r="E1" s="352"/>
      <c r="F1" s="352"/>
      <c r="G1" s="352"/>
      <c r="H1" s="352"/>
      <c r="I1" s="352"/>
      <c r="J1" s="352"/>
      <c r="K1" s="352"/>
      <c r="L1" s="431"/>
    </row>
    <row r="2" spans="1:14" ht="15" customHeight="1" x14ac:dyDescent="0.4">
      <c r="A2" s="352"/>
      <c r="B2" s="352"/>
      <c r="C2" s="352"/>
      <c r="D2" s="352"/>
      <c r="E2" s="352"/>
      <c r="F2" s="352"/>
      <c r="G2" s="352"/>
      <c r="H2" s="352"/>
      <c r="I2" s="352"/>
      <c r="J2" s="352"/>
      <c r="K2" s="352"/>
      <c r="L2" s="431"/>
    </row>
    <row r="3" spans="1:14" ht="15" customHeight="1" x14ac:dyDescent="0.4">
      <c r="A3" s="352"/>
      <c r="B3" s="352"/>
      <c r="C3" s="352"/>
      <c r="D3" s="352"/>
      <c r="E3" s="352"/>
      <c r="F3" s="352"/>
      <c r="G3" s="352"/>
      <c r="H3" s="352"/>
      <c r="I3" s="352"/>
      <c r="J3" s="352"/>
      <c r="K3" s="352"/>
      <c r="L3" s="431"/>
    </row>
    <row r="4" spans="1:14" ht="15" customHeight="1" x14ac:dyDescent="0.4">
      <c r="A4" s="13"/>
      <c r="B4" s="13"/>
      <c r="C4" s="13"/>
      <c r="D4" s="13"/>
      <c r="E4" s="13"/>
      <c r="F4" s="13"/>
      <c r="G4" s="13"/>
      <c r="H4" s="13"/>
      <c r="I4" s="13"/>
      <c r="J4" s="13"/>
      <c r="K4" s="13"/>
      <c r="L4" s="13"/>
    </row>
    <row r="5" spans="1:14" ht="15" customHeight="1" x14ac:dyDescent="0.4">
      <c r="A5" s="20"/>
    </row>
    <row r="6" spans="1:14" s="16" customFormat="1" ht="30" customHeight="1" x14ac:dyDescent="0.4">
      <c r="B6" s="353">
        <v>1</v>
      </c>
      <c r="C6" s="353"/>
      <c r="E6" s="17" t="s">
        <v>138</v>
      </c>
    </row>
    <row r="7" spans="1:14" s="153" customFormat="1" ht="17.25" customHeight="1" x14ac:dyDescent="0.15">
      <c r="D7" s="169"/>
      <c r="E7" s="170"/>
      <c r="F7" s="170"/>
      <c r="K7" s="152" t="s">
        <v>37</v>
      </c>
    </row>
    <row r="8" spans="1:14" s="153" customFormat="1" ht="17.25" customHeight="1" x14ac:dyDescent="0.4">
      <c r="E8" s="171" t="s">
        <v>372</v>
      </c>
      <c r="F8" s="172"/>
      <c r="G8" s="173" t="s">
        <v>139</v>
      </c>
      <c r="H8" s="173" t="s">
        <v>41</v>
      </c>
      <c r="I8" s="173" t="s">
        <v>31</v>
      </c>
      <c r="J8" s="173" t="s">
        <v>140</v>
      </c>
      <c r="K8" s="173" t="s">
        <v>42</v>
      </c>
      <c r="L8" s="174"/>
      <c r="M8" s="174"/>
      <c r="N8" s="174"/>
    </row>
    <row r="9" spans="1:14" s="153" customFormat="1" ht="17.25" customHeight="1" x14ac:dyDescent="0.4">
      <c r="E9" s="349" t="s">
        <v>48</v>
      </c>
      <c r="F9" s="175" t="s">
        <v>43</v>
      </c>
      <c r="G9" s="176">
        <v>114811</v>
      </c>
      <c r="H9" s="177">
        <f t="shared" ref="H9:H17" si="0">IF(G9=0,"-",ROUND(G9/G$18*100,1))</f>
        <v>18.399999999999999</v>
      </c>
      <c r="I9" s="176">
        <v>112572</v>
      </c>
      <c r="J9" s="178">
        <f t="shared" ref="J9:J18" si="1">+G9-I9</f>
        <v>2239</v>
      </c>
      <c r="K9" s="179">
        <f t="shared" ref="K9:K18" si="2">+ROUND(J9/I9*100,1)</f>
        <v>2</v>
      </c>
    </row>
    <row r="10" spans="1:14" s="153" customFormat="1" ht="17.25" customHeight="1" x14ac:dyDescent="0.4">
      <c r="E10" s="350"/>
      <c r="F10" s="180" t="s">
        <v>44</v>
      </c>
      <c r="G10" s="181">
        <v>197682</v>
      </c>
      <c r="H10" s="182">
        <f t="shared" si="0"/>
        <v>31.8</v>
      </c>
      <c r="I10" s="181">
        <v>201328</v>
      </c>
      <c r="J10" s="183">
        <f t="shared" si="1"/>
        <v>-3646</v>
      </c>
      <c r="K10" s="184">
        <f t="shared" si="2"/>
        <v>-1.8</v>
      </c>
    </row>
    <row r="11" spans="1:14" s="153" customFormat="1" ht="17.25" customHeight="1" x14ac:dyDescent="0.4">
      <c r="E11" s="350"/>
      <c r="F11" s="185" t="s">
        <v>49</v>
      </c>
      <c r="G11" s="186">
        <v>35470</v>
      </c>
      <c r="H11" s="187">
        <f t="shared" si="0"/>
        <v>5.7</v>
      </c>
      <c r="I11" s="186">
        <v>36319</v>
      </c>
      <c r="J11" s="188">
        <f t="shared" si="1"/>
        <v>-849</v>
      </c>
      <c r="K11" s="189">
        <f t="shared" si="2"/>
        <v>-2.2999999999999998</v>
      </c>
    </row>
    <row r="12" spans="1:14" s="153" customFormat="1" ht="17.25" customHeight="1" x14ac:dyDescent="0.4">
      <c r="E12" s="351"/>
      <c r="F12" s="190" t="s">
        <v>50</v>
      </c>
      <c r="G12" s="191">
        <v>347901</v>
      </c>
      <c r="H12" s="192">
        <f t="shared" si="0"/>
        <v>55.9</v>
      </c>
      <c r="I12" s="191">
        <v>350065</v>
      </c>
      <c r="J12" s="193">
        <f t="shared" si="1"/>
        <v>-2164</v>
      </c>
      <c r="K12" s="194">
        <f t="shared" si="2"/>
        <v>-0.6</v>
      </c>
    </row>
    <row r="13" spans="1:14" s="153" customFormat="1" ht="17.25" customHeight="1" x14ac:dyDescent="0.4">
      <c r="E13" s="195" t="s">
        <v>45</v>
      </c>
      <c r="F13" s="196"/>
      <c r="G13" s="197">
        <v>101740</v>
      </c>
      <c r="H13" s="198">
        <f t="shared" si="0"/>
        <v>16.3</v>
      </c>
      <c r="I13" s="197">
        <v>116138</v>
      </c>
      <c r="J13" s="199">
        <f t="shared" si="1"/>
        <v>-14398</v>
      </c>
      <c r="K13" s="200">
        <f t="shared" si="2"/>
        <v>-12.4</v>
      </c>
    </row>
    <row r="14" spans="1:14" s="153" customFormat="1" ht="17.25" customHeight="1" x14ac:dyDescent="0.4">
      <c r="E14" s="201" t="s">
        <v>46</v>
      </c>
      <c r="F14" s="202"/>
      <c r="G14" s="181">
        <v>40598</v>
      </c>
      <c r="H14" s="182">
        <f t="shared" si="0"/>
        <v>6.5</v>
      </c>
      <c r="I14" s="181">
        <v>47137</v>
      </c>
      <c r="J14" s="183">
        <f t="shared" si="1"/>
        <v>-6539</v>
      </c>
      <c r="K14" s="184">
        <f t="shared" si="2"/>
        <v>-13.9</v>
      </c>
    </row>
    <row r="15" spans="1:14" s="153" customFormat="1" ht="17.25" customHeight="1" x14ac:dyDescent="0.4">
      <c r="E15" s="201" t="s">
        <v>47</v>
      </c>
      <c r="F15" s="202"/>
      <c r="G15" s="181">
        <v>26281</v>
      </c>
      <c r="H15" s="182">
        <f t="shared" si="0"/>
        <v>4.2</v>
      </c>
      <c r="I15" s="181">
        <v>19006</v>
      </c>
      <c r="J15" s="183">
        <f t="shared" si="1"/>
        <v>7275</v>
      </c>
      <c r="K15" s="184">
        <f t="shared" si="2"/>
        <v>38.299999999999997</v>
      </c>
    </row>
    <row r="16" spans="1:14" s="153" customFormat="1" ht="17.25" customHeight="1" x14ac:dyDescent="0.4">
      <c r="E16" s="201" t="s">
        <v>51</v>
      </c>
      <c r="F16" s="202"/>
      <c r="G16" s="181">
        <v>43554</v>
      </c>
      <c r="H16" s="182">
        <f t="shared" si="0"/>
        <v>7</v>
      </c>
      <c r="I16" s="181">
        <v>51916</v>
      </c>
      <c r="J16" s="183">
        <f t="shared" si="1"/>
        <v>-8362</v>
      </c>
      <c r="K16" s="184">
        <f t="shared" si="2"/>
        <v>-16.100000000000001</v>
      </c>
    </row>
    <row r="17" spans="5:11" s="153" customFormat="1" ht="17.25" customHeight="1" x14ac:dyDescent="0.4">
      <c r="E17" s="203" t="s">
        <v>52</v>
      </c>
      <c r="F17" s="204"/>
      <c r="G17" s="186">
        <v>62522</v>
      </c>
      <c r="H17" s="187">
        <f t="shared" si="0"/>
        <v>10</v>
      </c>
      <c r="I17" s="186">
        <v>63212</v>
      </c>
      <c r="J17" s="188">
        <f t="shared" si="1"/>
        <v>-690</v>
      </c>
      <c r="K17" s="189">
        <f t="shared" si="2"/>
        <v>-1.1000000000000001</v>
      </c>
    </row>
    <row r="18" spans="5:11" s="153" customFormat="1" ht="17.25" customHeight="1" x14ac:dyDescent="0.4">
      <c r="E18" s="205" t="s">
        <v>371</v>
      </c>
      <c r="F18" s="206"/>
      <c r="G18" s="191">
        <v>622595</v>
      </c>
      <c r="H18" s="207">
        <v>100</v>
      </c>
      <c r="I18" s="191">
        <v>647475</v>
      </c>
      <c r="J18" s="193">
        <f t="shared" si="1"/>
        <v>-24880</v>
      </c>
      <c r="K18" s="194">
        <f t="shared" si="2"/>
        <v>-3.8</v>
      </c>
    </row>
    <row r="19" spans="5:11" s="153" customFormat="1" ht="15" customHeight="1" x14ac:dyDescent="0.15">
      <c r="E19" s="169" t="s">
        <v>141</v>
      </c>
      <c r="F19" s="170"/>
    </row>
    <row r="20" spans="5:11" s="153" customFormat="1" ht="15" customHeight="1" x14ac:dyDescent="0.15">
      <c r="E20" s="169" t="s">
        <v>142</v>
      </c>
      <c r="F20" s="170"/>
    </row>
    <row r="21" spans="5:11" s="153" customFormat="1" ht="15" customHeight="1" x14ac:dyDescent="0.15">
      <c r="E21" s="169" t="s">
        <v>116</v>
      </c>
      <c r="F21" s="170"/>
    </row>
  </sheetData>
  <sheetProtection algorithmName="SHA-512" hashValue="o8efgAXG52F3NZqbhghafnVhbwboZEu2Y85CIwCgQQdRjp4uVtfjAA8LkaKwlAb9US1L6m8aVU39W9xqAOoKLg==" saltValue="/oxaQ4/ye+mbR6JgSRuItQ==" spinCount="100000" sheet="1" objects="1" scenarios="1"/>
  <mergeCells count="3">
    <mergeCell ref="E9:E12"/>
    <mergeCell ref="B6:C6"/>
    <mergeCell ref="A1:K3"/>
  </mergeCells>
  <phoneticPr fontId="2"/>
  <pageMargins left="0.7" right="0.7" top="0.75" bottom="0.75" header="0.3" footer="0.3"/>
  <pageSetup paperSize="9" scale="92"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618C8-CC63-4EE2-8BD7-1B493CE40D00}">
  <sheetPr codeName="Sheet5"/>
  <dimension ref="B2:W19"/>
  <sheetViews>
    <sheetView view="pageBreakPreview" zoomScaleNormal="85" zoomScaleSheetLayoutView="100" workbookViewId="0"/>
  </sheetViews>
  <sheetFormatPr defaultColWidth="2.375" defaultRowHeight="15" customHeight="1" x14ac:dyDescent="0.4"/>
  <cols>
    <col min="1" max="1" width="2.375" style="1" bestFit="1" customWidth="1"/>
    <col min="2" max="2" width="2.375" style="7" customWidth="1"/>
    <col min="3" max="3" width="2.375" style="8" customWidth="1"/>
    <col min="4" max="4" width="2.375" style="1" bestFit="1" customWidth="1"/>
    <col min="5" max="5" width="17.125" style="1" customWidth="1"/>
    <col min="6" max="19" width="9.25" style="1" bestFit="1" customWidth="1"/>
    <col min="20" max="22" width="9.125" style="1" bestFit="1" customWidth="1"/>
    <col min="23" max="23" width="9.125" style="1" customWidth="1"/>
    <col min="24" max="16384" width="2.375" style="1"/>
  </cols>
  <sheetData>
    <row r="2" spans="2:23" s="16" customFormat="1" ht="30" customHeight="1" x14ac:dyDescent="0.4">
      <c r="B2" s="353">
        <v>2</v>
      </c>
      <c r="C2" s="353"/>
      <c r="E2" s="17" t="s">
        <v>143</v>
      </c>
    </row>
    <row r="3" spans="2:23" ht="15" customHeight="1" x14ac:dyDescent="0.4">
      <c r="D3" s="6"/>
      <c r="E3" s="6"/>
      <c r="F3" s="6"/>
      <c r="G3" s="6"/>
      <c r="H3" s="6"/>
      <c r="I3" s="6"/>
      <c r="J3" s="6"/>
      <c r="K3" s="6"/>
      <c r="L3" s="6"/>
      <c r="M3" s="6"/>
      <c r="N3" s="6"/>
      <c r="O3" s="6"/>
      <c r="P3" s="6"/>
      <c r="Q3" s="6"/>
      <c r="R3" s="6"/>
      <c r="S3" s="6"/>
      <c r="T3" s="6"/>
    </row>
    <row r="4" spans="2:23" s="146" customFormat="1" ht="15" customHeight="1" x14ac:dyDescent="0.15">
      <c r="B4" s="238"/>
      <c r="C4" s="239"/>
      <c r="E4" s="240"/>
      <c r="F4" s="241"/>
      <c r="G4" s="241"/>
      <c r="H4" s="241"/>
      <c r="I4" s="241"/>
      <c r="J4" s="241"/>
      <c r="K4" s="241"/>
      <c r="L4" s="241"/>
      <c r="M4" s="241"/>
      <c r="N4" s="241"/>
      <c r="O4" s="241"/>
      <c r="P4" s="241"/>
      <c r="Q4" s="241"/>
      <c r="R4" s="241"/>
      <c r="S4" s="241"/>
      <c r="T4" s="241"/>
      <c r="U4" s="242"/>
      <c r="V4" s="242"/>
      <c r="W4" s="242" t="s">
        <v>134</v>
      </c>
    </row>
    <row r="5" spans="2:23" s="146" customFormat="1" ht="15" customHeight="1" x14ac:dyDescent="0.4">
      <c r="B5" s="238"/>
      <c r="C5" s="239"/>
      <c r="E5" s="243"/>
      <c r="F5" s="244" t="s">
        <v>144</v>
      </c>
      <c r="G5" s="244" t="s">
        <v>145</v>
      </c>
      <c r="H5" s="244" t="s">
        <v>146</v>
      </c>
      <c r="I5" s="244" t="s">
        <v>147</v>
      </c>
      <c r="J5" s="244" t="s">
        <v>148</v>
      </c>
      <c r="K5" s="244" t="s">
        <v>149</v>
      </c>
      <c r="L5" s="244" t="s">
        <v>150</v>
      </c>
      <c r="M5" s="244" t="s">
        <v>151</v>
      </c>
      <c r="N5" s="244" t="s">
        <v>152</v>
      </c>
      <c r="O5" s="244" t="s">
        <v>153</v>
      </c>
      <c r="P5" s="244" t="s">
        <v>154</v>
      </c>
      <c r="Q5" s="244" t="s">
        <v>155</v>
      </c>
      <c r="R5" s="244" t="s">
        <v>156</v>
      </c>
      <c r="S5" s="244" t="s">
        <v>157</v>
      </c>
      <c r="T5" s="244" t="s">
        <v>158</v>
      </c>
      <c r="U5" s="244" t="s">
        <v>159</v>
      </c>
      <c r="V5" s="244" t="s">
        <v>160</v>
      </c>
      <c r="W5" s="244" t="s">
        <v>161</v>
      </c>
    </row>
    <row r="6" spans="2:23" s="146" customFormat="1" ht="15" customHeight="1" x14ac:dyDescent="0.4">
      <c r="B6" s="238"/>
      <c r="C6" s="239"/>
      <c r="E6" s="243" t="s">
        <v>163</v>
      </c>
      <c r="F6" s="245">
        <v>111577</v>
      </c>
      <c r="G6" s="245">
        <v>111449</v>
      </c>
      <c r="H6" s="245">
        <v>121439</v>
      </c>
      <c r="I6" s="245">
        <v>120615</v>
      </c>
      <c r="J6" s="245">
        <v>114125</v>
      </c>
      <c r="K6" s="245">
        <v>112479</v>
      </c>
      <c r="L6" s="245">
        <v>111935</v>
      </c>
      <c r="M6" s="245">
        <v>111009</v>
      </c>
      <c r="N6" s="245">
        <v>112598</v>
      </c>
      <c r="O6" s="245">
        <v>112670</v>
      </c>
      <c r="P6" s="245">
        <v>110982</v>
      </c>
      <c r="Q6" s="245">
        <v>111200</v>
      </c>
      <c r="R6" s="245">
        <v>112159</v>
      </c>
      <c r="S6" s="245">
        <v>112439</v>
      </c>
      <c r="T6" s="245">
        <v>112775</v>
      </c>
      <c r="U6" s="245">
        <v>112088</v>
      </c>
      <c r="V6" s="245">
        <v>112572</v>
      </c>
      <c r="W6" s="245">
        <v>114811</v>
      </c>
    </row>
    <row r="7" spans="2:23" s="146" customFormat="1" ht="15" customHeight="1" x14ac:dyDescent="0.4">
      <c r="B7" s="238"/>
      <c r="C7" s="239"/>
      <c r="E7" s="243" t="s">
        <v>226</v>
      </c>
      <c r="F7" s="245">
        <v>29797</v>
      </c>
      <c r="G7" s="245">
        <v>32614</v>
      </c>
      <c r="H7" s="245">
        <v>22749</v>
      </c>
      <c r="I7" s="245">
        <v>21779</v>
      </c>
      <c r="J7" s="245">
        <v>21095</v>
      </c>
      <c r="K7" s="245">
        <v>20906</v>
      </c>
      <c r="L7" s="245">
        <v>19998</v>
      </c>
      <c r="M7" s="245">
        <v>18954</v>
      </c>
      <c r="N7" s="245">
        <v>18713</v>
      </c>
      <c r="O7" s="245">
        <v>20207</v>
      </c>
      <c r="P7" s="245">
        <v>28836</v>
      </c>
      <c r="Q7" s="245">
        <v>26298</v>
      </c>
      <c r="R7" s="245">
        <v>27748</v>
      </c>
      <c r="S7" s="245">
        <v>28197</v>
      </c>
      <c r="T7" s="245">
        <v>28132</v>
      </c>
      <c r="U7" s="245">
        <v>32054</v>
      </c>
      <c r="V7" s="245">
        <v>36319</v>
      </c>
      <c r="W7" s="245">
        <v>35470</v>
      </c>
    </row>
    <row r="8" spans="2:23" s="146" customFormat="1" ht="15" customHeight="1" x14ac:dyDescent="0.4">
      <c r="B8" s="238"/>
      <c r="C8" s="239"/>
      <c r="E8" s="243" t="s">
        <v>164</v>
      </c>
      <c r="F8" s="245">
        <v>163209</v>
      </c>
      <c r="G8" s="245">
        <v>162503</v>
      </c>
      <c r="H8" s="245">
        <v>160074</v>
      </c>
      <c r="I8" s="245">
        <v>165741</v>
      </c>
      <c r="J8" s="245">
        <v>172405</v>
      </c>
      <c r="K8" s="245">
        <v>185036</v>
      </c>
      <c r="L8" s="245">
        <v>187054</v>
      </c>
      <c r="M8" s="245">
        <v>189778</v>
      </c>
      <c r="N8" s="245">
        <v>187952</v>
      </c>
      <c r="O8" s="245">
        <v>184238</v>
      </c>
      <c r="P8" s="245">
        <v>183078</v>
      </c>
      <c r="Q8" s="245">
        <v>178122</v>
      </c>
      <c r="R8" s="245">
        <v>171880</v>
      </c>
      <c r="S8" s="245">
        <v>168320</v>
      </c>
      <c r="T8" s="245">
        <v>168392</v>
      </c>
      <c r="U8" s="245">
        <v>168059</v>
      </c>
      <c r="V8" s="245">
        <v>178693</v>
      </c>
      <c r="W8" s="245">
        <v>174992</v>
      </c>
    </row>
    <row r="9" spans="2:23" s="146" customFormat="1" ht="15" customHeight="1" x14ac:dyDescent="0.4">
      <c r="B9" s="238"/>
      <c r="C9" s="239"/>
      <c r="E9" s="243" t="s">
        <v>165</v>
      </c>
      <c r="F9" s="245">
        <v>19222</v>
      </c>
      <c r="G9" s="245">
        <v>17271</v>
      </c>
      <c r="H9" s="245">
        <v>16939</v>
      </c>
      <c r="I9" s="245">
        <v>16908</v>
      </c>
      <c r="J9" s="245">
        <v>17286</v>
      </c>
      <c r="K9" s="245">
        <v>18925</v>
      </c>
      <c r="L9" s="245">
        <v>20730</v>
      </c>
      <c r="M9" s="245">
        <v>21022</v>
      </c>
      <c r="N9" s="245">
        <v>20195</v>
      </c>
      <c r="O9" s="245">
        <v>19548</v>
      </c>
      <c r="P9" s="245">
        <v>18703</v>
      </c>
      <c r="Q9" s="245">
        <v>18761</v>
      </c>
      <c r="R9" s="245">
        <v>19789</v>
      </c>
      <c r="S9" s="245">
        <v>19206</v>
      </c>
      <c r="T9" s="245">
        <v>18387</v>
      </c>
      <c r="U9" s="245">
        <v>19975</v>
      </c>
      <c r="V9" s="245">
        <v>22633</v>
      </c>
      <c r="W9" s="245">
        <v>22689</v>
      </c>
    </row>
    <row r="10" spans="2:23" s="146" customFormat="1" ht="15" customHeight="1" x14ac:dyDescent="0.4">
      <c r="B10" s="238"/>
      <c r="C10" s="239"/>
      <c r="E10" s="243" t="s">
        <v>168</v>
      </c>
      <c r="F10" s="245">
        <v>48472</v>
      </c>
      <c r="G10" s="245">
        <v>45447</v>
      </c>
      <c r="H10" s="245">
        <v>48185</v>
      </c>
      <c r="I10" s="245">
        <v>51856</v>
      </c>
      <c r="J10" s="245">
        <v>89080</v>
      </c>
      <c r="K10" s="245">
        <v>78079</v>
      </c>
      <c r="L10" s="245">
        <v>70604</v>
      </c>
      <c r="M10" s="245">
        <v>63941</v>
      </c>
      <c r="N10" s="245">
        <v>74397</v>
      </c>
      <c r="O10" s="245">
        <v>73791</v>
      </c>
      <c r="P10" s="245">
        <v>72678</v>
      </c>
      <c r="Q10" s="245">
        <v>70077</v>
      </c>
      <c r="R10" s="245">
        <v>69189</v>
      </c>
      <c r="S10" s="245">
        <v>65344</v>
      </c>
      <c r="T10" s="245">
        <v>67910</v>
      </c>
      <c r="U10" s="245">
        <v>197190</v>
      </c>
      <c r="V10" s="245">
        <v>116138</v>
      </c>
      <c r="W10" s="245">
        <v>101740</v>
      </c>
    </row>
    <row r="11" spans="2:23" s="146" customFormat="1" ht="15" customHeight="1" x14ac:dyDescent="0.4">
      <c r="B11" s="238"/>
      <c r="C11" s="239"/>
      <c r="E11" s="243" t="s">
        <v>169</v>
      </c>
      <c r="F11" s="245">
        <v>27186</v>
      </c>
      <c r="G11" s="245">
        <v>27590</v>
      </c>
      <c r="H11" s="245">
        <v>31963</v>
      </c>
      <c r="I11" s="245">
        <v>30459</v>
      </c>
      <c r="J11" s="245">
        <v>32445</v>
      </c>
      <c r="K11" s="245">
        <v>35313</v>
      </c>
      <c r="L11" s="245">
        <v>37704</v>
      </c>
      <c r="M11" s="245">
        <v>34391</v>
      </c>
      <c r="N11" s="245">
        <v>37423</v>
      </c>
      <c r="O11" s="245">
        <v>40062</v>
      </c>
      <c r="P11" s="245">
        <v>41606</v>
      </c>
      <c r="Q11" s="245">
        <v>39110</v>
      </c>
      <c r="R11" s="245">
        <v>42003</v>
      </c>
      <c r="S11" s="245">
        <v>42084</v>
      </c>
      <c r="T11" s="245">
        <v>40248</v>
      </c>
      <c r="U11" s="245">
        <v>40759</v>
      </c>
      <c r="V11" s="245">
        <v>47137</v>
      </c>
      <c r="W11" s="245">
        <v>40598</v>
      </c>
    </row>
    <row r="12" spans="2:23" s="146" customFormat="1" ht="15" customHeight="1" x14ac:dyDescent="0.4">
      <c r="B12" s="238"/>
      <c r="C12" s="239"/>
      <c r="E12" s="243" t="s">
        <v>166</v>
      </c>
      <c r="F12" s="245">
        <v>64887</v>
      </c>
      <c r="G12" s="245">
        <v>60871</v>
      </c>
      <c r="H12" s="245">
        <v>50948</v>
      </c>
      <c r="I12" s="245">
        <v>48665</v>
      </c>
      <c r="J12" s="245">
        <v>50278</v>
      </c>
      <c r="K12" s="245">
        <v>60213</v>
      </c>
      <c r="L12" s="245">
        <v>60933</v>
      </c>
      <c r="M12" s="245">
        <v>56217</v>
      </c>
      <c r="N12" s="245">
        <v>58018</v>
      </c>
      <c r="O12" s="245">
        <v>73477</v>
      </c>
      <c r="P12" s="245">
        <v>64736</v>
      </c>
      <c r="Q12" s="245">
        <v>49599</v>
      </c>
      <c r="R12" s="245">
        <v>56560</v>
      </c>
      <c r="S12" s="245">
        <v>53986</v>
      </c>
      <c r="T12" s="245">
        <v>51601</v>
      </c>
      <c r="U12" s="245">
        <v>61466</v>
      </c>
      <c r="V12" s="245">
        <v>51916</v>
      </c>
      <c r="W12" s="245">
        <v>43554</v>
      </c>
    </row>
    <row r="13" spans="2:23" s="146" customFormat="1" ht="15" customHeight="1" thickBot="1" x14ac:dyDescent="0.45">
      <c r="B13" s="238"/>
      <c r="C13" s="239"/>
      <c r="E13" s="246" t="s">
        <v>227</v>
      </c>
      <c r="F13" s="247">
        <f>+F15-SUM(F6:F12)</f>
        <v>71395</v>
      </c>
      <c r="G13" s="247">
        <f t="shared" ref="G13:W13" si="0">+G15-SUM(G6:G12)</f>
        <v>57751</v>
      </c>
      <c r="H13" s="247">
        <f t="shared" si="0"/>
        <v>63023</v>
      </c>
      <c r="I13" s="247">
        <f t="shared" si="0"/>
        <v>55240</v>
      </c>
      <c r="J13" s="247">
        <f t="shared" si="0"/>
        <v>54073</v>
      </c>
      <c r="K13" s="247">
        <f t="shared" si="0"/>
        <v>53767</v>
      </c>
      <c r="L13" s="247">
        <f t="shared" si="0"/>
        <v>59217</v>
      </c>
      <c r="M13" s="247">
        <f t="shared" si="0"/>
        <v>64175</v>
      </c>
      <c r="N13" s="247">
        <f t="shared" si="0"/>
        <v>63930</v>
      </c>
      <c r="O13" s="247">
        <f t="shared" si="0"/>
        <v>64110</v>
      </c>
      <c r="P13" s="247">
        <f t="shared" si="0"/>
        <v>67355</v>
      </c>
      <c r="Q13" s="247">
        <f t="shared" si="0"/>
        <v>72827</v>
      </c>
      <c r="R13" s="247">
        <f t="shared" si="0"/>
        <v>76163</v>
      </c>
      <c r="S13" s="247">
        <f t="shared" si="0"/>
        <v>75628</v>
      </c>
      <c r="T13" s="247">
        <f t="shared" si="0"/>
        <v>77159</v>
      </c>
      <c r="U13" s="247">
        <f t="shared" si="0"/>
        <v>85542</v>
      </c>
      <c r="V13" s="247">
        <f t="shared" si="0"/>
        <v>82067</v>
      </c>
      <c r="W13" s="247">
        <f t="shared" si="0"/>
        <v>88741</v>
      </c>
    </row>
    <row r="14" spans="2:23" s="146" customFormat="1" ht="15" hidden="1" customHeight="1" thickBot="1" x14ac:dyDescent="0.45">
      <c r="B14" s="238"/>
      <c r="C14" s="239"/>
      <c r="E14" s="248" t="s">
        <v>167</v>
      </c>
      <c r="F14" s="249">
        <f t="shared" ref="F14:W14" si="1">+F15-SUM(F6:F12)</f>
        <v>71395</v>
      </c>
      <c r="G14" s="249">
        <f t="shared" si="1"/>
        <v>57751</v>
      </c>
      <c r="H14" s="249">
        <f t="shared" si="1"/>
        <v>63023</v>
      </c>
      <c r="I14" s="249">
        <f t="shared" si="1"/>
        <v>55240</v>
      </c>
      <c r="J14" s="249">
        <f t="shared" si="1"/>
        <v>54073</v>
      </c>
      <c r="K14" s="249">
        <f t="shared" si="1"/>
        <v>53767</v>
      </c>
      <c r="L14" s="249">
        <f t="shared" si="1"/>
        <v>59217</v>
      </c>
      <c r="M14" s="249">
        <f t="shared" si="1"/>
        <v>64175</v>
      </c>
      <c r="N14" s="249">
        <f t="shared" si="1"/>
        <v>63930</v>
      </c>
      <c r="O14" s="249">
        <f t="shared" si="1"/>
        <v>64110</v>
      </c>
      <c r="P14" s="249">
        <f t="shared" si="1"/>
        <v>67355</v>
      </c>
      <c r="Q14" s="249">
        <f t="shared" si="1"/>
        <v>72827</v>
      </c>
      <c r="R14" s="249">
        <f t="shared" si="1"/>
        <v>76163</v>
      </c>
      <c r="S14" s="249">
        <f t="shared" si="1"/>
        <v>75628</v>
      </c>
      <c r="T14" s="249">
        <f t="shared" si="1"/>
        <v>77159</v>
      </c>
      <c r="U14" s="249">
        <f t="shared" si="1"/>
        <v>85542</v>
      </c>
      <c r="V14" s="249">
        <f t="shared" si="1"/>
        <v>82067</v>
      </c>
      <c r="W14" s="249">
        <f t="shared" si="1"/>
        <v>88741</v>
      </c>
    </row>
    <row r="15" spans="2:23" s="146" customFormat="1" ht="15" customHeight="1" thickTop="1" x14ac:dyDescent="0.4">
      <c r="B15" s="238"/>
      <c r="C15" s="239"/>
      <c r="E15" s="250" t="s">
        <v>162</v>
      </c>
      <c r="F15" s="245">
        <v>535745</v>
      </c>
      <c r="G15" s="245">
        <v>515496</v>
      </c>
      <c r="H15" s="245">
        <v>515320</v>
      </c>
      <c r="I15" s="245">
        <v>511263</v>
      </c>
      <c r="J15" s="245">
        <v>550787</v>
      </c>
      <c r="K15" s="245">
        <v>564718</v>
      </c>
      <c r="L15" s="245">
        <v>568175</v>
      </c>
      <c r="M15" s="245">
        <v>559487</v>
      </c>
      <c r="N15" s="245">
        <v>573226</v>
      </c>
      <c r="O15" s="245">
        <v>588103</v>
      </c>
      <c r="P15" s="245">
        <v>587974</v>
      </c>
      <c r="Q15" s="245">
        <v>565994</v>
      </c>
      <c r="R15" s="245">
        <v>575491</v>
      </c>
      <c r="S15" s="245">
        <v>565204</v>
      </c>
      <c r="T15" s="245">
        <v>564604</v>
      </c>
      <c r="U15" s="245">
        <v>717133</v>
      </c>
      <c r="V15" s="245">
        <v>647475</v>
      </c>
      <c r="W15" s="245">
        <v>622595</v>
      </c>
    </row>
    <row r="17" spans="5:23" ht="15" customHeight="1" x14ac:dyDescent="0.4">
      <c r="E17" s="64"/>
      <c r="F17" s="65"/>
      <c r="G17" s="65"/>
      <c r="H17" s="65"/>
      <c r="I17" s="65"/>
      <c r="J17" s="65"/>
      <c r="K17" s="65"/>
      <c r="L17" s="65"/>
      <c r="M17" s="65"/>
      <c r="N17" s="65"/>
      <c r="O17" s="65"/>
      <c r="P17" s="65"/>
      <c r="Q17" s="65"/>
      <c r="R17" s="65"/>
      <c r="S17" s="65"/>
      <c r="T17" s="65"/>
      <c r="U17" s="65"/>
      <c r="V17" s="65"/>
      <c r="W17" s="65"/>
    </row>
    <row r="18" spans="5:23" ht="15" customHeight="1" x14ac:dyDescent="0.4">
      <c r="E18" s="66"/>
      <c r="F18" s="65"/>
      <c r="G18" s="65"/>
      <c r="H18" s="65"/>
      <c r="I18" s="65"/>
      <c r="J18" s="65"/>
      <c r="K18" s="65"/>
      <c r="L18" s="65"/>
      <c r="M18" s="65"/>
      <c r="N18" s="65"/>
      <c r="O18" s="65"/>
      <c r="P18" s="65"/>
      <c r="Q18" s="65"/>
      <c r="R18" s="65"/>
      <c r="S18" s="65"/>
      <c r="T18" s="65"/>
      <c r="U18" s="65"/>
      <c r="V18" s="65"/>
      <c r="W18" s="65"/>
    </row>
    <row r="19" spans="5:23" ht="15" customHeight="1" x14ac:dyDescent="0.4">
      <c r="E19" s="64"/>
      <c r="F19" s="65"/>
      <c r="G19" s="65"/>
      <c r="H19" s="65"/>
      <c r="I19" s="65"/>
      <c r="J19" s="65"/>
      <c r="K19" s="65"/>
      <c r="L19" s="65"/>
      <c r="M19" s="65"/>
      <c r="N19" s="65"/>
      <c r="O19" s="65"/>
      <c r="P19" s="65"/>
      <c r="Q19" s="65"/>
      <c r="R19" s="65"/>
      <c r="S19" s="65"/>
      <c r="T19" s="65"/>
      <c r="U19" s="65"/>
      <c r="V19" s="65"/>
      <c r="W19" s="65"/>
    </row>
  </sheetData>
  <sheetProtection algorithmName="SHA-512" hashValue="ESG7dyLPXdxeH5Ag5ZjMX7C4PA42ejYwGHXjXSBlxAKdJ6xeg2DXANQv4zSycd3x0u8R1mDJi4OOGuTodRvXbQ==" saltValue="T+K3JbBPO+zWQr3a5NinIw=="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1A801-CB7F-4E3A-A9F7-BF8AA46865C5}">
  <sheetPr codeName="Sheet6"/>
  <dimension ref="B1:AD21"/>
  <sheetViews>
    <sheetView view="pageBreakPreview" zoomScaleNormal="85" zoomScaleSheetLayoutView="100" workbookViewId="0"/>
  </sheetViews>
  <sheetFormatPr defaultColWidth="2.375" defaultRowHeight="15" customHeight="1" x14ac:dyDescent="0.4"/>
  <cols>
    <col min="1" max="1" width="2.375" style="1" bestFit="1" customWidth="1"/>
    <col min="2" max="2" width="2.375" style="7" customWidth="1"/>
    <col min="3" max="3" width="2.375" style="8" customWidth="1"/>
    <col min="4" max="4" width="2.375" style="1" bestFit="1" customWidth="1"/>
    <col min="5" max="5" width="13" style="1" bestFit="1" customWidth="1"/>
    <col min="6" max="6" width="8" style="1" bestFit="1" customWidth="1"/>
    <col min="7" max="12" width="7.125" style="1" bestFit="1" customWidth="1"/>
    <col min="13" max="13" width="11" style="1" bestFit="1" customWidth="1"/>
    <col min="14" max="15" width="7.125" style="1" bestFit="1" customWidth="1"/>
    <col min="16" max="16" width="9" style="1" bestFit="1" customWidth="1"/>
    <col min="17" max="17" width="8.875" style="1" bestFit="1" customWidth="1"/>
    <col min="18" max="19" width="7.125" style="1" bestFit="1" customWidth="1"/>
    <col min="20" max="20" width="11" style="1" bestFit="1" customWidth="1"/>
    <col min="21" max="23" width="7.125" style="1" bestFit="1" customWidth="1"/>
    <col min="24" max="25" width="9" style="1" bestFit="1" customWidth="1"/>
    <col min="26" max="29" width="7.125" style="1" bestFit="1" customWidth="1"/>
    <col min="30" max="30" width="9" style="1" bestFit="1" customWidth="1"/>
    <col min="31" max="16384" width="2.375" style="1"/>
  </cols>
  <sheetData>
    <row r="1" spans="2:30" ht="15" customHeight="1" x14ac:dyDescent="0.4">
      <c r="B1" s="1"/>
      <c r="C1" s="1"/>
    </row>
    <row r="2" spans="2:30" s="16" customFormat="1" ht="30" customHeight="1" x14ac:dyDescent="0.4">
      <c r="B2" s="353">
        <v>3</v>
      </c>
      <c r="C2" s="353"/>
      <c r="E2" s="17" t="s">
        <v>254</v>
      </c>
    </row>
    <row r="3" spans="2:30" ht="15" customHeight="1" x14ac:dyDescent="0.4">
      <c r="D3" s="6"/>
      <c r="E3" s="6"/>
      <c r="F3" s="6"/>
      <c r="G3" s="6"/>
      <c r="H3" s="6"/>
      <c r="I3" s="6"/>
      <c r="J3" s="6"/>
      <c r="K3" s="6"/>
      <c r="L3" s="6"/>
      <c r="M3" s="6"/>
      <c r="N3" s="6"/>
      <c r="O3" s="6"/>
      <c r="P3" s="6"/>
      <c r="Q3" s="6"/>
      <c r="R3" s="6"/>
      <c r="S3" s="6"/>
      <c r="T3" s="6"/>
      <c r="U3" s="6"/>
      <c r="V3" s="6"/>
      <c r="W3" s="6"/>
      <c r="X3" s="6"/>
      <c r="Y3" s="6"/>
      <c r="Z3" s="6"/>
      <c r="AA3" s="6"/>
      <c r="AB3" s="6"/>
    </row>
    <row r="4" spans="2:30" s="146" customFormat="1" ht="15" customHeight="1" x14ac:dyDescent="0.15">
      <c r="B4" s="238"/>
      <c r="C4" s="239"/>
      <c r="E4" s="240"/>
      <c r="F4" s="241"/>
      <c r="G4" s="241"/>
      <c r="H4" s="241"/>
      <c r="I4" s="241"/>
      <c r="J4" s="241"/>
      <c r="K4" s="241"/>
      <c r="L4" s="241"/>
      <c r="M4" s="241"/>
      <c r="N4" s="241"/>
      <c r="O4" s="241"/>
      <c r="P4" s="241"/>
      <c r="Q4" s="241"/>
      <c r="R4" s="241"/>
      <c r="S4" s="241"/>
      <c r="T4" s="241"/>
      <c r="U4" s="241"/>
      <c r="V4" s="241"/>
      <c r="W4" s="241"/>
      <c r="X4" s="241"/>
      <c r="Y4" s="241"/>
      <c r="Z4" s="241"/>
      <c r="AA4" s="241"/>
      <c r="AB4" s="241"/>
      <c r="AC4" s="242"/>
      <c r="AD4" s="242" t="s">
        <v>253</v>
      </c>
    </row>
    <row r="5" spans="2:30" s="146" customFormat="1" ht="15" customHeight="1" x14ac:dyDescent="0.4">
      <c r="B5" s="238"/>
      <c r="C5" s="239"/>
      <c r="E5" s="243"/>
      <c r="F5" s="244" t="s">
        <v>228</v>
      </c>
      <c r="G5" s="244" t="s">
        <v>229</v>
      </c>
      <c r="H5" s="244" t="s">
        <v>230</v>
      </c>
      <c r="I5" s="244" t="s">
        <v>231</v>
      </c>
      <c r="J5" s="244" t="s">
        <v>232</v>
      </c>
      <c r="K5" s="244" t="s">
        <v>233</v>
      </c>
      <c r="L5" s="244" t="s">
        <v>234</v>
      </c>
      <c r="M5" s="244" t="s">
        <v>235</v>
      </c>
      <c r="N5" s="244" t="s">
        <v>236</v>
      </c>
      <c r="O5" s="244" t="s">
        <v>237</v>
      </c>
      <c r="P5" s="244" t="s">
        <v>238</v>
      </c>
      <c r="Q5" s="244" t="s">
        <v>239</v>
      </c>
      <c r="R5" s="244" t="s">
        <v>240</v>
      </c>
      <c r="S5" s="244" t="s">
        <v>241</v>
      </c>
      <c r="T5" s="244" t="s">
        <v>242</v>
      </c>
      <c r="U5" s="244" t="s">
        <v>243</v>
      </c>
      <c r="V5" s="244" t="s">
        <v>244</v>
      </c>
      <c r="W5" s="244" t="s">
        <v>245</v>
      </c>
      <c r="X5" s="244" t="s">
        <v>246</v>
      </c>
      <c r="Y5" s="244" t="s">
        <v>247</v>
      </c>
      <c r="Z5" s="244" t="s">
        <v>248</v>
      </c>
      <c r="AA5" s="244" t="s">
        <v>249</v>
      </c>
      <c r="AB5" s="244" t="s">
        <v>250</v>
      </c>
      <c r="AC5" s="244" t="s">
        <v>251</v>
      </c>
      <c r="AD5" s="244" t="s">
        <v>252</v>
      </c>
    </row>
    <row r="6" spans="2:30" s="146" customFormat="1" ht="15" customHeight="1" x14ac:dyDescent="0.4">
      <c r="B6" s="238"/>
      <c r="C6" s="239"/>
      <c r="E6" s="243" t="s">
        <v>163</v>
      </c>
      <c r="F6" s="245">
        <v>43282</v>
      </c>
      <c r="G6" s="245">
        <v>7341</v>
      </c>
      <c r="H6" s="245">
        <v>8558</v>
      </c>
      <c r="I6" s="245">
        <v>8073</v>
      </c>
      <c r="J6" s="245">
        <v>3193</v>
      </c>
      <c r="K6" s="245">
        <v>4179</v>
      </c>
      <c r="L6" s="245">
        <v>3244</v>
      </c>
      <c r="M6" s="245">
        <v>8419</v>
      </c>
      <c r="N6" s="245">
        <v>2909</v>
      </c>
      <c r="O6" s="245">
        <v>8181</v>
      </c>
      <c r="P6" s="245">
        <v>2990</v>
      </c>
      <c r="Q6" s="245">
        <v>2846</v>
      </c>
      <c r="R6" s="245">
        <v>2730</v>
      </c>
      <c r="S6" s="245">
        <v>1174</v>
      </c>
      <c r="T6" s="245">
        <v>168</v>
      </c>
      <c r="U6" s="245">
        <v>227</v>
      </c>
      <c r="V6" s="245">
        <v>1468</v>
      </c>
      <c r="W6" s="245">
        <v>617</v>
      </c>
      <c r="X6" s="245">
        <v>757</v>
      </c>
      <c r="Y6" s="245">
        <v>460</v>
      </c>
      <c r="Z6" s="245">
        <v>420</v>
      </c>
      <c r="AA6" s="245">
        <v>740</v>
      </c>
      <c r="AB6" s="245">
        <v>1495</v>
      </c>
      <c r="AC6" s="245">
        <v>1111</v>
      </c>
      <c r="AD6" s="245">
        <v>228</v>
      </c>
    </row>
    <row r="7" spans="2:30" s="146" customFormat="1" ht="15" customHeight="1" x14ac:dyDescent="0.4">
      <c r="B7" s="238"/>
      <c r="C7" s="239"/>
      <c r="E7" s="243" t="s">
        <v>226</v>
      </c>
      <c r="F7" s="245">
        <v>10751</v>
      </c>
      <c r="G7" s="245">
        <v>1828</v>
      </c>
      <c r="H7" s="245">
        <v>3139</v>
      </c>
      <c r="I7" s="245">
        <v>2470</v>
      </c>
      <c r="J7" s="245">
        <v>928</v>
      </c>
      <c r="K7" s="245">
        <v>1567</v>
      </c>
      <c r="L7" s="245">
        <v>1137</v>
      </c>
      <c r="M7" s="245">
        <v>2866</v>
      </c>
      <c r="N7" s="245">
        <v>1006</v>
      </c>
      <c r="O7" s="245">
        <v>3148</v>
      </c>
      <c r="P7" s="245">
        <v>1225</v>
      </c>
      <c r="Q7" s="245">
        <v>891</v>
      </c>
      <c r="R7" s="245">
        <v>1003</v>
      </c>
      <c r="S7" s="245">
        <v>210</v>
      </c>
      <c r="T7" s="245">
        <v>96</v>
      </c>
      <c r="U7" s="245">
        <v>135</v>
      </c>
      <c r="V7" s="245">
        <v>557</v>
      </c>
      <c r="W7" s="245">
        <v>255</v>
      </c>
      <c r="X7" s="245">
        <v>324</v>
      </c>
      <c r="Y7" s="245">
        <v>174</v>
      </c>
      <c r="Z7" s="245">
        <v>168</v>
      </c>
      <c r="AA7" s="245">
        <v>191</v>
      </c>
      <c r="AB7" s="245">
        <v>784</v>
      </c>
      <c r="AC7" s="245">
        <v>504</v>
      </c>
      <c r="AD7" s="245">
        <v>113</v>
      </c>
    </row>
    <row r="8" spans="2:30" s="146" customFormat="1" ht="15" customHeight="1" x14ac:dyDescent="0.4">
      <c r="B8" s="238"/>
      <c r="C8" s="239"/>
      <c r="E8" s="243" t="s">
        <v>164</v>
      </c>
      <c r="F8" s="245">
        <v>20091</v>
      </c>
      <c r="G8" s="245">
        <v>7463</v>
      </c>
      <c r="H8" s="245">
        <v>18602</v>
      </c>
      <c r="I8" s="245">
        <v>11202</v>
      </c>
      <c r="J8" s="245">
        <v>6192</v>
      </c>
      <c r="K8" s="245">
        <v>9898</v>
      </c>
      <c r="L8" s="245">
        <v>7005</v>
      </c>
      <c r="M8" s="245">
        <v>16784</v>
      </c>
      <c r="N8" s="245">
        <v>5943</v>
      </c>
      <c r="O8" s="245">
        <v>16659</v>
      </c>
      <c r="P8" s="245">
        <v>9429</v>
      </c>
      <c r="Q8" s="245">
        <v>5401</v>
      </c>
      <c r="R8" s="245">
        <v>7873</v>
      </c>
      <c r="S8" s="245">
        <v>1706</v>
      </c>
      <c r="T8" s="245">
        <v>1631</v>
      </c>
      <c r="U8" s="245">
        <v>1979</v>
      </c>
      <c r="V8" s="245">
        <v>4814</v>
      </c>
      <c r="W8" s="245">
        <v>3221</v>
      </c>
      <c r="X8" s="245">
        <v>2706</v>
      </c>
      <c r="Y8" s="245">
        <v>1652</v>
      </c>
      <c r="Z8" s="245">
        <v>1788</v>
      </c>
      <c r="AA8" s="245">
        <v>1361</v>
      </c>
      <c r="AB8" s="245">
        <v>5809</v>
      </c>
      <c r="AC8" s="245">
        <v>3869</v>
      </c>
      <c r="AD8" s="245">
        <v>1914</v>
      </c>
    </row>
    <row r="9" spans="2:30" s="146" customFormat="1" ht="15" customHeight="1" x14ac:dyDescent="0.4">
      <c r="B9" s="238"/>
      <c r="C9" s="239"/>
      <c r="E9" s="243" t="s">
        <v>165</v>
      </c>
      <c r="F9" s="245">
        <v>1801</v>
      </c>
      <c r="G9" s="245">
        <v>1633</v>
      </c>
      <c r="H9" s="245">
        <v>2430</v>
      </c>
      <c r="I9" s="245">
        <v>1903</v>
      </c>
      <c r="J9" s="245">
        <v>953</v>
      </c>
      <c r="K9" s="245">
        <v>1728</v>
      </c>
      <c r="L9" s="245">
        <v>1390</v>
      </c>
      <c r="M9" s="245">
        <v>1874</v>
      </c>
      <c r="N9" s="245">
        <v>574</v>
      </c>
      <c r="O9" s="245">
        <v>2026</v>
      </c>
      <c r="P9" s="245">
        <v>1322</v>
      </c>
      <c r="Q9" s="245">
        <v>442</v>
      </c>
      <c r="R9" s="245">
        <v>1170</v>
      </c>
      <c r="S9" s="245">
        <v>387</v>
      </c>
      <c r="T9" s="245">
        <v>175</v>
      </c>
      <c r="U9" s="245">
        <v>208</v>
      </c>
      <c r="V9" s="245">
        <v>461</v>
      </c>
      <c r="W9" s="245">
        <v>222</v>
      </c>
      <c r="X9" s="245">
        <v>311</v>
      </c>
      <c r="Y9" s="245">
        <v>198</v>
      </c>
      <c r="Z9" s="245">
        <v>163</v>
      </c>
      <c r="AA9" s="245">
        <v>105</v>
      </c>
      <c r="AB9" s="245">
        <v>375</v>
      </c>
      <c r="AC9" s="245">
        <v>518</v>
      </c>
      <c r="AD9" s="245">
        <v>319</v>
      </c>
    </row>
    <row r="10" spans="2:30" s="146" customFormat="1" ht="15" customHeight="1" x14ac:dyDescent="0.4">
      <c r="B10" s="238"/>
      <c r="C10" s="239"/>
      <c r="E10" s="243" t="s">
        <v>168</v>
      </c>
      <c r="F10" s="245">
        <v>33890</v>
      </c>
      <c r="G10" s="245">
        <v>5847</v>
      </c>
      <c r="H10" s="245">
        <v>9527</v>
      </c>
      <c r="I10" s="245">
        <v>7050</v>
      </c>
      <c r="J10" s="245">
        <v>2693</v>
      </c>
      <c r="K10" s="245">
        <v>4615</v>
      </c>
      <c r="L10" s="245">
        <v>3056</v>
      </c>
      <c r="M10" s="245">
        <v>8649</v>
      </c>
      <c r="N10" s="245">
        <v>2958</v>
      </c>
      <c r="O10" s="245">
        <v>7589</v>
      </c>
      <c r="P10" s="245">
        <v>3396</v>
      </c>
      <c r="Q10" s="245">
        <v>2090</v>
      </c>
      <c r="R10" s="245">
        <v>2235</v>
      </c>
      <c r="S10" s="245">
        <v>525</v>
      </c>
      <c r="T10" s="245">
        <v>258</v>
      </c>
      <c r="U10" s="245">
        <v>541</v>
      </c>
      <c r="V10" s="245">
        <v>1183</v>
      </c>
      <c r="W10" s="245">
        <v>605</v>
      </c>
      <c r="X10" s="245">
        <v>856</v>
      </c>
      <c r="Y10" s="245">
        <v>580</v>
      </c>
      <c r="Z10" s="245">
        <v>339</v>
      </c>
      <c r="AA10" s="245">
        <v>253</v>
      </c>
      <c r="AB10" s="245">
        <v>1367</v>
      </c>
      <c r="AC10" s="245">
        <v>1278</v>
      </c>
      <c r="AD10" s="245">
        <v>360</v>
      </c>
    </row>
    <row r="11" spans="2:30" s="146" customFormat="1" ht="15" customHeight="1" x14ac:dyDescent="0.4">
      <c r="B11" s="238"/>
      <c r="C11" s="239"/>
      <c r="E11" s="243" t="s">
        <v>169</v>
      </c>
      <c r="F11" s="245">
        <v>10487</v>
      </c>
      <c r="G11" s="245">
        <v>2282</v>
      </c>
      <c r="H11" s="245">
        <v>4075</v>
      </c>
      <c r="I11" s="245">
        <v>2560</v>
      </c>
      <c r="J11" s="245">
        <v>1103</v>
      </c>
      <c r="K11" s="245">
        <v>2209</v>
      </c>
      <c r="L11" s="245">
        <v>1158</v>
      </c>
      <c r="M11" s="245">
        <v>3690</v>
      </c>
      <c r="N11" s="245">
        <v>1018</v>
      </c>
      <c r="O11" s="245">
        <v>3487</v>
      </c>
      <c r="P11" s="245">
        <v>1432</v>
      </c>
      <c r="Q11" s="245">
        <v>1303</v>
      </c>
      <c r="R11" s="245">
        <v>924</v>
      </c>
      <c r="S11" s="245">
        <v>199</v>
      </c>
      <c r="T11" s="245">
        <v>147</v>
      </c>
      <c r="U11" s="245">
        <v>206</v>
      </c>
      <c r="V11" s="245">
        <v>748</v>
      </c>
      <c r="W11" s="245">
        <v>444</v>
      </c>
      <c r="X11" s="245">
        <v>392</v>
      </c>
      <c r="Y11" s="245">
        <v>262</v>
      </c>
      <c r="Z11" s="245">
        <v>162</v>
      </c>
      <c r="AA11" s="245">
        <v>484</v>
      </c>
      <c r="AB11" s="245">
        <v>887</v>
      </c>
      <c r="AC11" s="245">
        <v>751</v>
      </c>
      <c r="AD11" s="245">
        <v>189</v>
      </c>
    </row>
    <row r="12" spans="2:30" s="146" customFormat="1" ht="15" customHeight="1" x14ac:dyDescent="0.4">
      <c r="B12" s="238"/>
      <c r="C12" s="239"/>
      <c r="E12" s="243" t="s">
        <v>166</v>
      </c>
      <c r="F12" s="245">
        <v>12406</v>
      </c>
      <c r="G12" s="245">
        <v>2389</v>
      </c>
      <c r="H12" s="245">
        <v>4087</v>
      </c>
      <c r="I12" s="245">
        <v>2450</v>
      </c>
      <c r="J12" s="245">
        <v>839</v>
      </c>
      <c r="K12" s="245">
        <v>2013</v>
      </c>
      <c r="L12" s="245">
        <v>1033</v>
      </c>
      <c r="M12" s="245">
        <v>5100</v>
      </c>
      <c r="N12" s="245">
        <v>490</v>
      </c>
      <c r="O12" s="245">
        <v>3163</v>
      </c>
      <c r="P12" s="245">
        <v>1611</v>
      </c>
      <c r="Q12" s="245">
        <v>1448</v>
      </c>
      <c r="R12" s="245">
        <v>1454</v>
      </c>
      <c r="S12" s="245">
        <v>177</v>
      </c>
      <c r="T12" s="245">
        <v>82</v>
      </c>
      <c r="U12" s="245">
        <v>574</v>
      </c>
      <c r="V12" s="245">
        <v>618</v>
      </c>
      <c r="W12" s="245">
        <v>562</v>
      </c>
      <c r="X12" s="245">
        <v>538</v>
      </c>
      <c r="Y12" s="245">
        <v>258</v>
      </c>
      <c r="Z12" s="245">
        <v>226</v>
      </c>
      <c r="AA12" s="245">
        <v>87</v>
      </c>
      <c r="AB12" s="245">
        <v>1258</v>
      </c>
      <c r="AC12" s="245">
        <v>317</v>
      </c>
      <c r="AD12" s="245">
        <v>375</v>
      </c>
    </row>
    <row r="13" spans="2:30" s="146" customFormat="1" ht="15" customHeight="1" thickBot="1" x14ac:dyDescent="0.45">
      <c r="B13" s="238"/>
      <c r="C13" s="239"/>
      <c r="E13" s="246" t="s">
        <v>227</v>
      </c>
      <c r="F13" s="247">
        <f>+F15-SUM(F6:F12)</f>
        <v>19714</v>
      </c>
      <c r="G13" s="247">
        <f t="shared" ref="G13:AD13" si="0">+G15-SUM(G6:G12)</f>
        <v>5040</v>
      </c>
      <c r="H13" s="247">
        <f t="shared" si="0"/>
        <v>8733</v>
      </c>
      <c r="I13" s="247">
        <f t="shared" si="0"/>
        <v>8892</v>
      </c>
      <c r="J13" s="247">
        <f t="shared" si="0"/>
        <v>2196</v>
      </c>
      <c r="K13" s="247">
        <f t="shared" si="0"/>
        <v>4287</v>
      </c>
      <c r="L13" s="247">
        <f t="shared" si="0"/>
        <v>2633</v>
      </c>
      <c r="M13" s="247">
        <f t="shared" si="0"/>
        <v>6985</v>
      </c>
      <c r="N13" s="247">
        <f t="shared" si="0"/>
        <v>2313</v>
      </c>
      <c r="O13" s="247">
        <f t="shared" si="0"/>
        <v>6062</v>
      </c>
      <c r="P13" s="247">
        <f t="shared" si="0"/>
        <v>3935</v>
      </c>
      <c r="Q13" s="247">
        <f t="shared" si="0"/>
        <v>3418</v>
      </c>
      <c r="R13" s="247">
        <f t="shared" si="0"/>
        <v>5226</v>
      </c>
      <c r="S13" s="247">
        <f t="shared" si="0"/>
        <v>887</v>
      </c>
      <c r="T13" s="247">
        <f t="shared" si="0"/>
        <v>220</v>
      </c>
      <c r="U13" s="247">
        <f t="shared" si="0"/>
        <v>631</v>
      </c>
      <c r="V13" s="247">
        <f t="shared" si="0"/>
        <v>1100</v>
      </c>
      <c r="W13" s="247">
        <f t="shared" si="0"/>
        <v>1099</v>
      </c>
      <c r="X13" s="247">
        <f t="shared" si="0"/>
        <v>751</v>
      </c>
      <c r="Y13" s="247">
        <f t="shared" si="0"/>
        <v>512</v>
      </c>
      <c r="Z13" s="247">
        <f t="shared" si="0"/>
        <v>495</v>
      </c>
      <c r="AA13" s="247">
        <f t="shared" si="0"/>
        <v>681</v>
      </c>
      <c r="AB13" s="247">
        <f t="shared" si="0"/>
        <v>1305</v>
      </c>
      <c r="AC13" s="247">
        <f t="shared" si="0"/>
        <v>726</v>
      </c>
      <c r="AD13" s="247">
        <f t="shared" si="0"/>
        <v>902</v>
      </c>
    </row>
    <row r="14" spans="2:30" s="146" customFormat="1" ht="15" hidden="1" customHeight="1" thickBot="1" x14ac:dyDescent="0.45">
      <c r="B14" s="238"/>
      <c r="C14" s="239"/>
      <c r="E14" s="248" t="s">
        <v>167</v>
      </c>
      <c r="F14" s="249">
        <f t="shared" ref="F14:O14" si="1">+F15-SUM(F6:F12)</f>
        <v>19714</v>
      </c>
      <c r="G14" s="249">
        <f t="shared" si="1"/>
        <v>5040</v>
      </c>
      <c r="H14" s="249">
        <f t="shared" si="1"/>
        <v>8733</v>
      </c>
      <c r="I14" s="249">
        <f t="shared" si="1"/>
        <v>8892</v>
      </c>
      <c r="J14" s="249">
        <f t="shared" si="1"/>
        <v>2196</v>
      </c>
      <c r="K14" s="249">
        <f t="shared" si="1"/>
        <v>4287</v>
      </c>
      <c r="L14" s="249">
        <f t="shared" si="1"/>
        <v>2633</v>
      </c>
      <c r="M14" s="249">
        <f t="shared" si="1"/>
        <v>6985</v>
      </c>
      <c r="N14" s="249">
        <f t="shared" si="1"/>
        <v>2313</v>
      </c>
      <c r="O14" s="249">
        <f t="shared" si="1"/>
        <v>6062</v>
      </c>
      <c r="P14" s="249"/>
      <c r="Q14" s="249"/>
      <c r="R14" s="249"/>
      <c r="S14" s="249"/>
      <c r="T14" s="249"/>
      <c r="U14" s="249"/>
      <c r="V14" s="249"/>
      <c r="W14" s="249"/>
      <c r="X14" s="249">
        <f t="shared" ref="X14:AD14" si="2">+X15-SUM(X6:X12)</f>
        <v>751</v>
      </c>
      <c r="Y14" s="249">
        <f t="shared" si="2"/>
        <v>512</v>
      </c>
      <c r="Z14" s="249">
        <f t="shared" si="2"/>
        <v>495</v>
      </c>
      <c r="AA14" s="249">
        <f t="shared" si="2"/>
        <v>681</v>
      </c>
      <c r="AB14" s="249">
        <f t="shared" si="2"/>
        <v>1305</v>
      </c>
      <c r="AC14" s="249">
        <f t="shared" si="2"/>
        <v>726</v>
      </c>
      <c r="AD14" s="249">
        <f t="shared" si="2"/>
        <v>902</v>
      </c>
    </row>
    <row r="15" spans="2:30" s="146" customFormat="1" ht="15" customHeight="1" thickTop="1" x14ac:dyDescent="0.4">
      <c r="B15" s="238"/>
      <c r="C15" s="239"/>
      <c r="E15" s="250" t="s">
        <v>162</v>
      </c>
      <c r="F15" s="245">
        <v>152422</v>
      </c>
      <c r="G15" s="245">
        <v>33823</v>
      </c>
      <c r="H15" s="245">
        <v>59151</v>
      </c>
      <c r="I15" s="245">
        <v>44600</v>
      </c>
      <c r="J15" s="245">
        <v>18097</v>
      </c>
      <c r="K15" s="245">
        <v>30496</v>
      </c>
      <c r="L15" s="245">
        <v>20656</v>
      </c>
      <c r="M15" s="245">
        <v>54367</v>
      </c>
      <c r="N15" s="245">
        <v>17211</v>
      </c>
      <c r="O15" s="245">
        <v>50315</v>
      </c>
      <c r="P15" s="245">
        <v>25340</v>
      </c>
      <c r="Q15" s="245">
        <v>17839</v>
      </c>
      <c r="R15" s="245">
        <v>22615</v>
      </c>
      <c r="S15" s="245">
        <v>5265</v>
      </c>
      <c r="T15" s="245">
        <v>2777</v>
      </c>
      <c r="U15" s="245">
        <v>4501</v>
      </c>
      <c r="V15" s="245">
        <v>10949</v>
      </c>
      <c r="W15" s="245">
        <v>7025</v>
      </c>
      <c r="X15" s="245">
        <v>6635</v>
      </c>
      <c r="Y15" s="245">
        <v>4096</v>
      </c>
      <c r="Z15" s="245">
        <v>3761</v>
      </c>
      <c r="AA15" s="245">
        <v>3902</v>
      </c>
      <c r="AB15" s="245">
        <v>13280</v>
      </c>
      <c r="AC15" s="245">
        <v>9074</v>
      </c>
      <c r="AD15" s="245">
        <v>4400</v>
      </c>
    </row>
    <row r="16" spans="2:30" s="146" customFormat="1" ht="15" customHeight="1" x14ac:dyDescent="0.4">
      <c r="B16" s="238"/>
      <c r="C16" s="239"/>
      <c r="E16" s="243" t="s">
        <v>297</v>
      </c>
      <c r="F16" s="252">
        <f>+SUM(F6:F9)</f>
        <v>75925</v>
      </c>
      <c r="G16" s="252">
        <f t="shared" ref="G16:AD16" si="3">+SUM(G6:G9)</f>
        <v>18265</v>
      </c>
      <c r="H16" s="252">
        <f t="shared" si="3"/>
        <v>32729</v>
      </c>
      <c r="I16" s="252">
        <f t="shared" si="3"/>
        <v>23648</v>
      </c>
      <c r="J16" s="252">
        <f t="shared" si="3"/>
        <v>11266</v>
      </c>
      <c r="K16" s="252">
        <f t="shared" si="3"/>
        <v>17372</v>
      </c>
      <c r="L16" s="252">
        <f t="shared" si="3"/>
        <v>12776</v>
      </c>
      <c r="M16" s="252">
        <f t="shared" si="3"/>
        <v>29943</v>
      </c>
      <c r="N16" s="252">
        <f t="shared" si="3"/>
        <v>10432</v>
      </c>
      <c r="O16" s="252">
        <f t="shared" si="3"/>
        <v>30014</v>
      </c>
      <c r="P16" s="252">
        <f t="shared" si="3"/>
        <v>14966</v>
      </c>
      <c r="Q16" s="252">
        <f t="shared" si="3"/>
        <v>9580</v>
      </c>
      <c r="R16" s="252">
        <f t="shared" si="3"/>
        <v>12776</v>
      </c>
      <c r="S16" s="252">
        <f t="shared" si="3"/>
        <v>3477</v>
      </c>
      <c r="T16" s="252">
        <f t="shared" si="3"/>
        <v>2070</v>
      </c>
      <c r="U16" s="252">
        <f t="shared" si="3"/>
        <v>2549</v>
      </c>
      <c r="V16" s="252">
        <f t="shared" si="3"/>
        <v>7300</v>
      </c>
      <c r="W16" s="252">
        <f t="shared" si="3"/>
        <v>4315</v>
      </c>
      <c r="X16" s="252">
        <f t="shared" si="3"/>
        <v>4098</v>
      </c>
      <c r="Y16" s="252">
        <f t="shared" si="3"/>
        <v>2484</v>
      </c>
      <c r="Z16" s="252">
        <f t="shared" si="3"/>
        <v>2539</v>
      </c>
      <c r="AA16" s="252">
        <f t="shared" si="3"/>
        <v>2397</v>
      </c>
      <c r="AB16" s="252">
        <f t="shared" si="3"/>
        <v>8463</v>
      </c>
      <c r="AC16" s="252">
        <f t="shared" si="3"/>
        <v>6002</v>
      </c>
      <c r="AD16" s="252">
        <f t="shared" si="3"/>
        <v>2574</v>
      </c>
    </row>
    <row r="17" spans="2:30" s="146" customFormat="1" ht="15" customHeight="1" x14ac:dyDescent="0.4">
      <c r="B17" s="238"/>
      <c r="C17" s="239"/>
      <c r="E17" s="243" t="s">
        <v>436</v>
      </c>
      <c r="F17" s="251">
        <f>+ROUND(F16/F15*100,1)</f>
        <v>49.8</v>
      </c>
      <c r="G17" s="251">
        <f t="shared" ref="G17:AD17" si="4">+ROUND(G16/G15*100,1)</f>
        <v>54</v>
      </c>
      <c r="H17" s="251">
        <f t="shared" si="4"/>
        <v>55.3</v>
      </c>
      <c r="I17" s="251">
        <f t="shared" si="4"/>
        <v>53</v>
      </c>
      <c r="J17" s="251">
        <f t="shared" si="4"/>
        <v>62.3</v>
      </c>
      <c r="K17" s="251">
        <f t="shared" si="4"/>
        <v>57</v>
      </c>
      <c r="L17" s="251">
        <f t="shared" si="4"/>
        <v>61.9</v>
      </c>
      <c r="M17" s="251">
        <f t="shared" si="4"/>
        <v>55.1</v>
      </c>
      <c r="N17" s="251">
        <f t="shared" si="4"/>
        <v>60.6</v>
      </c>
      <c r="O17" s="251">
        <f t="shared" si="4"/>
        <v>59.7</v>
      </c>
      <c r="P17" s="251">
        <f t="shared" si="4"/>
        <v>59.1</v>
      </c>
      <c r="Q17" s="251">
        <f t="shared" si="4"/>
        <v>53.7</v>
      </c>
      <c r="R17" s="251">
        <f t="shared" si="4"/>
        <v>56.5</v>
      </c>
      <c r="S17" s="251">
        <f t="shared" si="4"/>
        <v>66</v>
      </c>
      <c r="T17" s="251">
        <f t="shared" si="4"/>
        <v>74.5</v>
      </c>
      <c r="U17" s="251">
        <f t="shared" si="4"/>
        <v>56.6</v>
      </c>
      <c r="V17" s="251">
        <f t="shared" si="4"/>
        <v>66.7</v>
      </c>
      <c r="W17" s="251">
        <f t="shared" si="4"/>
        <v>61.4</v>
      </c>
      <c r="X17" s="251">
        <f t="shared" si="4"/>
        <v>61.8</v>
      </c>
      <c r="Y17" s="251">
        <f t="shared" si="4"/>
        <v>60.6</v>
      </c>
      <c r="Z17" s="251">
        <f t="shared" si="4"/>
        <v>67.5</v>
      </c>
      <c r="AA17" s="251">
        <f t="shared" si="4"/>
        <v>61.4</v>
      </c>
      <c r="AB17" s="251">
        <f t="shared" si="4"/>
        <v>63.7</v>
      </c>
      <c r="AC17" s="251">
        <f t="shared" si="4"/>
        <v>66.099999999999994</v>
      </c>
      <c r="AD17" s="251">
        <f t="shared" si="4"/>
        <v>58.5</v>
      </c>
    </row>
    <row r="19" spans="2:30" ht="15" customHeight="1" x14ac:dyDescent="0.4">
      <c r="E19" s="64"/>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row>
    <row r="20" spans="2:30" ht="15" customHeight="1" x14ac:dyDescent="0.4">
      <c r="E20" s="66"/>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row>
    <row r="21" spans="2:30" ht="15" customHeight="1" x14ac:dyDescent="0.4">
      <c r="E21" s="64"/>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row>
  </sheetData>
  <sheetProtection algorithmName="SHA-512" hashValue="ldyY9LQNDnYPzojM1P0STeBVTUqFD1XhY6oMMMMIBZr4AUTEiXrqPWaFt/23d6ZuUqpyyXMJn5BBHta24W2oeA==" saltValue="3vfoyEnJn/gNr/loviz1Nw=="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04DB-07D6-4F3C-97F1-2CD6770D0538}">
  <sheetPr codeName="Sheet2"/>
  <dimension ref="A1:AX61"/>
  <sheetViews>
    <sheetView view="pageBreakPreview" zoomScaleNormal="85" zoomScaleSheetLayoutView="100" workbookViewId="0"/>
  </sheetViews>
  <sheetFormatPr defaultColWidth="2.375" defaultRowHeight="15" customHeight="1" x14ac:dyDescent="0.4"/>
  <cols>
    <col min="1" max="7" width="2.375" style="1" bestFit="1" customWidth="1"/>
    <col min="8" max="8" width="18.375" style="1" customWidth="1"/>
    <col min="9" max="10" width="13.625" style="1" customWidth="1"/>
    <col min="11" max="11" width="12.625" style="1" customWidth="1"/>
    <col min="12" max="12" width="10.625" style="1" customWidth="1"/>
    <col min="13" max="20" width="2.375" style="1" bestFit="1" customWidth="1"/>
    <col min="21" max="21" width="22.25" style="1" customWidth="1"/>
    <col min="22" max="23" width="12.625" style="1" customWidth="1"/>
    <col min="24" max="24" width="10.625" style="1" customWidth="1"/>
    <col min="25" max="25" width="9.625" style="1" customWidth="1"/>
    <col min="26" max="48" width="2.375" style="1" bestFit="1" customWidth="1"/>
    <col min="49" max="49" width="8.5" style="7" bestFit="1" customWidth="1"/>
    <col min="50" max="50" width="2.625" style="8" customWidth="1"/>
    <col min="51" max="51" width="2.375" style="1" bestFit="1" customWidth="1"/>
    <col min="52" max="52" width="4" style="1" customWidth="1"/>
    <col min="53" max="53" width="13" style="1" customWidth="1"/>
    <col min="54" max="63" width="12.75" style="1" customWidth="1"/>
    <col min="64" max="64" width="8.875" style="1" customWidth="1"/>
    <col min="65" max="67" width="9.25" style="1" bestFit="1" customWidth="1"/>
    <col min="68" max="70" width="9.125" style="1" bestFit="1" customWidth="1"/>
    <col min="71" max="71" width="12.375" style="1" customWidth="1"/>
    <col min="72" max="16384" width="2.375" style="1"/>
  </cols>
  <sheetData>
    <row r="1" spans="1:25" ht="15" customHeight="1" x14ac:dyDescent="0.4">
      <c r="A1" s="20"/>
    </row>
    <row r="2" spans="1:25" s="16" customFormat="1" ht="30" customHeight="1" x14ac:dyDescent="0.4">
      <c r="B2" s="353">
        <v>4</v>
      </c>
      <c r="C2" s="353"/>
      <c r="E2" s="17" t="s">
        <v>170</v>
      </c>
      <c r="R2" s="17" t="s">
        <v>170</v>
      </c>
    </row>
    <row r="3" spans="1:25" ht="15" customHeight="1" thickBot="1" x14ac:dyDescent="0.45">
      <c r="L3" s="2" t="s">
        <v>214</v>
      </c>
      <c r="Y3" s="2" t="s">
        <v>213</v>
      </c>
    </row>
    <row r="4" spans="1:25" ht="15" customHeight="1" x14ac:dyDescent="0.4">
      <c r="D4" s="359" t="s">
        <v>171</v>
      </c>
      <c r="E4" s="360"/>
      <c r="F4" s="360"/>
      <c r="G4" s="360"/>
      <c r="H4" s="361"/>
      <c r="I4" s="52" t="s">
        <v>215</v>
      </c>
      <c r="J4" s="52" t="s">
        <v>216</v>
      </c>
      <c r="K4" s="52" t="s">
        <v>172</v>
      </c>
      <c r="L4" s="53" t="s">
        <v>173</v>
      </c>
      <c r="Q4" s="365" t="s">
        <v>171</v>
      </c>
      <c r="R4" s="366"/>
      <c r="S4" s="366"/>
      <c r="T4" s="366"/>
      <c r="U4" s="367"/>
      <c r="V4" s="26" t="s">
        <v>211</v>
      </c>
      <c r="W4" s="26" t="s">
        <v>212</v>
      </c>
      <c r="X4" s="26" t="s">
        <v>172</v>
      </c>
      <c r="Y4" s="44" t="s">
        <v>173</v>
      </c>
    </row>
    <row r="5" spans="1:25" ht="15" customHeight="1" x14ac:dyDescent="0.4">
      <c r="D5" s="355" t="s">
        <v>174</v>
      </c>
      <c r="E5" s="358"/>
      <c r="F5" s="358"/>
      <c r="G5" s="358"/>
      <c r="H5" s="358"/>
      <c r="I5" s="27">
        <f>+ROUND(V5/1000,0)</f>
        <v>112812</v>
      </c>
      <c r="J5" s="27">
        <f t="shared" ref="J5:J40" si="0">+ROUND(W5/1000,0)</f>
        <v>110602</v>
      </c>
      <c r="K5" s="28">
        <f t="shared" ref="K5:K40" si="1">+ROUND(X5/1000,0)</f>
        <v>2210</v>
      </c>
      <c r="L5" s="45">
        <v>2</v>
      </c>
      <c r="Q5" s="355" t="s">
        <v>174</v>
      </c>
      <c r="R5" s="358"/>
      <c r="S5" s="358"/>
      <c r="T5" s="358"/>
      <c r="U5" s="358"/>
      <c r="V5" s="27">
        <v>112812488</v>
      </c>
      <c r="W5" s="27">
        <v>110602304</v>
      </c>
      <c r="X5" s="28">
        <v>2210184</v>
      </c>
      <c r="Y5" s="45">
        <v>2</v>
      </c>
    </row>
    <row r="6" spans="1:25" ht="15" customHeight="1" x14ac:dyDescent="0.4">
      <c r="D6" s="29"/>
      <c r="E6" s="354" t="s">
        <v>175</v>
      </c>
      <c r="F6" s="358"/>
      <c r="G6" s="358"/>
      <c r="H6" s="358"/>
      <c r="I6" s="27">
        <f t="shared" ref="I6:I40" si="2">+ROUND(V6/1000,0)</f>
        <v>112812</v>
      </c>
      <c r="J6" s="27">
        <f t="shared" si="0"/>
        <v>110602</v>
      </c>
      <c r="K6" s="28">
        <f t="shared" si="1"/>
        <v>2210</v>
      </c>
      <c r="L6" s="45">
        <v>2</v>
      </c>
      <c r="Q6" s="29"/>
      <c r="R6" s="354" t="s">
        <v>175</v>
      </c>
      <c r="S6" s="358"/>
      <c r="T6" s="358"/>
      <c r="U6" s="358"/>
      <c r="V6" s="27">
        <v>112812488</v>
      </c>
      <c r="W6" s="27">
        <v>110602304</v>
      </c>
      <c r="X6" s="28">
        <v>2210184</v>
      </c>
      <c r="Y6" s="45">
        <v>2</v>
      </c>
    </row>
    <row r="7" spans="1:25" ht="15" customHeight="1" x14ac:dyDescent="0.4">
      <c r="D7" s="29"/>
      <c r="E7" s="30"/>
      <c r="F7" s="354" t="s">
        <v>176</v>
      </c>
      <c r="G7" s="358"/>
      <c r="H7" s="358"/>
      <c r="I7" s="27">
        <f t="shared" si="2"/>
        <v>47031</v>
      </c>
      <c r="J7" s="27">
        <f t="shared" si="0"/>
        <v>46759</v>
      </c>
      <c r="K7" s="28">
        <f t="shared" si="1"/>
        <v>273</v>
      </c>
      <c r="L7" s="45">
        <v>0.6</v>
      </c>
      <c r="Q7" s="29"/>
      <c r="R7" s="30"/>
      <c r="S7" s="354" t="s">
        <v>176</v>
      </c>
      <c r="T7" s="358"/>
      <c r="U7" s="358"/>
      <c r="V7" s="27">
        <v>47031260</v>
      </c>
      <c r="W7" s="27">
        <v>46758565</v>
      </c>
      <c r="X7" s="28">
        <v>272695</v>
      </c>
      <c r="Y7" s="45">
        <v>0.6</v>
      </c>
    </row>
    <row r="8" spans="1:25" ht="15" customHeight="1" x14ac:dyDescent="0.4">
      <c r="D8" s="29"/>
      <c r="E8" s="30"/>
      <c r="F8" s="31"/>
      <c r="G8" s="358" t="s">
        <v>177</v>
      </c>
      <c r="H8" s="358"/>
      <c r="I8" s="27">
        <f t="shared" si="2"/>
        <v>1618</v>
      </c>
      <c r="J8" s="27">
        <f t="shared" si="0"/>
        <v>1650</v>
      </c>
      <c r="K8" s="28">
        <f t="shared" si="1"/>
        <v>-31</v>
      </c>
      <c r="L8" s="45">
        <v>-1.9</v>
      </c>
      <c r="Q8" s="29"/>
      <c r="R8" s="30"/>
      <c r="S8" s="31"/>
      <c r="T8" s="358" t="s">
        <v>177</v>
      </c>
      <c r="U8" s="358"/>
      <c r="V8" s="27">
        <v>1618174</v>
      </c>
      <c r="W8" s="27">
        <v>1649565</v>
      </c>
      <c r="X8" s="28">
        <v>-31391</v>
      </c>
      <c r="Y8" s="45">
        <v>-1.9</v>
      </c>
    </row>
    <row r="9" spans="1:25" ht="15" customHeight="1" x14ac:dyDescent="0.4">
      <c r="D9" s="29"/>
      <c r="E9" s="30"/>
      <c r="F9" s="30"/>
      <c r="G9" s="358" t="s">
        <v>178</v>
      </c>
      <c r="H9" s="358"/>
      <c r="I9" s="27">
        <f t="shared" si="2"/>
        <v>37185</v>
      </c>
      <c r="J9" s="27">
        <f t="shared" si="0"/>
        <v>36923</v>
      </c>
      <c r="K9" s="28">
        <f t="shared" si="1"/>
        <v>262</v>
      </c>
      <c r="L9" s="45">
        <v>0.7</v>
      </c>
      <c r="Q9" s="29"/>
      <c r="R9" s="30"/>
      <c r="S9" s="30"/>
      <c r="T9" s="358" t="s">
        <v>178</v>
      </c>
      <c r="U9" s="358"/>
      <c r="V9" s="27">
        <v>37185059</v>
      </c>
      <c r="W9" s="27">
        <v>36923376</v>
      </c>
      <c r="X9" s="28">
        <v>261683</v>
      </c>
      <c r="Y9" s="45">
        <v>0.7</v>
      </c>
    </row>
    <row r="10" spans="1:25" ht="15" customHeight="1" x14ac:dyDescent="0.4">
      <c r="D10" s="29"/>
      <c r="E10" s="30"/>
      <c r="F10" s="30"/>
      <c r="G10" s="358" t="s">
        <v>179</v>
      </c>
      <c r="H10" s="358"/>
      <c r="I10" s="27">
        <f t="shared" si="2"/>
        <v>3019</v>
      </c>
      <c r="J10" s="27">
        <f t="shared" si="0"/>
        <v>2990</v>
      </c>
      <c r="K10" s="28">
        <f t="shared" si="1"/>
        <v>29</v>
      </c>
      <c r="L10" s="45">
        <v>1</v>
      </c>
      <c r="Q10" s="29"/>
      <c r="R10" s="30"/>
      <c r="S10" s="30"/>
      <c r="T10" s="358" t="s">
        <v>179</v>
      </c>
      <c r="U10" s="358"/>
      <c r="V10" s="27">
        <v>3018648</v>
      </c>
      <c r="W10" s="27">
        <v>2989824</v>
      </c>
      <c r="X10" s="28">
        <v>28824</v>
      </c>
      <c r="Y10" s="45">
        <v>1</v>
      </c>
    </row>
    <row r="11" spans="1:25" ht="15" customHeight="1" x14ac:dyDescent="0.4">
      <c r="D11" s="29"/>
      <c r="E11" s="30"/>
      <c r="F11" s="30"/>
      <c r="G11" s="354" t="s">
        <v>180</v>
      </c>
      <c r="H11" s="354"/>
      <c r="I11" s="27">
        <f t="shared" si="2"/>
        <v>5209</v>
      </c>
      <c r="J11" s="27">
        <f t="shared" si="0"/>
        <v>5196</v>
      </c>
      <c r="K11" s="28">
        <f t="shared" si="1"/>
        <v>14</v>
      </c>
      <c r="L11" s="45">
        <v>0.3</v>
      </c>
      <c r="Q11" s="29"/>
      <c r="R11" s="30"/>
      <c r="S11" s="30"/>
      <c r="T11" s="354" t="s">
        <v>180</v>
      </c>
      <c r="U11" s="354"/>
      <c r="V11" s="27">
        <v>5209379</v>
      </c>
      <c r="W11" s="27">
        <v>5195800</v>
      </c>
      <c r="X11" s="28">
        <v>13579</v>
      </c>
      <c r="Y11" s="45">
        <v>0.3</v>
      </c>
    </row>
    <row r="12" spans="1:25" ht="15" customHeight="1" x14ac:dyDescent="0.4">
      <c r="D12" s="29"/>
      <c r="E12" s="30"/>
      <c r="F12" s="354" t="s">
        <v>181</v>
      </c>
      <c r="G12" s="358"/>
      <c r="H12" s="358"/>
      <c r="I12" s="27">
        <f t="shared" si="2"/>
        <v>54920</v>
      </c>
      <c r="J12" s="27">
        <f t="shared" si="0"/>
        <v>53550</v>
      </c>
      <c r="K12" s="28">
        <f t="shared" si="1"/>
        <v>1370</v>
      </c>
      <c r="L12" s="45">
        <v>2.6</v>
      </c>
      <c r="Q12" s="29"/>
      <c r="R12" s="30"/>
      <c r="S12" s="354" t="s">
        <v>181</v>
      </c>
      <c r="T12" s="358"/>
      <c r="U12" s="358"/>
      <c r="V12" s="27">
        <v>54920432</v>
      </c>
      <c r="W12" s="27">
        <v>53550387</v>
      </c>
      <c r="X12" s="28">
        <v>1370045</v>
      </c>
      <c r="Y12" s="45">
        <v>2.6</v>
      </c>
    </row>
    <row r="13" spans="1:25" ht="15" customHeight="1" x14ac:dyDescent="0.4">
      <c r="D13" s="29"/>
      <c r="E13" s="30"/>
      <c r="F13" s="30"/>
      <c r="G13" s="354" t="s">
        <v>182</v>
      </c>
      <c r="H13" s="358"/>
      <c r="I13" s="27">
        <f t="shared" si="2"/>
        <v>53361</v>
      </c>
      <c r="J13" s="27">
        <f t="shared" si="0"/>
        <v>51958</v>
      </c>
      <c r="K13" s="28">
        <f t="shared" si="1"/>
        <v>1403</v>
      </c>
      <c r="L13" s="45">
        <v>2.7</v>
      </c>
      <c r="Q13" s="29"/>
      <c r="R13" s="30"/>
      <c r="S13" s="30"/>
      <c r="T13" s="354" t="s">
        <v>182</v>
      </c>
      <c r="U13" s="358"/>
      <c r="V13" s="27">
        <v>53361464</v>
      </c>
      <c r="W13" s="27">
        <v>51958241</v>
      </c>
      <c r="X13" s="28">
        <v>1403223</v>
      </c>
      <c r="Y13" s="45">
        <v>2.7</v>
      </c>
    </row>
    <row r="14" spans="1:25" ht="15" customHeight="1" x14ac:dyDescent="0.4">
      <c r="D14" s="29"/>
      <c r="E14" s="30"/>
      <c r="F14" s="30"/>
      <c r="G14" s="31"/>
      <c r="H14" s="32" t="s">
        <v>183</v>
      </c>
      <c r="I14" s="27">
        <f t="shared" si="2"/>
        <v>13141</v>
      </c>
      <c r="J14" s="27">
        <f t="shared" si="0"/>
        <v>13189</v>
      </c>
      <c r="K14" s="28">
        <f t="shared" si="1"/>
        <v>-49</v>
      </c>
      <c r="L14" s="45">
        <v>-0.4</v>
      </c>
      <c r="Q14" s="29"/>
      <c r="R14" s="30"/>
      <c r="S14" s="30"/>
      <c r="T14" s="31"/>
      <c r="U14" s="32" t="s">
        <v>183</v>
      </c>
      <c r="V14" s="27">
        <v>13140664</v>
      </c>
      <c r="W14" s="27">
        <v>13189221</v>
      </c>
      <c r="X14" s="28">
        <v>-48557</v>
      </c>
      <c r="Y14" s="45">
        <v>-0.4</v>
      </c>
    </row>
    <row r="15" spans="1:25" ht="15" customHeight="1" x14ac:dyDescent="0.4">
      <c r="D15" s="29"/>
      <c r="E15" s="30"/>
      <c r="F15" s="30"/>
      <c r="G15" s="30"/>
      <c r="H15" s="32" t="s">
        <v>184</v>
      </c>
      <c r="I15" s="27">
        <f t="shared" si="2"/>
        <v>25913</v>
      </c>
      <c r="J15" s="27">
        <f t="shared" si="0"/>
        <v>24522</v>
      </c>
      <c r="K15" s="28">
        <f t="shared" si="1"/>
        <v>1391</v>
      </c>
      <c r="L15" s="45">
        <v>5.7</v>
      </c>
      <c r="Q15" s="29"/>
      <c r="R15" s="30"/>
      <c r="S15" s="30"/>
      <c r="T15" s="30"/>
      <c r="U15" s="32" t="s">
        <v>184</v>
      </c>
      <c r="V15" s="27">
        <v>25913362</v>
      </c>
      <c r="W15" s="27">
        <v>24522208</v>
      </c>
      <c r="X15" s="28">
        <v>1391154</v>
      </c>
      <c r="Y15" s="45">
        <v>5.7</v>
      </c>
    </row>
    <row r="16" spans="1:25" ht="15" customHeight="1" x14ac:dyDescent="0.4">
      <c r="D16" s="29"/>
      <c r="E16" s="30"/>
      <c r="F16" s="30"/>
      <c r="G16" s="33"/>
      <c r="H16" s="32" t="s">
        <v>185</v>
      </c>
      <c r="I16" s="27">
        <f t="shared" si="2"/>
        <v>14307</v>
      </c>
      <c r="J16" s="27">
        <f t="shared" si="0"/>
        <v>14247</v>
      </c>
      <c r="K16" s="28">
        <f t="shared" si="1"/>
        <v>61</v>
      </c>
      <c r="L16" s="45">
        <v>0.4</v>
      </c>
      <c r="Q16" s="29"/>
      <c r="R16" s="30"/>
      <c r="S16" s="30"/>
      <c r="T16" s="33"/>
      <c r="U16" s="32" t="s">
        <v>185</v>
      </c>
      <c r="V16" s="27">
        <v>14307438</v>
      </c>
      <c r="W16" s="27">
        <v>14246812</v>
      </c>
      <c r="X16" s="28">
        <v>60626</v>
      </c>
      <c r="Y16" s="45">
        <v>0.4</v>
      </c>
    </row>
    <row r="17" spans="4:25" ht="15" customHeight="1" x14ac:dyDescent="0.4">
      <c r="D17" s="29"/>
      <c r="E17" s="30"/>
      <c r="F17" s="30"/>
      <c r="G17" s="354" t="s">
        <v>186</v>
      </c>
      <c r="H17" s="358"/>
      <c r="I17" s="27">
        <f t="shared" si="2"/>
        <v>1559</v>
      </c>
      <c r="J17" s="27">
        <f t="shared" si="0"/>
        <v>1592</v>
      </c>
      <c r="K17" s="28">
        <f t="shared" si="1"/>
        <v>-33</v>
      </c>
      <c r="L17" s="45">
        <v>-2.1</v>
      </c>
      <c r="Q17" s="29"/>
      <c r="R17" s="30"/>
      <c r="S17" s="30"/>
      <c r="T17" s="354" t="s">
        <v>186</v>
      </c>
      <c r="U17" s="358"/>
      <c r="V17" s="27">
        <v>1558968</v>
      </c>
      <c r="W17" s="27">
        <v>1592146</v>
      </c>
      <c r="X17" s="28">
        <v>-33178</v>
      </c>
      <c r="Y17" s="45">
        <v>-2.1</v>
      </c>
    </row>
    <row r="18" spans="4:25" ht="15" customHeight="1" x14ac:dyDescent="0.4">
      <c r="D18" s="29"/>
      <c r="E18" s="30"/>
      <c r="F18" s="30"/>
      <c r="G18" s="31"/>
      <c r="H18" s="32" t="s">
        <v>187</v>
      </c>
      <c r="I18" s="34">
        <f t="shared" si="2"/>
        <v>0</v>
      </c>
      <c r="J18" s="34">
        <f t="shared" si="0"/>
        <v>0</v>
      </c>
      <c r="K18" s="35">
        <f t="shared" si="1"/>
        <v>0</v>
      </c>
      <c r="L18" s="46"/>
      <c r="Q18" s="29"/>
      <c r="R18" s="30"/>
      <c r="S18" s="30"/>
      <c r="T18" s="31"/>
      <c r="U18" s="32" t="s">
        <v>187</v>
      </c>
      <c r="V18" s="34"/>
      <c r="W18" s="34"/>
      <c r="X18" s="35"/>
      <c r="Y18" s="46"/>
    </row>
    <row r="19" spans="4:25" ht="15" customHeight="1" x14ac:dyDescent="0.4">
      <c r="D19" s="29"/>
      <c r="E19" s="30"/>
      <c r="F19" s="33"/>
      <c r="G19" s="33"/>
      <c r="H19" s="32" t="s">
        <v>188</v>
      </c>
      <c r="I19" s="34">
        <f t="shared" si="2"/>
        <v>0</v>
      </c>
      <c r="J19" s="34">
        <f t="shared" si="0"/>
        <v>0</v>
      </c>
      <c r="K19" s="35">
        <f t="shared" si="1"/>
        <v>0</v>
      </c>
      <c r="L19" s="46"/>
      <c r="Q19" s="29"/>
      <c r="R19" s="30"/>
      <c r="S19" s="33"/>
      <c r="T19" s="33"/>
      <c r="U19" s="32" t="s">
        <v>188</v>
      </c>
      <c r="V19" s="34"/>
      <c r="W19" s="34"/>
      <c r="X19" s="35"/>
      <c r="Y19" s="46"/>
    </row>
    <row r="20" spans="4:25" ht="15" customHeight="1" x14ac:dyDescent="0.4">
      <c r="D20" s="29"/>
      <c r="E20" s="30"/>
      <c r="F20" s="358" t="s">
        <v>189</v>
      </c>
      <c r="G20" s="358"/>
      <c r="H20" s="358"/>
      <c r="I20" s="27">
        <f t="shared" si="2"/>
        <v>3566</v>
      </c>
      <c r="J20" s="27">
        <f t="shared" si="0"/>
        <v>3353</v>
      </c>
      <c r="K20" s="28">
        <f t="shared" si="1"/>
        <v>213</v>
      </c>
      <c r="L20" s="45">
        <v>6.4</v>
      </c>
      <c r="Q20" s="29"/>
      <c r="R20" s="30"/>
      <c r="S20" s="358" t="s">
        <v>189</v>
      </c>
      <c r="T20" s="358"/>
      <c r="U20" s="358"/>
      <c r="V20" s="27">
        <v>3566194</v>
      </c>
      <c r="W20" s="27">
        <v>3352764</v>
      </c>
      <c r="X20" s="28">
        <v>213430</v>
      </c>
      <c r="Y20" s="45">
        <v>6.4</v>
      </c>
    </row>
    <row r="21" spans="4:25" ht="15" customHeight="1" x14ac:dyDescent="0.4">
      <c r="D21" s="29"/>
      <c r="E21" s="30"/>
      <c r="F21" s="358" t="s">
        <v>190</v>
      </c>
      <c r="G21" s="358"/>
      <c r="H21" s="358"/>
      <c r="I21" s="27">
        <f t="shared" si="2"/>
        <v>7254</v>
      </c>
      <c r="J21" s="27">
        <f t="shared" si="0"/>
        <v>6909</v>
      </c>
      <c r="K21" s="28">
        <f t="shared" si="1"/>
        <v>346</v>
      </c>
      <c r="L21" s="45">
        <v>5</v>
      </c>
      <c r="Q21" s="29"/>
      <c r="R21" s="30"/>
      <c r="S21" s="358" t="s">
        <v>190</v>
      </c>
      <c r="T21" s="358"/>
      <c r="U21" s="358"/>
      <c r="V21" s="27">
        <v>7254037</v>
      </c>
      <c r="W21" s="27">
        <v>6908527</v>
      </c>
      <c r="X21" s="28">
        <v>345510</v>
      </c>
      <c r="Y21" s="45">
        <v>5</v>
      </c>
    </row>
    <row r="22" spans="4:25" ht="15" customHeight="1" x14ac:dyDescent="0.4">
      <c r="D22" s="29"/>
      <c r="E22" s="30"/>
      <c r="F22" s="358" t="s">
        <v>191</v>
      </c>
      <c r="G22" s="358"/>
      <c r="H22" s="358"/>
      <c r="I22" s="27">
        <f t="shared" si="2"/>
        <v>41</v>
      </c>
      <c r="J22" s="27">
        <f t="shared" si="0"/>
        <v>32</v>
      </c>
      <c r="K22" s="28">
        <f t="shared" si="1"/>
        <v>9</v>
      </c>
      <c r="L22" s="45">
        <v>26.5</v>
      </c>
      <c r="Q22" s="29"/>
      <c r="R22" s="30"/>
      <c r="S22" s="358" t="s">
        <v>191</v>
      </c>
      <c r="T22" s="358"/>
      <c r="U22" s="358"/>
      <c r="V22" s="27">
        <v>40565</v>
      </c>
      <c r="W22" s="27">
        <v>32061</v>
      </c>
      <c r="X22" s="28">
        <v>8504</v>
      </c>
      <c r="Y22" s="45">
        <v>26.5</v>
      </c>
    </row>
    <row r="23" spans="4:25" ht="15" customHeight="1" x14ac:dyDescent="0.4">
      <c r="D23" s="29"/>
      <c r="E23" s="30"/>
      <c r="F23" s="354" t="s">
        <v>192</v>
      </c>
      <c r="G23" s="358"/>
      <c r="H23" s="358"/>
      <c r="I23" s="27">
        <f t="shared" si="2"/>
        <v>0</v>
      </c>
      <c r="J23" s="27">
        <f t="shared" si="0"/>
        <v>0</v>
      </c>
      <c r="K23" s="28">
        <f t="shared" si="1"/>
        <v>0</v>
      </c>
      <c r="L23" s="45">
        <v>0</v>
      </c>
      <c r="Q23" s="29"/>
      <c r="R23" s="30"/>
      <c r="S23" s="354" t="s">
        <v>192</v>
      </c>
      <c r="T23" s="358"/>
      <c r="U23" s="358"/>
      <c r="V23" s="27">
        <v>0</v>
      </c>
      <c r="W23" s="27">
        <v>0</v>
      </c>
      <c r="X23" s="28">
        <v>0</v>
      </c>
      <c r="Y23" s="45">
        <v>0</v>
      </c>
    </row>
    <row r="24" spans="4:25" ht="15" customHeight="1" x14ac:dyDescent="0.4">
      <c r="D24" s="29"/>
      <c r="E24" s="30"/>
      <c r="F24" s="31"/>
      <c r="G24" s="358" t="s">
        <v>193</v>
      </c>
      <c r="H24" s="358"/>
      <c r="I24" s="27">
        <f t="shared" si="2"/>
        <v>0</v>
      </c>
      <c r="J24" s="27">
        <f t="shared" si="0"/>
        <v>0</v>
      </c>
      <c r="K24" s="28">
        <f t="shared" si="1"/>
        <v>0</v>
      </c>
      <c r="L24" s="45">
        <v>0</v>
      </c>
      <c r="Q24" s="29"/>
      <c r="R24" s="30"/>
      <c r="S24" s="31"/>
      <c r="T24" s="358" t="s">
        <v>193</v>
      </c>
      <c r="U24" s="358"/>
      <c r="V24" s="27">
        <v>0</v>
      </c>
      <c r="W24" s="27">
        <v>0</v>
      </c>
      <c r="X24" s="28">
        <v>0</v>
      </c>
      <c r="Y24" s="45">
        <v>0</v>
      </c>
    </row>
    <row r="25" spans="4:25" ht="15" customHeight="1" x14ac:dyDescent="0.4">
      <c r="D25" s="29"/>
      <c r="E25" s="30"/>
      <c r="F25" s="30"/>
      <c r="G25" s="358" t="s">
        <v>194</v>
      </c>
      <c r="H25" s="358"/>
      <c r="I25" s="27">
        <f t="shared" si="2"/>
        <v>0</v>
      </c>
      <c r="J25" s="27">
        <f t="shared" si="0"/>
        <v>0</v>
      </c>
      <c r="K25" s="28">
        <f t="shared" si="1"/>
        <v>0</v>
      </c>
      <c r="L25" s="45">
        <v>0</v>
      </c>
      <c r="Q25" s="29"/>
      <c r="R25" s="30"/>
      <c r="S25" s="30"/>
      <c r="T25" s="358" t="s">
        <v>194</v>
      </c>
      <c r="U25" s="358"/>
      <c r="V25" s="27">
        <v>0</v>
      </c>
      <c r="W25" s="27">
        <v>0</v>
      </c>
      <c r="X25" s="28">
        <v>0</v>
      </c>
      <c r="Y25" s="45">
        <v>0</v>
      </c>
    </row>
    <row r="26" spans="4:25" ht="15" customHeight="1" x14ac:dyDescent="0.4">
      <c r="D26" s="29"/>
      <c r="E26" s="30"/>
      <c r="F26" s="33"/>
      <c r="G26" s="358" t="s">
        <v>195</v>
      </c>
      <c r="H26" s="358"/>
      <c r="I26" s="27">
        <f t="shared" si="2"/>
        <v>0</v>
      </c>
      <c r="J26" s="27">
        <f t="shared" si="0"/>
        <v>0</v>
      </c>
      <c r="K26" s="28">
        <f t="shared" si="1"/>
        <v>0</v>
      </c>
      <c r="L26" s="45">
        <v>0</v>
      </c>
      <c r="Q26" s="29"/>
      <c r="R26" s="30"/>
      <c r="S26" s="33"/>
      <c r="T26" s="358" t="s">
        <v>195</v>
      </c>
      <c r="U26" s="358"/>
      <c r="V26" s="27">
        <v>0</v>
      </c>
      <c r="W26" s="27">
        <v>0</v>
      </c>
      <c r="X26" s="28">
        <v>0</v>
      </c>
      <c r="Y26" s="45">
        <v>0</v>
      </c>
    </row>
    <row r="27" spans="4:25" ht="15" customHeight="1" thickBot="1" x14ac:dyDescent="0.45">
      <c r="D27" s="57"/>
      <c r="E27" s="364" t="s">
        <v>196</v>
      </c>
      <c r="F27" s="364"/>
      <c r="G27" s="364"/>
      <c r="H27" s="364"/>
      <c r="I27" s="47">
        <f t="shared" si="2"/>
        <v>0</v>
      </c>
      <c r="J27" s="47">
        <f t="shared" si="0"/>
        <v>0</v>
      </c>
      <c r="K27" s="58">
        <f t="shared" si="1"/>
        <v>0</v>
      </c>
      <c r="L27" s="59">
        <v>0</v>
      </c>
      <c r="Q27" s="29"/>
      <c r="R27" s="358" t="s">
        <v>196</v>
      </c>
      <c r="S27" s="358"/>
      <c r="T27" s="358"/>
      <c r="U27" s="358"/>
      <c r="V27" s="27">
        <v>0</v>
      </c>
      <c r="W27" s="27">
        <v>0</v>
      </c>
      <c r="X27" s="28">
        <v>0</v>
      </c>
      <c r="Y27" s="45">
        <v>0</v>
      </c>
    </row>
    <row r="28" spans="4:25" ht="15" customHeight="1" x14ac:dyDescent="0.4">
      <c r="D28" s="362" t="s">
        <v>197</v>
      </c>
      <c r="E28" s="363"/>
      <c r="F28" s="363"/>
      <c r="G28" s="363"/>
      <c r="H28" s="363"/>
      <c r="I28" s="54">
        <f t="shared" si="2"/>
        <v>1999</v>
      </c>
      <c r="J28" s="54">
        <f t="shared" si="0"/>
        <v>1970</v>
      </c>
      <c r="K28" s="55">
        <f t="shared" si="1"/>
        <v>29</v>
      </c>
      <c r="L28" s="56">
        <v>1.5</v>
      </c>
      <c r="Q28" s="355" t="s">
        <v>197</v>
      </c>
      <c r="R28" s="358"/>
      <c r="S28" s="358"/>
      <c r="T28" s="358"/>
      <c r="U28" s="358"/>
      <c r="V28" s="27">
        <v>1998933</v>
      </c>
      <c r="W28" s="27">
        <v>1969873</v>
      </c>
      <c r="X28" s="28">
        <v>29060</v>
      </c>
      <c r="Y28" s="45">
        <v>1.5</v>
      </c>
    </row>
    <row r="29" spans="4:25" ht="15" customHeight="1" x14ac:dyDescent="0.4">
      <c r="D29" s="36"/>
      <c r="E29" s="354" t="s">
        <v>198</v>
      </c>
      <c r="F29" s="354"/>
      <c r="G29" s="354"/>
      <c r="H29" s="354"/>
      <c r="I29" s="27">
        <f t="shared" si="2"/>
        <v>1999</v>
      </c>
      <c r="J29" s="27">
        <f t="shared" si="0"/>
        <v>1970</v>
      </c>
      <c r="K29" s="28">
        <f t="shared" si="1"/>
        <v>29</v>
      </c>
      <c r="L29" s="45">
        <v>1.5</v>
      </c>
      <c r="Q29" s="36"/>
      <c r="R29" s="354" t="s">
        <v>198</v>
      </c>
      <c r="S29" s="354"/>
      <c r="T29" s="354"/>
      <c r="U29" s="354"/>
      <c r="V29" s="27">
        <v>1998933</v>
      </c>
      <c r="W29" s="27">
        <v>1969873</v>
      </c>
      <c r="X29" s="28">
        <v>29060</v>
      </c>
      <c r="Y29" s="45">
        <v>1.5</v>
      </c>
    </row>
    <row r="30" spans="4:25" ht="15" customHeight="1" x14ac:dyDescent="0.4">
      <c r="D30" s="29"/>
      <c r="E30" s="31"/>
      <c r="F30" s="358" t="s">
        <v>199</v>
      </c>
      <c r="G30" s="358"/>
      <c r="H30" s="358"/>
      <c r="I30" s="27">
        <f t="shared" si="2"/>
        <v>381</v>
      </c>
      <c r="J30" s="27">
        <f t="shared" si="0"/>
        <v>356</v>
      </c>
      <c r="K30" s="28">
        <f t="shared" si="1"/>
        <v>25</v>
      </c>
      <c r="L30" s="45">
        <v>7</v>
      </c>
      <c r="Q30" s="29"/>
      <c r="R30" s="31"/>
      <c r="S30" s="358" t="s">
        <v>199</v>
      </c>
      <c r="T30" s="358"/>
      <c r="U30" s="358"/>
      <c r="V30" s="27">
        <v>381202</v>
      </c>
      <c r="W30" s="27">
        <v>356321</v>
      </c>
      <c r="X30" s="28">
        <v>24881</v>
      </c>
      <c r="Y30" s="45">
        <v>7</v>
      </c>
    </row>
    <row r="31" spans="4:25" ht="15" customHeight="1" x14ac:dyDescent="0.4">
      <c r="D31" s="29"/>
      <c r="E31" s="30"/>
      <c r="F31" s="363" t="s">
        <v>200</v>
      </c>
      <c r="G31" s="363"/>
      <c r="H31" s="363"/>
      <c r="I31" s="27">
        <f t="shared" si="2"/>
        <v>1508</v>
      </c>
      <c r="J31" s="27">
        <f t="shared" si="0"/>
        <v>1508</v>
      </c>
      <c r="K31" s="28">
        <f t="shared" si="1"/>
        <v>0</v>
      </c>
      <c r="L31" s="45">
        <v>0</v>
      </c>
      <c r="Q31" s="29"/>
      <c r="R31" s="30"/>
      <c r="S31" s="363" t="s">
        <v>200</v>
      </c>
      <c r="T31" s="363"/>
      <c r="U31" s="363"/>
      <c r="V31" s="27">
        <v>1507747</v>
      </c>
      <c r="W31" s="27">
        <v>1507649</v>
      </c>
      <c r="X31" s="28">
        <v>98</v>
      </c>
      <c r="Y31" s="45">
        <v>0</v>
      </c>
    </row>
    <row r="32" spans="4:25" ht="15" customHeight="1" x14ac:dyDescent="0.4">
      <c r="D32" s="29"/>
      <c r="E32" s="30"/>
      <c r="F32" s="354" t="s">
        <v>201</v>
      </c>
      <c r="G32" s="358"/>
      <c r="H32" s="358"/>
      <c r="I32" s="27">
        <f t="shared" si="2"/>
        <v>110</v>
      </c>
      <c r="J32" s="27">
        <f t="shared" si="0"/>
        <v>106</v>
      </c>
      <c r="K32" s="28">
        <f t="shared" si="1"/>
        <v>4</v>
      </c>
      <c r="L32" s="45">
        <v>3.9</v>
      </c>
      <c r="Q32" s="29"/>
      <c r="R32" s="30"/>
      <c r="S32" s="354" t="s">
        <v>201</v>
      </c>
      <c r="T32" s="358"/>
      <c r="U32" s="358"/>
      <c r="V32" s="27">
        <v>109984</v>
      </c>
      <c r="W32" s="27">
        <v>105903</v>
      </c>
      <c r="X32" s="28">
        <v>4081</v>
      </c>
      <c r="Y32" s="45">
        <v>3.9</v>
      </c>
    </row>
    <row r="33" spans="4:25" ht="15" customHeight="1" x14ac:dyDescent="0.4">
      <c r="D33" s="29"/>
      <c r="E33" s="30"/>
      <c r="F33" s="31"/>
      <c r="G33" s="358" t="s">
        <v>202</v>
      </c>
      <c r="H33" s="358"/>
      <c r="I33" s="27">
        <f t="shared" si="2"/>
        <v>0</v>
      </c>
      <c r="J33" s="27">
        <f t="shared" si="0"/>
        <v>0</v>
      </c>
      <c r="K33" s="28">
        <f t="shared" si="1"/>
        <v>0</v>
      </c>
      <c r="L33" s="45">
        <v>0</v>
      </c>
      <c r="Q33" s="29"/>
      <c r="R33" s="30"/>
      <c r="S33" s="31"/>
      <c r="T33" s="358" t="s">
        <v>202</v>
      </c>
      <c r="U33" s="358"/>
      <c r="V33" s="27">
        <v>0</v>
      </c>
      <c r="W33" s="27">
        <v>0</v>
      </c>
      <c r="X33" s="28">
        <v>0</v>
      </c>
      <c r="Y33" s="45">
        <v>0</v>
      </c>
    </row>
    <row r="34" spans="4:25" ht="15" customHeight="1" x14ac:dyDescent="0.4">
      <c r="D34" s="29"/>
      <c r="E34" s="30"/>
      <c r="F34" s="33"/>
      <c r="G34" s="358" t="s">
        <v>203</v>
      </c>
      <c r="H34" s="358"/>
      <c r="I34" s="27">
        <f t="shared" si="2"/>
        <v>0</v>
      </c>
      <c r="J34" s="27">
        <f t="shared" si="0"/>
        <v>0</v>
      </c>
      <c r="K34" s="28">
        <f t="shared" si="1"/>
        <v>0</v>
      </c>
      <c r="L34" s="45">
        <v>0</v>
      </c>
      <c r="Q34" s="29"/>
      <c r="R34" s="30"/>
      <c r="S34" s="33"/>
      <c r="T34" s="358" t="s">
        <v>203</v>
      </c>
      <c r="U34" s="358"/>
      <c r="V34" s="27">
        <v>0</v>
      </c>
      <c r="W34" s="27">
        <v>0</v>
      </c>
      <c r="X34" s="28">
        <v>0</v>
      </c>
      <c r="Y34" s="45">
        <v>0</v>
      </c>
    </row>
    <row r="35" spans="4:25" ht="15" customHeight="1" x14ac:dyDescent="0.4">
      <c r="D35" s="29"/>
      <c r="E35" s="30"/>
      <c r="F35" s="358" t="s">
        <v>204</v>
      </c>
      <c r="G35" s="358"/>
      <c r="H35" s="358"/>
      <c r="I35" s="27">
        <f t="shared" si="2"/>
        <v>0</v>
      </c>
      <c r="J35" s="27">
        <f t="shared" si="0"/>
        <v>0</v>
      </c>
      <c r="K35" s="28">
        <f t="shared" si="1"/>
        <v>0</v>
      </c>
      <c r="L35" s="45">
        <v>0</v>
      </c>
      <c r="Q35" s="29"/>
      <c r="R35" s="30"/>
      <c r="S35" s="358" t="s">
        <v>204</v>
      </c>
      <c r="T35" s="358"/>
      <c r="U35" s="358"/>
      <c r="V35" s="27">
        <v>0</v>
      </c>
      <c r="W35" s="27">
        <v>0</v>
      </c>
      <c r="X35" s="28">
        <v>0</v>
      </c>
      <c r="Y35" s="45">
        <v>0</v>
      </c>
    </row>
    <row r="36" spans="4:25" ht="15" customHeight="1" x14ac:dyDescent="0.4">
      <c r="D36" s="29"/>
      <c r="E36" s="30"/>
      <c r="F36" s="358" t="s">
        <v>205</v>
      </c>
      <c r="G36" s="358"/>
      <c r="H36" s="358"/>
      <c r="I36" s="27">
        <f t="shared" si="2"/>
        <v>0</v>
      </c>
      <c r="J36" s="27">
        <f t="shared" si="0"/>
        <v>0</v>
      </c>
      <c r="K36" s="28">
        <f t="shared" si="1"/>
        <v>0</v>
      </c>
      <c r="L36" s="45">
        <v>0</v>
      </c>
      <c r="Q36" s="29"/>
      <c r="R36" s="30"/>
      <c r="S36" s="358" t="s">
        <v>205</v>
      </c>
      <c r="T36" s="358"/>
      <c r="U36" s="358"/>
      <c r="V36" s="27">
        <v>0</v>
      </c>
      <c r="W36" s="27">
        <v>0</v>
      </c>
      <c r="X36" s="28">
        <v>0</v>
      </c>
      <c r="Y36" s="45">
        <v>0</v>
      </c>
    </row>
    <row r="37" spans="4:25" ht="15" customHeight="1" x14ac:dyDescent="0.4">
      <c r="D37" s="29"/>
      <c r="E37" s="33"/>
      <c r="F37" s="358" t="s">
        <v>206</v>
      </c>
      <c r="G37" s="358"/>
      <c r="H37" s="358"/>
      <c r="I37" s="27">
        <f t="shared" si="2"/>
        <v>0</v>
      </c>
      <c r="J37" s="27">
        <f t="shared" si="0"/>
        <v>0</v>
      </c>
      <c r="K37" s="28">
        <f t="shared" si="1"/>
        <v>0</v>
      </c>
      <c r="L37" s="45">
        <v>0</v>
      </c>
      <c r="Q37" s="29"/>
      <c r="R37" s="33"/>
      <c r="S37" s="358" t="s">
        <v>206</v>
      </c>
      <c r="T37" s="358"/>
      <c r="U37" s="358"/>
      <c r="V37" s="27">
        <v>0</v>
      </c>
      <c r="W37" s="27">
        <v>0</v>
      </c>
      <c r="X37" s="28">
        <v>0</v>
      </c>
      <c r="Y37" s="45">
        <v>0</v>
      </c>
    </row>
    <row r="38" spans="4:25" ht="15" customHeight="1" thickBot="1" x14ac:dyDescent="0.45">
      <c r="D38" s="57"/>
      <c r="E38" s="364" t="s">
        <v>207</v>
      </c>
      <c r="F38" s="364"/>
      <c r="G38" s="364"/>
      <c r="H38" s="364"/>
      <c r="I38" s="47">
        <f t="shared" si="2"/>
        <v>0</v>
      </c>
      <c r="J38" s="47">
        <f t="shared" si="0"/>
        <v>0</v>
      </c>
      <c r="K38" s="58">
        <f t="shared" si="1"/>
        <v>0</v>
      </c>
      <c r="L38" s="59">
        <v>0</v>
      </c>
      <c r="Q38" s="29"/>
      <c r="R38" s="354" t="s">
        <v>207</v>
      </c>
      <c r="S38" s="354"/>
      <c r="T38" s="354"/>
      <c r="U38" s="354"/>
      <c r="V38" s="27">
        <v>0</v>
      </c>
      <c r="W38" s="27">
        <v>0</v>
      </c>
      <c r="X38" s="28">
        <v>0</v>
      </c>
      <c r="Y38" s="45">
        <v>0</v>
      </c>
    </row>
    <row r="39" spans="4:25" ht="15" customHeight="1" thickBot="1" x14ac:dyDescent="0.45">
      <c r="D39" s="362" t="s">
        <v>208</v>
      </c>
      <c r="E39" s="368"/>
      <c r="F39" s="368"/>
      <c r="G39" s="368"/>
      <c r="H39" s="368"/>
      <c r="I39" s="60">
        <f t="shared" si="2"/>
        <v>0</v>
      </c>
      <c r="J39" s="61">
        <f t="shared" si="0"/>
        <v>0</v>
      </c>
      <c r="K39" s="62">
        <f t="shared" si="1"/>
        <v>0</v>
      </c>
      <c r="L39" s="63">
        <v>0</v>
      </c>
      <c r="Q39" s="355" t="s">
        <v>208</v>
      </c>
      <c r="R39" s="354"/>
      <c r="S39" s="354"/>
      <c r="T39" s="354"/>
      <c r="U39" s="354"/>
      <c r="V39" s="47">
        <v>0</v>
      </c>
      <c r="W39" s="37">
        <v>0</v>
      </c>
      <c r="X39" s="38">
        <v>0</v>
      </c>
      <c r="Y39" s="48">
        <v>0</v>
      </c>
    </row>
    <row r="40" spans="4:25" ht="15" customHeight="1" thickBot="1" x14ac:dyDescent="0.45">
      <c r="D40" s="356" t="s">
        <v>209</v>
      </c>
      <c r="E40" s="357"/>
      <c r="F40" s="357"/>
      <c r="G40" s="357"/>
      <c r="H40" s="357"/>
      <c r="I40" s="39">
        <f t="shared" si="2"/>
        <v>114811</v>
      </c>
      <c r="J40" s="39">
        <f t="shared" si="0"/>
        <v>112572</v>
      </c>
      <c r="K40" s="40">
        <f t="shared" si="1"/>
        <v>2239</v>
      </c>
      <c r="L40" s="49">
        <v>2</v>
      </c>
      <c r="Q40" s="356" t="s">
        <v>209</v>
      </c>
      <c r="R40" s="357"/>
      <c r="S40" s="357"/>
      <c r="T40" s="357"/>
      <c r="U40" s="357"/>
      <c r="V40" s="39">
        <v>114811421</v>
      </c>
      <c r="W40" s="39">
        <v>112572177</v>
      </c>
      <c r="X40" s="40">
        <v>2239244</v>
      </c>
      <c r="Y40" s="49">
        <v>2</v>
      </c>
    </row>
    <row r="41" spans="4:25" ht="15" customHeight="1" x14ac:dyDescent="0.4">
      <c r="D41" s="50" t="s">
        <v>210</v>
      </c>
      <c r="E41" s="42"/>
      <c r="F41" s="42"/>
      <c r="G41" s="42"/>
      <c r="H41" s="42"/>
      <c r="I41" s="42"/>
      <c r="J41" s="42"/>
      <c r="K41" s="42"/>
      <c r="L41" s="43"/>
      <c r="Q41" s="41" t="s">
        <v>210</v>
      </c>
      <c r="R41" s="42"/>
      <c r="S41" s="42"/>
      <c r="T41" s="42"/>
      <c r="U41" s="42"/>
      <c r="V41" s="42"/>
      <c r="W41" s="42"/>
      <c r="X41" s="42"/>
      <c r="Y41" s="43"/>
    </row>
    <row r="42" spans="4:25" ht="15" customHeight="1" x14ac:dyDescent="0.4">
      <c r="D42" s="5" t="s">
        <v>116</v>
      </c>
      <c r="U42" s="4"/>
      <c r="V42" s="14" t="s">
        <v>211</v>
      </c>
      <c r="W42" s="14" t="s">
        <v>212</v>
      </c>
    </row>
    <row r="43" spans="4:25" ht="15" customHeight="1" x14ac:dyDescent="0.4">
      <c r="U43" s="15" t="s">
        <v>217</v>
      </c>
      <c r="V43" s="51">
        <f>+V8+V9</f>
        <v>38803233</v>
      </c>
      <c r="W43" s="51">
        <f>+W8+W9</f>
        <v>38572941</v>
      </c>
    </row>
    <row r="44" spans="4:25" ht="15" customHeight="1" x14ac:dyDescent="0.4">
      <c r="U44" s="15" t="s">
        <v>218</v>
      </c>
      <c r="V44" s="51">
        <f>+V10+V11</f>
        <v>8228027</v>
      </c>
      <c r="W44" s="51">
        <f>+W10+W11</f>
        <v>8185624</v>
      </c>
    </row>
    <row r="45" spans="4:25" ht="15" customHeight="1" x14ac:dyDescent="0.4">
      <c r="U45" s="15" t="s">
        <v>219</v>
      </c>
      <c r="V45" s="51">
        <f>+V12</f>
        <v>54920432</v>
      </c>
      <c r="W45" s="51">
        <f>+W12</f>
        <v>53550387</v>
      </c>
    </row>
    <row r="46" spans="4:25" ht="15" customHeight="1" x14ac:dyDescent="0.4">
      <c r="U46" s="15" t="s">
        <v>220</v>
      </c>
      <c r="V46" s="51">
        <f>+V21</f>
        <v>7254037</v>
      </c>
      <c r="W46" s="51">
        <f>+W21</f>
        <v>6908527</v>
      </c>
    </row>
    <row r="47" spans="4:25" ht="15" customHeight="1" x14ac:dyDescent="0.4">
      <c r="U47" s="15" t="s">
        <v>222</v>
      </c>
      <c r="V47" s="51">
        <f t="shared" ref="V47:W49" si="3">+V30</f>
        <v>381202</v>
      </c>
      <c r="W47" s="51">
        <f t="shared" si="3"/>
        <v>356321</v>
      </c>
    </row>
    <row r="48" spans="4:25" ht="15" customHeight="1" x14ac:dyDescent="0.4">
      <c r="U48" s="15" t="s">
        <v>223</v>
      </c>
      <c r="V48" s="51">
        <f t="shared" si="3"/>
        <v>1507747</v>
      </c>
      <c r="W48" s="51">
        <f t="shared" si="3"/>
        <v>1507649</v>
      </c>
    </row>
    <row r="49" spans="8:23" ht="15" customHeight="1" x14ac:dyDescent="0.4">
      <c r="U49" s="15" t="s">
        <v>224</v>
      </c>
      <c r="V49" s="51">
        <f t="shared" si="3"/>
        <v>109984</v>
      </c>
      <c r="W49" s="51">
        <f t="shared" si="3"/>
        <v>105903</v>
      </c>
    </row>
    <row r="50" spans="8:23" ht="15" customHeight="1" x14ac:dyDescent="0.4">
      <c r="U50" s="15" t="s">
        <v>221</v>
      </c>
      <c r="V50" s="51">
        <f>+V40-SUM(V43:V49)</f>
        <v>3606759</v>
      </c>
      <c r="W50" s="51">
        <f>+W40-SUM(W43:W49)</f>
        <v>3384825</v>
      </c>
    </row>
    <row r="56" spans="8:23" ht="15" customHeight="1" x14ac:dyDescent="0.4">
      <c r="H56" s="4"/>
      <c r="I56" s="14" t="s">
        <v>211</v>
      </c>
      <c r="J56" s="14" t="s">
        <v>212</v>
      </c>
    </row>
    <row r="57" spans="8:23" ht="15" customHeight="1" x14ac:dyDescent="0.4">
      <c r="H57" s="15" t="s">
        <v>217</v>
      </c>
      <c r="I57" s="51">
        <f>+I8+I9</f>
        <v>38803</v>
      </c>
      <c r="J57" s="51">
        <f>+J8+J9</f>
        <v>38573</v>
      </c>
    </row>
    <row r="58" spans="8:23" ht="15" customHeight="1" x14ac:dyDescent="0.4">
      <c r="H58" s="15" t="s">
        <v>218</v>
      </c>
      <c r="I58" s="51">
        <f>+I10+I11</f>
        <v>8228</v>
      </c>
      <c r="J58" s="51">
        <f>+J10+J11</f>
        <v>8186</v>
      </c>
    </row>
    <row r="59" spans="8:23" ht="15" customHeight="1" x14ac:dyDescent="0.4">
      <c r="H59" s="15" t="s">
        <v>219</v>
      </c>
      <c r="I59" s="51">
        <f>+I12</f>
        <v>54920</v>
      </c>
      <c r="J59" s="51">
        <f>+J12</f>
        <v>53550</v>
      </c>
    </row>
    <row r="60" spans="8:23" ht="15" customHeight="1" x14ac:dyDescent="0.4">
      <c r="H60" s="15" t="s">
        <v>220</v>
      </c>
      <c r="I60" s="51">
        <f>+I21</f>
        <v>7254</v>
      </c>
      <c r="J60" s="51">
        <f>+J21</f>
        <v>6909</v>
      </c>
    </row>
    <row r="61" spans="8:23" ht="15" customHeight="1" x14ac:dyDescent="0.4">
      <c r="H61" s="15" t="s">
        <v>221</v>
      </c>
      <c r="I61" s="51">
        <f>+I40-SUM(I57:I60)</f>
        <v>5606</v>
      </c>
      <c r="J61" s="51">
        <f>+J40-SUM(J57:J60)</f>
        <v>5354</v>
      </c>
    </row>
  </sheetData>
  <sheetProtection algorithmName="SHA-512" hashValue="xryZrx4WOpu/hMzGi3AKok9xsry4N/Itdn0qRB+monpJzWLg7CyL+NMMPxp5V4gfzicwQ0xAUwBILYRkDxQjtw==" saltValue="Ibe5HJdU30ozkJrZ4HxX8g==" spinCount="100000" sheet="1" objects="1" scenarios="1"/>
  <mergeCells count="65">
    <mergeCell ref="F36:H36"/>
    <mergeCell ref="F37:H37"/>
    <mergeCell ref="E38:H38"/>
    <mergeCell ref="D39:H39"/>
    <mergeCell ref="D40:H40"/>
    <mergeCell ref="Q4:U4"/>
    <mergeCell ref="Q5:U5"/>
    <mergeCell ref="R6:U6"/>
    <mergeCell ref="S7:U7"/>
    <mergeCell ref="T8:U8"/>
    <mergeCell ref="T9:U9"/>
    <mergeCell ref="T10:U10"/>
    <mergeCell ref="T11:U11"/>
    <mergeCell ref="S12:U12"/>
    <mergeCell ref="T13:U13"/>
    <mergeCell ref="T17:U17"/>
    <mergeCell ref="S20:U20"/>
    <mergeCell ref="S21:U21"/>
    <mergeCell ref="S22:U22"/>
    <mergeCell ref="S23:U23"/>
    <mergeCell ref="F32:H32"/>
    <mergeCell ref="T24:U24"/>
    <mergeCell ref="T25:U25"/>
    <mergeCell ref="T26:U26"/>
    <mergeCell ref="R27:U27"/>
    <mergeCell ref="E27:H27"/>
    <mergeCell ref="Q28:U28"/>
    <mergeCell ref="R29:U29"/>
    <mergeCell ref="S30:U30"/>
    <mergeCell ref="S31:U31"/>
    <mergeCell ref="S32:U32"/>
    <mergeCell ref="G33:H33"/>
    <mergeCell ref="G34:H34"/>
    <mergeCell ref="F35:H35"/>
    <mergeCell ref="G13:H13"/>
    <mergeCell ref="G17:H17"/>
    <mergeCell ref="F20:H20"/>
    <mergeCell ref="F21:H21"/>
    <mergeCell ref="F22:H22"/>
    <mergeCell ref="F23:H23"/>
    <mergeCell ref="G24:H24"/>
    <mergeCell ref="G25:H25"/>
    <mergeCell ref="G26:H26"/>
    <mergeCell ref="D28:H28"/>
    <mergeCell ref="E29:H29"/>
    <mergeCell ref="F30:H30"/>
    <mergeCell ref="F31:H31"/>
    <mergeCell ref="G9:H9"/>
    <mergeCell ref="G10:H10"/>
    <mergeCell ref="G11:H11"/>
    <mergeCell ref="F12:H12"/>
    <mergeCell ref="B2:C2"/>
    <mergeCell ref="D4:H4"/>
    <mergeCell ref="D5:H5"/>
    <mergeCell ref="E6:H6"/>
    <mergeCell ref="F7:H7"/>
    <mergeCell ref="G8:H8"/>
    <mergeCell ref="R38:U38"/>
    <mergeCell ref="Q39:U39"/>
    <mergeCell ref="Q40:U40"/>
    <mergeCell ref="T33:U33"/>
    <mergeCell ref="T34:U34"/>
    <mergeCell ref="S35:U35"/>
    <mergeCell ref="S36:U36"/>
    <mergeCell ref="S37:U37"/>
  </mergeCells>
  <phoneticPr fontId="2"/>
  <pageMargins left="0.7" right="0.7" top="0.75" bottom="0.75" header="0.3" footer="0.3"/>
  <pageSetup paperSize="9" scale="92"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451DB-D489-4E08-AFD2-EA9069841F42}">
  <sheetPr codeName="Sheet7"/>
  <dimension ref="B2:AE41"/>
  <sheetViews>
    <sheetView view="pageBreakPreview" zoomScaleNormal="85" zoomScaleSheetLayoutView="100" workbookViewId="0"/>
  </sheetViews>
  <sheetFormatPr defaultColWidth="2.375" defaultRowHeight="15" customHeight="1" x14ac:dyDescent="0.4"/>
  <cols>
    <col min="1" max="4" width="2.375" style="1" bestFit="1" customWidth="1"/>
    <col min="5" max="5" width="22.25" style="1" customWidth="1"/>
    <col min="6" max="7" width="11.75" style="1" bestFit="1" customWidth="1"/>
    <col min="8" max="12" width="10.5" style="1" bestFit="1" customWidth="1"/>
    <col min="13" max="13" width="11.75" style="1" bestFit="1" customWidth="1"/>
    <col min="14" max="19" width="10.5" style="1" bestFit="1" customWidth="1"/>
    <col min="20" max="20" width="11.75" style="1" bestFit="1" customWidth="1"/>
    <col min="21" max="21" width="8.5" style="1" bestFit="1" customWidth="1"/>
    <col min="22" max="22" width="10.5" style="1" bestFit="1" customWidth="1"/>
    <col min="23" max="23" width="8.5" style="1" bestFit="1" customWidth="1"/>
    <col min="24" max="25" width="9.625" style="1" bestFit="1" customWidth="1"/>
    <col min="26" max="27" width="8.5" style="1" bestFit="1" customWidth="1"/>
    <col min="28" max="29" width="10.5" style="1" bestFit="1" customWidth="1"/>
    <col min="30" max="30" width="9.625" style="1" bestFit="1" customWidth="1"/>
    <col min="31" max="31" width="2.625" style="8" customWidth="1"/>
    <col min="32" max="32" width="2.375" style="1" bestFit="1" customWidth="1"/>
    <col min="33" max="33" width="4" style="1" customWidth="1"/>
    <col min="34" max="34" width="13" style="1" customWidth="1"/>
    <col min="35" max="44" width="12.75" style="1" customWidth="1"/>
    <col min="45" max="45" width="8.875" style="1" customWidth="1"/>
    <col min="46" max="48" width="9.25" style="1" bestFit="1" customWidth="1"/>
    <col min="49" max="51" width="9.125" style="1" bestFit="1" customWidth="1"/>
    <col min="52" max="52" width="12.375" style="1" customWidth="1"/>
    <col min="53" max="16384" width="2.375" style="1"/>
  </cols>
  <sheetData>
    <row r="2" spans="2:31" s="16" customFormat="1" ht="30" customHeight="1" x14ac:dyDescent="0.4">
      <c r="B2" s="353">
        <v>5</v>
      </c>
      <c r="C2" s="353"/>
      <c r="E2" s="17" t="s">
        <v>263</v>
      </c>
    </row>
    <row r="3" spans="2:31" s="253" customFormat="1" ht="15" customHeight="1" x14ac:dyDescent="0.4">
      <c r="B3" s="254"/>
      <c r="C3" s="254"/>
      <c r="E3" s="255"/>
    </row>
    <row r="4" spans="2:31" s="146" customFormat="1" ht="15" customHeight="1" x14ac:dyDescent="0.4">
      <c r="E4" s="256" t="s">
        <v>260</v>
      </c>
      <c r="AE4" s="239"/>
    </row>
    <row r="5" spans="2:31" s="146" customFormat="1" ht="15" customHeight="1" x14ac:dyDescent="0.4">
      <c r="E5" s="99"/>
      <c r="F5" s="161" t="s">
        <v>85</v>
      </c>
      <c r="G5" s="161" t="s">
        <v>86</v>
      </c>
      <c r="H5" s="161" t="s">
        <v>87</v>
      </c>
      <c r="I5" s="161" t="s">
        <v>88</v>
      </c>
      <c r="J5" s="161" t="s">
        <v>89</v>
      </c>
      <c r="K5" s="161" t="s">
        <v>90</v>
      </c>
      <c r="L5" s="161" t="s">
        <v>91</v>
      </c>
      <c r="M5" s="161" t="s">
        <v>92</v>
      </c>
      <c r="N5" s="161" t="s">
        <v>93</v>
      </c>
      <c r="O5" s="161" t="s">
        <v>94</v>
      </c>
      <c r="P5" s="161" t="s">
        <v>95</v>
      </c>
      <c r="Q5" s="161" t="s">
        <v>96</v>
      </c>
      <c r="R5" s="161" t="s">
        <v>97</v>
      </c>
      <c r="S5" s="161" t="s">
        <v>98</v>
      </c>
      <c r="T5" s="161" t="s">
        <v>99</v>
      </c>
      <c r="U5" s="161" t="s">
        <v>100</v>
      </c>
      <c r="V5" s="161" t="s">
        <v>101</v>
      </c>
      <c r="W5" s="161" t="s">
        <v>102</v>
      </c>
      <c r="X5" s="161" t="s">
        <v>103</v>
      </c>
      <c r="Y5" s="161" t="s">
        <v>104</v>
      </c>
      <c r="Z5" s="161" t="s">
        <v>105</v>
      </c>
      <c r="AA5" s="161" t="s">
        <v>106</v>
      </c>
      <c r="AB5" s="161" t="s">
        <v>107</v>
      </c>
      <c r="AC5" s="161" t="s">
        <v>108</v>
      </c>
      <c r="AD5" s="161" t="s">
        <v>109</v>
      </c>
      <c r="AE5" s="239"/>
    </row>
    <row r="6" spans="2:31" s="146" customFormat="1" ht="15" customHeight="1" x14ac:dyDescent="0.4">
      <c r="E6" s="257" t="s">
        <v>217</v>
      </c>
      <c r="F6" s="258">
        <f>+F16+F17</f>
        <v>15548390</v>
      </c>
      <c r="G6" s="258">
        <f t="shared" ref="G6:AD6" si="0">+G16+G17</f>
        <v>1986258</v>
      </c>
      <c r="H6" s="259">
        <f t="shared" si="0"/>
        <v>3047112</v>
      </c>
      <c r="I6" s="259">
        <f t="shared" si="0"/>
        <v>2754768</v>
      </c>
      <c r="J6" s="259">
        <f t="shared" si="0"/>
        <v>788776</v>
      </c>
      <c r="K6" s="259">
        <f t="shared" si="0"/>
        <v>1337875</v>
      </c>
      <c r="L6" s="259">
        <f t="shared" si="0"/>
        <v>998987</v>
      </c>
      <c r="M6" s="259">
        <f t="shared" si="0"/>
        <v>2899670</v>
      </c>
      <c r="N6" s="259">
        <f t="shared" si="0"/>
        <v>1151319</v>
      </c>
      <c r="O6" s="259">
        <f t="shared" si="0"/>
        <v>2791222</v>
      </c>
      <c r="P6" s="259">
        <f t="shared" si="0"/>
        <v>993422</v>
      </c>
      <c r="Q6" s="259">
        <f t="shared" si="0"/>
        <v>998519</v>
      </c>
      <c r="R6" s="259">
        <f t="shared" si="0"/>
        <v>748895</v>
      </c>
      <c r="S6" s="259">
        <f t="shared" si="0"/>
        <v>171601</v>
      </c>
      <c r="T6" s="259">
        <f t="shared" si="0"/>
        <v>53705</v>
      </c>
      <c r="U6" s="259">
        <f t="shared" si="0"/>
        <v>67832</v>
      </c>
      <c r="V6" s="259">
        <f t="shared" si="0"/>
        <v>457404</v>
      </c>
      <c r="W6" s="259">
        <f t="shared" si="0"/>
        <v>194361</v>
      </c>
      <c r="X6" s="259">
        <f t="shared" si="0"/>
        <v>249266</v>
      </c>
      <c r="Y6" s="259">
        <f t="shared" si="0"/>
        <v>167792</v>
      </c>
      <c r="Z6" s="259">
        <f t="shared" si="0"/>
        <v>132958</v>
      </c>
      <c r="AA6" s="259">
        <f t="shared" si="0"/>
        <v>252827</v>
      </c>
      <c r="AB6" s="259">
        <f t="shared" si="0"/>
        <v>556240</v>
      </c>
      <c r="AC6" s="259">
        <f t="shared" si="0"/>
        <v>389479</v>
      </c>
      <c r="AD6" s="259">
        <f t="shared" si="0"/>
        <v>64555</v>
      </c>
      <c r="AE6" s="239"/>
    </row>
    <row r="7" spans="2:31" s="146" customFormat="1" ht="15" customHeight="1" x14ac:dyDescent="0.4">
      <c r="E7" s="257" t="s">
        <v>218</v>
      </c>
      <c r="F7" s="259">
        <f>+F18+F19</f>
        <v>3660198</v>
      </c>
      <c r="G7" s="259">
        <f t="shared" ref="G7:AD7" si="1">+G18+G19</f>
        <v>394633</v>
      </c>
      <c r="H7" s="259">
        <f t="shared" si="1"/>
        <v>601854</v>
      </c>
      <c r="I7" s="259">
        <f t="shared" si="1"/>
        <v>621261</v>
      </c>
      <c r="J7" s="259">
        <f t="shared" si="1"/>
        <v>193813</v>
      </c>
      <c r="K7" s="259">
        <f t="shared" si="1"/>
        <v>214273</v>
      </c>
      <c r="L7" s="259">
        <f t="shared" si="1"/>
        <v>183819</v>
      </c>
      <c r="M7" s="259">
        <f t="shared" si="1"/>
        <v>378820</v>
      </c>
      <c r="N7" s="259">
        <f t="shared" si="1"/>
        <v>133509</v>
      </c>
      <c r="O7" s="259">
        <f t="shared" si="1"/>
        <v>635438</v>
      </c>
      <c r="P7" s="259">
        <f t="shared" si="1"/>
        <v>144849</v>
      </c>
      <c r="Q7" s="259">
        <f t="shared" si="1"/>
        <v>133034</v>
      </c>
      <c r="R7" s="259">
        <f t="shared" si="1"/>
        <v>115267</v>
      </c>
      <c r="S7" s="259">
        <f t="shared" si="1"/>
        <v>527822</v>
      </c>
      <c r="T7" s="259">
        <f t="shared" si="1"/>
        <v>3539</v>
      </c>
      <c r="U7" s="259">
        <f t="shared" si="1"/>
        <v>8099</v>
      </c>
      <c r="V7" s="259">
        <f t="shared" si="1"/>
        <v>48829</v>
      </c>
      <c r="W7" s="259">
        <f t="shared" si="1"/>
        <v>22222</v>
      </c>
      <c r="X7" s="259">
        <f t="shared" si="1"/>
        <v>36639</v>
      </c>
      <c r="Y7" s="259">
        <f t="shared" si="1"/>
        <v>14320</v>
      </c>
      <c r="Z7" s="259">
        <f t="shared" si="1"/>
        <v>11884</v>
      </c>
      <c r="AA7" s="259">
        <f t="shared" si="1"/>
        <v>16076</v>
      </c>
      <c r="AB7" s="259">
        <f t="shared" si="1"/>
        <v>66692</v>
      </c>
      <c r="AC7" s="259">
        <f t="shared" si="1"/>
        <v>40452</v>
      </c>
      <c r="AD7" s="259">
        <f t="shared" si="1"/>
        <v>20685</v>
      </c>
      <c r="AE7" s="239"/>
    </row>
    <row r="8" spans="2:31" s="146" customFormat="1" ht="15" customHeight="1" x14ac:dyDescent="0.4">
      <c r="E8" s="132" t="s">
        <v>219</v>
      </c>
      <c r="F8" s="260">
        <v>19413018</v>
      </c>
      <c r="G8" s="260">
        <v>4282842</v>
      </c>
      <c r="H8" s="260">
        <v>3831182</v>
      </c>
      <c r="I8" s="260">
        <v>3874946</v>
      </c>
      <c r="J8" s="260">
        <v>1879277</v>
      </c>
      <c r="K8" s="260">
        <v>2113671</v>
      </c>
      <c r="L8" s="260">
        <v>1658038</v>
      </c>
      <c r="M8" s="260">
        <v>4125402</v>
      </c>
      <c r="N8" s="260">
        <v>1268911</v>
      </c>
      <c r="O8" s="260">
        <v>3799476</v>
      </c>
      <c r="P8" s="260">
        <v>1517853</v>
      </c>
      <c r="Q8" s="260">
        <v>1463394</v>
      </c>
      <c r="R8" s="260">
        <v>1484725</v>
      </c>
      <c r="S8" s="260">
        <v>410539</v>
      </c>
      <c r="T8" s="260">
        <v>91217</v>
      </c>
      <c r="U8" s="260">
        <v>123015</v>
      </c>
      <c r="V8" s="260">
        <v>754850</v>
      </c>
      <c r="W8" s="260">
        <v>309990</v>
      </c>
      <c r="X8" s="260">
        <v>372952</v>
      </c>
      <c r="Y8" s="260">
        <v>211948</v>
      </c>
      <c r="Z8" s="260">
        <v>223943</v>
      </c>
      <c r="AA8" s="260">
        <v>391329</v>
      </c>
      <c r="AB8" s="260">
        <v>672816</v>
      </c>
      <c r="AC8" s="260">
        <v>545650</v>
      </c>
      <c r="AD8" s="260">
        <v>99448</v>
      </c>
      <c r="AE8" s="239"/>
    </row>
    <row r="9" spans="2:31" s="146" customFormat="1" ht="15" customHeight="1" x14ac:dyDescent="0.4">
      <c r="E9" s="132" t="s">
        <v>220</v>
      </c>
      <c r="F9" s="260">
        <v>2196242</v>
      </c>
      <c r="G9" s="260">
        <v>475790</v>
      </c>
      <c r="H9" s="260">
        <v>668941</v>
      </c>
      <c r="I9" s="260">
        <v>553680</v>
      </c>
      <c r="J9" s="260">
        <v>198969</v>
      </c>
      <c r="K9" s="260">
        <v>308302</v>
      </c>
      <c r="L9" s="260">
        <v>248685</v>
      </c>
      <c r="M9" s="260">
        <v>585282</v>
      </c>
      <c r="N9" s="260">
        <v>237122</v>
      </c>
      <c r="O9" s="260">
        <v>627109</v>
      </c>
      <c r="P9" s="260">
        <v>224431</v>
      </c>
      <c r="Q9" s="260">
        <v>158541</v>
      </c>
      <c r="R9" s="260">
        <v>180124</v>
      </c>
      <c r="S9" s="260">
        <v>37916</v>
      </c>
      <c r="T9" s="260">
        <v>12972</v>
      </c>
      <c r="U9" s="260">
        <v>7290</v>
      </c>
      <c r="V9" s="260">
        <v>102044</v>
      </c>
      <c r="W9" s="260">
        <v>48236</v>
      </c>
      <c r="X9" s="260">
        <v>64008</v>
      </c>
      <c r="Y9" s="260">
        <v>44702</v>
      </c>
      <c r="Z9" s="260">
        <v>32416</v>
      </c>
      <c r="AA9" s="260">
        <v>30049</v>
      </c>
      <c r="AB9" s="260">
        <v>114326</v>
      </c>
      <c r="AC9" s="260">
        <v>75011</v>
      </c>
      <c r="AD9" s="260">
        <v>21849</v>
      </c>
      <c r="AE9" s="239"/>
    </row>
    <row r="10" spans="2:31" s="146" customFormat="1" ht="15" customHeight="1" x14ac:dyDescent="0.4">
      <c r="E10" s="132" t="s">
        <v>222</v>
      </c>
      <c r="F10" s="260">
        <v>44552</v>
      </c>
      <c r="G10" s="260">
        <v>1649</v>
      </c>
      <c r="H10" s="260">
        <v>40193</v>
      </c>
      <c r="I10" s="260">
        <v>3453</v>
      </c>
      <c r="J10" s="260">
        <v>22361</v>
      </c>
      <c r="K10" s="260">
        <v>24241</v>
      </c>
      <c r="L10" s="260">
        <v>24366</v>
      </c>
      <c r="M10" s="260">
        <v>5655</v>
      </c>
      <c r="N10" s="260">
        <v>0</v>
      </c>
      <c r="O10" s="260">
        <v>3004</v>
      </c>
      <c r="P10" s="260">
        <v>2630</v>
      </c>
      <c r="Q10" s="260">
        <v>4898</v>
      </c>
      <c r="R10" s="260">
        <v>97643</v>
      </c>
      <c r="S10" s="260">
        <v>6093</v>
      </c>
      <c r="T10" s="260">
        <v>0</v>
      </c>
      <c r="U10" s="260">
        <v>7790</v>
      </c>
      <c r="V10" s="260">
        <v>36280</v>
      </c>
      <c r="W10" s="260">
        <v>13561</v>
      </c>
      <c r="X10" s="260">
        <v>2127</v>
      </c>
      <c r="Y10" s="260">
        <v>0</v>
      </c>
      <c r="Z10" s="260">
        <v>0</v>
      </c>
      <c r="AA10" s="260">
        <v>29459</v>
      </c>
      <c r="AB10" s="260">
        <v>672</v>
      </c>
      <c r="AC10" s="260">
        <v>0</v>
      </c>
      <c r="AD10" s="260">
        <v>10575</v>
      </c>
      <c r="AE10" s="239"/>
    </row>
    <row r="11" spans="2:31" s="146" customFormat="1" ht="15" customHeight="1" x14ac:dyDescent="0.4">
      <c r="E11" s="132" t="s">
        <v>223</v>
      </c>
      <c r="F11" s="260">
        <v>1507747</v>
      </c>
      <c r="G11" s="260">
        <v>0</v>
      </c>
      <c r="H11" s="260">
        <v>0</v>
      </c>
      <c r="I11" s="260">
        <v>0</v>
      </c>
      <c r="J11" s="260">
        <v>0</v>
      </c>
      <c r="K11" s="260">
        <v>0</v>
      </c>
      <c r="L11" s="260">
        <v>0</v>
      </c>
      <c r="M11" s="260">
        <v>0</v>
      </c>
      <c r="N11" s="260">
        <v>0</v>
      </c>
      <c r="O11" s="260">
        <v>0</v>
      </c>
      <c r="P11" s="260">
        <v>0</v>
      </c>
      <c r="Q11" s="260">
        <v>0</v>
      </c>
      <c r="R11" s="260">
        <v>0</v>
      </c>
      <c r="S11" s="260">
        <v>0</v>
      </c>
      <c r="T11" s="260">
        <v>0</v>
      </c>
      <c r="U11" s="260">
        <v>0</v>
      </c>
      <c r="V11" s="260">
        <v>0</v>
      </c>
      <c r="W11" s="260">
        <v>0</v>
      </c>
      <c r="X11" s="260">
        <v>0</v>
      </c>
      <c r="Y11" s="260">
        <v>0</v>
      </c>
      <c r="Z11" s="260">
        <v>0</v>
      </c>
      <c r="AA11" s="260">
        <v>0</v>
      </c>
      <c r="AB11" s="260">
        <v>0</v>
      </c>
      <c r="AC11" s="260">
        <v>0</v>
      </c>
      <c r="AD11" s="260">
        <v>0</v>
      </c>
      <c r="AE11" s="239"/>
    </row>
    <row r="12" spans="2:31" s="146" customFormat="1" ht="15" customHeight="1" x14ac:dyDescent="0.4">
      <c r="E12" s="132" t="s">
        <v>224</v>
      </c>
      <c r="F12" s="260">
        <v>0</v>
      </c>
      <c r="G12" s="260">
        <v>0</v>
      </c>
      <c r="H12" s="260">
        <v>0</v>
      </c>
      <c r="I12" s="260">
        <v>250</v>
      </c>
      <c r="J12" s="260">
        <v>0</v>
      </c>
      <c r="K12" s="260">
        <v>0</v>
      </c>
      <c r="L12" s="260">
        <v>0</v>
      </c>
      <c r="M12" s="260">
        <v>109734</v>
      </c>
      <c r="N12" s="260">
        <v>0</v>
      </c>
      <c r="O12" s="260">
        <v>0</v>
      </c>
      <c r="P12" s="260">
        <v>0</v>
      </c>
      <c r="Q12" s="260">
        <v>0</v>
      </c>
      <c r="R12" s="260">
        <v>0</v>
      </c>
      <c r="S12" s="260">
        <v>0</v>
      </c>
      <c r="T12" s="260">
        <v>0</v>
      </c>
      <c r="U12" s="260">
        <v>0</v>
      </c>
      <c r="V12" s="260">
        <v>0</v>
      </c>
      <c r="W12" s="260">
        <v>0</v>
      </c>
      <c r="X12" s="260">
        <v>0</v>
      </c>
      <c r="Y12" s="260">
        <v>0</v>
      </c>
      <c r="Z12" s="260">
        <v>0</v>
      </c>
      <c r="AA12" s="260">
        <v>0</v>
      </c>
      <c r="AB12" s="260">
        <v>0</v>
      </c>
      <c r="AC12" s="260">
        <v>0</v>
      </c>
      <c r="AD12" s="260">
        <v>0</v>
      </c>
      <c r="AE12" s="239"/>
    </row>
    <row r="13" spans="2:31" s="146" customFormat="1" ht="15" customHeight="1" x14ac:dyDescent="0.4">
      <c r="E13" s="257" t="s">
        <v>221</v>
      </c>
      <c r="F13" s="259">
        <f>+F14-SUM(F6:F12)</f>
        <v>911644</v>
      </c>
      <c r="G13" s="259">
        <f t="shared" ref="G13:AD13" si="2">+G14-SUM(G6:G12)</f>
        <v>200271</v>
      </c>
      <c r="H13" s="259">
        <f t="shared" si="2"/>
        <v>368487</v>
      </c>
      <c r="I13" s="259">
        <f t="shared" si="2"/>
        <v>264680</v>
      </c>
      <c r="J13" s="259">
        <f t="shared" si="2"/>
        <v>110183</v>
      </c>
      <c r="K13" s="259">
        <f t="shared" si="2"/>
        <v>180652</v>
      </c>
      <c r="L13" s="259">
        <f t="shared" si="2"/>
        <v>130063</v>
      </c>
      <c r="M13" s="259">
        <f t="shared" si="2"/>
        <v>314719</v>
      </c>
      <c r="N13" s="259">
        <f t="shared" si="2"/>
        <v>118608</v>
      </c>
      <c r="O13" s="259">
        <f t="shared" si="2"/>
        <v>324883</v>
      </c>
      <c r="P13" s="259">
        <f t="shared" si="2"/>
        <v>106390</v>
      </c>
      <c r="Q13" s="259">
        <f t="shared" si="2"/>
        <v>87906</v>
      </c>
      <c r="R13" s="259">
        <f t="shared" si="2"/>
        <v>103518</v>
      </c>
      <c r="S13" s="259">
        <f t="shared" si="2"/>
        <v>19883</v>
      </c>
      <c r="T13" s="259">
        <f t="shared" si="2"/>
        <v>6625</v>
      </c>
      <c r="U13" s="259">
        <f t="shared" si="2"/>
        <v>12707</v>
      </c>
      <c r="V13" s="259">
        <f t="shared" si="2"/>
        <v>69084</v>
      </c>
      <c r="W13" s="259">
        <f t="shared" si="2"/>
        <v>28342</v>
      </c>
      <c r="X13" s="259">
        <f t="shared" si="2"/>
        <v>32247</v>
      </c>
      <c r="Y13" s="259">
        <f t="shared" si="2"/>
        <v>21445</v>
      </c>
      <c r="Z13" s="259">
        <f t="shared" si="2"/>
        <v>18616</v>
      </c>
      <c r="AA13" s="259">
        <f t="shared" si="2"/>
        <v>20161</v>
      </c>
      <c r="AB13" s="259">
        <f t="shared" si="2"/>
        <v>84028</v>
      </c>
      <c r="AC13" s="259">
        <f t="shared" si="2"/>
        <v>60856</v>
      </c>
      <c r="AD13" s="259">
        <f t="shared" si="2"/>
        <v>10761</v>
      </c>
      <c r="AE13" s="239"/>
    </row>
    <row r="14" spans="2:31" s="146" customFormat="1" ht="15" customHeight="1" x14ac:dyDescent="0.4">
      <c r="E14" s="161" t="s">
        <v>255</v>
      </c>
      <c r="F14" s="260">
        <v>43281791</v>
      </c>
      <c r="G14" s="260">
        <v>7341443</v>
      </c>
      <c r="H14" s="260">
        <v>8557769</v>
      </c>
      <c r="I14" s="260">
        <v>8073038</v>
      </c>
      <c r="J14" s="260">
        <v>3193379</v>
      </c>
      <c r="K14" s="260">
        <v>4179014</v>
      </c>
      <c r="L14" s="260">
        <v>3243958</v>
      </c>
      <c r="M14" s="260">
        <v>8419282</v>
      </c>
      <c r="N14" s="260">
        <v>2909469</v>
      </c>
      <c r="O14" s="260">
        <v>8181132</v>
      </c>
      <c r="P14" s="260">
        <v>2989575</v>
      </c>
      <c r="Q14" s="260">
        <v>2846292</v>
      </c>
      <c r="R14" s="260">
        <v>2730172</v>
      </c>
      <c r="S14" s="260">
        <v>1173854</v>
      </c>
      <c r="T14" s="260">
        <v>168058</v>
      </c>
      <c r="U14" s="260">
        <v>226733</v>
      </c>
      <c r="V14" s="260">
        <v>1468491</v>
      </c>
      <c r="W14" s="260">
        <v>616712</v>
      </c>
      <c r="X14" s="260">
        <v>757239</v>
      </c>
      <c r="Y14" s="260">
        <v>460207</v>
      </c>
      <c r="Z14" s="260">
        <v>419817</v>
      </c>
      <c r="AA14" s="260">
        <v>739901</v>
      </c>
      <c r="AB14" s="260">
        <v>1494774</v>
      </c>
      <c r="AC14" s="260">
        <v>1111448</v>
      </c>
      <c r="AD14" s="260">
        <v>227873</v>
      </c>
      <c r="AE14" s="239"/>
    </row>
    <row r="15" spans="2:31" s="146" customFormat="1" ht="15" customHeight="1" x14ac:dyDescent="0.4">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39"/>
    </row>
    <row r="16" spans="2:31" s="146" customFormat="1" ht="15" customHeight="1" x14ac:dyDescent="0.4">
      <c r="E16" s="99" t="s">
        <v>256</v>
      </c>
      <c r="F16" s="260">
        <v>531485</v>
      </c>
      <c r="G16" s="260">
        <v>81500</v>
      </c>
      <c r="H16" s="260">
        <v>141688</v>
      </c>
      <c r="I16" s="260">
        <v>119387</v>
      </c>
      <c r="J16" s="260">
        <v>39134</v>
      </c>
      <c r="K16" s="260">
        <v>68917</v>
      </c>
      <c r="L16" s="260">
        <v>51033</v>
      </c>
      <c r="M16" s="260">
        <v>126874</v>
      </c>
      <c r="N16" s="260">
        <v>54085</v>
      </c>
      <c r="O16" s="260">
        <v>130249</v>
      </c>
      <c r="P16" s="260">
        <v>48527</v>
      </c>
      <c r="Q16" s="260">
        <v>41000</v>
      </c>
      <c r="R16" s="260">
        <v>39465</v>
      </c>
      <c r="S16" s="260">
        <v>7826</v>
      </c>
      <c r="T16" s="260">
        <v>3299</v>
      </c>
      <c r="U16" s="260">
        <v>4568</v>
      </c>
      <c r="V16" s="260">
        <v>24426</v>
      </c>
      <c r="W16" s="260">
        <v>10371</v>
      </c>
      <c r="X16" s="260">
        <v>13306</v>
      </c>
      <c r="Y16" s="260">
        <v>8404</v>
      </c>
      <c r="Z16" s="260">
        <v>7119</v>
      </c>
      <c r="AA16" s="260">
        <v>6416</v>
      </c>
      <c r="AB16" s="260">
        <v>30452</v>
      </c>
      <c r="AC16" s="260">
        <v>24615</v>
      </c>
      <c r="AD16" s="260">
        <v>4028</v>
      </c>
      <c r="AE16" s="239"/>
    </row>
    <row r="17" spans="5:31" s="146" customFormat="1" ht="15" customHeight="1" x14ac:dyDescent="0.4">
      <c r="E17" s="99" t="s">
        <v>257</v>
      </c>
      <c r="F17" s="260">
        <v>15016905</v>
      </c>
      <c r="G17" s="260">
        <v>1904758</v>
      </c>
      <c r="H17" s="260">
        <v>2905424</v>
      </c>
      <c r="I17" s="260">
        <v>2635381</v>
      </c>
      <c r="J17" s="260">
        <v>749642</v>
      </c>
      <c r="K17" s="260">
        <v>1268958</v>
      </c>
      <c r="L17" s="260">
        <v>947954</v>
      </c>
      <c r="M17" s="260">
        <v>2772796</v>
      </c>
      <c r="N17" s="260">
        <v>1097234</v>
      </c>
      <c r="O17" s="260">
        <v>2660973</v>
      </c>
      <c r="P17" s="260">
        <v>944895</v>
      </c>
      <c r="Q17" s="260">
        <v>957519</v>
      </c>
      <c r="R17" s="260">
        <v>709430</v>
      </c>
      <c r="S17" s="260">
        <v>163775</v>
      </c>
      <c r="T17" s="260">
        <v>50406</v>
      </c>
      <c r="U17" s="260">
        <v>63264</v>
      </c>
      <c r="V17" s="260">
        <v>432978</v>
      </c>
      <c r="W17" s="260">
        <v>183990</v>
      </c>
      <c r="X17" s="260">
        <v>235960</v>
      </c>
      <c r="Y17" s="260">
        <v>159388</v>
      </c>
      <c r="Z17" s="260">
        <v>125839</v>
      </c>
      <c r="AA17" s="260">
        <v>246411</v>
      </c>
      <c r="AB17" s="260">
        <v>525788</v>
      </c>
      <c r="AC17" s="260">
        <v>364864</v>
      </c>
      <c r="AD17" s="260">
        <v>60527</v>
      </c>
      <c r="AE17" s="239"/>
    </row>
    <row r="18" spans="5:31" s="146" customFormat="1" ht="15" customHeight="1" x14ac:dyDescent="0.4">
      <c r="E18" s="99" t="s">
        <v>258</v>
      </c>
      <c r="F18" s="260">
        <v>1240378</v>
      </c>
      <c r="G18" s="260">
        <v>189479</v>
      </c>
      <c r="H18" s="260">
        <v>262589</v>
      </c>
      <c r="I18" s="260">
        <v>236719</v>
      </c>
      <c r="J18" s="260">
        <v>61406</v>
      </c>
      <c r="K18" s="260">
        <v>93087</v>
      </c>
      <c r="L18" s="260">
        <v>87084</v>
      </c>
      <c r="M18" s="260">
        <v>161173</v>
      </c>
      <c r="N18" s="260">
        <v>60014</v>
      </c>
      <c r="O18" s="260">
        <v>246042</v>
      </c>
      <c r="P18" s="260">
        <v>71613</v>
      </c>
      <c r="Q18" s="260">
        <v>59354</v>
      </c>
      <c r="R18" s="260">
        <v>65482</v>
      </c>
      <c r="S18" s="260">
        <v>17591</v>
      </c>
      <c r="T18" s="260">
        <v>3133</v>
      </c>
      <c r="U18" s="260">
        <v>5157</v>
      </c>
      <c r="V18" s="260">
        <v>26973</v>
      </c>
      <c r="W18" s="260">
        <v>10428</v>
      </c>
      <c r="X18" s="260">
        <v>17860</v>
      </c>
      <c r="Y18" s="260">
        <v>10579</v>
      </c>
      <c r="Z18" s="260">
        <v>8338</v>
      </c>
      <c r="AA18" s="260">
        <v>10717</v>
      </c>
      <c r="AB18" s="260">
        <v>39016</v>
      </c>
      <c r="AC18" s="260">
        <v>23876</v>
      </c>
      <c r="AD18" s="260">
        <v>10560</v>
      </c>
      <c r="AE18" s="239"/>
    </row>
    <row r="19" spans="5:31" s="146" customFormat="1" ht="15" customHeight="1" x14ac:dyDescent="0.4">
      <c r="E19" s="99" t="s">
        <v>259</v>
      </c>
      <c r="F19" s="260">
        <v>2419820</v>
      </c>
      <c r="G19" s="260">
        <v>205154</v>
      </c>
      <c r="H19" s="260">
        <v>339265</v>
      </c>
      <c r="I19" s="260">
        <v>384542</v>
      </c>
      <c r="J19" s="260">
        <v>132407</v>
      </c>
      <c r="K19" s="260">
        <v>121186</v>
      </c>
      <c r="L19" s="260">
        <v>96735</v>
      </c>
      <c r="M19" s="260">
        <v>217647</v>
      </c>
      <c r="N19" s="260">
        <v>73495</v>
      </c>
      <c r="O19" s="260">
        <v>389396</v>
      </c>
      <c r="P19" s="260">
        <v>73236</v>
      </c>
      <c r="Q19" s="260">
        <v>73680</v>
      </c>
      <c r="R19" s="260">
        <v>49785</v>
      </c>
      <c r="S19" s="260">
        <v>510231</v>
      </c>
      <c r="T19" s="260">
        <v>406</v>
      </c>
      <c r="U19" s="260">
        <v>2942</v>
      </c>
      <c r="V19" s="260">
        <v>21856</v>
      </c>
      <c r="W19" s="260">
        <v>11794</v>
      </c>
      <c r="X19" s="260">
        <v>18779</v>
      </c>
      <c r="Y19" s="260">
        <v>3741</v>
      </c>
      <c r="Z19" s="260">
        <v>3546</v>
      </c>
      <c r="AA19" s="260">
        <v>5359</v>
      </c>
      <c r="AB19" s="260">
        <v>27676</v>
      </c>
      <c r="AC19" s="260">
        <v>16576</v>
      </c>
      <c r="AD19" s="260">
        <v>10125</v>
      </c>
      <c r="AE19" s="239"/>
    </row>
    <row r="20" spans="5:31" s="146" customFormat="1" ht="15" customHeight="1" x14ac:dyDescent="0.4">
      <c r="E20" s="263" t="s">
        <v>261</v>
      </c>
      <c r="AE20" s="239"/>
    </row>
    <row r="21" spans="5:31" s="146" customFormat="1" ht="15" customHeight="1" x14ac:dyDescent="0.4">
      <c r="E21" s="263" t="s">
        <v>261</v>
      </c>
      <c r="AE21" s="239"/>
    </row>
    <row r="22" spans="5:31" s="146" customFormat="1" ht="15" customHeight="1" thickBot="1" x14ac:dyDescent="0.45">
      <c r="E22" s="256" t="s">
        <v>262</v>
      </c>
      <c r="AD22" s="145"/>
      <c r="AE22" s="239"/>
    </row>
    <row r="23" spans="5:31" s="146" customFormat="1" ht="15" customHeight="1" x14ac:dyDescent="0.4">
      <c r="E23" s="323"/>
      <c r="F23" s="324" t="s">
        <v>85</v>
      </c>
      <c r="G23" s="324" t="s">
        <v>86</v>
      </c>
      <c r="H23" s="324" t="s">
        <v>87</v>
      </c>
      <c r="I23" s="324" t="s">
        <v>88</v>
      </c>
      <c r="J23" s="324" t="s">
        <v>89</v>
      </c>
      <c r="K23" s="324" t="s">
        <v>90</v>
      </c>
      <c r="L23" s="324" t="s">
        <v>91</v>
      </c>
      <c r="M23" s="324" t="s">
        <v>92</v>
      </c>
      <c r="N23" s="324" t="s">
        <v>93</v>
      </c>
      <c r="O23" s="324" t="s">
        <v>94</v>
      </c>
      <c r="P23" s="324" t="s">
        <v>95</v>
      </c>
      <c r="Q23" s="324" t="s">
        <v>96</v>
      </c>
      <c r="R23" s="324" t="s">
        <v>97</v>
      </c>
      <c r="S23" s="324" t="s">
        <v>98</v>
      </c>
      <c r="T23" s="324" t="s">
        <v>99</v>
      </c>
      <c r="U23" s="324" t="s">
        <v>100</v>
      </c>
      <c r="V23" s="324" t="s">
        <v>101</v>
      </c>
      <c r="W23" s="324" t="s">
        <v>102</v>
      </c>
      <c r="X23" s="324" t="s">
        <v>103</v>
      </c>
      <c r="Y23" s="324" t="s">
        <v>104</v>
      </c>
      <c r="Z23" s="324" t="s">
        <v>105</v>
      </c>
      <c r="AA23" s="324" t="s">
        <v>106</v>
      </c>
      <c r="AB23" s="324" t="s">
        <v>107</v>
      </c>
      <c r="AC23" s="324" t="s">
        <v>108</v>
      </c>
      <c r="AD23" s="325" t="s">
        <v>109</v>
      </c>
      <c r="AE23" s="239"/>
    </row>
    <row r="24" spans="5:31" s="146" customFormat="1" ht="15" customHeight="1" x14ac:dyDescent="0.4">
      <c r="E24" s="326" t="s">
        <v>217</v>
      </c>
      <c r="F24" s="262">
        <f>+ROUND(F6/1000,0)</f>
        <v>15548</v>
      </c>
      <c r="G24" s="262">
        <f t="shared" ref="G24:AD24" si="3">+ROUND(G6/1000,0)</f>
        <v>1986</v>
      </c>
      <c r="H24" s="260">
        <f t="shared" si="3"/>
        <v>3047</v>
      </c>
      <c r="I24" s="260">
        <f t="shared" si="3"/>
        <v>2755</v>
      </c>
      <c r="J24" s="260">
        <f t="shared" si="3"/>
        <v>789</v>
      </c>
      <c r="K24" s="260">
        <f t="shared" si="3"/>
        <v>1338</v>
      </c>
      <c r="L24" s="260">
        <f t="shared" si="3"/>
        <v>999</v>
      </c>
      <c r="M24" s="260">
        <f t="shared" si="3"/>
        <v>2900</v>
      </c>
      <c r="N24" s="260">
        <f t="shared" si="3"/>
        <v>1151</v>
      </c>
      <c r="O24" s="260">
        <f t="shared" si="3"/>
        <v>2791</v>
      </c>
      <c r="P24" s="260">
        <f t="shared" si="3"/>
        <v>993</v>
      </c>
      <c r="Q24" s="260">
        <f t="shared" si="3"/>
        <v>999</v>
      </c>
      <c r="R24" s="260">
        <f t="shared" si="3"/>
        <v>749</v>
      </c>
      <c r="S24" s="260">
        <f t="shared" si="3"/>
        <v>172</v>
      </c>
      <c r="T24" s="260">
        <f t="shared" si="3"/>
        <v>54</v>
      </c>
      <c r="U24" s="260">
        <f t="shared" si="3"/>
        <v>68</v>
      </c>
      <c r="V24" s="260">
        <f t="shared" si="3"/>
        <v>457</v>
      </c>
      <c r="W24" s="260">
        <f t="shared" si="3"/>
        <v>194</v>
      </c>
      <c r="X24" s="260">
        <f t="shared" si="3"/>
        <v>249</v>
      </c>
      <c r="Y24" s="260">
        <f t="shared" si="3"/>
        <v>168</v>
      </c>
      <c r="Z24" s="260">
        <f t="shared" si="3"/>
        <v>133</v>
      </c>
      <c r="AA24" s="260">
        <f t="shared" si="3"/>
        <v>253</v>
      </c>
      <c r="AB24" s="260">
        <f t="shared" si="3"/>
        <v>556</v>
      </c>
      <c r="AC24" s="260">
        <f t="shared" si="3"/>
        <v>389</v>
      </c>
      <c r="AD24" s="327">
        <f t="shared" si="3"/>
        <v>65</v>
      </c>
      <c r="AE24" s="239"/>
    </row>
    <row r="25" spans="5:31" s="146" customFormat="1" ht="15" customHeight="1" x14ac:dyDescent="0.4">
      <c r="E25" s="326" t="s">
        <v>218</v>
      </c>
      <c r="F25" s="260">
        <f t="shared" ref="F25:AD25" si="4">+ROUND(F7/1000,0)</f>
        <v>3660</v>
      </c>
      <c r="G25" s="260">
        <f t="shared" si="4"/>
        <v>395</v>
      </c>
      <c r="H25" s="260">
        <f t="shared" si="4"/>
        <v>602</v>
      </c>
      <c r="I25" s="260">
        <f t="shared" si="4"/>
        <v>621</v>
      </c>
      <c r="J25" s="260">
        <f t="shared" si="4"/>
        <v>194</v>
      </c>
      <c r="K25" s="260">
        <f t="shared" si="4"/>
        <v>214</v>
      </c>
      <c r="L25" s="260">
        <f t="shared" si="4"/>
        <v>184</v>
      </c>
      <c r="M25" s="260">
        <f t="shared" si="4"/>
        <v>379</v>
      </c>
      <c r="N25" s="260">
        <f t="shared" si="4"/>
        <v>134</v>
      </c>
      <c r="O25" s="260">
        <f t="shared" si="4"/>
        <v>635</v>
      </c>
      <c r="P25" s="260">
        <f t="shared" si="4"/>
        <v>145</v>
      </c>
      <c r="Q25" s="260">
        <f t="shared" si="4"/>
        <v>133</v>
      </c>
      <c r="R25" s="260">
        <f t="shared" si="4"/>
        <v>115</v>
      </c>
      <c r="S25" s="260">
        <f t="shared" si="4"/>
        <v>528</v>
      </c>
      <c r="T25" s="260">
        <f t="shared" si="4"/>
        <v>4</v>
      </c>
      <c r="U25" s="260">
        <f t="shared" si="4"/>
        <v>8</v>
      </c>
      <c r="V25" s="260">
        <f t="shared" si="4"/>
        <v>49</v>
      </c>
      <c r="W25" s="260">
        <f t="shared" si="4"/>
        <v>22</v>
      </c>
      <c r="X25" s="260">
        <f t="shared" si="4"/>
        <v>37</v>
      </c>
      <c r="Y25" s="260">
        <f t="shared" si="4"/>
        <v>14</v>
      </c>
      <c r="Z25" s="260">
        <f t="shared" si="4"/>
        <v>12</v>
      </c>
      <c r="AA25" s="260">
        <f t="shared" si="4"/>
        <v>16</v>
      </c>
      <c r="AB25" s="260">
        <f t="shared" si="4"/>
        <v>67</v>
      </c>
      <c r="AC25" s="260">
        <f t="shared" si="4"/>
        <v>40</v>
      </c>
      <c r="AD25" s="327">
        <f t="shared" si="4"/>
        <v>21</v>
      </c>
      <c r="AE25" s="239"/>
    </row>
    <row r="26" spans="5:31" s="146" customFormat="1" ht="15" customHeight="1" x14ac:dyDescent="0.4">
      <c r="E26" s="326" t="s">
        <v>219</v>
      </c>
      <c r="F26" s="260">
        <f t="shared" ref="F26:AD26" si="5">+ROUND(F8/1000,0)</f>
        <v>19413</v>
      </c>
      <c r="G26" s="260">
        <f t="shared" si="5"/>
        <v>4283</v>
      </c>
      <c r="H26" s="260">
        <f t="shared" si="5"/>
        <v>3831</v>
      </c>
      <c r="I26" s="260">
        <f t="shared" si="5"/>
        <v>3875</v>
      </c>
      <c r="J26" s="260">
        <f t="shared" si="5"/>
        <v>1879</v>
      </c>
      <c r="K26" s="260">
        <f t="shared" si="5"/>
        <v>2114</v>
      </c>
      <c r="L26" s="260">
        <f t="shared" si="5"/>
        <v>1658</v>
      </c>
      <c r="M26" s="260">
        <f t="shared" si="5"/>
        <v>4125</v>
      </c>
      <c r="N26" s="260">
        <f t="shared" si="5"/>
        <v>1269</v>
      </c>
      <c r="O26" s="260">
        <f t="shared" si="5"/>
        <v>3799</v>
      </c>
      <c r="P26" s="260">
        <f t="shared" si="5"/>
        <v>1518</v>
      </c>
      <c r="Q26" s="260">
        <f t="shared" si="5"/>
        <v>1463</v>
      </c>
      <c r="R26" s="260">
        <f t="shared" si="5"/>
        <v>1485</v>
      </c>
      <c r="S26" s="260">
        <f t="shared" si="5"/>
        <v>411</v>
      </c>
      <c r="T26" s="260">
        <f t="shared" si="5"/>
        <v>91</v>
      </c>
      <c r="U26" s="260">
        <f t="shared" si="5"/>
        <v>123</v>
      </c>
      <c r="V26" s="260">
        <f t="shared" si="5"/>
        <v>755</v>
      </c>
      <c r="W26" s="260">
        <f t="shared" si="5"/>
        <v>310</v>
      </c>
      <c r="X26" s="260">
        <f t="shared" si="5"/>
        <v>373</v>
      </c>
      <c r="Y26" s="260">
        <f t="shared" si="5"/>
        <v>212</v>
      </c>
      <c r="Z26" s="260">
        <f t="shared" si="5"/>
        <v>224</v>
      </c>
      <c r="AA26" s="260">
        <f t="shared" si="5"/>
        <v>391</v>
      </c>
      <c r="AB26" s="260">
        <f t="shared" si="5"/>
        <v>673</v>
      </c>
      <c r="AC26" s="260">
        <f t="shared" si="5"/>
        <v>546</v>
      </c>
      <c r="AD26" s="327">
        <f t="shared" si="5"/>
        <v>99</v>
      </c>
      <c r="AE26" s="239"/>
    </row>
    <row r="27" spans="5:31" s="146" customFormat="1" ht="15" customHeight="1" x14ac:dyDescent="0.4">
      <c r="E27" s="326" t="s">
        <v>220</v>
      </c>
      <c r="F27" s="260">
        <f t="shared" ref="F27:AD27" si="6">+ROUND(F9/1000,0)</f>
        <v>2196</v>
      </c>
      <c r="G27" s="260">
        <f t="shared" si="6"/>
        <v>476</v>
      </c>
      <c r="H27" s="260">
        <f t="shared" si="6"/>
        <v>669</v>
      </c>
      <c r="I27" s="260">
        <f t="shared" si="6"/>
        <v>554</v>
      </c>
      <c r="J27" s="260">
        <f t="shared" si="6"/>
        <v>199</v>
      </c>
      <c r="K27" s="260">
        <f t="shared" si="6"/>
        <v>308</v>
      </c>
      <c r="L27" s="260">
        <f t="shared" si="6"/>
        <v>249</v>
      </c>
      <c r="M27" s="260">
        <f t="shared" si="6"/>
        <v>585</v>
      </c>
      <c r="N27" s="260">
        <f t="shared" si="6"/>
        <v>237</v>
      </c>
      <c r="O27" s="260">
        <f t="shared" si="6"/>
        <v>627</v>
      </c>
      <c r="P27" s="260">
        <f t="shared" si="6"/>
        <v>224</v>
      </c>
      <c r="Q27" s="260">
        <f t="shared" si="6"/>
        <v>159</v>
      </c>
      <c r="R27" s="260">
        <f t="shared" si="6"/>
        <v>180</v>
      </c>
      <c r="S27" s="260">
        <f t="shared" si="6"/>
        <v>38</v>
      </c>
      <c r="T27" s="260">
        <f t="shared" si="6"/>
        <v>13</v>
      </c>
      <c r="U27" s="260">
        <f t="shared" si="6"/>
        <v>7</v>
      </c>
      <c r="V27" s="260">
        <f t="shared" si="6"/>
        <v>102</v>
      </c>
      <c r="W27" s="260">
        <f t="shared" si="6"/>
        <v>48</v>
      </c>
      <c r="X27" s="260">
        <f t="shared" si="6"/>
        <v>64</v>
      </c>
      <c r="Y27" s="260">
        <f t="shared" si="6"/>
        <v>45</v>
      </c>
      <c r="Z27" s="260">
        <f t="shared" si="6"/>
        <v>32</v>
      </c>
      <c r="AA27" s="260">
        <f t="shared" si="6"/>
        <v>30</v>
      </c>
      <c r="AB27" s="260">
        <f t="shared" si="6"/>
        <v>114</v>
      </c>
      <c r="AC27" s="260">
        <f t="shared" si="6"/>
        <v>75</v>
      </c>
      <c r="AD27" s="327">
        <f t="shared" si="6"/>
        <v>22</v>
      </c>
      <c r="AE27" s="239"/>
    </row>
    <row r="28" spans="5:31" s="146" customFormat="1" ht="15" customHeight="1" x14ac:dyDescent="0.4">
      <c r="E28" s="326" t="s">
        <v>222</v>
      </c>
      <c r="F28" s="260">
        <f t="shared" ref="F28:AD28" si="7">+ROUND(F10/1000,0)</f>
        <v>45</v>
      </c>
      <c r="G28" s="260">
        <f t="shared" si="7"/>
        <v>2</v>
      </c>
      <c r="H28" s="260">
        <f t="shared" si="7"/>
        <v>40</v>
      </c>
      <c r="I28" s="260">
        <f t="shared" si="7"/>
        <v>3</v>
      </c>
      <c r="J28" s="260">
        <f t="shared" si="7"/>
        <v>22</v>
      </c>
      <c r="K28" s="260">
        <f t="shared" si="7"/>
        <v>24</v>
      </c>
      <c r="L28" s="260">
        <f t="shared" si="7"/>
        <v>24</v>
      </c>
      <c r="M28" s="260">
        <f t="shared" si="7"/>
        <v>6</v>
      </c>
      <c r="N28" s="260">
        <f t="shared" si="7"/>
        <v>0</v>
      </c>
      <c r="O28" s="260">
        <f t="shared" si="7"/>
        <v>3</v>
      </c>
      <c r="P28" s="260">
        <f t="shared" si="7"/>
        <v>3</v>
      </c>
      <c r="Q28" s="260">
        <f t="shared" si="7"/>
        <v>5</v>
      </c>
      <c r="R28" s="260">
        <f t="shared" si="7"/>
        <v>98</v>
      </c>
      <c r="S28" s="260">
        <f t="shared" si="7"/>
        <v>6</v>
      </c>
      <c r="T28" s="260">
        <f t="shared" si="7"/>
        <v>0</v>
      </c>
      <c r="U28" s="260">
        <f t="shared" si="7"/>
        <v>8</v>
      </c>
      <c r="V28" s="260">
        <f t="shared" si="7"/>
        <v>36</v>
      </c>
      <c r="W28" s="260">
        <f t="shared" si="7"/>
        <v>14</v>
      </c>
      <c r="X28" s="260">
        <f t="shared" si="7"/>
        <v>2</v>
      </c>
      <c r="Y28" s="260">
        <f t="shared" si="7"/>
        <v>0</v>
      </c>
      <c r="Z28" s="260">
        <f t="shared" si="7"/>
        <v>0</v>
      </c>
      <c r="AA28" s="260">
        <f t="shared" si="7"/>
        <v>29</v>
      </c>
      <c r="AB28" s="260">
        <f t="shared" si="7"/>
        <v>1</v>
      </c>
      <c r="AC28" s="260">
        <f t="shared" si="7"/>
        <v>0</v>
      </c>
      <c r="AD28" s="327">
        <f t="shared" si="7"/>
        <v>11</v>
      </c>
      <c r="AE28" s="239"/>
    </row>
    <row r="29" spans="5:31" s="146" customFormat="1" ht="15" customHeight="1" x14ac:dyDescent="0.4">
      <c r="E29" s="326" t="s">
        <v>223</v>
      </c>
      <c r="F29" s="260">
        <f t="shared" ref="F29:AD29" si="8">+ROUND(F11/1000,0)</f>
        <v>1508</v>
      </c>
      <c r="G29" s="260">
        <f t="shared" si="8"/>
        <v>0</v>
      </c>
      <c r="H29" s="260">
        <f t="shared" si="8"/>
        <v>0</v>
      </c>
      <c r="I29" s="260">
        <f t="shared" si="8"/>
        <v>0</v>
      </c>
      <c r="J29" s="260">
        <f t="shared" si="8"/>
        <v>0</v>
      </c>
      <c r="K29" s="260">
        <f t="shared" si="8"/>
        <v>0</v>
      </c>
      <c r="L29" s="260">
        <f t="shared" si="8"/>
        <v>0</v>
      </c>
      <c r="M29" s="260">
        <f t="shared" si="8"/>
        <v>0</v>
      </c>
      <c r="N29" s="260">
        <f t="shared" si="8"/>
        <v>0</v>
      </c>
      <c r="O29" s="260">
        <f t="shared" si="8"/>
        <v>0</v>
      </c>
      <c r="P29" s="260">
        <f t="shared" si="8"/>
        <v>0</v>
      </c>
      <c r="Q29" s="260">
        <f t="shared" si="8"/>
        <v>0</v>
      </c>
      <c r="R29" s="260">
        <f t="shared" si="8"/>
        <v>0</v>
      </c>
      <c r="S29" s="260">
        <f t="shared" si="8"/>
        <v>0</v>
      </c>
      <c r="T29" s="260">
        <f t="shared" si="8"/>
        <v>0</v>
      </c>
      <c r="U29" s="260">
        <f t="shared" si="8"/>
        <v>0</v>
      </c>
      <c r="V29" s="260">
        <f t="shared" si="8"/>
        <v>0</v>
      </c>
      <c r="W29" s="260">
        <f t="shared" si="8"/>
        <v>0</v>
      </c>
      <c r="X29" s="260">
        <f t="shared" si="8"/>
        <v>0</v>
      </c>
      <c r="Y29" s="260">
        <f t="shared" si="8"/>
        <v>0</v>
      </c>
      <c r="Z29" s="260">
        <f t="shared" si="8"/>
        <v>0</v>
      </c>
      <c r="AA29" s="260">
        <f t="shared" si="8"/>
        <v>0</v>
      </c>
      <c r="AB29" s="260">
        <f t="shared" si="8"/>
        <v>0</v>
      </c>
      <c r="AC29" s="260">
        <f t="shared" si="8"/>
        <v>0</v>
      </c>
      <c r="AD29" s="327">
        <f t="shared" si="8"/>
        <v>0</v>
      </c>
      <c r="AE29" s="239"/>
    </row>
    <row r="30" spans="5:31" s="146" customFormat="1" ht="15" customHeight="1" x14ac:dyDescent="0.4">
      <c r="E30" s="326" t="s">
        <v>224</v>
      </c>
      <c r="F30" s="260">
        <f t="shared" ref="F30:AD30" si="9">+ROUND(F12/1000,0)</f>
        <v>0</v>
      </c>
      <c r="G30" s="260">
        <f t="shared" si="9"/>
        <v>0</v>
      </c>
      <c r="H30" s="260">
        <f t="shared" si="9"/>
        <v>0</v>
      </c>
      <c r="I30" s="260">
        <f t="shared" si="9"/>
        <v>0</v>
      </c>
      <c r="J30" s="260">
        <f t="shared" si="9"/>
        <v>0</v>
      </c>
      <c r="K30" s="260">
        <f t="shared" si="9"/>
        <v>0</v>
      </c>
      <c r="L30" s="260">
        <f t="shared" si="9"/>
        <v>0</v>
      </c>
      <c r="M30" s="260">
        <f t="shared" si="9"/>
        <v>110</v>
      </c>
      <c r="N30" s="260">
        <f t="shared" si="9"/>
        <v>0</v>
      </c>
      <c r="O30" s="260">
        <f t="shared" si="9"/>
        <v>0</v>
      </c>
      <c r="P30" s="260">
        <f t="shared" si="9"/>
        <v>0</v>
      </c>
      <c r="Q30" s="260">
        <f t="shared" si="9"/>
        <v>0</v>
      </c>
      <c r="R30" s="260">
        <f t="shared" si="9"/>
        <v>0</v>
      </c>
      <c r="S30" s="260">
        <f t="shared" si="9"/>
        <v>0</v>
      </c>
      <c r="T30" s="260">
        <f t="shared" si="9"/>
        <v>0</v>
      </c>
      <c r="U30" s="260">
        <f t="shared" si="9"/>
        <v>0</v>
      </c>
      <c r="V30" s="260">
        <f t="shared" si="9"/>
        <v>0</v>
      </c>
      <c r="W30" s="260">
        <f t="shared" si="9"/>
        <v>0</v>
      </c>
      <c r="X30" s="260">
        <f t="shared" si="9"/>
        <v>0</v>
      </c>
      <c r="Y30" s="260">
        <f t="shared" si="9"/>
        <v>0</v>
      </c>
      <c r="Z30" s="260">
        <f t="shared" si="9"/>
        <v>0</v>
      </c>
      <c r="AA30" s="260">
        <f t="shared" si="9"/>
        <v>0</v>
      </c>
      <c r="AB30" s="260">
        <f t="shared" si="9"/>
        <v>0</v>
      </c>
      <c r="AC30" s="260">
        <f t="shared" si="9"/>
        <v>0</v>
      </c>
      <c r="AD30" s="327">
        <f t="shared" si="9"/>
        <v>0</v>
      </c>
      <c r="AE30" s="239"/>
    </row>
    <row r="31" spans="5:31" s="146" customFormat="1" ht="15" customHeight="1" x14ac:dyDescent="0.4">
      <c r="E31" s="326" t="s">
        <v>221</v>
      </c>
      <c r="F31" s="260">
        <f t="shared" ref="F31:AD31" si="10">+ROUND(F13/1000,0)</f>
        <v>912</v>
      </c>
      <c r="G31" s="260">
        <f t="shared" si="10"/>
        <v>200</v>
      </c>
      <c r="H31" s="260">
        <f t="shared" si="10"/>
        <v>368</v>
      </c>
      <c r="I31" s="260">
        <f t="shared" si="10"/>
        <v>265</v>
      </c>
      <c r="J31" s="260">
        <f t="shared" si="10"/>
        <v>110</v>
      </c>
      <c r="K31" s="260">
        <f t="shared" si="10"/>
        <v>181</v>
      </c>
      <c r="L31" s="260">
        <f t="shared" si="10"/>
        <v>130</v>
      </c>
      <c r="M31" s="260">
        <f t="shared" si="10"/>
        <v>315</v>
      </c>
      <c r="N31" s="260">
        <f t="shared" si="10"/>
        <v>119</v>
      </c>
      <c r="O31" s="260">
        <f t="shared" si="10"/>
        <v>325</v>
      </c>
      <c r="P31" s="260">
        <f t="shared" si="10"/>
        <v>106</v>
      </c>
      <c r="Q31" s="260">
        <f t="shared" si="10"/>
        <v>88</v>
      </c>
      <c r="R31" s="260">
        <f t="shared" si="10"/>
        <v>104</v>
      </c>
      <c r="S31" s="260">
        <f t="shared" si="10"/>
        <v>20</v>
      </c>
      <c r="T31" s="260">
        <f t="shared" si="10"/>
        <v>7</v>
      </c>
      <c r="U31" s="260">
        <f t="shared" si="10"/>
        <v>13</v>
      </c>
      <c r="V31" s="260">
        <f t="shared" si="10"/>
        <v>69</v>
      </c>
      <c r="W31" s="260">
        <f t="shared" si="10"/>
        <v>28</v>
      </c>
      <c r="X31" s="260">
        <f t="shared" si="10"/>
        <v>32</v>
      </c>
      <c r="Y31" s="260">
        <f t="shared" si="10"/>
        <v>21</v>
      </c>
      <c r="Z31" s="260">
        <f t="shared" si="10"/>
        <v>19</v>
      </c>
      <c r="AA31" s="260">
        <f t="shared" si="10"/>
        <v>20</v>
      </c>
      <c r="AB31" s="260">
        <f t="shared" si="10"/>
        <v>84</v>
      </c>
      <c r="AC31" s="260">
        <f t="shared" si="10"/>
        <v>61</v>
      </c>
      <c r="AD31" s="327">
        <f t="shared" si="10"/>
        <v>11</v>
      </c>
      <c r="AE31" s="239"/>
    </row>
    <row r="32" spans="5:31" s="146" customFormat="1" ht="15" customHeight="1" thickBot="1" x14ac:dyDescent="0.45">
      <c r="E32" s="328" t="s">
        <v>255</v>
      </c>
      <c r="F32" s="329">
        <f t="shared" ref="F32:AD32" si="11">+ROUND(F14/1000,0)</f>
        <v>43282</v>
      </c>
      <c r="G32" s="329">
        <f t="shared" si="11"/>
        <v>7341</v>
      </c>
      <c r="H32" s="329">
        <f t="shared" si="11"/>
        <v>8558</v>
      </c>
      <c r="I32" s="329">
        <f t="shared" si="11"/>
        <v>8073</v>
      </c>
      <c r="J32" s="329">
        <f t="shared" si="11"/>
        <v>3193</v>
      </c>
      <c r="K32" s="329">
        <f t="shared" si="11"/>
        <v>4179</v>
      </c>
      <c r="L32" s="329">
        <f t="shared" si="11"/>
        <v>3244</v>
      </c>
      <c r="M32" s="329">
        <f t="shared" si="11"/>
        <v>8419</v>
      </c>
      <c r="N32" s="329">
        <f t="shared" si="11"/>
        <v>2909</v>
      </c>
      <c r="O32" s="329">
        <f t="shared" si="11"/>
        <v>8181</v>
      </c>
      <c r="P32" s="329">
        <f t="shared" si="11"/>
        <v>2990</v>
      </c>
      <c r="Q32" s="329">
        <f t="shared" si="11"/>
        <v>2846</v>
      </c>
      <c r="R32" s="329">
        <f t="shared" si="11"/>
        <v>2730</v>
      </c>
      <c r="S32" s="329">
        <f t="shared" si="11"/>
        <v>1174</v>
      </c>
      <c r="T32" s="329">
        <f t="shared" si="11"/>
        <v>168</v>
      </c>
      <c r="U32" s="329">
        <f t="shared" si="11"/>
        <v>227</v>
      </c>
      <c r="V32" s="329">
        <f t="shared" si="11"/>
        <v>1468</v>
      </c>
      <c r="W32" s="329">
        <f t="shared" si="11"/>
        <v>617</v>
      </c>
      <c r="X32" s="329">
        <f t="shared" si="11"/>
        <v>757</v>
      </c>
      <c r="Y32" s="329">
        <f t="shared" si="11"/>
        <v>460</v>
      </c>
      <c r="Z32" s="329">
        <f t="shared" si="11"/>
        <v>420</v>
      </c>
      <c r="AA32" s="329">
        <f t="shared" si="11"/>
        <v>740</v>
      </c>
      <c r="AB32" s="329">
        <f t="shared" si="11"/>
        <v>1495</v>
      </c>
      <c r="AC32" s="329">
        <f t="shared" si="11"/>
        <v>1111</v>
      </c>
      <c r="AD32" s="330">
        <f t="shared" si="11"/>
        <v>228</v>
      </c>
      <c r="AE32" s="239"/>
    </row>
    <row r="33" spans="5:31" s="146" customFormat="1" ht="15" customHeight="1" x14ac:dyDescent="0.4">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39"/>
    </row>
    <row r="34" spans="5:31" ht="15" customHeight="1" x14ac:dyDescent="0.4">
      <c r="E34" s="3"/>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8"/>
    </row>
    <row r="35" spans="5:31" ht="15" customHeight="1" x14ac:dyDescent="0.4">
      <c r="E35" s="3"/>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8"/>
    </row>
    <row r="36" spans="5:31" ht="15" customHeight="1" x14ac:dyDescent="0.4">
      <c r="E36" s="3"/>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8"/>
    </row>
    <row r="37" spans="5:31" ht="15" customHeight="1" x14ac:dyDescent="0.4">
      <c r="E37" s="3"/>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8"/>
    </row>
    <row r="38" spans="5:31" ht="15" customHeight="1" x14ac:dyDescent="0.4">
      <c r="E38" s="3"/>
      <c r="F38" s="3"/>
      <c r="G38" s="3"/>
      <c r="H38" s="3"/>
      <c r="I38" s="3"/>
      <c r="J38" s="3"/>
      <c r="K38" s="3"/>
      <c r="L38" s="3"/>
      <c r="M38" s="3"/>
      <c r="N38" s="3"/>
      <c r="O38" s="3"/>
      <c r="P38" s="3"/>
      <c r="Q38" s="3"/>
      <c r="R38" s="3"/>
      <c r="S38" s="3"/>
      <c r="T38" s="3"/>
      <c r="U38" s="3"/>
      <c r="V38" s="3"/>
      <c r="W38" s="3"/>
      <c r="X38" s="3"/>
      <c r="Y38" s="3"/>
      <c r="Z38" s="3"/>
      <c r="AA38" s="3"/>
      <c r="AB38" s="3"/>
      <c r="AC38" s="3"/>
      <c r="AD38" s="3"/>
      <c r="AE38" s="68"/>
    </row>
    <row r="39" spans="5:31" ht="15" customHeight="1" x14ac:dyDescent="0.4">
      <c r="E39" s="3"/>
      <c r="F39" s="3"/>
      <c r="G39" s="3"/>
      <c r="H39" s="3"/>
      <c r="I39" s="3"/>
      <c r="J39" s="3"/>
      <c r="K39" s="3"/>
      <c r="L39" s="3"/>
      <c r="M39" s="3"/>
      <c r="N39" s="3"/>
      <c r="O39" s="3"/>
      <c r="P39" s="3"/>
      <c r="Q39" s="3"/>
      <c r="R39" s="3"/>
      <c r="S39" s="3"/>
      <c r="T39" s="3"/>
      <c r="U39" s="3"/>
      <c r="V39" s="3"/>
      <c r="W39" s="3"/>
      <c r="X39" s="3"/>
      <c r="Y39" s="3"/>
      <c r="Z39" s="3"/>
      <c r="AA39" s="3"/>
      <c r="AB39" s="3"/>
      <c r="AC39" s="3"/>
      <c r="AD39" s="3"/>
      <c r="AE39" s="68"/>
    </row>
    <row r="40" spans="5:31" ht="15" customHeight="1" x14ac:dyDescent="0.4">
      <c r="E40" s="3"/>
      <c r="F40" s="3"/>
      <c r="G40" s="3"/>
      <c r="H40" s="3"/>
      <c r="I40" s="3"/>
      <c r="J40" s="3"/>
      <c r="K40" s="3"/>
      <c r="L40" s="3"/>
      <c r="M40" s="3"/>
      <c r="N40" s="3"/>
      <c r="O40" s="3"/>
      <c r="P40" s="3"/>
      <c r="Q40" s="3"/>
      <c r="R40" s="3"/>
      <c r="S40" s="3"/>
      <c r="T40" s="3"/>
      <c r="U40" s="3"/>
      <c r="V40" s="3"/>
      <c r="W40" s="3"/>
      <c r="X40" s="3"/>
      <c r="Y40" s="3"/>
      <c r="Z40" s="3"/>
      <c r="AA40" s="3"/>
      <c r="AB40" s="3"/>
      <c r="AC40" s="3"/>
      <c r="AD40" s="3"/>
      <c r="AE40" s="68"/>
    </row>
    <row r="41" spans="5:31" ht="15" customHeight="1" x14ac:dyDescent="0.4">
      <c r="E41" s="3"/>
      <c r="F41" s="3"/>
      <c r="G41" s="3"/>
      <c r="H41" s="3"/>
      <c r="I41" s="3"/>
      <c r="J41" s="3"/>
      <c r="K41" s="3"/>
      <c r="L41" s="3"/>
      <c r="M41" s="3"/>
      <c r="N41" s="3"/>
      <c r="O41" s="3"/>
      <c r="P41" s="3"/>
      <c r="Q41" s="3"/>
      <c r="R41" s="3"/>
      <c r="S41" s="3"/>
      <c r="T41" s="3"/>
      <c r="U41" s="3"/>
      <c r="V41" s="3"/>
      <c r="W41" s="3"/>
      <c r="X41" s="3"/>
      <c r="Y41" s="3"/>
      <c r="Z41" s="3"/>
      <c r="AA41" s="3"/>
      <c r="AB41" s="3"/>
      <c r="AC41" s="3"/>
      <c r="AD41" s="3"/>
      <c r="AE41" s="68"/>
    </row>
  </sheetData>
  <sheetProtection algorithmName="SHA-512" hashValue="o4ZUAsGb5cv9GZMMlAHnMpwevI03+OUPg4M75gZ1dZAoIG3FAC84YpcITaoMNcDhGnWujNUEne4uXIJzk5Fw9g==" saltValue="mvtrLXqn7Y+8r7akzgwkIg=="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B63B8-CF50-45B7-B688-7FAB09353254}">
  <sheetPr codeName="Sheet8"/>
  <dimension ref="B2:AE47"/>
  <sheetViews>
    <sheetView view="pageBreakPreview" zoomScaleNormal="85" zoomScaleSheetLayoutView="100" workbookViewId="0"/>
  </sheetViews>
  <sheetFormatPr defaultColWidth="2.375" defaultRowHeight="15" customHeight="1" x14ac:dyDescent="0.4"/>
  <cols>
    <col min="1" max="4" width="2.375" style="1" bestFit="1" customWidth="1"/>
    <col min="5" max="5" width="22.25" style="1" customWidth="1"/>
    <col min="6" max="7" width="11.75" style="1" bestFit="1" customWidth="1"/>
    <col min="8" max="12" width="10.5" style="1" bestFit="1" customWidth="1"/>
    <col min="13" max="13" width="11.75" style="1" bestFit="1" customWidth="1"/>
    <col min="14" max="19" width="10.5" style="1" bestFit="1" customWidth="1"/>
    <col min="20" max="20" width="11.75" style="1" bestFit="1" customWidth="1"/>
    <col min="21" max="21" width="8.5" style="1" bestFit="1" customWidth="1"/>
    <col min="22" max="22" width="10.5" style="1" bestFit="1" customWidth="1"/>
    <col min="23" max="23" width="8.5" style="1" bestFit="1" customWidth="1"/>
    <col min="24" max="25" width="9.625" style="1" bestFit="1" customWidth="1"/>
    <col min="26" max="27" width="8.5" style="1" bestFit="1" customWidth="1"/>
    <col min="28" max="29" width="10.5" style="1" bestFit="1" customWidth="1"/>
    <col min="30" max="30" width="9.625" style="1" bestFit="1" customWidth="1"/>
    <col min="31" max="31" width="2.625" style="8" customWidth="1"/>
    <col min="32" max="32" width="2.375" style="1" bestFit="1" customWidth="1"/>
    <col min="33" max="33" width="4" style="1" customWidth="1"/>
    <col min="34" max="34" width="13" style="1" customWidth="1"/>
    <col min="35" max="44" width="12.75" style="1" customWidth="1"/>
    <col min="45" max="45" width="8.875" style="1" customWidth="1"/>
    <col min="46" max="48" width="9.25" style="1" bestFit="1" customWidth="1"/>
    <col min="49" max="51" width="9.125" style="1" bestFit="1" customWidth="1"/>
    <col min="52" max="52" width="12.375" style="1" customWidth="1"/>
    <col min="53" max="16384" width="2.375" style="1"/>
  </cols>
  <sheetData>
    <row r="2" spans="2:31" s="16" customFormat="1" ht="30" customHeight="1" x14ac:dyDescent="0.4">
      <c r="B2" s="353">
        <v>6</v>
      </c>
      <c r="C2" s="353"/>
      <c r="E2" s="17" t="s">
        <v>264</v>
      </c>
    </row>
    <row r="3" spans="2:31" s="146" customFormat="1" ht="15" customHeight="1" x14ac:dyDescent="0.4">
      <c r="E3" s="256" t="s">
        <v>260</v>
      </c>
      <c r="AE3" s="239"/>
    </row>
    <row r="4" spans="2:31" s="146" customFormat="1" ht="15" customHeight="1" x14ac:dyDescent="0.4">
      <c r="E4" s="99"/>
      <c r="F4" s="161" t="s">
        <v>85</v>
      </c>
      <c r="G4" s="161" t="s">
        <v>86</v>
      </c>
      <c r="H4" s="161" t="s">
        <v>87</v>
      </c>
      <c r="I4" s="161" t="s">
        <v>88</v>
      </c>
      <c r="J4" s="161" t="s">
        <v>89</v>
      </c>
      <c r="K4" s="161" t="s">
        <v>90</v>
      </c>
      <c r="L4" s="161" t="s">
        <v>91</v>
      </c>
      <c r="M4" s="161" t="s">
        <v>92</v>
      </c>
      <c r="N4" s="161" t="s">
        <v>93</v>
      </c>
      <c r="O4" s="161" t="s">
        <v>94</v>
      </c>
      <c r="P4" s="161" t="s">
        <v>95</v>
      </c>
      <c r="Q4" s="161" t="s">
        <v>96</v>
      </c>
      <c r="R4" s="161" t="s">
        <v>97</v>
      </c>
      <c r="S4" s="161" t="s">
        <v>98</v>
      </c>
      <c r="T4" s="161" t="s">
        <v>99</v>
      </c>
      <c r="U4" s="161" t="s">
        <v>100</v>
      </c>
      <c r="V4" s="161" t="s">
        <v>101</v>
      </c>
      <c r="W4" s="161" t="s">
        <v>102</v>
      </c>
      <c r="X4" s="161" t="s">
        <v>103</v>
      </c>
      <c r="Y4" s="161" t="s">
        <v>104</v>
      </c>
      <c r="Z4" s="161" t="s">
        <v>105</v>
      </c>
      <c r="AA4" s="161" t="s">
        <v>106</v>
      </c>
      <c r="AB4" s="161" t="s">
        <v>107</v>
      </c>
      <c r="AC4" s="161" t="s">
        <v>108</v>
      </c>
      <c r="AD4" s="161" t="s">
        <v>109</v>
      </c>
      <c r="AE4" s="239"/>
    </row>
    <row r="5" spans="2:31" s="146" customFormat="1" ht="15" customHeight="1" x14ac:dyDescent="0.4">
      <c r="E5" s="257" t="s">
        <v>217</v>
      </c>
      <c r="F5" s="258">
        <f>+F15+F16</f>
        <v>15548390</v>
      </c>
      <c r="G5" s="258">
        <f t="shared" ref="G5:AD5" si="0">+G15+G16</f>
        <v>1986258</v>
      </c>
      <c r="H5" s="259">
        <f t="shared" si="0"/>
        <v>3047112</v>
      </c>
      <c r="I5" s="259">
        <f t="shared" si="0"/>
        <v>2754768</v>
      </c>
      <c r="J5" s="259">
        <f t="shared" si="0"/>
        <v>788776</v>
      </c>
      <c r="K5" s="259">
        <f t="shared" si="0"/>
        <v>1337875</v>
      </c>
      <c r="L5" s="259">
        <f t="shared" si="0"/>
        <v>998987</v>
      </c>
      <c r="M5" s="259">
        <f t="shared" si="0"/>
        <v>2899670</v>
      </c>
      <c r="N5" s="259">
        <f t="shared" si="0"/>
        <v>1151319</v>
      </c>
      <c r="O5" s="259">
        <f t="shared" si="0"/>
        <v>2791222</v>
      </c>
      <c r="P5" s="259">
        <f t="shared" si="0"/>
        <v>993422</v>
      </c>
      <c r="Q5" s="259">
        <f t="shared" si="0"/>
        <v>998519</v>
      </c>
      <c r="R5" s="259">
        <f t="shared" si="0"/>
        <v>748895</v>
      </c>
      <c r="S5" s="259">
        <f t="shared" si="0"/>
        <v>171601</v>
      </c>
      <c r="T5" s="259">
        <f t="shared" si="0"/>
        <v>53705</v>
      </c>
      <c r="U5" s="259">
        <f t="shared" si="0"/>
        <v>67832</v>
      </c>
      <c r="V5" s="259">
        <f t="shared" si="0"/>
        <v>457404</v>
      </c>
      <c r="W5" s="259">
        <f t="shared" si="0"/>
        <v>194361</v>
      </c>
      <c r="X5" s="259">
        <f t="shared" si="0"/>
        <v>249266</v>
      </c>
      <c r="Y5" s="259">
        <f t="shared" si="0"/>
        <v>167792</v>
      </c>
      <c r="Z5" s="259">
        <f t="shared" si="0"/>
        <v>132958</v>
      </c>
      <c r="AA5" s="259">
        <f t="shared" si="0"/>
        <v>252827</v>
      </c>
      <c r="AB5" s="259">
        <f t="shared" si="0"/>
        <v>556240</v>
      </c>
      <c r="AC5" s="259">
        <f t="shared" si="0"/>
        <v>389479</v>
      </c>
      <c r="AD5" s="259">
        <f t="shared" si="0"/>
        <v>64555</v>
      </c>
      <c r="AE5" s="239"/>
    </row>
    <row r="6" spans="2:31" s="146" customFormat="1" ht="15" customHeight="1" x14ac:dyDescent="0.4">
      <c r="E6" s="257" t="s">
        <v>218</v>
      </c>
      <c r="F6" s="259">
        <f>+F17+F18</f>
        <v>3660198</v>
      </c>
      <c r="G6" s="259">
        <f t="shared" ref="G6:AD6" si="1">+G17+G18</f>
        <v>394633</v>
      </c>
      <c r="H6" s="259">
        <f t="shared" si="1"/>
        <v>601854</v>
      </c>
      <c r="I6" s="259">
        <f t="shared" si="1"/>
        <v>621261</v>
      </c>
      <c r="J6" s="259">
        <f t="shared" si="1"/>
        <v>193813</v>
      </c>
      <c r="K6" s="259">
        <f t="shared" si="1"/>
        <v>214273</v>
      </c>
      <c r="L6" s="259">
        <f t="shared" si="1"/>
        <v>183819</v>
      </c>
      <c r="M6" s="259">
        <f t="shared" si="1"/>
        <v>378820</v>
      </c>
      <c r="N6" s="259">
        <f t="shared" si="1"/>
        <v>133509</v>
      </c>
      <c r="O6" s="259">
        <f t="shared" si="1"/>
        <v>635438</v>
      </c>
      <c r="P6" s="259">
        <f t="shared" si="1"/>
        <v>144849</v>
      </c>
      <c r="Q6" s="259">
        <f t="shared" si="1"/>
        <v>133034</v>
      </c>
      <c r="R6" s="259">
        <f t="shared" si="1"/>
        <v>115267</v>
      </c>
      <c r="S6" s="259">
        <f t="shared" si="1"/>
        <v>527822</v>
      </c>
      <c r="T6" s="259">
        <f t="shared" si="1"/>
        <v>3539</v>
      </c>
      <c r="U6" s="259">
        <f t="shared" si="1"/>
        <v>8099</v>
      </c>
      <c r="V6" s="259">
        <f t="shared" si="1"/>
        <v>48829</v>
      </c>
      <c r="W6" s="259">
        <f t="shared" si="1"/>
        <v>22222</v>
      </c>
      <c r="X6" s="259">
        <f t="shared" si="1"/>
        <v>36639</v>
      </c>
      <c r="Y6" s="259">
        <f t="shared" si="1"/>
        <v>14320</v>
      </c>
      <c r="Z6" s="259">
        <f t="shared" si="1"/>
        <v>11884</v>
      </c>
      <c r="AA6" s="259">
        <f t="shared" si="1"/>
        <v>16076</v>
      </c>
      <c r="AB6" s="259">
        <f t="shared" si="1"/>
        <v>66692</v>
      </c>
      <c r="AC6" s="259">
        <f t="shared" si="1"/>
        <v>40452</v>
      </c>
      <c r="AD6" s="259">
        <f t="shared" si="1"/>
        <v>20685</v>
      </c>
      <c r="AE6" s="239"/>
    </row>
    <row r="7" spans="2:31" s="146" customFormat="1" ht="15" customHeight="1" x14ac:dyDescent="0.4">
      <c r="E7" s="132" t="s">
        <v>219</v>
      </c>
      <c r="F7" s="260">
        <v>19413018</v>
      </c>
      <c r="G7" s="260">
        <v>4282842</v>
      </c>
      <c r="H7" s="260">
        <v>3831182</v>
      </c>
      <c r="I7" s="260">
        <v>3874946</v>
      </c>
      <c r="J7" s="260">
        <v>1879277</v>
      </c>
      <c r="K7" s="260">
        <v>2113671</v>
      </c>
      <c r="L7" s="260">
        <v>1658038</v>
      </c>
      <c r="M7" s="260">
        <v>4125402</v>
      </c>
      <c r="N7" s="260">
        <v>1268911</v>
      </c>
      <c r="O7" s="260">
        <v>3799476</v>
      </c>
      <c r="P7" s="260">
        <v>1517853</v>
      </c>
      <c r="Q7" s="260">
        <v>1463394</v>
      </c>
      <c r="R7" s="260">
        <v>1484725</v>
      </c>
      <c r="S7" s="260">
        <v>410539</v>
      </c>
      <c r="T7" s="260">
        <v>91217</v>
      </c>
      <c r="U7" s="260">
        <v>123015</v>
      </c>
      <c r="V7" s="260">
        <v>754850</v>
      </c>
      <c r="W7" s="260">
        <v>309990</v>
      </c>
      <c r="X7" s="260">
        <v>372952</v>
      </c>
      <c r="Y7" s="260">
        <v>211948</v>
      </c>
      <c r="Z7" s="260">
        <v>223943</v>
      </c>
      <c r="AA7" s="260">
        <v>391329</v>
      </c>
      <c r="AB7" s="260">
        <v>672816</v>
      </c>
      <c r="AC7" s="260">
        <v>545650</v>
      </c>
      <c r="AD7" s="260">
        <v>99448</v>
      </c>
      <c r="AE7" s="239"/>
    </row>
    <row r="8" spans="2:31" s="146" customFormat="1" ht="15" customHeight="1" x14ac:dyDescent="0.4">
      <c r="E8" s="132" t="s">
        <v>220</v>
      </c>
      <c r="F8" s="260">
        <v>2196242</v>
      </c>
      <c r="G8" s="260">
        <v>475790</v>
      </c>
      <c r="H8" s="260">
        <v>668941</v>
      </c>
      <c r="I8" s="260">
        <v>553680</v>
      </c>
      <c r="J8" s="260">
        <v>198969</v>
      </c>
      <c r="K8" s="260">
        <v>308302</v>
      </c>
      <c r="L8" s="260">
        <v>248685</v>
      </c>
      <c r="M8" s="260">
        <v>585282</v>
      </c>
      <c r="N8" s="260">
        <v>237122</v>
      </c>
      <c r="O8" s="260">
        <v>627109</v>
      </c>
      <c r="P8" s="260">
        <v>224431</v>
      </c>
      <c r="Q8" s="260">
        <v>158541</v>
      </c>
      <c r="R8" s="260">
        <v>180124</v>
      </c>
      <c r="S8" s="260">
        <v>37916</v>
      </c>
      <c r="T8" s="260">
        <v>12972</v>
      </c>
      <c r="U8" s="260">
        <v>7290</v>
      </c>
      <c r="V8" s="260">
        <v>102044</v>
      </c>
      <c r="W8" s="260">
        <v>48236</v>
      </c>
      <c r="X8" s="260">
        <v>64008</v>
      </c>
      <c r="Y8" s="260">
        <v>44702</v>
      </c>
      <c r="Z8" s="260">
        <v>32416</v>
      </c>
      <c r="AA8" s="260">
        <v>30049</v>
      </c>
      <c r="AB8" s="260">
        <v>114326</v>
      </c>
      <c r="AC8" s="260">
        <v>75011</v>
      </c>
      <c r="AD8" s="260">
        <v>21849</v>
      </c>
      <c r="AE8" s="239"/>
    </row>
    <row r="9" spans="2:31" s="146" customFormat="1" ht="15" customHeight="1" x14ac:dyDescent="0.4">
      <c r="E9" s="132" t="s">
        <v>222</v>
      </c>
      <c r="F9" s="260">
        <v>44552</v>
      </c>
      <c r="G9" s="260">
        <v>1649</v>
      </c>
      <c r="H9" s="260">
        <v>40193</v>
      </c>
      <c r="I9" s="260">
        <v>3453</v>
      </c>
      <c r="J9" s="260">
        <v>22361</v>
      </c>
      <c r="K9" s="260">
        <v>24241</v>
      </c>
      <c r="L9" s="260">
        <v>24366</v>
      </c>
      <c r="M9" s="260">
        <v>5655</v>
      </c>
      <c r="N9" s="260">
        <v>0</v>
      </c>
      <c r="O9" s="260">
        <v>3004</v>
      </c>
      <c r="P9" s="260">
        <v>2630</v>
      </c>
      <c r="Q9" s="260">
        <v>4898</v>
      </c>
      <c r="R9" s="260">
        <v>97643</v>
      </c>
      <c r="S9" s="260">
        <v>6093</v>
      </c>
      <c r="T9" s="260">
        <v>0</v>
      </c>
      <c r="U9" s="260">
        <v>7790</v>
      </c>
      <c r="V9" s="260">
        <v>36280</v>
      </c>
      <c r="W9" s="260">
        <v>13561</v>
      </c>
      <c r="X9" s="260">
        <v>2127</v>
      </c>
      <c r="Y9" s="260">
        <v>0</v>
      </c>
      <c r="Z9" s="260">
        <v>0</v>
      </c>
      <c r="AA9" s="260">
        <v>29459</v>
      </c>
      <c r="AB9" s="260">
        <v>672</v>
      </c>
      <c r="AC9" s="260">
        <v>0</v>
      </c>
      <c r="AD9" s="260">
        <v>10575</v>
      </c>
      <c r="AE9" s="239"/>
    </row>
    <row r="10" spans="2:31" s="146" customFormat="1" ht="15" customHeight="1" x14ac:dyDescent="0.4">
      <c r="E10" s="132" t="s">
        <v>223</v>
      </c>
      <c r="F10" s="260">
        <v>1507747</v>
      </c>
      <c r="G10" s="260">
        <v>0</v>
      </c>
      <c r="H10" s="260">
        <v>0</v>
      </c>
      <c r="I10" s="260">
        <v>0</v>
      </c>
      <c r="J10" s="260">
        <v>0</v>
      </c>
      <c r="K10" s="260">
        <v>0</v>
      </c>
      <c r="L10" s="260">
        <v>0</v>
      </c>
      <c r="M10" s="260">
        <v>0</v>
      </c>
      <c r="N10" s="260">
        <v>0</v>
      </c>
      <c r="O10" s="260">
        <v>0</v>
      </c>
      <c r="P10" s="260">
        <v>0</v>
      </c>
      <c r="Q10" s="260">
        <v>0</v>
      </c>
      <c r="R10" s="260">
        <v>0</v>
      </c>
      <c r="S10" s="260">
        <v>0</v>
      </c>
      <c r="T10" s="260">
        <v>0</v>
      </c>
      <c r="U10" s="260">
        <v>0</v>
      </c>
      <c r="V10" s="260">
        <v>0</v>
      </c>
      <c r="W10" s="260">
        <v>0</v>
      </c>
      <c r="X10" s="260">
        <v>0</v>
      </c>
      <c r="Y10" s="260">
        <v>0</v>
      </c>
      <c r="Z10" s="260">
        <v>0</v>
      </c>
      <c r="AA10" s="260">
        <v>0</v>
      </c>
      <c r="AB10" s="260">
        <v>0</v>
      </c>
      <c r="AC10" s="260">
        <v>0</v>
      </c>
      <c r="AD10" s="260">
        <v>0</v>
      </c>
      <c r="AE10" s="239"/>
    </row>
    <row r="11" spans="2:31" s="146" customFormat="1" ht="15" customHeight="1" x14ac:dyDescent="0.4">
      <c r="E11" s="132" t="s">
        <v>224</v>
      </c>
      <c r="F11" s="260">
        <v>0</v>
      </c>
      <c r="G11" s="260">
        <v>0</v>
      </c>
      <c r="H11" s="260">
        <v>0</v>
      </c>
      <c r="I11" s="260">
        <v>250</v>
      </c>
      <c r="J11" s="260">
        <v>0</v>
      </c>
      <c r="K11" s="260">
        <v>0</v>
      </c>
      <c r="L11" s="260">
        <v>0</v>
      </c>
      <c r="M11" s="260">
        <v>109734</v>
      </c>
      <c r="N11" s="260">
        <v>0</v>
      </c>
      <c r="O11" s="260">
        <v>0</v>
      </c>
      <c r="P11" s="260">
        <v>0</v>
      </c>
      <c r="Q11" s="260">
        <v>0</v>
      </c>
      <c r="R11" s="260">
        <v>0</v>
      </c>
      <c r="S11" s="260">
        <v>0</v>
      </c>
      <c r="T11" s="260">
        <v>0</v>
      </c>
      <c r="U11" s="260">
        <v>0</v>
      </c>
      <c r="V11" s="260">
        <v>0</v>
      </c>
      <c r="W11" s="260">
        <v>0</v>
      </c>
      <c r="X11" s="260">
        <v>0</v>
      </c>
      <c r="Y11" s="260">
        <v>0</v>
      </c>
      <c r="Z11" s="260">
        <v>0</v>
      </c>
      <c r="AA11" s="260">
        <v>0</v>
      </c>
      <c r="AB11" s="260">
        <v>0</v>
      </c>
      <c r="AC11" s="260">
        <v>0</v>
      </c>
      <c r="AD11" s="260">
        <v>0</v>
      </c>
      <c r="AE11" s="239"/>
    </row>
    <row r="12" spans="2:31" s="146" customFormat="1" ht="15" customHeight="1" x14ac:dyDescent="0.4">
      <c r="E12" s="257" t="s">
        <v>221</v>
      </c>
      <c r="F12" s="259">
        <f>+F13-SUM(F5:F11)</f>
        <v>911644</v>
      </c>
      <c r="G12" s="259">
        <f t="shared" ref="G12:AD12" si="2">+G13-SUM(G5:G11)</f>
        <v>200271</v>
      </c>
      <c r="H12" s="259">
        <f t="shared" si="2"/>
        <v>368487</v>
      </c>
      <c r="I12" s="259">
        <f t="shared" si="2"/>
        <v>264680</v>
      </c>
      <c r="J12" s="259">
        <f t="shared" si="2"/>
        <v>110183</v>
      </c>
      <c r="K12" s="259">
        <f t="shared" si="2"/>
        <v>180652</v>
      </c>
      <c r="L12" s="259">
        <f t="shared" si="2"/>
        <v>130063</v>
      </c>
      <c r="M12" s="259">
        <f t="shared" si="2"/>
        <v>314719</v>
      </c>
      <c r="N12" s="259">
        <f t="shared" si="2"/>
        <v>118608</v>
      </c>
      <c r="O12" s="259">
        <f t="shared" si="2"/>
        <v>324883</v>
      </c>
      <c r="P12" s="259">
        <f t="shared" si="2"/>
        <v>106390</v>
      </c>
      <c r="Q12" s="259">
        <f t="shared" si="2"/>
        <v>87906</v>
      </c>
      <c r="R12" s="259">
        <f t="shared" si="2"/>
        <v>103518</v>
      </c>
      <c r="S12" s="259">
        <f t="shared" si="2"/>
        <v>19883</v>
      </c>
      <c r="T12" s="259">
        <f t="shared" si="2"/>
        <v>6625</v>
      </c>
      <c r="U12" s="259">
        <f t="shared" si="2"/>
        <v>12707</v>
      </c>
      <c r="V12" s="259">
        <f t="shared" si="2"/>
        <v>69084</v>
      </c>
      <c r="W12" s="259">
        <f t="shared" si="2"/>
        <v>28342</v>
      </c>
      <c r="X12" s="259">
        <f t="shared" si="2"/>
        <v>32247</v>
      </c>
      <c r="Y12" s="259">
        <f t="shared" si="2"/>
        <v>21445</v>
      </c>
      <c r="Z12" s="259">
        <f t="shared" si="2"/>
        <v>18616</v>
      </c>
      <c r="AA12" s="259">
        <f t="shared" si="2"/>
        <v>20161</v>
      </c>
      <c r="AB12" s="259">
        <f t="shared" si="2"/>
        <v>84028</v>
      </c>
      <c r="AC12" s="259">
        <f t="shared" si="2"/>
        <v>60856</v>
      </c>
      <c r="AD12" s="259">
        <f t="shared" si="2"/>
        <v>10761</v>
      </c>
      <c r="AE12" s="239"/>
    </row>
    <row r="13" spans="2:31" s="146" customFormat="1" ht="15" customHeight="1" x14ac:dyDescent="0.4">
      <c r="E13" s="161" t="s">
        <v>255</v>
      </c>
      <c r="F13" s="260">
        <v>43281791</v>
      </c>
      <c r="G13" s="260">
        <v>7341443</v>
      </c>
      <c r="H13" s="260">
        <v>8557769</v>
      </c>
      <c r="I13" s="260">
        <v>8073038</v>
      </c>
      <c r="J13" s="260">
        <v>3193379</v>
      </c>
      <c r="K13" s="260">
        <v>4179014</v>
      </c>
      <c r="L13" s="260">
        <v>3243958</v>
      </c>
      <c r="M13" s="260">
        <v>8419282</v>
      </c>
      <c r="N13" s="260">
        <v>2909469</v>
      </c>
      <c r="O13" s="260">
        <v>8181132</v>
      </c>
      <c r="P13" s="260">
        <v>2989575</v>
      </c>
      <c r="Q13" s="260">
        <v>2846292</v>
      </c>
      <c r="R13" s="260">
        <v>2730172</v>
      </c>
      <c r="S13" s="260">
        <v>1173854</v>
      </c>
      <c r="T13" s="260">
        <v>168058</v>
      </c>
      <c r="U13" s="260">
        <v>226733</v>
      </c>
      <c r="V13" s="260">
        <v>1468491</v>
      </c>
      <c r="W13" s="260">
        <v>616712</v>
      </c>
      <c r="X13" s="260">
        <v>757239</v>
      </c>
      <c r="Y13" s="260">
        <v>460207</v>
      </c>
      <c r="Z13" s="260">
        <v>419817</v>
      </c>
      <c r="AA13" s="260">
        <v>739901</v>
      </c>
      <c r="AB13" s="260">
        <v>1494774</v>
      </c>
      <c r="AC13" s="260">
        <v>1111448</v>
      </c>
      <c r="AD13" s="260">
        <v>227873</v>
      </c>
      <c r="AE13" s="239"/>
    </row>
    <row r="14" spans="2:31" s="146" customFormat="1" ht="15" customHeight="1" x14ac:dyDescent="0.4">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39"/>
    </row>
    <row r="15" spans="2:31" s="146" customFormat="1" ht="15" customHeight="1" x14ac:dyDescent="0.4">
      <c r="E15" s="99" t="s">
        <v>256</v>
      </c>
      <c r="F15" s="260">
        <v>531485</v>
      </c>
      <c r="G15" s="260">
        <v>81500</v>
      </c>
      <c r="H15" s="260">
        <v>141688</v>
      </c>
      <c r="I15" s="260">
        <v>119387</v>
      </c>
      <c r="J15" s="260">
        <v>39134</v>
      </c>
      <c r="K15" s="260">
        <v>68917</v>
      </c>
      <c r="L15" s="260">
        <v>51033</v>
      </c>
      <c r="M15" s="260">
        <v>126874</v>
      </c>
      <c r="N15" s="260">
        <v>54085</v>
      </c>
      <c r="O15" s="260">
        <v>130249</v>
      </c>
      <c r="P15" s="260">
        <v>48527</v>
      </c>
      <c r="Q15" s="260">
        <v>41000</v>
      </c>
      <c r="R15" s="260">
        <v>39465</v>
      </c>
      <c r="S15" s="260">
        <v>7826</v>
      </c>
      <c r="T15" s="260">
        <v>3299</v>
      </c>
      <c r="U15" s="260">
        <v>4568</v>
      </c>
      <c r="V15" s="260">
        <v>24426</v>
      </c>
      <c r="W15" s="260">
        <v>10371</v>
      </c>
      <c r="X15" s="260">
        <v>13306</v>
      </c>
      <c r="Y15" s="260">
        <v>8404</v>
      </c>
      <c r="Z15" s="260">
        <v>7119</v>
      </c>
      <c r="AA15" s="260">
        <v>6416</v>
      </c>
      <c r="AB15" s="260">
        <v>30452</v>
      </c>
      <c r="AC15" s="260">
        <v>24615</v>
      </c>
      <c r="AD15" s="260">
        <v>4028</v>
      </c>
      <c r="AE15" s="239"/>
    </row>
    <row r="16" spans="2:31" s="146" customFormat="1" ht="15" customHeight="1" x14ac:dyDescent="0.4">
      <c r="E16" s="99" t="s">
        <v>257</v>
      </c>
      <c r="F16" s="260">
        <v>15016905</v>
      </c>
      <c r="G16" s="260">
        <v>1904758</v>
      </c>
      <c r="H16" s="260">
        <v>2905424</v>
      </c>
      <c r="I16" s="260">
        <v>2635381</v>
      </c>
      <c r="J16" s="260">
        <v>749642</v>
      </c>
      <c r="K16" s="260">
        <v>1268958</v>
      </c>
      <c r="L16" s="260">
        <v>947954</v>
      </c>
      <c r="M16" s="260">
        <v>2772796</v>
      </c>
      <c r="N16" s="260">
        <v>1097234</v>
      </c>
      <c r="O16" s="260">
        <v>2660973</v>
      </c>
      <c r="P16" s="260">
        <v>944895</v>
      </c>
      <c r="Q16" s="260">
        <v>957519</v>
      </c>
      <c r="R16" s="260">
        <v>709430</v>
      </c>
      <c r="S16" s="260">
        <v>163775</v>
      </c>
      <c r="T16" s="260">
        <v>50406</v>
      </c>
      <c r="U16" s="260">
        <v>63264</v>
      </c>
      <c r="V16" s="260">
        <v>432978</v>
      </c>
      <c r="W16" s="260">
        <v>183990</v>
      </c>
      <c r="X16" s="260">
        <v>235960</v>
      </c>
      <c r="Y16" s="260">
        <v>159388</v>
      </c>
      <c r="Z16" s="260">
        <v>125839</v>
      </c>
      <c r="AA16" s="260">
        <v>246411</v>
      </c>
      <c r="AB16" s="260">
        <v>525788</v>
      </c>
      <c r="AC16" s="260">
        <v>364864</v>
      </c>
      <c r="AD16" s="260">
        <v>60527</v>
      </c>
      <c r="AE16" s="239"/>
    </row>
    <row r="17" spans="5:31" s="146" customFormat="1" ht="15" customHeight="1" x14ac:dyDescent="0.4">
      <c r="E17" s="99" t="s">
        <v>258</v>
      </c>
      <c r="F17" s="260">
        <v>1240378</v>
      </c>
      <c r="G17" s="260">
        <v>189479</v>
      </c>
      <c r="H17" s="260">
        <v>262589</v>
      </c>
      <c r="I17" s="260">
        <v>236719</v>
      </c>
      <c r="J17" s="260">
        <v>61406</v>
      </c>
      <c r="K17" s="260">
        <v>93087</v>
      </c>
      <c r="L17" s="260">
        <v>87084</v>
      </c>
      <c r="M17" s="260">
        <v>161173</v>
      </c>
      <c r="N17" s="260">
        <v>60014</v>
      </c>
      <c r="O17" s="260">
        <v>246042</v>
      </c>
      <c r="P17" s="260">
        <v>71613</v>
      </c>
      <c r="Q17" s="260">
        <v>59354</v>
      </c>
      <c r="R17" s="260">
        <v>65482</v>
      </c>
      <c r="S17" s="260">
        <v>17591</v>
      </c>
      <c r="T17" s="260">
        <v>3133</v>
      </c>
      <c r="U17" s="260">
        <v>5157</v>
      </c>
      <c r="V17" s="260">
        <v>26973</v>
      </c>
      <c r="W17" s="260">
        <v>10428</v>
      </c>
      <c r="X17" s="260">
        <v>17860</v>
      </c>
      <c r="Y17" s="260">
        <v>10579</v>
      </c>
      <c r="Z17" s="260">
        <v>8338</v>
      </c>
      <c r="AA17" s="260">
        <v>10717</v>
      </c>
      <c r="AB17" s="260">
        <v>39016</v>
      </c>
      <c r="AC17" s="260">
        <v>23876</v>
      </c>
      <c r="AD17" s="260">
        <v>10560</v>
      </c>
      <c r="AE17" s="239"/>
    </row>
    <row r="18" spans="5:31" s="146" customFormat="1" ht="15" customHeight="1" x14ac:dyDescent="0.4">
      <c r="E18" s="99" t="s">
        <v>259</v>
      </c>
      <c r="F18" s="260">
        <v>2419820</v>
      </c>
      <c r="G18" s="260">
        <v>205154</v>
      </c>
      <c r="H18" s="260">
        <v>339265</v>
      </c>
      <c r="I18" s="260">
        <v>384542</v>
      </c>
      <c r="J18" s="260">
        <v>132407</v>
      </c>
      <c r="K18" s="260">
        <v>121186</v>
      </c>
      <c r="L18" s="260">
        <v>96735</v>
      </c>
      <c r="M18" s="260">
        <v>217647</v>
      </c>
      <c r="N18" s="260">
        <v>73495</v>
      </c>
      <c r="O18" s="260">
        <v>389396</v>
      </c>
      <c r="P18" s="260">
        <v>73236</v>
      </c>
      <c r="Q18" s="260">
        <v>73680</v>
      </c>
      <c r="R18" s="260">
        <v>49785</v>
      </c>
      <c r="S18" s="260">
        <v>510231</v>
      </c>
      <c r="T18" s="260">
        <v>406</v>
      </c>
      <c r="U18" s="260">
        <v>2942</v>
      </c>
      <c r="V18" s="260">
        <v>21856</v>
      </c>
      <c r="W18" s="260">
        <v>11794</v>
      </c>
      <c r="X18" s="260">
        <v>18779</v>
      </c>
      <c r="Y18" s="260">
        <v>3741</v>
      </c>
      <c r="Z18" s="260">
        <v>3546</v>
      </c>
      <c r="AA18" s="260">
        <v>5359</v>
      </c>
      <c r="AB18" s="260">
        <v>27676</v>
      </c>
      <c r="AC18" s="260">
        <v>16576</v>
      </c>
      <c r="AD18" s="260">
        <v>10125</v>
      </c>
      <c r="AE18" s="239"/>
    </row>
    <row r="19" spans="5:31" s="146" customFormat="1" ht="15" customHeight="1" x14ac:dyDescent="0.4">
      <c r="E19" s="263" t="s">
        <v>261</v>
      </c>
      <c r="AE19" s="239"/>
    </row>
    <row r="20" spans="5:31" s="146" customFormat="1" ht="15" customHeight="1" x14ac:dyDescent="0.4">
      <c r="E20" s="263" t="s">
        <v>261</v>
      </c>
      <c r="AE20" s="239"/>
    </row>
    <row r="21" spans="5:31" s="146" customFormat="1" ht="15" customHeight="1" x14ac:dyDescent="0.4">
      <c r="E21" s="256" t="s">
        <v>262</v>
      </c>
      <c r="AD21" s="145"/>
      <c r="AE21" s="239"/>
    </row>
    <row r="22" spans="5:31" s="146" customFormat="1" ht="15" customHeight="1" x14ac:dyDescent="0.4">
      <c r="E22" s="99"/>
      <c r="F22" s="161" t="s">
        <v>85</v>
      </c>
      <c r="G22" s="161" t="s">
        <v>86</v>
      </c>
      <c r="H22" s="161" t="s">
        <v>87</v>
      </c>
      <c r="I22" s="161" t="s">
        <v>88</v>
      </c>
      <c r="J22" s="161" t="s">
        <v>89</v>
      </c>
      <c r="K22" s="161" t="s">
        <v>90</v>
      </c>
      <c r="L22" s="161" t="s">
        <v>91</v>
      </c>
      <c r="M22" s="161" t="s">
        <v>92</v>
      </c>
      <c r="N22" s="161" t="s">
        <v>93</v>
      </c>
      <c r="O22" s="161" t="s">
        <v>94</v>
      </c>
      <c r="P22" s="161" t="s">
        <v>95</v>
      </c>
      <c r="Q22" s="161" t="s">
        <v>96</v>
      </c>
      <c r="R22" s="161" t="s">
        <v>97</v>
      </c>
      <c r="S22" s="161" t="s">
        <v>98</v>
      </c>
      <c r="T22" s="161" t="s">
        <v>99</v>
      </c>
      <c r="U22" s="161" t="s">
        <v>100</v>
      </c>
      <c r="V22" s="161" t="s">
        <v>101</v>
      </c>
      <c r="W22" s="161" t="s">
        <v>102</v>
      </c>
      <c r="X22" s="161" t="s">
        <v>103</v>
      </c>
      <c r="Y22" s="161" t="s">
        <v>104</v>
      </c>
      <c r="Z22" s="161" t="s">
        <v>105</v>
      </c>
      <c r="AA22" s="161" t="s">
        <v>106</v>
      </c>
      <c r="AB22" s="161" t="s">
        <v>107</v>
      </c>
      <c r="AC22" s="161" t="s">
        <v>108</v>
      </c>
      <c r="AD22" s="161" t="s">
        <v>109</v>
      </c>
      <c r="AE22" s="239"/>
    </row>
    <row r="23" spans="5:31" s="146" customFormat="1" ht="15" customHeight="1" x14ac:dyDescent="0.4">
      <c r="E23" s="132" t="s">
        <v>217</v>
      </c>
      <c r="F23" s="262">
        <f>+ROUND(F5/1000,0)</f>
        <v>15548</v>
      </c>
      <c r="G23" s="262">
        <f t="shared" ref="G23:AD23" si="3">+ROUND(G5/1000,0)</f>
        <v>1986</v>
      </c>
      <c r="H23" s="260">
        <f t="shared" si="3"/>
        <v>3047</v>
      </c>
      <c r="I23" s="260">
        <f t="shared" si="3"/>
        <v>2755</v>
      </c>
      <c r="J23" s="260">
        <f t="shared" si="3"/>
        <v>789</v>
      </c>
      <c r="K23" s="260">
        <f t="shared" si="3"/>
        <v>1338</v>
      </c>
      <c r="L23" s="260">
        <f t="shared" si="3"/>
        <v>999</v>
      </c>
      <c r="M23" s="260">
        <f t="shared" si="3"/>
        <v>2900</v>
      </c>
      <c r="N23" s="260">
        <f t="shared" si="3"/>
        <v>1151</v>
      </c>
      <c r="O23" s="260">
        <f t="shared" si="3"/>
        <v>2791</v>
      </c>
      <c r="P23" s="260">
        <f t="shared" si="3"/>
        <v>993</v>
      </c>
      <c r="Q23" s="260">
        <f t="shared" si="3"/>
        <v>999</v>
      </c>
      <c r="R23" s="260">
        <f t="shared" si="3"/>
        <v>749</v>
      </c>
      <c r="S23" s="260">
        <f t="shared" si="3"/>
        <v>172</v>
      </c>
      <c r="T23" s="260">
        <f t="shared" si="3"/>
        <v>54</v>
      </c>
      <c r="U23" s="260">
        <f t="shared" si="3"/>
        <v>68</v>
      </c>
      <c r="V23" s="260">
        <f t="shared" si="3"/>
        <v>457</v>
      </c>
      <c r="W23" s="260">
        <f t="shared" si="3"/>
        <v>194</v>
      </c>
      <c r="X23" s="260">
        <f t="shared" si="3"/>
        <v>249</v>
      </c>
      <c r="Y23" s="260">
        <f t="shared" si="3"/>
        <v>168</v>
      </c>
      <c r="Z23" s="260">
        <f t="shared" si="3"/>
        <v>133</v>
      </c>
      <c r="AA23" s="260">
        <f t="shared" si="3"/>
        <v>253</v>
      </c>
      <c r="AB23" s="260">
        <f t="shared" si="3"/>
        <v>556</v>
      </c>
      <c r="AC23" s="260">
        <f t="shared" si="3"/>
        <v>389</v>
      </c>
      <c r="AD23" s="260">
        <f t="shared" si="3"/>
        <v>65</v>
      </c>
      <c r="AE23" s="239"/>
    </row>
    <row r="24" spans="5:31" s="146" customFormat="1" ht="15" customHeight="1" x14ac:dyDescent="0.4">
      <c r="E24" s="132" t="s">
        <v>218</v>
      </c>
      <c r="F24" s="260">
        <f t="shared" ref="F24:AD31" si="4">+ROUND(F6/1000,0)</f>
        <v>3660</v>
      </c>
      <c r="G24" s="260">
        <f t="shared" si="4"/>
        <v>395</v>
      </c>
      <c r="H24" s="260">
        <f t="shared" si="4"/>
        <v>602</v>
      </c>
      <c r="I24" s="260">
        <f t="shared" si="4"/>
        <v>621</v>
      </c>
      <c r="J24" s="260">
        <f t="shared" si="4"/>
        <v>194</v>
      </c>
      <c r="K24" s="260">
        <f t="shared" si="4"/>
        <v>214</v>
      </c>
      <c r="L24" s="260">
        <f t="shared" si="4"/>
        <v>184</v>
      </c>
      <c r="M24" s="260">
        <f t="shared" si="4"/>
        <v>379</v>
      </c>
      <c r="N24" s="260">
        <f t="shared" si="4"/>
        <v>134</v>
      </c>
      <c r="O24" s="260">
        <f t="shared" si="4"/>
        <v>635</v>
      </c>
      <c r="P24" s="260">
        <f t="shared" si="4"/>
        <v>145</v>
      </c>
      <c r="Q24" s="260">
        <f t="shared" si="4"/>
        <v>133</v>
      </c>
      <c r="R24" s="260">
        <f t="shared" si="4"/>
        <v>115</v>
      </c>
      <c r="S24" s="260">
        <f t="shared" si="4"/>
        <v>528</v>
      </c>
      <c r="T24" s="260">
        <f t="shared" si="4"/>
        <v>4</v>
      </c>
      <c r="U24" s="260">
        <f t="shared" si="4"/>
        <v>8</v>
      </c>
      <c r="V24" s="260">
        <f t="shared" si="4"/>
        <v>49</v>
      </c>
      <c r="W24" s="260">
        <f t="shared" si="4"/>
        <v>22</v>
      </c>
      <c r="X24" s="260">
        <f t="shared" si="4"/>
        <v>37</v>
      </c>
      <c r="Y24" s="260">
        <f t="shared" si="4"/>
        <v>14</v>
      </c>
      <c r="Z24" s="260">
        <f t="shared" si="4"/>
        <v>12</v>
      </c>
      <c r="AA24" s="260">
        <f t="shared" si="4"/>
        <v>16</v>
      </c>
      <c r="AB24" s="260">
        <f t="shared" si="4"/>
        <v>67</v>
      </c>
      <c r="AC24" s="260">
        <f t="shared" si="4"/>
        <v>40</v>
      </c>
      <c r="AD24" s="260">
        <f t="shared" si="4"/>
        <v>21</v>
      </c>
      <c r="AE24" s="239"/>
    </row>
    <row r="25" spans="5:31" s="146" customFormat="1" ht="15" customHeight="1" x14ac:dyDescent="0.4">
      <c r="E25" s="132" t="s">
        <v>219</v>
      </c>
      <c r="F25" s="260">
        <f t="shared" si="4"/>
        <v>19413</v>
      </c>
      <c r="G25" s="260">
        <f t="shared" si="4"/>
        <v>4283</v>
      </c>
      <c r="H25" s="260">
        <f t="shared" si="4"/>
        <v>3831</v>
      </c>
      <c r="I25" s="260">
        <f t="shared" si="4"/>
        <v>3875</v>
      </c>
      <c r="J25" s="260">
        <f t="shared" si="4"/>
        <v>1879</v>
      </c>
      <c r="K25" s="260">
        <f t="shared" si="4"/>
        <v>2114</v>
      </c>
      <c r="L25" s="260">
        <f t="shared" si="4"/>
        <v>1658</v>
      </c>
      <c r="M25" s="260">
        <f t="shared" si="4"/>
        <v>4125</v>
      </c>
      <c r="N25" s="260">
        <f t="shared" si="4"/>
        <v>1269</v>
      </c>
      <c r="O25" s="260">
        <f t="shared" si="4"/>
        <v>3799</v>
      </c>
      <c r="P25" s="260">
        <f t="shared" si="4"/>
        <v>1518</v>
      </c>
      <c r="Q25" s="260">
        <f t="shared" si="4"/>
        <v>1463</v>
      </c>
      <c r="R25" s="260">
        <f t="shared" si="4"/>
        <v>1485</v>
      </c>
      <c r="S25" s="260">
        <f t="shared" si="4"/>
        <v>411</v>
      </c>
      <c r="T25" s="260">
        <f t="shared" si="4"/>
        <v>91</v>
      </c>
      <c r="U25" s="260">
        <f t="shared" si="4"/>
        <v>123</v>
      </c>
      <c r="V25" s="260">
        <f t="shared" si="4"/>
        <v>755</v>
      </c>
      <c r="W25" s="260">
        <f t="shared" si="4"/>
        <v>310</v>
      </c>
      <c r="X25" s="260">
        <f t="shared" si="4"/>
        <v>373</v>
      </c>
      <c r="Y25" s="260">
        <f t="shared" si="4"/>
        <v>212</v>
      </c>
      <c r="Z25" s="260">
        <f t="shared" si="4"/>
        <v>224</v>
      </c>
      <c r="AA25" s="260">
        <f t="shared" si="4"/>
        <v>391</v>
      </c>
      <c r="AB25" s="260">
        <f t="shared" si="4"/>
        <v>673</v>
      </c>
      <c r="AC25" s="260">
        <f t="shared" si="4"/>
        <v>546</v>
      </c>
      <c r="AD25" s="260">
        <f t="shared" si="4"/>
        <v>99</v>
      </c>
      <c r="AE25" s="239"/>
    </row>
    <row r="26" spans="5:31" s="146" customFormat="1" ht="15" customHeight="1" x14ac:dyDescent="0.4">
      <c r="E26" s="132" t="s">
        <v>220</v>
      </c>
      <c r="F26" s="260">
        <f t="shared" si="4"/>
        <v>2196</v>
      </c>
      <c r="G26" s="260">
        <f t="shared" si="4"/>
        <v>476</v>
      </c>
      <c r="H26" s="260">
        <f t="shared" si="4"/>
        <v>669</v>
      </c>
      <c r="I26" s="260">
        <f t="shared" si="4"/>
        <v>554</v>
      </c>
      <c r="J26" s="260">
        <f t="shared" si="4"/>
        <v>199</v>
      </c>
      <c r="K26" s="260">
        <f t="shared" si="4"/>
        <v>308</v>
      </c>
      <c r="L26" s="260">
        <f t="shared" si="4"/>
        <v>249</v>
      </c>
      <c r="M26" s="260">
        <f t="shared" si="4"/>
        <v>585</v>
      </c>
      <c r="N26" s="260">
        <f t="shared" si="4"/>
        <v>237</v>
      </c>
      <c r="O26" s="260">
        <f t="shared" si="4"/>
        <v>627</v>
      </c>
      <c r="P26" s="260">
        <f t="shared" si="4"/>
        <v>224</v>
      </c>
      <c r="Q26" s="260">
        <f t="shared" si="4"/>
        <v>159</v>
      </c>
      <c r="R26" s="260">
        <f t="shared" si="4"/>
        <v>180</v>
      </c>
      <c r="S26" s="260">
        <f t="shared" si="4"/>
        <v>38</v>
      </c>
      <c r="T26" s="260">
        <f t="shared" si="4"/>
        <v>13</v>
      </c>
      <c r="U26" s="260">
        <f t="shared" si="4"/>
        <v>7</v>
      </c>
      <c r="V26" s="260">
        <f t="shared" si="4"/>
        <v>102</v>
      </c>
      <c r="W26" s="260">
        <f t="shared" si="4"/>
        <v>48</v>
      </c>
      <c r="X26" s="260">
        <f t="shared" si="4"/>
        <v>64</v>
      </c>
      <c r="Y26" s="260">
        <f t="shared" si="4"/>
        <v>45</v>
      </c>
      <c r="Z26" s="260">
        <f t="shared" si="4"/>
        <v>32</v>
      </c>
      <c r="AA26" s="260">
        <f t="shared" si="4"/>
        <v>30</v>
      </c>
      <c r="AB26" s="260">
        <f t="shared" si="4"/>
        <v>114</v>
      </c>
      <c r="AC26" s="260">
        <f t="shared" si="4"/>
        <v>75</v>
      </c>
      <c r="AD26" s="260">
        <f t="shared" si="4"/>
        <v>22</v>
      </c>
      <c r="AE26" s="239"/>
    </row>
    <row r="27" spans="5:31" s="146" customFormat="1" ht="15" customHeight="1" x14ac:dyDescent="0.4">
      <c r="E27" s="132" t="s">
        <v>222</v>
      </c>
      <c r="F27" s="260">
        <f t="shared" si="4"/>
        <v>45</v>
      </c>
      <c r="G27" s="260">
        <f t="shared" si="4"/>
        <v>2</v>
      </c>
      <c r="H27" s="260">
        <f t="shared" si="4"/>
        <v>40</v>
      </c>
      <c r="I27" s="260">
        <f t="shared" si="4"/>
        <v>3</v>
      </c>
      <c r="J27" s="260">
        <f t="shared" si="4"/>
        <v>22</v>
      </c>
      <c r="K27" s="260">
        <f t="shared" si="4"/>
        <v>24</v>
      </c>
      <c r="L27" s="260">
        <f t="shared" si="4"/>
        <v>24</v>
      </c>
      <c r="M27" s="260">
        <f t="shared" si="4"/>
        <v>6</v>
      </c>
      <c r="N27" s="260">
        <f t="shared" si="4"/>
        <v>0</v>
      </c>
      <c r="O27" s="260">
        <f t="shared" si="4"/>
        <v>3</v>
      </c>
      <c r="P27" s="260">
        <f t="shared" si="4"/>
        <v>3</v>
      </c>
      <c r="Q27" s="260">
        <f t="shared" si="4"/>
        <v>5</v>
      </c>
      <c r="R27" s="260">
        <f t="shared" si="4"/>
        <v>98</v>
      </c>
      <c r="S27" s="260">
        <f t="shared" si="4"/>
        <v>6</v>
      </c>
      <c r="T27" s="260">
        <f t="shared" si="4"/>
        <v>0</v>
      </c>
      <c r="U27" s="260">
        <f t="shared" si="4"/>
        <v>8</v>
      </c>
      <c r="V27" s="260">
        <f t="shared" si="4"/>
        <v>36</v>
      </c>
      <c r="W27" s="260">
        <f t="shared" si="4"/>
        <v>14</v>
      </c>
      <c r="X27" s="260">
        <f t="shared" si="4"/>
        <v>2</v>
      </c>
      <c r="Y27" s="260">
        <f t="shared" si="4"/>
        <v>0</v>
      </c>
      <c r="Z27" s="260">
        <f t="shared" si="4"/>
        <v>0</v>
      </c>
      <c r="AA27" s="260">
        <f t="shared" si="4"/>
        <v>29</v>
      </c>
      <c r="AB27" s="260">
        <f t="shared" si="4"/>
        <v>1</v>
      </c>
      <c r="AC27" s="260">
        <f t="shared" si="4"/>
        <v>0</v>
      </c>
      <c r="AD27" s="260">
        <f t="shared" si="4"/>
        <v>11</v>
      </c>
      <c r="AE27" s="239"/>
    </row>
    <row r="28" spans="5:31" s="146" customFormat="1" ht="15" customHeight="1" x14ac:dyDescent="0.4">
      <c r="E28" s="132" t="s">
        <v>223</v>
      </c>
      <c r="F28" s="260">
        <f t="shared" si="4"/>
        <v>1508</v>
      </c>
      <c r="G28" s="260">
        <f t="shared" si="4"/>
        <v>0</v>
      </c>
      <c r="H28" s="260">
        <f t="shared" si="4"/>
        <v>0</v>
      </c>
      <c r="I28" s="260">
        <f t="shared" si="4"/>
        <v>0</v>
      </c>
      <c r="J28" s="260">
        <f t="shared" si="4"/>
        <v>0</v>
      </c>
      <c r="K28" s="260">
        <f t="shared" si="4"/>
        <v>0</v>
      </c>
      <c r="L28" s="260">
        <f t="shared" si="4"/>
        <v>0</v>
      </c>
      <c r="M28" s="260">
        <f t="shared" si="4"/>
        <v>0</v>
      </c>
      <c r="N28" s="260">
        <f t="shared" si="4"/>
        <v>0</v>
      </c>
      <c r="O28" s="260">
        <f t="shared" si="4"/>
        <v>0</v>
      </c>
      <c r="P28" s="260">
        <f t="shared" si="4"/>
        <v>0</v>
      </c>
      <c r="Q28" s="260">
        <f t="shared" si="4"/>
        <v>0</v>
      </c>
      <c r="R28" s="260">
        <f t="shared" si="4"/>
        <v>0</v>
      </c>
      <c r="S28" s="260">
        <f t="shared" si="4"/>
        <v>0</v>
      </c>
      <c r="T28" s="260">
        <f t="shared" si="4"/>
        <v>0</v>
      </c>
      <c r="U28" s="260">
        <f t="shared" si="4"/>
        <v>0</v>
      </c>
      <c r="V28" s="260">
        <f t="shared" si="4"/>
        <v>0</v>
      </c>
      <c r="W28" s="260">
        <f t="shared" si="4"/>
        <v>0</v>
      </c>
      <c r="X28" s="260">
        <f t="shared" si="4"/>
        <v>0</v>
      </c>
      <c r="Y28" s="260">
        <f t="shared" si="4"/>
        <v>0</v>
      </c>
      <c r="Z28" s="260">
        <f t="shared" si="4"/>
        <v>0</v>
      </c>
      <c r="AA28" s="260">
        <f t="shared" si="4"/>
        <v>0</v>
      </c>
      <c r="AB28" s="260">
        <f t="shared" si="4"/>
        <v>0</v>
      </c>
      <c r="AC28" s="260">
        <f t="shared" si="4"/>
        <v>0</v>
      </c>
      <c r="AD28" s="260">
        <f t="shared" si="4"/>
        <v>0</v>
      </c>
      <c r="AE28" s="239"/>
    </row>
    <row r="29" spans="5:31" s="146" customFormat="1" ht="15" customHeight="1" x14ac:dyDescent="0.4">
      <c r="E29" s="132" t="s">
        <v>224</v>
      </c>
      <c r="F29" s="260">
        <f t="shared" si="4"/>
        <v>0</v>
      </c>
      <c r="G29" s="260">
        <f t="shared" si="4"/>
        <v>0</v>
      </c>
      <c r="H29" s="260">
        <f t="shared" si="4"/>
        <v>0</v>
      </c>
      <c r="I29" s="260">
        <f t="shared" si="4"/>
        <v>0</v>
      </c>
      <c r="J29" s="260">
        <f t="shared" si="4"/>
        <v>0</v>
      </c>
      <c r="K29" s="260">
        <f t="shared" si="4"/>
        <v>0</v>
      </c>
      <c r="L29" s="260">
        <f t="shared" si="4"/>
        <v>0</v>
      </c>
      <c r="M29" s="260">
        <f t="shared" si="4"/>
        <v>110</v>
      </c>
      <c r="N29" s="260">
        <f t="shared" si="4"/>
        <v>0</v>
      </c>
      <c r="O29" s="260">
        <f t="shared" si="4"/>
        <v>0</v>
      </c>
      <c r="P29" s="260">
        <f t="shared" si="4"/>
        <v>0</v>
      </c>
      <c r="Q29" s="260">
        <f t="shared" si="4"/>
        <v>0</v>
      </c>
      <c r="R29" s="260">
        <f t="shared" si="4"/>
        <v>0</v>
      </c>
      <c r="S29" s="260">
        <f t="shared" si="4"/>
        <v>0</v>
      </c>
      <c r="T29" s="260">
        <f t="shared" si="4"/>
        <v>0</v>
      </c>
      <c r="U29" s="260">
        <f t="shared" si="4"/>
        <v>0</v>
      </c>
      <c r="V29" s="260">
        <f t="shared" si="4"/>
        <v>0</v>
      </c>
      <c r="W29" s="260">
        <f t="shared" si="4"/>
        <v>0</v>
      </c>
      <c r="X29" s="260">
        <f t="shared" si="4"/>
        <v>0</v>
      </c>
      <c r="Y29" s="260">
        <f t="shared" si="4"/>
        <v>0</v>
      </c>
      <c r="Z29" s="260">
        <f t="shared" si="4"/>
        <v>0</v>
      </c>
      <c r="AA29" s="260">
        <f t="shared" si="4"/>
        <v>0</v>
      </c>
      <c r="AB29" s="260">
        <f t="shared" si="4"/>
        <v>0</v>
      </c>
      <c r="AC29" s="260">
        <f t="shared" si="4"/>
        <v>0</v>
      </c>
      <c r="AD29" s="260">
        <f t="shared" si="4"/>
        <v>0</v>
      </c>
      <c r="AE29" s="239"/>
    </row>
    <row r="30" spans="5:31" s="146" customFormat="1" ht="15" customHeight="1" x14ac:dyDescent="0.4">
      <c r="E30" s="132" t="s">
        <v>221</v>
      </c>
      <c r="F30" s="260">
        <f t="shared" si="4"/>
        <v>912</v>
      </c>
      <c r="G30" s="260">
        <f t="shared" si="4"/>
        <v>200</v>
      </c>
      <c r="H30" s="260">
        <f t="shared" si="4"/>
        <v>368</v>
      </c>
      <c r="I30" s="260">
        <f t="shared" si="4"/>
        <v>265</v>
      </c>
      <c r="J30" s="260">
        <f t="shared" si="4"/>
        <v>110</v>
      </c>
      <c r="K30" s="260">
        <f t="shared" si="4"/>
        <v>181</v>
      </c>
      <c r="L30" s="260">
        <f t="shared" si="4"/>
        <v>130</v>
      </c>
      <c r="M30" s="260">
        <f t="shared" si="4"/>
        <v>315</v>
      </c>
      <c r="N30" s="260">
        <f t="shared" si="4"/>
        <v>119</v>
      </c>
      <c r="O30" s="260">
        <f t="shared" si="4"/>
        <v>325</v>
      </c>
      <c r="P30" s="260">
        <f t="shared" si="4"/>
        <v>106</v>
      </c>
      <c r="Q30" s="260">
        <f t="shared" si="4"/>
        <v>88</v>
      </c>
      <c r="R30" s="260">
        <f t="shared" si="4"/>
        <v>104</v>
      </c>
      <c r="S30" s="260">
        <f t="shared" si="4"/>
        <v>20</v>
      </c>
      <c r="T30" s="260">
        <f t="shared" si="4"/>
        <v>7</v>
      </c>
      <c r="U30" s="260">
        <f t="shared" si="4"/>
        <v>13</v>
      </c>
      <c r="V30" s="260">
        <f t="shared" si="4"/>
        <v>69</v>
      </c>
      <c r="W30" s="260">
        <f t="shared" si="4"/>
        <v>28</v>
      </c>
      <c r="X30" s="260">
        <f t="shared" si="4"/>
        <v>32</v>
      </c>
      <c r="Y30" s="260">
        <f t="shared" si="4"/>
        <v>21</v>
      </c>
      <c r="Z30" s="260">
        <f t="shared" si="4"/>
        <v>19</v>
      </c>
      <c r="AA30" s="260">
        <f t="shared" si="4"/>
        <v>20</v>
      </c>
      <c r="AB30" s="260">
        <f t="shared" si="4"/>
        <v>84</v>
      </c>
      <c r="AC30" s="260">
        <f t="shared" si="4"/>
        <v>61</v>
      </c>
      <c r="AD30" s="260">
        <f t="shared" si="4"/>
        <v>11</v>
      </c>
      <c r="AE30" s="239"/>
    </row>
    <row r="31" spans="5:31" s="146" customFormat="1" ht="15" customHeight="1" x14ac:dyDescent="0.4">
      <c r="E31" s="161" t="s">
        <v>255</v>
      </c>
      <c r="F31" s="260">
        <f t="shared" si="4"/>
        <v>43282</v>
      </c>
      <c r="G31" s="260">
        <f t="shared" si="4"/>
        <v>7341</v>
      </c>
      <c r="H31" s="260">
        <f t="shared" si="4"/>
        <v>8558</v>
      </c>
      <c r="I31" s="260">
        <f t="shared" si="4"/>
        <v>8073</v>
      </c>
      <c r="J31" s="260">
        <f t="shared" si="4"/>
        <v>3193</v>
      </c>
      <c r="K31" s="260">
        <f t="shared" si="4"/>
        <v>4179</v>
      </c>
      <c r="L31" s="260">
        <f t="shared" si="4"/>
        <v>3244</v>
      </c>
      <c r="M31" s="260">
        <f t="shared" si="4"/>
        <v>8419</v>
      </c>
      <c r="N31" s="260">
        <f t="shared" si="4"/>
        <v>2909</v>
      </c>
      <c r="O31" s="260">
        <f t="shared" si="4"/>
        <v>8181</v>
      </c>
      <c r="P31" s="260">
        <f t="shared" si="4"/>
        <v>2990</v>
      </c>
      <c r="Q31" s="260">
        <f t="shared" si="4"/>
        <v>2846</v>
      </c>
      <c r="R31" s="260">
        <f t="shared" si="4"/>
        <v>2730</v>
      </c>
      <c r="S31" s="260">
        <f t="shared" si="4"/>
        <v>1174</v>
      </c>
      <c r="T31" s="260">
        <f t="shared" si="4"/>
        <v>168</v>
      </c>
      <c r="U31" s="260">
        <f t="shared" si="4"/>
        <v>227</v>
      </c>
      <c r="V31" s="260">
        <f t="shared" si="4"/>
        <v>1468</v>
      </c>
      <c r="W31" s="260">
        <f t="shared" si="4"/>
        <v>617</v>
      </c>
      <c r="X31" s="260">
        <f t="shared" si="4"/>
        <v>757</v>
      </c>
      <c r="Y31" s="260">
        <f t="shared" si="4"/>
        <v>460</v>
      </c>
      <c r="Z31" s="260">
        <f t="shared" si="4"/>
        <v>420</v>
      </c>
      <c r="AA31" s="260">
        <f t="shared" si="4"/>
        <v>740</v>
      </c>
      <c r="AB31" s="260">
        <f t="shared" si="4"/>
        <v>1495</v>
      </c>
      <c r="AC31" s="260">
        <f t="shared" si="4"/>
        <v>1111</v>
      </c>
      <c r="AD31" s="260">
        <f t="shared" si="4"/>
        <v>228</v>
      </c>
      <c r="AE31" s="239"/>
    </row>
    <row r="32" spans="5:31" s="146" customFormat="1" ht="15" customHeight="1" x14ac:dyDescent="0.4">
      <c r="E32" s="263" t="s">
        <v>261</v>
      </c>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39"/>
    </row>
    <row r="33" spans="5:31" s="146" customFormat="1" ht="15" customHeight="1" x14ac:dyDescent="0.4">
      <c r="E33" s="263" t="s">
        <v>261</v>
      </c>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4"/>
    </row>
    <row r="34" spans="5:31" s="146" customFormat="1" ht="15" customHeight="1" x14ac:dyDescent="0.4">
      <c r="E34" s="265" t="s">
        <v>265</v>
      </c>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4"/>
    </row>
    <row r="35" spans="5:31" s="146" customFormat="1" ht="15" customHeight="1" x14ac:dyDescent="0.4">
      <c r="E35" s="99"/>
      <c r="F35" s="161" t="s">
        <v>85</v>
      </c>
      <c r="G35" s="161" t="s">
        <v>86</v>
      </c>
      <c r="H35" s="161" t="s">
        <v>87</v>
      </c>
      <c r="I35" s="161" t="s">
        <v>88</v>
      </c>
      <c r="J35" s="161" t="s">
        <v>89</v>
      </c>
      <c r="K35" s="161" t="s">
        <v>90</v>
      </c>
      <c r="L35" s="161" t="s">
        <v>91</v>
      </c>
      <c r="M35" s="161" t="s">
        <v>92</v>
      </c>
      <c r="N35" s="161" t="s">
        <v>93</v>
      </c>
      <c r="O35" s="161" t="s">
        <v>94</v>
      </c>
      <c r="P35" s="161" t="s">
        <v>95</v>
      </c>
      <c r="Q35" s="161" t="s">
        <v>96</v>
      </c>
      <c r="R35" s="161" t="s">
        <v>97</v>
      </c>
      <c r="S35" s="161" t="s">
        <v>98</v>
      </c>
      <c r="T35" s="161" t="s">
        <v>99</v>
      </c>
      <c r="U35" s="161" t="s">
        <v>100</v>
      </c>
      <c r="V35" s="161" t="s">
        <v>101</v>
      </c>
      <c r="W35" s="161" t="s">
        <v>102</v>
      </c>
      <c r="X35" s="161" t="s">
        <v>103</v>
      </c>
      <c r="Y35" s="161" t="s">
        <v>104</v>
      </c>
      <c r="Z35" s="161" t="s">
        <v>105</v>
      </c>
      <c r="AA35" s="161" t="s">
        <v>106</v>
      </c>
      <c r="AB35" s="161" t="s">
        <v>107</v>
      </c>
      <c r="AC35" s="161" t="s">
        <v>108</v>
      </c>
      <c r="AD35" s="161" t="s">
        <v>109</v>
      </c>
      <c r="AE35" s="264"/>
    </row>
    <row r="36" spans="5:31" s="146" customFormat="1" ht="15" customHeight="1" x14ac:dyDescent="0.4">
      <c r="E36" s="132" t="s">
        <v>298</v>
      </c>
      <c r="F36" s="262">
        <v>300470</v>
      </c>
      <c r="G36" s="262">
        <v>49353</v>
      </c>
      <c r="H36" s="260">
        <v>84294</v>
      </c>
      <c r="I36" s="260">
        <v>68083</v>
      </c>
      <c r="J36" s="260">
        <v>24784</v>
      </c>
      <c r="K36" s="260">
        <v>41479</v>
      </c>
      <c r="L36" s="260">
        <v>28473</v>
      </c>
      <c r="M36" s="260">
        <v>72753</v>
      </c>
      <c r="N36" s="260">
        <v>31836</v>
      </c>
      <c r="O36" s="260">
        <v>76537</v>
      </c>
      <c r="P36" s="260">
        <v>29339</v>
      </c>
      <c r="Q36" s="260">
        <v>23047</v>
      </c>
      <c r="R36" s="260">
        <v>24100</v>
      </c>
      <c r="S36" s="260">
        <v>4688</v>
      </c>
      <c r="T36" s="260">
        <v>2029</v>
      </c>
      <c r="U36" s="260">
        <v>2899</v>
      </c>
      <c r="V36" s="260">
        <v>15020</v>
      </c>
      <c r="W36" s="260">
        <v>6473</v>
      </c>
      <c r="X36" s="260">
        <v>8369</v>
      </c>
      <c r="Y36" s="260">
        <v>5376</v>
      </c>
      <c r="Z36" s="260">
        <v>4386</v>
      </c>
      <c r="AA36" s="260">
        <v>3010</v>
      </c>
      <c r="AB36" s="260">
        <v>18189</v>
      </c>
      <c r="AC36" s="260">
        <v>13642</v>
      </c>
      <c r="AD36" s="260">
        <v>2392</v>
      </c>
      <c r="AE36" s="264"/>
    </row>
    <row r="37" spans="5:31" s="146" customFormat="1" ht="15" customHeight="1" thickBot="1" x14ac:dyDescent="0.45">
      <c r="E37" s="163" t="s">
        <v>260</v>
      </c>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4"/>
    </row>
    <row r="38" spans="5:31" s="146" customFormat="1" ht="15" customHeight="1" x14ac:dyDescent="0.4">
      <c r="E38" s="323"/>
      <c r="F38" s="324" t="s">
        <v>85</v>
      </c>
      <c r="G38" s="324" t="s">
        <v>86</v>
      </c>
      <c r="H38" s="324" t="s">
        <v>87</v>
      </c>
      <c r="I38" s="324" t="s">
        <v>88</v>
      </c>
      <c r="J38" s="324" t="s">
        <v>89</v>
      </c>
      <c r="K38" s="324" t="s">
        <v>90</v>
      </c>
      <c r="L38" s="324" t="s">
        <v>91</v>
      </c>
      <c r="M38" s="324" t="s">
        <v>92</v>
      </c>
      <c r="N38" s="324" t="s">
        <v>93</v>
      </c>
      <c r="O38" s="324" t="s">
        <v>94</v>
      </c>
      <c r="P38" s="324" t="s">
        <v>95</v>
      </c>
      <c r="Q38" s="324" t="s">
        <v>96</v>
      </c>
      <c r="R38" s="324" t="s">
        <v>97</v>
      </c>
      <c r="S38" s="324" t="s">
        <v>98</v>
      </c>
      <c r="T38" s="324" t="s">
        <v>99</v>
      </c>
      <c r="U38" s="324" t="s">
        <v>100</v>
      </c>
      <c r="V38" s="324" t="s">
        <v>101</v>
      </c>
      <c r="W38" s="324" t="s">
        <v>102</v>
      </c>
      <c r="X38" s="324" t="s">
        <v>103</v>
      </c>
      <c r="Y38" s="324" t="s">
        <v>104</v>
      </c>
      <c r="Z38" s="324" t="s">
        <v>105</v>
      </c>
      <c r="AA38" s="324" t="s">
        <v>106</v>
      </c>
      <c r="AB38" s="324" t="s">
        <v>107</v>
      </c>
      <c r="AC38" s="324" t="s">
        <v>108</v>
      </c>
      <c r="AD38" s="325" t="s">
        <v>109</v>
      </c>
      <c r="AE38" s="264"/>
    </row>
    <row r="39" spans="5:31" s="146" customFormat="1" ht="15" customHeight="1" x14ac:dyDescent="0.4">
      <c r="E39" s="326" t="s">
        <v>217</v>
      </c>
      <c r="F39" s="262">
        <f t="shared" ref="F39:AD39" si="5">+ROUND(F5/F$36,0)</f>
        <v>52</v>
      </c>
      <c r="G39" s="262">
        <f t="shared" si="5"/>
        <v>40</v>
      </c>
      <c r="H39" s="260">
        <f t="shared" si="5"/>
        <v>36</v>
      </c>
      <c r="I39" s="260">
        <f t="shared" si="5"/>
        <v>40</v>
      </c>
      <c r="J39" s="260">
        <f t="shared" si="5"/>
        <v>32</v>
      </c>
      <c r="K39" s="260">
        <f t="shared" si="5"/>
        <v>32</v>
      </c>
      <c r="L39" s="260">
        <f t="shared" si="5"/>
        <v>35</v>
      </c>
      <c r="M39" s="260">
        <f t="shared" si="5"/>
        <v>40</v>
      </c>
      <c r="N39" s="260">
        <f t="shared" si="5"/>
        <v>36</v>
      </c>
      <c r="O39" s="260">
        <f t="shared" si="5"/>
        <v>36</v>
      </c>
      <c r="P39" s="260">
        <f t="shared" si="5"/>
        <v>34</v>
      </c>
      <c r="Q39" s="260">
        <f t="shared" si="5"/>
        <v>43</v>
      </c>
      <c r="R39" s="260">
        <f t="shared" si="5"/>
        <v>31</v>
      </c>
      <c r="S39" s="260">
        <f t="shared" si="5"/>
        <v>37</v>
      </c>
      <c r="T39" s="260">
        <f t="shared" si="5"/>
        <v>26</v>
      </c>
      <c r="U39" s="260">
        <f t="shared" si="5"/>
        <v>23</v>
      </c>
      <c r="V39" s="260">
        <f t="shared" si="5"/>
        <v>30</v>
      </c>
      <c r="W39" s="260">
        <f t="shared" si="5"/>
        <v>30</v>
      </c>
      <c r="X39" s="260">
        <f t="shared" si="5"/>
        <v>30</v>
      </c>
      <c r="Y39" s="260">
        <f t="shared" si="5"/>
        <v>31</v>
      </c>
      <c r="Z39" s="260">
        <f t="shared" si="5"/>
        <v>30</v>
      </c>
      <c r="AA39" s="260">
        <f t="shared" si="5"/>
        <v>84</v>
      </c>
      <c r="AB39" s="260">
        <f t="shared" si="5"/>
        <v>31</v>
      </c>
      <c r="AC39" s="260">
        <f t="shared" si="5"/>
        <v>29</v>
      </c>
      <c r="AD39" s="327">
        <f t="shared" si="5"/>
        <v>27</v>
      </c>
      <c r="AE39" s="264"/>
    </row>
    <row r="40" spans="5:31" s="146" customFormat="1" ht="15" customHeight="1" x14ac:dyDescent="0.4">
      <c r="E40" s="326" t="s">
        <v>218</v>
      </c>
      <c r="F40" s="260">
        <f t="shared" ref="F40:AD40" si="6">+ROUND(F6/F$36,0)</f>
        <v>12</v>
      </c>
      <c r="G40" s="260">
        <f t="shared" si="6"/>
        <v>8</v>
      </c>
      <c r="H40" s="260">
        <f t="shared" si="6"/>
        <v>7</v>
      </c>
      <c r="I40" s="260">
        <f t="shared" si="6"/>
        <v>9</v>
      </c>
      <c r="J40" s="260">
        <f t="shared" si="6"/>
        <v>8</v>
      </c>
      <c r="K40" s="260">
        <f t="shared" si="6"/>
        <v>5</v>
      </c>
      <c r="L40" s="260">
        <f t="shared" si="6"/>
        <v>6</v>
      </c>
      <c r="M40" s="260">
        <f t="shared" si="6"/>
        <v>5</v>
      </c>
      <c r="N40" s="260">
        <f t="shared" si="6"/>
        <v>4</v>
      </c>
      <c r="O40" s="260">
        <f t="shared" si="6"/>
        <v>8</v>
      </c>
      <c r="P40" s="260">
        <f t="shared" si="6"/>
        <v>5</v>
      </c>
      <c r="Q40" s="260">
        <f t="shared" si="6"/>
        <v>6</v>
      </c>
      <c r="R40" s="260">
        <f t="shared" si="6"/>
        <v>5</v>
      </c>
      <c r="S40" s="260">
        <f t="shared" si="6"/>
        <v>113</v>
      </c>
      <c r="T40" s="260">
        <f t="shared" si="6"/>
        <v>2</v>
      </c>
      <c r="U40" s="260">
        <f t="shared" si="6"/>
        <v>3</v>
      </c>
      <c r="V40" s="260">
        <f t="shared" si="6"/>
        <v>3</v>
      </c>
      <c r="W40" s="260">
        <f t="shared" si="6"/>
        <v>3</v>
      </c>
      <c r="X40" s="260">
        <f t="shared" si="6"/>
        <v>4</v>
      </c>
      <c r="Y40" s="260">
        <f t="shared" si="6"/>
        <v>3</v>
      </c>
      <c r="Z40" s="260">
        <f t="shared" si="6"/>
        <v>3</v>
      </c>
      <c r="AA40" s="260">
        <f t="shared" si="6"/>
        <v>5</v>
      </c>
      <c r="AB40" s="260">
        <f t="shared" si="6"/>
        <v>4</v>
      </c>
      <c r="AC40" s="260">
        <f t="shared" si="6"/>
        <v>3</v>
      </c>
      <c r="AD40" s="327">
        <f t="shared" si="6"/>
        <v>9</v>
      </c>
      <c r="AE40" s="264"/>
    </row>
    <row r="41" spans="5:31" s="146" customFormat="1" ht="15" customHeight="1" x14ac:dyDescent="0.4">
      <c r="E41" s="326" t="s">
        <v>219</v>
      </c>
      <c r="F41" s="260">
        <f t="shared" ref="F41:AD41" si="7">+ROUND(F7/F$36,0)</f>
        <v>65</v>
      </c>
      <c r="G41" s="260">
        <f t="shared" si="7"/>
        <v>87</v>
      </c>
      <c r="H41" s="260">
        <f t="shared" si="7"/>
        <v>45</v>
      </c>
      <c r="I41" s="260">
        <f t="shared" si="7"/>
        <v>57</v>
      </c>
      <c r="J41" s="260">
        <f t="shared" si="7"/>
        <v>76</v>
      </c>
      <c r="K41" s="260">
        <f t="shared" si="7"/>
        <v>51</v>
      </c>
      <c r="L41" s="260">
        <f t="shared" si="7"/>
        <v>58</v>
      </c>
      <c r="M41" s="260">
        <f t="shared" si="7"/>
        <v>57</v>
      </c>
      <c r="N41" s="260">
        <f t="shared" si="7"/>
        <v>40</v>
      </c>
      <c r="O41" s="260">
        <f t="shared" si="7"/>
        <v>50</v>
      </c>
      <c r="P41" s="260">
        <f t="shared" si="7"/>
        <v>52</v>
      </c>
      <c r="Q41" s="260">
        <f t="shared" si="7"/>
        <v>63</v>
      </c>
      <c r="R41" s="260">
        <f t="shared" si="7"/>
        <v>62</v>
      </c>
      <c r="S41" s="260">
        <f t="shared" si="7"/>
        <v>88</v>
      </c>
      <c r="T41" s="260">
        <f t="shared" si="7"/>
        <v>45</v>
      </c>
      <c r="U41" s="260">
        <f t="shared" si="7"/>
        <v>42</v>
      </c>
      <c r="V41" s="260">
        <f t="shared" si="7"/>
        <v>50</v>
      </c>
      <c r="W41" s="260">
        <f t="shared" si="7"/>
        <v>48</v>
      </c>
      <c r="X41" s="260">
        <f t="shared" si="7"/>
        <v>45</v>
      </c>
      <c r="Y41" s="260">
        <f t="shared" si="7"/>
        <v>39</v>
      </c>
      <c r="Z41" s="260">
        <f t="shared" si="7"/>
        <v>51</v>
      </c>
      <c r="AA41" s="260">
        <f t="shared" si="7"/>
        <v>130</v>
      </c>
      <c r="AB41" s="260">
        <f t="shared" si="7"/>
        <v>37</v>
      </c>
      <c r="AC41" s="260">
        <f t="shared" si="7"/>
        <v>40</v>
      </c>
      <c r="AD41" s="327">
        <f t="shared" si="7"/>
        <v>42</v>
      </c>
      <c r="AE41" s="239"/>
    </row>
    <row r="42" spans="5:31" s="146" customFormat="1" ht="15" customHeight="1" x14ac:dyDescent="0.4">
      <c r="E42" s="326" t="s">
        <v>220</v>
      </c>
      <c r="F42" s="260">
        <f t="shared" ref="F42:AD42" si="8">+ROUND(F8/F$36,0)</f>
        <v>7</v>
      </c>
      <c r="G42" s="260">
        <f t="shared" si="8"/>
        <v>10</v>
      </c>
      <c r="H42" s="260">
        <f t="shared" si="8"/>
        <v>8</v>
      </c>
      <c r="I42" s="260">
        <f t="shared" si="8"/>
        <v>8</v>
      </c>
      <c r="J42" s="260">
        <f t="shared" si="8"/>
        <v>8</v>
      </c>
      <c r="K42" s="260">
        <f t="shared" si="8"/>
        <v>7</v>
      </c>
      <c r="L42" s="260">
        <f t="shared" si="8"/>
        <v>9</v>
      </c>
      <c r="M42" s="260">
        <f t="shared" si="8"/>
        <v>8</v>
      </c>
      <c r="N42" s="260">
        <f t="shared" si="8"/>
        <v>7</v>
      </c>
      <c r="O42" s="260">
        <f t="shared" si="8"/>
        <v>8</v>
      </c>
      <c r="P42" s="260">
        <f t="shared" si="8"/>
        <v>8</v>
      </c>
      <c r="Q42" s="260">
        <f t="shared" si="8"/>
        <v>7</v>
      </c>
      <c r="R42" s="260">
        <f t="shared" si="8"/>
        <v>7</v>
      </c>
      <c r="S42" s="260">
        <f t="shared" si="8"/>
        <v>8</v>
      </c>
      <c r="T42" s="260">
        <f t="shared" si="8"/>
        <v>6</v>
      </c>
      <c r="U42" s="260">
        <f t="shared" si="8"/>
        <v>3</v>
      </c>
      <c r="V42" s="260">
        <f t="shared" si="8"/>
        <v>7</v>
      </c>
      <c r="W42" s="260">
        <f t="shared" si="8"/>
        <v>7</v>
      </c>
      <c r="X42" s="260">
        <f t="shared" si="8"/>
        <v>8</v>
      </c>
      <c r="Y42" s="260">
        <f t="shared" si="8"/>
        <v>8</v>
      </c>
      <c r="Z42" s="260">
        <f t="shared" si="8"/>
        <v>7</v>
      </c>
      <c r="AA42" s="260">
        <f t="shared" si="8"/>
        <v>10</v>
      </c>
      <c r="AB42" s="260">
        <f t="shared" si="8"/>
        <v>6</v>
      </c>
      <c r="AC42" s="260">
        <f t="shared" si="8"/>
        <v>5</v>
      </c>
      <c r="AD42" s="327">
        <f t="shared" si="8"/>
        <v>9</v>
      </c>
      <c r="AE42" s="239"/>
    </row>
    <row r="43" spans="5:31" s="146" customFormat="1" ht="15" customHeight="1" x14ac:dyDescent="0.4">
      <c r="E43" s="326" t="s">
        <v>222</v>
      </c>
      <c r="F43" s="260">
        <f t="shared" ref="F43:AD43" si="9">+ROUND(F9/F$36,0)</f>
        <v>0</v>
      </c>
      <c r="G43" s="260">
        <f t="shared" si="9"/>
        <v>0</v>
      </c>
      <c r="H43" s="260">
        <f t="shared" si="9"/>
        <v>0</v>
      </c>
      <c r="I43" s="260">
        <f t="shared" si="9"/>
        <v>0</v>
      </c>
      <c r="J43" s="260">
        <f t="shared" si="9"/>
        <v>1</v>
      </c>
      <c r="K43" s="260">
        <f t="shared" si="9"/>
        <v>1</v>
      </c>
      <c r="L43" s="260">
        <f t="shared" si="9"/>
        <v>1</v>
      </c>
      <c r="M43" s="260">
        <f t="shared" si="9"/>
        <v>0</v>
      </c>
      <c r="N43" s="260">
        <f t="shared" si="9"/>
        <v>0</v>
      </c>
      <c r="O43" s="260">
        <f t="shared" si="9"/>
        <v>0</v>
      </c>
      <c r="P43" s="260">
        <f t="shared" si="9"/>
        <v>0</v>
      </c>
      <c r="Q43" s="260">
        <f t="shared" si="9"/>
        <v>0</v>
      </c>
      <c r="R43" s="260">
        <f t="shared" si="9"/>
        <v>4</v>
      </c>
      <c r="S43" s="260">
        <f t="shared" si="9"/>
        <v>1</v>
      </c>
      <c r="T43" s="260">
        <f t="shared" si="9"/>
        <v>0</v>
      </c>
      <c r="U43" s="260">
        <f t="shared" si="9"/>
        <v>3</v>
      </c>
      <c r="V43" s="260">
        <f t="shared" si="9"/>
        <v>2</v>
      </c>
      <c r="W43" s="260">
        <f t="shared" si="9"/>
        <v>2</v>
      </c>
      <c r="X43" s="260">
        <f t="shared" si="9"/>
        <v>0</v>
      </c>
      <c r="Y43" s="260">
        <f t="shared" si="9"/>
        <v>0</v>
      </c>
      <c r="Z43" s="260">
        <f t="shared" si="9"/>
        <v>0</v>
      </c>
      <c r="AA43" s="260">
        <f t="shared" si="9"/>
        <v>10</v>
      </c>
      <c r="AB43" s="260">
        <f t="shared" si="9"/>
        <v>0</v>
      </c>
      <c r="AC43" s="260">
        <f t="shared" si="9"/>
        <v>0</v>
      </c>
      <c r="AD43" s="327">
        <f t="shared" si="9"/>
        <v>4</v>
      </c>
      <c r="AE43" s="239"/>
    </row>
    <row r="44" spans="5:31" s="146" customFormat="1" ht="15" customHeight="1" x14ac:dyDescent="0.4">
      <c r="E44" s="326" t="s">
        <v>223</v>
      </c>
      <c r="F44" s="260">
        <f t="shared" ref="F44:AD44" si="10">+ROUND(F10/F$36,0)</f>
        <v>5</v>
      </c>
      <c r="G44" s="260">
        <f t="shared" si="10"/>
        <v>0</v>
      </c>
      <c r="H44" s="260">
        <f t="shared" si="10"/>
        <v>0</v>
      </c>
      <c r="I44" s="260">
        <f t="shared" si="10"/>
        <v>0</v>
      </c>
      <c r="J44" s="260">
        <f t="shared" si="10"/>
        <v>0</v>
      </c>
      <c r="K44" s="260">
        <f t="shared" si="10"/>
        <v>0</v>
      </c>
      <c r="L44" s="260">
        <f t="shared" si="10"/>
        <v>0</v>
      </c>
      <c r="M44" s="260">
        <f t="shared" si="10"/>
        <v>0</v>
      </c>
      <c r="N44" s="260">
        <f t="shared" si="10"/>
        <v>0</v>
      </c>
      <c r="O44" s="260">
        <f t="shared" si="10"/>
        <v>0</v>
      </c>
      <c r="P44" s="260">
        <f t="shared" si="10"/>
        <v>0</v>
      </c>
      <c r="Q44" s="260">
        <f t="shared" si="10"/>
        <v>0</v>
      </c>
      <c r="R44" s="260">
        <f t="shared" si="10"/>
        <v>0</v>
      </c>
      <c r="S44" s="260">
        <f t="shared" si="10"/>
        <v>0</v>
      </c>
      <c r="T44" s="260">
        <f t="shared" si="10"/>
        <v>0</v>
      </c>
      <c r="U44" s="260">
        <f t="shared" si="10"/>
        <v>0</v>
      </c>
      <c r="V44" s="260">
        <f t="shared" si="10"/>
        <v>0</v>
      </c>
      <c r="W44" s="260">
        <f t="shared" si="10"/>
        <v>0</v>
      </c>
      <c r="X44" s="260">
        <f t="shared" si="10"/>
        <v>0</v>
      </c>
      <c r="Y44" s="260">
        <f t="shared" si="10"/>
        <v>0</v>
      </c>
      <c r="Z44" s="260">
        <f t="shared" si="10"/>
        <v>0</v>
      </c>
      <c r="AA44" s="260">
        <f t="shared" si="10"/>
        <v>0</v>
      </c>
      <c r="AB44" s="260">
        <f t="shared" si="10"/>
        <v>0</v>
      </c>
      <c r="AC44" s="260">
        <f t="shared" si="10"/>
        <v>0</v>
      </c>
      <c r="AD44" s="327">
        <f t="shared" si="10"/>
        <v>0</v>
      </c>
      <c r="AE44" s="239"/>
    </row>
    <row r="45" spans="5:31" s="146" customFormat="1" ht="15" customHeight="1" x14ac:dyDescent="0.4">
      <c r="E45" s="326" t="s">
        <v>224</v>
      </c>
      <c r="F45" s="260">
        <f t="shared" ref="F45:AD45" si="11">+ROUND(F11/F$36,0)</f>
        <v>0</v>
      </c>
      <c r="G45" s="260">
        <f t="shared" si="11"/>
        <v>0</v>
      </c>
      <c r="H45" s="260">
        <f t="shared" si="11"/>
        <v>0</v>
      </c>
      <c r="I45" s="260">
        <f t="shared" si="11"/>
        <v>0</v>
      </c>
      <c r="J45" s="260">
        <f t="shared" si="11"/>
        <v>0</v>
      </c>
      <c r="K45" s="260">
        <f t="shared" si="11"/>
        <v>0</v>
      </c>
      <c r="L45" s="260">
        <f t="shared" si="11"/>
        <v>0</v>
      </c>
      <c r="M45" s="260">
        <f t="shared" si="11"/>
        <v>2</v>
      </c>
      <c r="N45" s="260">
        <f t="shared" si="11"/>
        <v>0</v>
      </c>
      <c r="O45" s="260">
        <f t="shared" si="11"/>
        <v>0</v>
      </c>
      <c r="P45" s="260">
        <f t="shared" si="11"/>
        <v>0</v>
      </c>
      <c r="Q45" s="260">
        <f t="shared" si="11"/>
        <v>0</v>
      </c>
      <c r="R45" s="260">
        <f t="shared" si="11"/>
        <v>0</v>
      </c>
      <c r="S45" s="260">
        <f t="shared" si="11"/>
        <v>0</v>
      </c>
      <c r="T45" s="260">
        <f t="shared" si="11"/>
        <v>0</v>
      </c>
      <c r="U45" s="260">
        <f t="shared" si="11"/>
        <v>0</v>
      </c>
      <c r="V45" s="260">
        <f t="shared" si="11"/>
        <v>0</v>
      </c>
      <c r="W45" s="260">
        <f t="shared" si="11"/>
        <v>0</v>
      </c>
      <c r="X45" s="260">
        <f t="shared" si="11"/>
        <v>0</v>
      </c>
      <c r="Y45" s="260">
        <f t="shared" si="11"/>
        <v>0</v>
      </c>
      <c r="Z45" s="260">
        <f t="shared" si="11"/>
        <v>0</v>
      </c>
      <c r="AA45" s="260">
        <f t="shared" si="11"/>
        <v>0</v>
      </c>
      <c r="AB45" s="260">
        <f t="shared" si="11"/>
        <v>0</v>
      </c>
      <c r="AC45" s="260">
        <f t="shared" si="11"/>
        <v>0</v>
      </c>
      <c r="AD45" s="327">
        <f t="shared" si="11"/>
        <v>0</v>
      </c>
      <c r="AE45" s="239"/>
    </row>
    <row r="46" spans="5:31" s="146" customFormat="1" ht="15" customHeight="1" x14ac:dyDescent="0.4">
      <c r="E46" s="326" t="s">
        <v>221</v>
      </c>
      <c r="F46" s="260">
        <f t="shared" ref="F46:AD46" si="12">+ROUND(F12/F$36,0)</f>
        <v>3</v>
      </c>
      <c r="G46" s="260">
        <f t="shared" si="12"/>
        <v>4</v>
      </c>
      <c r="H46" s="260">
        <f t="shared" si="12"/>
        <v>4</v>
      </c>
      <c r="I46" s="260">
        <f t="shared" si="12"/>
        <v>4</v>
      </c>
      <c r="J46" s="260">
        <f t="shared" si="12"/>
        <v>4</v>
      </c>
      <c r="K46" s="260">
        <f t="shared" si="12"/>
        <v>4</v>
      </c>
      <c r="L46" s="260">
        <f t="shared" si="12"/>
        <v>5</v>
      </c>
      <c r="M46" s="260">
        <f t="shared" si="12"/>
        <v>4</v>
      </c>
      <c r="N46" s="260">
        <f t="shared" si="12"/>
        <v>4</v>
      </c>
      <c r="O46" s="260">
        <f t="shared" si="12"/>
        <v>4</v>
      </c>
      <c r="P46" s="260">
        <f t="shared" si="12"/>
        <v>4</v>
      </c>
      <c r="Q46" s="260">
        <f t="shared" si="12"/>
        <v>4</v>
      </c>
      <c r="R46" s="260">
        <f t="shared" si="12"/>
        <v>4</v>
      </c>
      <c r="S46" s="260">
        <f t="shared" si="12"/>
        <v>4</v>
      </c>
      <c r="T46" s="260">
        <f t="shared" si="12"/>
        <v>3</v>
      </c>
      <c r="U46" s="260">
        <f t="shared" si="12"/>
        <v>4</v>
      </c>
      <c r="V46" s="260">
        <f t="shared" si="12"/>
        <v>5</v>
      </c>
      <c r="W46" s="260">
        <f t="shared" si="12"/>
        <v>4</v>
      </c>
      <c r="X46" s="260">
        <f t="shared" si="12"/>
        <v>4</v>
      </c>
      <c r="Y46" s="260">
        <f t="shared" si="12"/>
        <v>4</v>
      </c>
      <c r="Z46" s="260">
        <f t="shared" si="12"/>
        <v>4</v>
      </c>
      <c r="AA46" s="260">
        <f t="shared" si="12"/>
        <v>7</v>
      </c>
      <c r="AB46" s="260">
        <f t="shared" si="12"/>
        <v>5</v>
      </c>
      <c r="AC46" s="260">
        <f t="shared" si="12"/>
        <v>4</v>
      </c>
      <c r="AD46" s="327">
        <f t="shared" si="12"/>
        <v>4</v>
      </c>
      <c r="AE46" s="239"/>
    </row>
    <row r="47" spans="5:31" s="146" customFormat="1" ht="15" customHeight="1" thickBot="1" x14ac:dyDescent="0.45">
      <c r="E47" s="328" t="s">
        <v>255</v>
      </c>
      <c r="F47" s="329">
        <f t="shared" ref="F47:AD47" si="13">+ROUND(F13/F$36,0)</f>
        <v>144</v>
      </c>
      <c r="G47" s="329">
        <f t="shared" si="13"/>
        <v>149</v>
      </c>
      <c r="H47" s="329">
        <f t="shared" si="13"/>
        <v>102</v>
      </c>
      <c r="I47" s="329">
        <f t="shared" si="13"/>
        <v>119</v>
      </c>
      <c r="J47" s="329">
        <f t="shared" si="13"/>
        <v>129</v>
      </c>
      <c r="K47" s="329">
        <f t="shared" si="13"/>
        <v>101</v>
      </c>
      <c r="L47" s="329">
        <f t="shared" si="13"/>
        <v>114</v>
      </c>
      <c r="M47" s="329">
        <f t="shared" si="13"/>
        <v>116</v>
      </c>
      <c r="N47" s="329">
        <f t="shared" si="13"/>
        <v>91</v>
      </c>
      <c r="O47" s="329">
        <f t="shared" si="13"/>
        <v>107</v>
      </c>
      <c r="P47" s="329">
        <f t="shared" si="13"/>
        <v>102</v>
      </c>
      <c r="Q47" s="329">
        <f t="shared" si="13"/>
        <v>123</v>
      </c>
      <c r="R47" s="329">
        <f t="shared" si="13"/>
        <v>113</v>
      </c>
      <c r="S47" s="329">
        <f t="shared" si="13"/>
        <v>250</v>
      </c>
      <c r="T47" s="329">
        <f t="shared" si="13"/>
        <v>83</v>
      </c>
      <c r="U47" s="329">
        <f t="shared" si="13"/>
        <v>78</v>
      </c>
      <c r="V47" s="329">
        <f t="shared" si="13"/>
        <v>98</v>
      </c>
      <c r="W47" s="329">
        <f t="shared" si="13"/>
        <v>95</v>
      </c>
      <c r="X47" s="329">
        <f t="shared" si="13"/>
        <v>90</v>
      </c>
      <c r="Y47" s="329">
        <f t="shared" si="13"/>
        <v>86</v>
      </c>
      <c r="Z47" s="329">
        <f t="shared" si="13"/>
        <v>96</v>
      </c>
      <c r="AA47" s="329">
        <f t="shared" si="13"/>
        <v>246</v>
      </c>
      <c r="AB47" s="329">
        <f t="shared" si="13"/>
        <v>82</v>
      </c>
      <c r="AC47" s="329">
        <f t="shared" si="13"/>
        <v>81</v>
      </c>
      <c r="AD47" s="330">
        <f t="shared" si="13"/>
        <v>95</v>
      </c>
      <c r="AE47" s="239"/>
    </row>
  </sheetData>
  <sheetProtection algorithmName="SHA-512" hashValue="25gwz+y7OUL93fjJMdWWNAsDVlVSIt6twL2sGuXz50FEQx3iYoqk/ndqH38nLxQwgArtprl+a+UABE+eBZkiOA==" saltValue="cuHbZER2e8csTg5dXrPGwA==" spinCount="100000" sheet="1" objects="1" scenarios="1"/>
  <mergeCells count="1">
    <mergeCell ref="B2:C2"/>
  </mergeCells>
  <phoneticPr fontId="2"/>
  <pageMargins left="0.70866141732283472" right="0.70866141732283472" top="0.74803149606299213" bottom="0.74803149606299213" header="0.31496062992125984" footer="0.31496062992125984"/>
  <pageSetup paperSize="9" scale="92"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23F1-E302-492C-BFAF-C4D70997E644}">
  <sheetPr codeName="Sheet9"/>
  <dimension ref="A1:AC43"/>
  <sheetViews>
    <sheetView view="pageBreakPreview" zoomScaleNormal="85" zoomScaleSheetLayoutView="100" workbookViewId="0">
      <selection sqref="A1:K3"/>
    </sheetView>
  </sheetViews>
  <sheetFormatPr defaultColWidth="2.375" defaultRowHeight="15" customHeight="1" x14ac:dyDescent="0.4"/>
  <cols>
    <col min="1" max="3" width="2.375" style="1" bestFit="1" customWidth="1"/>
    <col min="4" max="4" width="23.75" style="1" customWidth="1"/>
    <col min="5" max="5" width="11.625" style="1" bestFit="1" customWidth="1"/>
    <col min="6" max="6" width="7.875" style="1" bestFit="1" customWidth="1"/>
    <col min="7" max="7" width="11.625" style="1" bestFit="1" customWidth="1"/>
    <col min="8" max="8" width="10" style="1" bestFit="1" customWidth="1"/>
    <col min="9" max="9" width="9.5" style="1" bestFit="1" customWidth="1"/>
    <col min="10" max="12" width="2.375" style="1" bestFit="1" customWidth="1"/>
    <col min="13" max="13" width="8.5" style="7" bestFit="1" customWidth="1"/>
    <col min="14" max="14" width="2.625" style="8" customWidth="1"/>
    <col min="15" max="16384" width="2.375" style="1"/>
  </cols>
  <sheetData>
    <row r="1" spans="1:14" ht="15" customHeight="1" x14ac:dyDescent="0.4">
      <c r="A1" s="369" t="s">
        <v>266</v>
      </c>
      <c r="B1" s="369"/>
      <c r="C1" s="369"/>
      <c r="D1" s="369"/>
      <c r="E1" s="369"/>
      <c r="F1" s="369"/>
      <c r="G1" s="369"/>
      <c r="H1" s="369"/>
      <c r="I1" s="369"/>
      <c r="J1" s="369"/>
      <c r="K1" s="369"/>
    </row>
    <row r="2" spans="1:14" ht="15" customHeight="1" x14ac:dyDescent="0.4">
      <c r="A2" s="369"/>
      <c r="B2" s="369"/>
      <c r="C2" s="369"/>
      <c r="D2" s="369"/>
      <c r="E2" s="369"/>
      <c r="F2" s="369"/>
      <c r="G2" s="369"/>
      <c r="H2" s="369"/>
      <c r="I2" s="369"/>
      <c r="J2" s="369"/>
      <c r="K2" s="369"/>
    </row>
    <row r="3" spans="1:14" ht="15" customHeight="1" x14ac:dyDescent="0.4">
      <c r="A3" s="369"/>
      <c r="B3" s="369"/>
      <c r="C3" s="369"/>
      <c r="D3" s="369"/>
      <c r="E3" s="369"/>
      <c r="F3" s="369"/>
      <c r="G3" s="369"/>
      <c r="H3" s="369"/>
      <c r="I3" s="369"/>
      <c r="J3" s="369"/>
      <c r="K3" s="369"/>
    </row>
    <row r="4" spans="1:14" ht="15" customHeight="1" x14ac:dyDescent="0.4">
      <c r="A4" s="13"/>
      <c r="B4" s="13"/>
      <c r="C4" s="13"/>
      <c r="D4" s="13"/>
      <c r="E4" s="13"/>
      <c r="F4" s="13"/>
      <c r="G4" s="13"/>
      <c r="H4" s="13"/>
      <c r="I4" s="13"/>
      <c r="J4" s="13"/>
      <c r="K4" s="13"/>
    </row>
    <row r="5" spans="1:14" ht="20.100000000000001" customHeight="1" x14ac:dyDescent="0.4">
      <c r="A5" s="21" t="s">
        <v>267</v>
      </c>
    </row>
    <row r="6" spans="1:14" ht="15" customHeight="1" x14ac:dyDescent="0.4">
      <c r="A6" s="20"/>
    </row>
    <row r="7" spans="1:14" s="16" customFormat="1" ht="30" customHeight="1" x14ac:dyDescent="0.4">
      <c r="B7" s="370">
        <v>1</v>
      </c>
      <c r="C7" s="370"/>
    </row>
    <row r="8" spans="1:14" ht="17.25" customHeight="1" x14ac:dyDescent="0.4">
      <c r="C8" s="18"/>
      <c r="D8" s="22"/>
      <c r="E8" s="18"/>
      <c r="F8" s="18"/>
      <c r="G8" s="18"/>
      <c r="H8" s="18"/>
      <c r="I8" s="19" t="s">
        <v>37</v>
      </c>
      <c r="J8" s="6"/>
      <c r="K8" s="6"/>
      <c r="L8" s="6"/>
      <c r="M8" s="6"/>
      <c r="N8" s="6"/>
    </row>
    <row r="9" spans="1:14" ht="17.25" customHeight="1" x14ac:dyDescent="0.4">
      <c r="C9" s="18"/>
      <c r="D9" s="140" t="s">
        <v>40</v>
      </c>
      <c r="E9" s="70" t="s">
        <v>139</v>
      </c>
      <c r="F9" s="70" t="s">
        <v>41</v>
      </c>
      <c r="G9" s="70" t="s">
        <v>31</v>
      </c>
      <c r="H9" s="70" t="s">
        <v>140</v>
      </c>
      <c r="I9" s="70" t="s">
        <v>42</v>
      </c>
      <c r="J9" s="69"/>
      <c r="K9" s="69"/>
      <c r="L9" s="69"/>
      <c r="M9" s="69"/>
      <c r="N9" s="69"/>
    </row>
    <row r="10" spans="1:14" ht="15" customHeight="1" x14ac:dyDescent="0.4">
      <c r="C10" s="18"/>
      <c r="D10" s="141" t="s">
        <v>71</v>
      </c>
      <c r="E10" s="74">
        <v>3902</v>
      </c>
      <c r="F10" s="75">
        <f t="shared" ref="F10:F22" si="0">IF(E10=0,"-",ROUND(E10/E$24*100,1))</f>
        <v>0.7</v>
      </c>
      <c r="G10" s="74">
        <v>3870</v>
      </c>
      <c r="H10" s="76">
        <f t="shared" ref="H10:H22" si="1">+E10-G10</f>
        <v>32</v>
      </c>
      <c r="I10" s="71">
        <f t="shared" ref="I10:I22" si="2">+ROUND(H10/G10*100,1)</f>
        <v>0.8</v>
      </c>
      <c r="M10" s="1"/>
      <c r="N10" s="1"/>
    </row>
    <row r="11" spans="1:14" ht="15" customHeight="1" x14ac:dyDescent="0.4">
      <c r="C11" s="18"/>
      <c r="D11" s="142" t="s">
        <v>72</v>
      </c>
      <c r="E11" s="77">
        <v>85392</v>
      </c>
      <c r="F11" s="78">
        <f t="shared" si="0"/>
        <v>14.2</v>
      </c>
      <c r="G11" s="77">
        <v>95060</v>
      </c>
      <c r="H11" s="79">
        <f t="shared" si="1"/>
        <v>-9668</v>
      </c>
      <c r="I11" s="72">
        <f t="shared" si="2"/>
        <v>-10.199999999999999</v>
      </c>
      <c r="M11" s="1"/>
      <c r="N11" s="1"/>
    </row>
    <row r="12" spans="1:14" ht="15" customHeight="1" x14ac:dyDescent="0.4">
      <c r="C12" s="18"/>
      <c r="D12" s="142" t="s">
        <v>73</v>
      </c>
      <c r="E12" s="77">
        <v>184601</v>
      </c>
      <c r="F12" s="78">
        <f t="shared" si="0"/>
        <v>30.8</v>
      </c>
      <c r="G12" s="77">
        <v>194848</v>
      </c>
      <c r="H12" s="79">
        <f t="shared" si="1"/>
        <v>-10247</v>
      </c>
      <c r="I12" s="72">
        <f t="shared" si="2"/>
        <v>-5.3</v>
      </c>
      <c r="M12" s="1"/>
      <c r="N12" s="1"/>
    </row>
    <row r="13" spans="1:14" ht="15" customHeight="1" x14ac:dyDescent="0.4">
      <c r="C13" s="18"/>
      <c r="D13" s="142" t="s">
        <v>74</v>
      </c>
      <c r="E13" s="77">
        <v>53119</v>
      </c>
      <c r="F13" s="78">
        <f t="shared" si="0"/>
        <v>8.9</v>
      </c>
      <c r="G13" s="77">
        <v>52618</v>
      </c>
      <c r="H13" s="79">
        <f t="shared" si="1"/>
        <v>501</v>
      </c>
      <c r="I13" s="72">
        <f t="shared" si="2"/>
        <v>1</v>
      </c>
      <c r="M13" s="1"/>
      <c r="N13" s="1"/>
    </row>
    <row r="14" spans="1:14" ht="15" customHeight="1" x14ac:dyDescent="0.4">
      <c r="C14" s="18"/>
      <c r="D14" s="142" t="s">
        <v>75</v>
      </c>
      <c r="E14" s="77">
        <v>1536</v>
      </c>
      <c r="F14" s="78">
        <f t="shared" si="0"/>
        <v>0.3</v>
      </c>
      <c r="G14" s="77">
        <v>1665</v>
      </c>
      <c r="H14" s="79">
        <f t="shared" si="1"/>
        <v>-129</v>
      </c>
      <c r="I14" s="72">
        <f t="shared" si="2"/>
        <v>-7.7</v>
      </c>
      <c r="M14" s="1"/>
      <c r="N14" s="1"/>
    </row>
    <row r="15" spans="1:14" ht="15" customHeight="1" x14ac:dyDescent="0.4">
      <c r="C15" s="18"/>
      <c r="D15" s="142" t="s">
        <v>76</v>
      </c>
      <c r="E15" s="77">
        <v>28638</v>
      </c>
      <c r="F15" s="78">
        <f t="shared" si="0"/>
        <v>4.8</v>
      </c>
      <c r="G15" s="77">
        <v>33630</v>
      </c>
      <c r="H15" s="79">
        <f t="shared" si="1"/>
        <v>-4992</v>
      </c>
      <c r="I15" s="72">
        <f t="shared" si="2"/>
        <v>-14.8</v>
      </c>
      <c r="M15" s="1"/>
      <c r="N15" s="1"/>
    </row>
    <row r="16" spans="1:14" ht="15" customHeight="1" x14ac:dyDescent="0.4">
      <c r="C16" s="18"/>
      <c r="D16" s="142" t="s">
        <v>77</v>
      </c>
      <c r="E16" s="77">
        <v>31081</v>
      </c>
      <c r="F16" s="78">
        <f t="shared" si="0"/>
        <v>5.2</v>
      </c>
      <c r="G16" s="77">
        <v>30861</v>
      </c>
      <c r="H16" s="79">
        <f t="shared" si="1"/>
        <v>220</v>
      </c>
      <c r="I16" s="72">
        <f t="shared" si="2"/>
        <v>0.7</v>
      </c>
      <c r="M16" s="1"/>
      <c r="N16" s="1"/>
    </row>
    <row r="17" spans="3:14" ht="15" customHeight="1" x14ac:dyDescent="0.4">
      <c r="C17" s="18"/>
      <c r="D17" s="142" t="s">
        <v>78</v>
      </c>
      <c r="E17" s="77">
        <v>66840</v>
      </c>
      <c r="F17" s="78">
        <f t="shared" si="0"/>
        <v>11.1</v>
      </c>
      <c r="G17" s="77">
        <v>71914</v>
      </c>
      <c r="H17" s="79">
        <f t="shared" si="1"/>
        <v>-5074</v>
      </c>
      <c r="I17" s="72">
        <f t="shared" si="2"/>
        <v>-7.1</v>
      </c>
      <c r="M17" s="1"/>
      <c r="N17" s="1"/>
    </row>
    <row r="18" spans="3:14" ht="15" customHeight="1" x14ac:dyDescent="0.4">
      <c r="C18" s="18"/>
      <c r="D18" s="142" t="s">
        <v>79</v>
      </c>
      <c r="E18" s="77">
        <v>22292</v>
      </c>
      <c r="F18" s="78">
        <f t="shared" si="0"/>
        <v>3.7</v>
      </c>
      <c r="G18" s="77">
        <v>21193</v>
      </c>
      <c r="H18" s="79">
        <f t="shared" si="1"/>
        <v>1099</v>
      </c>
      <c r="I18" s="72">
        <f t="shared" si="2"/>
        <v>5.2</v>
      </c>
      <c r="M18" s="1"/>
    </row>
    <row r="19" spans="3:14" ht="15" customHeight="1" x14ac:dyDescent="0.4">
      <c r="C19" s="18"/>
      <c r="D19" s="142" t="s">
        <v>80</v>
      </c>
      <c r="E19" s="77">
        <v>56871</v>
      </c>
      <c r="F19" s="78">
        <f t="shared" si="0"/>
        <v>9.5</v>
      </c>
      <c r="G19" s="77">
        <v>58643</v>
      </c>
      <c r="H19" s="79">
        <f t="shared" si="1"/>
        <v>-1772</v>
      </c>
      <c r="I19" s="72">
        <f t="shared" si="2"/>
        <v>-3</v>
      </c>
      <c r="M19" s="1"/>
    </row>
    <row r="20" spans="3:14" ht="15" customHeight="1" x14ac:dyDescent="0.4">
      <c r="C20" s="18"/>
      <c r="D20" s="142" t="s">
        <v>81</v>
      </c>
      <c r="E20" s="77">
        <v>2808</v>
      </c>
      <c r="F20" s="78">
        <f t="shared" si="0"/>
        <v>0.5</v>
      </c>
      <c r="G20" s="77">
        <v>1402</v>
      </c>
      <c r="H20" s="79">
        <f t="shared" si="1"/>
        <v>1406</v>
      </c>
      <c r="I20" s="72">
        <f t="shared" si="2"/>
        <v>100.3</v>
      </c>
      <c r="M20" s="1"/>
    </row>
    <row r="21" spans="3:14" ht="15" customHeight="1" x14ac:dyDescent="0.4">
      <c r="C21" s="18"/>
      <c r="D21" s="142" t="s">
        <v>82</v>
      </c>
      <c r="E21" s="77">
        <v>62996</v>
      </c>
      <c r="F21" s="78">
        <f t="shared" si="0"/>
        <v>10.5</v>
      </c>
      <c r="G21" s="77">
        <v>61935</v>
      </c>
      <c r="H21" s="79">
        <f t="shared" si="1"/>
        <v>1061</v>
      </c>
      <c r="I21" s="72">
        <f t="shared" si="2"/>
        <v>1.7</v>
      </c>
      <c r="M21" s="1"/>
    </row>
    <row r="22" spans="3:14" ht="15" customHeight="1" x14ac:dyDescent="0.4">
      <c r="C22" s="18"/>
      <c r="D22" s="142" t="s">
        <v>83</v>
      </c>
      <c r="E22" s="77">
        <v>21</v>
      </c>
      <c r="F22" s="78">
        <f t="shared" si="0"/>
        <v>0</v>
      </c>
      <c r="G22" s="77">
        <v>16</v>
      </c>
      <c r="H22" s="79">
        <f t="shared" si="1"/>
        <v>5</v>
      </c>
      <c r="I22" s="72">
        <f t="shared" si="2"/>
        <v>31.3</v>
      </c>
      <c r="M22" s="1"/>
    </row>
    <row r="23" spans="3:14" ht="15" customHeight="1" x14ac:dyDescent="0.4">
      <c r="C23" s="18"/>
      <c r="D23" s="143" t="s">
        <v>269</v>
      </c>
      <c r="E23" s="85" t="s">
        <v>268</v>
      </c>
      <c r="F23" s="80" t="s">
        <v>225</v>
      </c>
      <c r="G23" s="85" t="s">
        <v>268</v>
      </c>
      <c r="H23" s="81" t="s">
        <v>270</v>
      </c>
      <c r="I23" s="73" t="s">
        <v>270</v>
      </c>
      <c r="M23" s="1"/>
    </row>
    <row r="24" spans="3:14" ht="15" customHeight="1" x14ac:dyDescent="0.4">
      <c r="C24" s="18"/>
      <c r="D24" s="139" t="s">
        <v>300</v>
      </c>
      <c r="E24" s="82">
        <v>600098</v>
      </c>
      <c r="F24" s="84">
        <v>100</v>
      </c>
      <c r="G24" s="82">
        <v>627657</v>
      </c>
      <c r="H24" s="83">
        <f>+E24-G24</f>
        <v>-27559</v>
      </c>
      <c r="I24" s="86">
        <f>+ROUND(H24/G24*100,1)</f>
        <v>-4.4000000000000004</v>
      </c>
      <c r="M24" s="1"/>
      <c r="N24" s="11"/>
    </row>
    <row r="25" spans="3:14" ht="15" customHeight="1" x14ac:dyDescent="0.4">
      <c r="D25" s="5" t="s">
        <v>116</v>
      </c>
      <c r="E25" s="6"/>
      <c r="F25" s="6"/>
      <c r="G25" s="6"/>
      <c r="H25" s="6"/>
      <c r="I25" s="6"/>
      <c r="J25" s="6"/>
      <c r="K25" s="6"/>
      <c r="L25" s="6"/>
      <c r="M25" s="6"/>
    </row>
    <row r="26" spans="3:14" ht="15" customHeight="1" x14ac:dyDescent="0.4">
      <c r="M26" s="1"/>
    </row>
    <row r="27" spans="3:14" ht="15" customHeight="1" x14ac:dyDescent="0.4">
      <c r="M27" s="1"/>
    </row>
    <row r="28" spans="3:14" ht="15" customHeight="1" x14ac:dyDescent="0.4">
      <c r="M28" s="1"/>
    </row>
    <row r="29" spans="3:14" ht="15" customHeight="1" x14ac:dyDescent="0.4">
      <c r="M29" s="1"/>
    </row>
    <row r="33" spans="1:29" ht="15" customHeight="1" x14ac:dyDescent="0.4">
      <c r="Z33" s="8"/>
      <c r="AA33" s="8"/>
      <c r="AB33" s="8"/>
      <c r="AC33" s="8"/>
    </row>
    <row r="34" spans="1:29" ht="15" customHeight="1" x14ac:dyDescent="0.4">
      <c r="Z34" s="8"/>
      <c r="AA34" s="8"/>
      <c r="AB34" s="8"/>
      <c r="AC34" s="8"/>
    </row>
    <row r="35" spans="1:29" ht="15" customHeight="1" x14ac:dyDescent="0.4">
      <c r="Z35" s="8"/>
      <c r="AA35" s="8"/>
      <c r="AB35" s="8"/>
      <c r="AC35" s="8"/>
    </row>
    <row r="36" spans="1:29" ht="15" customHeight="1" x14ac:dyDescent="0.4">
      <c r="M36" s="10"/>
      <c r="Z36" s="8"/>
      <c r="AA36" s="8"/>
      <c r="AB36" s="8"/>
      <c r="AC36" s="8"/>
    </row>
    <row r="38" spans="1:29" ht="15" customHeight="1" x14ac:dyDescent="0.4">
      <c r="N38" s="6"/>
      <c r="O38" s="6"/>
      <c r="P38" s="6"/>
      <c r="Q38" s="6"/>
      <c r="R38" s="6"/>
      <c r="S38" s="6"/>
      <c r="T38" s="6"/>
      <c r="U38" s="6"/>
      <c r="V38" s="6"/>
      <c r="W38" s="6"/>
      <c r="X38" s="6"/>
      <c r="Y38" s="6"/>
      <c r="Z38" s="6"/>
      <c r="AA38" s="6"/>
      <c r="AB38" s="6"/>
      <c r="AC38" s="6"/>
    </row>
    <row r="39" spans="1:29" ht="15" customHeight="1" x14ac:dyDescent="0.4">
      <c r="N39" s="6"/>
      <c r="O39" s="6"/>
      <c r="P39" s="6"/>
      <c r="Q39" s="6"/>
      <c r="R39" s="6"/>
      <c r="S39" s="6"/>
      <c r="T39" s="6"/>
      <c r="U39" s="6"/>
      <c r="V39" s="6"/>
      <c r="W39" s="6"/>
      <c r="X39" s="6"/>
      <c r="Y39" s="6"/>
      <c r="Z39" s="6"/>
      <c r="AA39" s="6"/>
      <c r="AB39" s="6"/>
      <c r="AC39" s="6"/>
    </row>
    <row r="43" spans="1:29" s="8" customFormat="1" ht="15" customHeight="1" x14ac:dyDescent="0.4">
      <c r="A43" s="371"/>
      <c r="B43" s="371"/>
      <c r="C43" s="371"/>
      <c r="D43" s="371"/>
      <c r="E43" s="371"/>
      <c r="F43" s="371"/>
      <c r="G43" s="371"/>
      <c r="H43" s="371"/>
      <c r="I43" s="371"/>
      <c r="J43" s="371"/>
      <c r="K43" s="371"/>
      <c r="L43" s="1"/>
      <c r="M43" s="7"/>
      <c r="O43" s="1"/>
      <c r="P43" s="1"/>
      <c r="Q43" s="1"/>
      <c r="R43" s="1"/>
      <c r="S43" s="1"/>
      <c r="T43" s="1"/>
      <c r="U43" s="1"/>
      <c r="V43" s="1"/>
      <c r="W43" s="1"/>
      <c r="X43" s="1"/>
      <c r="Y43" s="1"/>
      <c r="Z43" s="1"/>
      <c r="AA43" s="1"/>
      <c r="AB43" s="1"/>
      <c r="AC43" s="1"/>
    </row>
  </sheetData>
  <sheetProtection algorithmName="SHA-512" hashValue="kYns2ChoYD95hXHnH6MV3WiKUJ1EUz5oIl3zDMLy4zG0pSNFCM0uwO3P0lYR9XqXyrbq7A+8uSTGniB1qL0B7Q==" saltValue="2MukuRekJr4OYanTOPrxnw==" spinCount="100000" sheet="1" objects="1" scenarios="1"/>
  <mergeCells count="3">
    <mergeCell ref="A1:K3"/>
    <mergeCell ref="B7:C7"/>
    <mergeCell ref="A43:K43"/>
  </mergeCells>
  <phoneticPr fontId="2"/>
  <pageMargins left="0.7" right="0.7" top="0.75" bottom="0.75" header="0.3" footer="0.3"/>
  <pageSetup paperSize="9" scale="92"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表紙</vt:lpstr>
      <vt:lpstr>１</vt:lpstr>
      <vt:lpstr>2</vt:lpstr>
      <vt:lpstr>2-2</vt:lpstr>
      <vt:lpstr>2-3</vt:lpstr>
      <vt:lpstr>2-4</vt:lpstr>
      <vt:lpstr>2-5</vt:lpstr>
      <vt:lpstr>2-6</vt:lpstr>
      <vt:lpstr>3-1</vt:lpstr>
      <vt:lpstr>3-1①</vt:lpstr>
      <vt:lpstr>3-1②</vt:lpstr>
      <vt:lpstr>3-1③ア</vt:lpstr>
      <vt:lpstr>3-1③イ</vt:lpstr>
      <vt:lpstr>3-1③ウ</vt:lpstr>
      <vt:lpstr>3-1④ア</vt:lpstr>
      <vt:lpstr>3-1④イ</vt:lpstr>
      <vt:lpstr>3-1⑤ア</vt:lpstr>
      <vt:lpstr>3-1⑤イ</vt:lpstr>
      <vt:lpstr>3-2</vt:lpstr>
      <vt:lpstr>3-2①</vt:lpstr>
      <vt:lpstr>3-2②</vt:lpstr>
      <vt:lpstr>3-2③</vt:lpstr>
      <vt:lpstr>４</vt:lpstr>
      <vt:lpstr>4-2</vt:lpstr>
      <vt:lpstr>５</vt:lpstr>
      <vt:lpstr>5-3</vt:lpstr>
      <vt:lpstr>'１'!Print_Area</vt:lpstr>
      <vt:lpstr>'2'!Print_Area</vt:lpstr>
      <vt:lpstr>'2-2'!Print_Area</vt:lpstr>
      <vt:lpstr>'2-3'!Print_Area</vt:lpstr>
      <vt:lpstr>'2-4'!Print_Area</vt:lpstr>
      <vt:lpstr>'2-5'!Print_Area</vt:lpstr>
      <vt:lpstr>'2-6'!Print_Area</vt:lpstr>
      <vt:lpstr>'3-1'!Print_Area</vt:lpstr>
      <vt:lpstr>'3-1①'!Print_Area</vt:lpstr>
      <vt:lpstr>'3-1②'!Print_Area</vt:lpstr>
      <vt:lpstr>'3-1③ア'!Print_Area</vt:lpstr>
      <vt:lpstr>'3-1③イ'!Print_Area</vt:lpstr>
      <vt:lpstr>'3-1③ウ'!Print_Area</vt:lpstr>
      <vt:lpstr>'3-1④ア'!Print_Area</vt:lpstr>
      <vt:lpstr>'3-1④イ'!Print_Area</vt:lpstr>
      <vt:lpstr>'3-1⑤ア'!Print_Area</vt:lpstr>
      <vt:lpstr>'3-1⑤イ'!Print_Area</vt:lpstr>
      <vt:lpstr>'3-2'!Print_Area</vt:lpstr>
      <vt:lpstr>'3-2①'!Print_Area</vt:lpstr>
      <vt:lpstr>'3-2②'!Print_Area</vt:lpstr>
      <vt:lpstr>'3-2③'!Print_Area</vt:lpstr>
      <vt:lpstr>'4-2'!Print_Area</vt:lpstr>
      <vt:lpstr>'5-3'!Print_Area</vt:lpstr>
      <vt:lpstr>表紙!Print_Area</vt:lpstr>
      <vt:lpstr>'2-2'!Print_Titles</vt:lpstr>
      <vt:lpstr>'2-3'!Print_Titles</vt:lpstr>
      <vt:lpstr>'2-5'!Print_Titles</vt:lpstr>
      <vt:lpstr>'2-6'!Print_Titles</vt:lpstr>
      <vt:lpstr>'3-1①'!Print_Titles</vt:lpstr>
      <vt:lpstr>'3-1②'!Print_Titles</vt:lpstr>
      <vt:lpstr>'3-1③ア'!Print_Titles</vt:lpstr>
      <vt:lpstr>'3-1③イ'!Print_Titles</vt:lpstr>
      <vt:lpstr>'3-1③ウ'!Print_Titles</vt:lpstr>
      <vt:lpstr>'3-1④ア'!Print_Titles</vt:lpstr>
      <vt:lpstr>'3-1④イ'!Print_Titles</vt:lpstr>
      <vt:lpstr>'3-1⑤ア'!Print_Titles</vt:lpstr>
      <vt:lpstr>'3-1⑤イ'!Print_Titles</vt:lpstr>
      <vt:lpstr>'3-2①'!Print_Titles</vt:lpstr>
      <vt:lpstr>'3-2②'!Print_Titles</vt:lpstr>
      <vt:lpstr>'3-2③'!Print_Titles</vt:lpstr>
      <vt:lpstr>'４'!Print_Titles</vt:lpstr>
      <vt:lpstr>'4-2'!Print_Titles</vt:lpstr>
      <vt:lpstr>'５'!Print_Titles</vt:lpstr>
      <vt:lpstr>'5-3'!Print_Titles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隼汰</dc:creator>
  <cp:lastModifiedBy>鈴木　隼汰</cp:lastModifiedBy>
  <cp:lastPrinted>2024-03-04T07:35:16Z</cp:lastPrinted>
  <dcterms:created xsi:type="dcterms:W3CDTF">2015-06-05T18:17:20Z</dcterms:created>
  <dcterms:modified xsi:type="dcterms:W3CDTF">2024-03-07T01:15:48Z</dcterms:modified>
</cp:coreProperties>
</file>